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ThisWorkbook" defaultThemeVersion="124226"/>
  <mc:AlternateContent xmlns:mc="http://schemas.openxmlformats.org/markup-compatibility/2006">
    <mc:Choice Requires="x15">
      <x15ac:absPath xmlns:x15ac="http://schemas.microsoft.com/office/spreadsheetml/2010/11/ac" url="C:\Users\KPeerman\Desktop\Filings\"/>
    </mc:Choice>
  </mc:AlternateContent>
  <xr:revisionPtr revIDLastSave="0" documentId="13_ncr:1_{11C41CD4-7D38-4878-910E-2A6313B08F76}" xr6:coauthVersionLast="47" xr6:coauthVersionMax="47" xr10:uidLastSave="{00000000-0000-0000-0000-000000000000}"/>
  <bookViews>
    <workbookView xWindow="-120" yWindow="-120" windowWidth="20730" windowHeight="11160" tabRatio="835" xr2:uid="{00000000-000D-0000-FFFF-FFFF00000000}"/>
  </bookViews>
  <sheets>
    <sheet name="Cover Page" sheetId="55" r:id="rId1"/>
    <sheet name="45576 Authority" sheetId="48" r:id="rId2"/>
    <sheet name="43827 DSM-10_Att SH-1, P1" sheetId="31" r:id="rId3"/>
    <sheet name="43827 DSM-10_Att SH-1, P2" sheetId="33" r:id="rId4"/>
    <sheet name="43827 DSM-10 Attach SH-1, P3" sheetId="44" r:id="rId5"/>
    <sheet name="43827 DSM Billing Units" sheetId="54" r:id="rId6"/>
    <sheet name="Support &gt;" sheetId="51" r:id="rId7"/>
    <sheet name="DSM" sheetId="53" r:id="rId8"/>
    <sheet name="45576_WP-JLF-6" sheetId="49" r:id="rId9"/>
    <sheet name="45576_WP-JLF-6_ Billing Units" sheetId="50" r:id="rId10"/>
    <sheet name="GRCF" sheetId="52" r:id="rId11"/>
    <sheet name="Attachment SH-1, P4 (Combo)" sheetId="45"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123Graph_A" hidden="1">'[1]MLR Est'!$B$6:$B$23</definedName>
    <definedName name="__123Graph_AGraph1" hidden="1">'[1]MLR Est'!$B$6:$B$23</definedName>
    <definedName name="__123Graph_AScreenCrv" hidden="1">[2]screeningcurves!$F$16:$F$23</definedName>
    <definedName name="__123Graph_B" hidden="1">'[1]MLR Est'!$C$6:$C$23</definedName>
    <definedName name="__123Graph_BGraph1" hidden="1">'[1]MLR Est'!$C$6:$C$23</definedName>
    <definedName name="__123Graph_BScreenCrv" hidden="1">[2]screeningcurves!$G$16:$G$23</definedName>
    <definedName name="__123Graph_C" hidden="1">'[1]MLR Est'!$D$6:$D$23</definedName>
    <definedName name="__123Graph_CGraph1" hidden="1">'[1]MLR Est'!$D$6:$D$23</definedName>
    <definedName name="__123Graph_CScreenCrv" hidden="1">[2]screeningcurves!$K$19:$K$23</definedName>
    <definedName name="__123Graph_D" hidden="1">'[1]MLR Est'!$E$6:$E$23</definedName>
    <definedName name="__123Graph_DGraph1" hidden="1">'[1]MLR Est'!$E$6:$E$23</definedName>
    <definedName name="__123Graph_E" hidden="1">'[1]MLR Est'!$F$6:$F$23</definedName>
    <definedName name="__123Graph_EGraph1" hidden="1">'[1]MLR Est'!$F$6:$F$23</definedName>
    <definedName name="__123Graph_F" hidden="1">'[1]MLR Est'!$G$6:$G$23</definedName>
    <definedName name="__123Graph_FGraph1" hidden="1">'[1]MLR Est'!$G$6:$G$23</definedName>
    <definedName name="__123Graph_X" hidden="1">'[1]MLR Est'!$A$6:$A$23</definedName>
    <definedName name="_2021_FUSA_PROP_TAX">[3]Model!$DX$400:$DX$405</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_ccc1" hidden="1">{#N/A,#N/A,FALSE,"Sum6 (1)"}</definedName>
    <definedName name="_Fill" localSheetId="5" hidden="1">#REF!</definedName>
    <definedName name="_Fill" hidden="1">#REF!</definedName>
    <definedName name="_xlnm._FilterDatabase" localSheetId="5" hidden="1">'43827 DSM Billing Units'!$B$23:$C$23</definedName>
    <definedName name="_xlnm._FilterDatabase" localSheetId="9" hidden="1">'45576_WP-JLF-6_ Billing Units'!$B$23:$C$23</definedName>
    <definedName name="_Order1" hidden="1">255</definedName>
    <definedName name="_Order2" hidden="1">255</definedName>
    <definedName name="Activity_Type" localSheetId="5">'[4]Data - Main'!#REF!</definedName>
    <definedName name="Activity_Type" localSheetId="1">'[4]Data - Main'!#REF!</definedName>
    <definedName name="Activity_Type" localSheetId="8">'[4]Data - Main'!#REF!</definedName>
    <definedName name="Activity_Type" localSheetId="9">'[4]Data - Main'!#REF!</definedName>
    <definedName name="Activity_Type" localSheetId="11">'[4]Data - Main'!#REF!</definedName>
    <definedName name="Activity_Type" localSheetId="10">'[4]Data - Main'!#REF!</definedName>
    <definedName name="Activity_Type">'[4]Data - Main'!#REF!</definedName>
    <definedName name="Activity_TypeOS" localSheetId="5">#REF!</definedName>
    <definedName name="Activity_TypeOS" localSheetId="8">#REF!</definedName>
    <definedName name="Activity_TypeOS" localSheetId="9">#REF!</definedName>
    <definedName name="Activity_TypeOS" localSheetId="11">#REF!</definedName>
    <definedName name="Activity_TypeOS" localSheetId="0">#REF!</definedName>
    <definedName name="Activity_TypeOS" localSheetId="10">#REF!</definedName>
    <definedName name="Activity_TypeOS">#REF!</definedName>
    <definedName name="Activity_TypeSP" localSheetId="5">#REF!</definedName>
    <definedName name="Activity_TypeSP" localSheetId="8">#REF!</definedName>
    <definedName name="Activity_TypeSP" localSheetId="9">#REF!</definedName>
    <definedName name="Activity_TypeSP" localSheetId="11">#REF!</definedName>
    <definedName name="Activity_TypeSP" localSheetId="0">#REF!</definedName>
    <definedName name="Activity_TypeSP" localSheetId="10">#REF!</definedName>
    <definedName name="Activity_TypeSP">#REF!</definedName>
    <definedName name="Adj_for_losses_Custom">'[5]Budgets, TRCs by Pgm &amp; Assumps'!$B$40</definedName>
    <definedName name="Adj_for_losses_Prescrip">'[5]Budgets, TRCs by Pgm &amp; Assumps'!$B$33</definedName>
    <definedName name="Adj_for_losses_RCxL">'[5]Budgets, TRCs by Pgm &amp; Assumps'!$B$47</definedName>
    <definedName name="Adj_for_losses_SBDI">'[5]Budgets, TRCs by Pgm &amp; Assumps'!$B$54</definedName>
    <definedName name="Adjustment_Line_Item" localSheetId="5">'[4]Data - Main'!#REF!</definedName>
    <definedName name="Adjustment_Line_Item" localSheetId="8">'[4]Data - Main'!#REF!</definedName>
    <definedName name="Adjustment_Line_Item" localSheetId="9">'[4]Data - Main'!#REF!</definedName>
    <definedName name="Adjustment_Line_Item" localSheetId="11">'[4]Data - Main'!#REF!</definedName>
    <definedName name="Adjustment_Line_Item" localSheetId="0">'[4]Data - Main'!#REF!</definedName>
    <definedName name="Adjustment_Line_Item" localSheetId="10">'[4]Data - Main'!#REF!</definedName>
    <definedName name="Adjustment_Line_Item">'[4]Data - Main'!#REF!</definedName>
    <definedName name="AllOS" localSheetId="5">#REF!</definedName>
    <definedName name="AllOS" localSheetId="8">#REF!</definedName>
    <definedName name="AllOS" localSheetId="9">#REF!</definedName>
    <definedName name="AllOS" localSheetId="11">#REF!</definedName>
    <definedName name="AllOS" localSheetId="0">#REF!</definedName>
    <definedName name="AllOS" localSheetId="10">#REF!</definedName>
    <definedName name="AllOS">#REF!</definedName>
    <definedName name="anscount" hidden="1">3</definedName>
    <definedName name="Assigned_List" localSheetId="5">'[4]Data - Main'!#REF!</definedName>
    <definedName name="Assigned_List" localSheetId="8">'[4]Data - Main'!#REF!</definedName>
    <definedName name="Assigned_List" localSheetId="11">'[4]Data - Main'!#REF!</definedName>
    <definedName name="Assigned_List" localSheetId="0">'[4]Data - Main'!#REF!</definedName>
    <definedName name="Assigned_List" localSheetId="10">'[4]Data - Main'!#REF!</definedName>
    <definedName name="Assigned_List">'[4]Data - Main'!#REF!</definedName>
    <definedName name="Assigned_ListOS" localSheetId="5">#REF!</definedName>
    <definedName name="Assigned_ListOS" localSheetId="8">#REF!</definedName>
    <definedName name="Assigned_ListOS" localSheetId="9">#REF!</definedName>
    <definedName name="Assigned_ListOS" localSheetId="11">#REF!</definedName>
    <definedName name="Assigned_ListOS" localSheetId="0">#REF!</definedName>
    <definedName name="Assigned_ListOS" localSheetId="10">#REF!</definedName>
    <definedName name="Assigned_ListOS">#REF!</definedName>
    <definedName name="Assigned_ListSP" localSheetId="5">#REF!</definedName>
    <definedName name="Assigned_ListSP" localSheetId="8">#REF!</definedName>
    <definedName name="Assigned_ListSP" localSheetId="9">#REF!</definedName>
    <definedName name="Assigned_ListSP" localSheetId="11">#REF!</definedName>
    <definedName name="Assigned_ListSP" localSheetId="0">#REF!</definedName>
    <definedName name="Assigned_ListSP" localSheetId="10">#REF!</definedName>
    <definedName name="Assigned_ListSP">#REF!</definedName>
    <definedName name="AsSoldExcRev" hidden="1">{#N/A,#N/A,FALSE,"Sum6 (1)"}</definedName>
    <definedName name="AsSoldExcRev1" hidden="1">{#N/A,#N/A,FALSE,"Sum6 (1)"}</definedName>
    <definedName name="Assumed_Lighting_Hours">'[5]Budgets, TRCs by Pgm &amp; Assumps'!$D$68</definedName>
    <definedName name="Asterisk">[3]Model!$G$602</definedName>
    <definedName name="ATTACH_PAGES">[3]Model!$G$609</definedName>
    <definedName name="ATTACHMENT">[3]Model!$G$605</definedName>
    <definedName name="Avoided_Cost_Lookup_Table">'[5]Avoided Cost'!$A$9:$J$30</definedName>
    <definedName name="C_I_losses_E" localSheetId="5">'[6]DSM Plan Avoided Cost Workpaper'!$B$5</definedName>
    <definedName name="C_I_losses_E" localSheetId="8">'[6]DSM Plan Avoided Cost Workpaper'!$B$5</definedName>
    <definedName name="C_I_losses_E" localSheetId="9">'[6]DSM Plan Avoided Cost Workpaper'!$B$5</definedName>
    <definedName name="C_I_losses_E" localSheetId="10">'[6]DSM Plan Avoided Cost Workpaper'!$B$5</definedName>
    <definedName name="C_I_losses_E">'[7]DSM Plan Avoided Cost Workpaper'!$B$5</definedName>
    <definedName name="C_I_losses_peak" localSheetId="5">'[6]DSM Plan Avoided Cost Workpaper'!$B$6</definedName>
    <definedName name="C_I_losses_peak" localSheetId="8">'[6]DSM Plan Avoided Cost Workpaper'!$B$6</definedName>
    <definedName name="C_I_losses_peak" localSheetId="9">'[6]DSM Plan Avoided Cost Workpaper'!$B$6</definedName>
    <definedName name="C_I_losses_peak" localSheetId="10">'[6]DSM Plan Avoided Cost Workpaper'!$B$6</definedName>
    <definedName name="C_I_losses_peak">'[7]DSM Plan Avoided Cost Workpaper'!$B$6</definedName>
    <definedName name="CAUSE_NO">[3]Model!$G$603</definedName>
    <definedName name="CCC" hidden="1">{#N/A,#N/A,FALSE,"Sum6 (1)"}</definedName>
    <definedName name="Code">[3]Model!$G:$G</definedName>
    <definedName name="Comm_retail_rate" localSheetId="5">'[6]DSM Plan Avoided Cost Workpaper'!$B$8</definedName>
    <definedName name="Comm_retail_rate" localSheetId="8">'[6]DSM Plan Avoided Cost Workpaper'!$B$8</definedName>
    <definedName name="Comm_retail_rate" localSheetId="9">'[6]DSM Plan Avoided Cost Workpaper'!$B$8</definedName>
    <definedName name="Comm_retail_rate" localSheetId="10">'[6]DSM Plan Avoided Cost Workpaper'!$B$8</definedName>
    <definedName name="Comm_retail_rate">'[7]DSM Plan Avoided Cost Workpaper'!$B$8</definedName>
    <definedName name="Cost_Category" localSheetId="5">'[4]Data - Main'!#REF!</definedName>
    <definedName name="Cost_Category" localSheetId="8">'[4]Data - Main'!#REF!</definedName>
    <definedName name="Cost_Category" localSheetId="9">'[4]Data - Main'!#REF!</definedName>
    <definedName name="Cost_Category" localSheetId="11">'[4]Data - Main'!#REF!</definedName>
    <definedName name="Cost_Category" localSheetId="0">'[4]Data - Main'!#REF!</definedName>
    <definedName name="Cost_Category" localSheetId="10">'[4]Data - Main'!#REF!</definedName>
    <definedName name="Cost_Category">'[4]Data - Main'!#REF!</definedName>
    <definedName name="Cost_CategoryOS" localSheetId="5">#REF!</definedName>
    <definedName name="Cost_CategoryOS" localSheetId="8">#REF!</definedName>
    <definedName name="Cost_CategoryOS" localSheetId="9">#REF!</definedName>
    <definedName name="Cost_CategoryOS" localSheetId="11">#REF!</definedName>
    <definedName name="Cost_CategoryOS" localSheetId="0">#REF!</definedName>
    <definedName name="Cost_CategoryOS" localSheetId="10">#REF!</definedName>
    <definedName name="Cost_CategoryOS">#REF!</definedName>
    <definedName name="Cost_CategoryOS_Sort" localSheetId="5">#REF!</definedName>
    <definedName name="Cost_CategoryOS_Sort" localSheetId="8">#REF!</definedName>
    <definedName name="Cost_CategoryOS_Sort" localSheetId="9">#REF!</definedName>
    <definedName name="Cost_CategoryOS_Sort" localSheetId="11">#REF!</definedName>
    <definedName name="Cost_CategoryOS_Sort" localSheetId="0">#REF!</definedName>
    <definedName name="Cost_CategoryOS_Sort" localSheetId="10">#REF!</definedName>
    <definedName name="Cost_CategoryOS_Sort">#REF!</definedName>
    <definedName name="Cost_CategorySP" localSheetId="5">#REF!</definedName>
    <definedName name="Cost_CategorySP" localSheetId="8">#REF!</definedName>
    <definedName name="Cost_CategorySP" localSheetId="9">#REF!</definedName>
    <definedName name="Cost_CategorySP" localSheetId="11">#REF!</definedName>
    <definedName name="Cost_CategorySP" localSheetId="0">#REF!</definedName>
    <definedName name="Cost_CategorySP" localSheetId="10">#REF!</definedName>
    <definedName name="Cost_CategorySP">#REF!</definedName>
    <definedName name="crap" hidden="1">{#N/A,#N/A,TRUE,"Facility-Input";#N/A,#N/A,TRUE,"Graphs";#N/A,#N/A,TRUE,"TOTAL"}</definedName>
    <definedName name="CSA" localSheetId="5">#REF!</definedName>
    <definedName name="CSA">#REF!</definedName>
    <definedName name="CSO" localSheetId="5">#REF!</definedName>
    <definedName name="CSO">#REF!</definedName>
    <definedName name="CUST_DEP" localSheetId="5">#REF!</definedName>
    <definedName name="CUST_DEP">#REF!</definedName>
    <definedName name="Data">[3]Model!$1:$1048576</definedName>
    <definedName name="Date">[3]Model!$1:$1</definedName>
    <definedName name="DEF_FIT" localSheetId="5">#REF!</definedName>
    <definedName name="DEF_FIT">#REF!</definedName>
    <definedName name="DEF_ITC" localSheetId="5">#REF!</definedName>
    <definedName name="DEF_ITC">#REF!</definedName>
    <definedName name="DELTA" hidden="1">{#N/A,#N/A,FALSE,"Sum6 (1)"}</definedName>
    <definedName name="DemandAllocator">'[8]Inputs from JCOS'!$B$3</definedName>
    <definedName name="DEPR_RATE_45576_U1">[3]Model!$G$651</definedName>
    <definedName name="DEPR_RATE_45576_U2">[3]Model!$G$652</definedName>
    <definedName name="DEPR_RATE_SB_45576">[9]Model!$G$307</definedName>
    <definedName name="DescriptionOS" localSheetId="5">#REF!</definedName>
    <definedName name="DescriptionOS" localSheetId="8">#REF!</definedName>
    <definedName name="DescriptionOS" localSheetId="9">#REF!</definedName>
    <definedName name="DescriptionOS" localSheetId="11">#REF!</definedName>
    <definedName name="DescriptionOS" localSheetId="0">#REF!</definedName>
    <definedName name="DescriptionOS" localSheetId="10">#REF!</definedName>
    <definedName name="DescriptionOS">#REF!</definedName>
    <definedName name="DescriptionOS_Sort" localSheetId="5">#REF!</definedName>
    <definedName name="DescriptionOS_Sort" localSheetId="8">#REF!</definedName>
    <definedName name="DescriptionOS_Sort" localSheetId="9">#REF!</definedName>
    <definedName name="DescriptionOS_Sort" localSheetId="11">#REF!</definedName>
    <definedName name="DescriptionOS_Sort" localSheetId="0">#REF!</definedName>
    <definedName name="DescriptionOS_Sort" localSheetId="10">#REF!</definedName>
    <definedName name="DescriptionOS_Sort">#REF!</definedName>
    <definedName name="DescriptionSP" localSheetId="5">#REF!</definedName>
    <definedName name="DescriptionSP" localSheetId="8">#REF!</definedName>
    <definedName name="DescriptionSP" localSheetId="9">#REF!</definedName>
    <definedName name="DescriptionSP" localSheetId="11">#REF!</definedName>
    <definedName name="DescriptionSP" localSheetId="0">#REF!</definedName>
    <definedName name="DescriptionSP" localSheetId="10">#REF!</definedName>
    <definedName name="DescriptionSP">#REF!</definedName>
    <definedName name="dfdaf" hidden="1">{#N/A,#N/A,FALSE,"Sum6 (1)"}</definedName>
    <definedName name="DPlantINAlloc">'[10]Inputs from JCOS'!$B$9</definedName>
    <definedName name="DPlantLessSMPPAlloc">'[10]Inputs from JCOS'!$B$10</definedName>
    <definedName name="ECR_BASE_EXP_45576_IN">'[11]45576 Authority'!$E$34</definedName>
    <definedName name="ECR_EXP_BASE_45235">[12]Model!$G$224</definedName>
    <definedName name="ECR_EXP_EMBED_45576">[12]Model!$G$241</definedName>
    <definedName name="ECR_RECON">[12]Model!$164:$164</definedName>
    <definedName name="EnergyAllocator">'[10]Inputs from JCOS'!$B$4</definedName>
    <definedName name="EQUITY" localSheetId="5">#REF!</definedName>
    <definedName name="EQUITY">#REF!</definedName>
    <definedName name="EV__CVPARAMS__" hidden="1">"% and $!$B$17:$C$38;"</definedName>
    <definedName name="EV__LASTREFTIME__" hidden="1">38727.409537037</definedName>
    <definedName name="EV__LOCKEDCVW__FINANCE" hidden="1">"TOT_EXP,ACTUAL,8,TOTFUNC,TOT_PROJ,2005.TOTAL,TOT_ACT,YTD,"</definedName>
    <definedName name="EV__LOCKSTATUS__" hidden="1">2</definedName>
    <definedName name="EV__MAXEXPCOLS__" hidden="1">100</definedName>
    <definedName name="EV__MAXEXPROWS__" hidden="1">1000</definedName>
    <definedName name="EV__WBEVMODE__" hidden="1">0</definedName>
    <definedName name="EV__WBREFOPTIONS__" hidden="1">134217783</definedName>
    <definedName name="EXP_EMBED_IN_5550027_45235">[13]Model!$G$189</definedName>
    <definedName name="EXP_OVEC_45576_2022">[13]Model!$G$196</definedName>
    <definedName name="FCAST_MONTH">[3]Model!$G$607</definedName>
    <definedName name="fff" localSheetId="5">'[4]Data - Main'!#REF!</definedName>
    <definedName name="fff" localSheetId="8">'[4]Data - Main'!#REF!</definedName>
    <definedName name="fff" localSheetId="10">#REF!</definedName>
    <definedName name="fff">'[4]Data - Main'!#REF!</definedName>
    <definedName name="Forecast_2010" localSheetId="5">'[4]Data - Main'!#REF!</definedName>
    <definedName name="Forecast_2010" localSheetId="8">'[4]Data - Main'!#REF!</definedName>
    <definedName name="Forecast_2010" localSheetId="9">'[4]Data - Main'!#REF!</definedName>
    <definedName name="Forecast_2010" localSheetId="11">'[4]Data - Main'!#REF!</definedName>
    <definedName name="Forecast_2010" localSheetId="0">'[4]Data - Main'!#REF!</definedName>
    <definedName name="Forecast_2010" localSheetId="10">'[4]Data - Main'!#REF!</definedName>
    <definedName name="Forecast_2010">'[4]Data - Main'!#REF!</definedName>
    <definedName name="Forecast_2014" localSheetId="5">'[4]Data - Main'!#REF!</definedName>
    <definedName name="Forecast_2014" localSheetId="8">'[4]Data - Main'!#REF!</definedName>
    <definedName name="Forecast_2014" localSheetId="9">'[4]Data - Main'!#REF!</definedName>
    <definedName name="Forecast_2014" localSheetId="11">'[4]Data - Main'!#REF!</definedName>
    <definedName name="Forecast_2014" localSheetId="10">'[4]Data - Main'!#REF!</definedName>
    <definedName name="Forecast_2014">'[4]Data - Main'!#REF!</definedName>
    <definedName name="Forecast_2015" localSheetId="5">'[4]Data - Main'!#REF!</definedName>
    <definedName name="Forecast_2015" localSheetId="8">'[4]Data - Main'!#REF!</definedName>
    <definedName name="Forecast_2015" localSheetId="11">'[4]Data - Main'!#REF!</definedName>
    <definedName name="Forecast_2015">'[4]Data - Main'!#REF!</definedName>
    <definedName name="Forecast_2016" localSheetId="5">'[4]Data - Main'!#REF!</definedName>
    <definedName name="Forecast_2016" localSheetId="11">'[4]Data - Main'!#REF!</definedName>
    <definedName name="Forecast_2016">'[4]Data - Main'!#REF!</definedName>
    <definedName name="Forecast_2017" localSheetId="5">'[4]Data - Main'!#REF!</definedName>
    <definedName name="Forecast_2017" localSheetId="11">'[4]Data - Main'!#REF!</definedName>
    <definedName name="Forecast_2017">'[4]Data - Main'!#REF!</definedName>
    <definedName name="Forecast_2018" localSheetId="5">'[4]Data - Main'!#REF!</definedName>
    <definedName name="Forecast_2018" localSheetId="11">'[4]Data - Main'!#REF!</definedName>
    <definedName name="Forecast_2018">'[4]Data - Main'!#REF!</definedName>
    <definedName name="Forecast_2019" localSheetId="5">'[4]Data - Main'!#REF!</definedName>
    <definedName name="Forecast_2019" localSheetId="11">'[4]Data - Main'!#REF!</definedName>
    <definedName name="Forecast_2019">'[4]Data - Main'!#REF!</definedName>
    <definedName name="Forecast_2020" localSheetId="5">'[4]Data - Main'!#REF!</definedName>
    <definedName name="Forecast_2020" localSheetId="11">'[4]Data - Main'!#REF!</definedName>
    <definedName name="Forecast_2020">'[4]Data - Main'!#REF!</definedName>
    <definedName name="Forecast_2021" localSheetId="5">'[4]Data - Main'!#REF!</definedName>
    <definedName name="Forecast_2021" localSheetId="11">'[4]Data - Main'!#REF!</definedName>
    <definedName name="Forecast_2021">'[4]Data - Main'!#REF!</definedName>
    <definedName name="Forecast_2022" localSheetId="5">'[4]Data - Main'!#REF!</definedName>
    <definedName name="Forecast_2022" localSheetId="11">'[4]Data - Main'!#REF!</definedName>
    <definedName name="Forecast_2022">'[4]Data - Main'!#REF!</definedName>
    <definedName name="Forecast_2023" localSheetId="5">'[4]Data - Main'!#REF!</definedName>
    <definedName name="Forecast_2023" localSheetId="11">'[4]Data - Main'!#REF!</definedName>
    <definedName name="Forecast_2023">'[4]Data - Main'!#REF!</definedName>
    <definedName name="Forecast_2024" localSheetId="5">'[4]Data - Main'!#REF!</definedName>
    <definedName name="Forecast_2024" localSheetId="11">'[4]Data - Main'!#REF!</definedName>
    <definedName name="Forecast_2024">'[4]Data - Main'!#REF!</definedName>
    <definedName name="Forecast_2025" localSheetId="5">'[4]Data - Main'!#REF!</definedName>
    <definedName name="Forecast_2025" localSheetId="11">'[4]Data - Main'!#REF!</definedName>
    <definedName name="Forecast_2025">'[4]Data - Main'!#REF!</definedName>
    <definedName name="Forecast_2026" localSheetId="5">'[4]Data - Main'!#REF!</definedName>
    <definedName name="Forecast_2026" localSheetId="11">'[4]Data - Main'!#REF!</definedName>
    <definedName name="Forecast_2026">'[4]Data - Main'!#REF!</definedName>
    <definedName name="Forecast_2027" localSheetId="5">'[4]Data - Main'!#REF!</definedName>
    <definedName name="Forecast_2027" localSheetId="11">'[4]Data - Main'!#REF!</definedName>
    <definedName name="Forecast_2027">'[4]Data - Main'!#REF!</definedName>
    <definedName name="Forecast_2028" localSheetId="5">'[4]Data - Main'!#REF!</definedName>
    <definedName name="Forecast_2028" localSheetId="11">'[4]Data - Main'!#REF!</definedName>
    <definedName name="Forecast_2028">'[4]Data - Main'!#REF!</definedName>
    <definedName name="Forecast_2029" localSheetId="5">'[4]Data - Main'!#REF!</definedName>
    <definedName name="Forecast_2029" localSheetId="11">'[4]Data - Main'!#REF!</definedName>
    <definedName name="Forecast_2029">'[4]Data - Main'!#REF!</definedName>
    <definedName name="Forecast_2030" localSheetId="5">'[4]Data - Main'!#REF!</definedName>
    <definedName name="Forecast_2030" localSheetId="11">'[4]Data - Main'!#REF!</definedName>
    <definedName name="Forecast_2030">'[4]Data - Main'!#REF!</definedName>
    <definedName name="Forecast_2031" localSheetId="5">'[4]Data - Main'!#REF!</definedName>
    <definedName name="Forecast_2031" localSheetId="11">'[4]Data - Main'!#REF!</definedName>
    <definedName name="Forecast_2031">'[4]Data - Main'!#REF!</definedName>
    <definedName name="Forecast_2032" localSheetId="5">'[4]Data - Main'!#REF!</definedName>
    <definedName name="Forecast_2032" localSheetId="11">'[4]Data - Main'!#REF!</definedName>
    <definedName name="Forecast_2032">'[4]Data - Main'!#REF!</definedName>
    <definedName name="Forecast_2033" localSheetId="5">'[4]Data - Main'!#REF!</definedName>
    <definedName name="Forecast_2033" localSheetId="11">'[4]Data - Main'!#REF!</definedName>
    <definedName name="Forecast_2033">'[4]Data - Main'!#REF!</definedName>
    <definedName name="Forecast_2034" localSheetId="5">'[4]Data - Main'!#REF!</definedName>
    <definedName name="Forecast_2034" localSheetId="11">'[4]Data - Main'!#REF!</definedName>
    <definedName name="Forecast_2034">'[4]Data - Main'!#REF!</definedName>
    <definedName name="Forecast_2035" localSheetId="5">'[4]Data - Main'!#REF!</definedName>
    <definedName name="Forecast_2035" localSheetId="11">'[4]Data - Main'!#REF!</definedName>
    <definedName name="Forecast_2035">'[4]Data - Main'!#REF!</definedName>
    <definedName name="Forecast_2036" localSheetId="5">'[4]Data - Main'!#REF!</definedName>
    <definedName name="Forecast_2036" localSheetId="11">'[4]Data - Main'!#REF!</definedName>
    <definedName name="Forecast_2036">'[4]Data - Main'!#REF!</definedName>
    <definedName name="Forecast_2037" localSheetId="5">'[4]Data - Main'!#REF!</definedName>
    <definedName name="Forecast_2037" localSheetId="11">'[4]Data - Main'!#REF!</definedName>
    <definedName name="Forecast_2037">'[4]Data - Main'!#REF!</definedName>
    <definedName name="Forecast_2038" localSheetId="5">'[4]Data - Main'!#REF!</definedName>
    <definedName name="Forecast_2038" localSheetId="11">'[4]Data - Main'!#REF!</definedName>
    <definedName name="Forecast_2038">'[4]Data - Main'!#REF!</definedName>
    <definedName name="Forecast_2039" localSheetId="5">'[4]Data - Main'!#REF!</definedName>
    <definedName name="Forecast_2039" localSheetId="11">'[4]Data - Main'!#REF!</definedName>
    <definedName name="Forecast_2039">'[4]Data - Main'!#REF!</definedName>
    <definedName name="Forecast_2040" localSheetId="5">'[4]Data - Main'!#REF!</definedName>
    <definedName name="Forecast_2040" localSheetId="11">'[4]Data - Main'!#REF!</definedName>
    <definedName name="Forecast_2040">'[4]Data - Main'!#REF!</definedName>
    <definedName name="Forecast_2041" localSheetId="5">'[4]Data - Main'!#REF!</definedName>
    <definedName name="Forecast_2041" localSheetId="11">'[4]Data - Main'!#REF!</definedName>
    <definedName name="Forecast_2041">'[4]Data - Main'!#REF!</definedName>
    <definedName name="Forecast_2042" localSheetId="5">'[4]Data - Main'!#REF!</definedName>
    <definedName name="Forecast_2042" localSheetId="11">'[4]Data - Main'!#REF!</definedName>
    <definedName name="Forecast_2042">'[4]Data - Main'!#REF!</definedName>
    <definedName name="Forecast_2043" localSheetId="5">'[4]Data - Main'!#REF!</definedName>
    <definedName name="Forecast_2043" localSheetId="11">'[4]Data - Main'!#REF!</definedName>
    <definedName name="Forecast_2043">'[4]Data - Main'!#REF!</definedName>
    <definedName name="g" localSheetId="5">'[4]Data - Main'!#REF!</definedName>
    <definedName name="g">'[4]Data - Main'!#REF!</definedName>
    <definedName name="GOD" hidden="1">{#N/A,#N/A,TRUE,"Facility-Input";#N/A,#N/A,TRUE,"Graphs";#N/A,#N/A,TRUE,"TOTAL"}</definedName>
    <definedName name="golly" hidden="1">{#N/A,#N/A,TRUE,"Facility-Input";#N/A,#N/A,TRUE,"Graphs";#N/A,#N/A,TRUE,"TOTAL"}</definedName>
    <definedName name="GOODBYE" hidden="1">{#N/A,#N/A,TRUE,"Facility-Input";#N/A,#N/A,TRUE,"Graphs";#N/A,#N/A,TRUE,"TOTAL"}</definedName>
    <definedName name="GRCF_45576">'[11]45576 Authority'!$E$21</definedName>
    <definedName name="hello" hidden="1">{#N/A,#N/A,TRUE,"Facility-Input";#N/A,#N/A,TRUE,"Graphs";#N/A,#N/A,TRUE,"TOTAL"}</definedName>
    <definedName name="HVAC_Lookup_Table">'[5]Prescrip HVAC Dist'!$B$15:$N$29</definedName>
    <definedName name="IM_EQUITY_RATE" localSheetId="5">#REF!</definedName>
    <definedName name="IM_EQUITY_RATE">#REF!</definedName>
    <definedName name="IM_LTD_RATE" localSheetId="5">#REF!</definedName>
    <definedName name="IM_LTD_RATE">#REF!</definedName>
    <definedName name="Incremental_Cost_Pct_Custom">'[5]Budgets, TRCs by Pgm &amp; Assumps'!$D$63</definedName>
    <definedName name="Incremental_Cost_Pct_RCxL">'[5]Budgets, TRCs by Pgm &amp; Assumps'!$D$64</definedName>
    <definedName name="Indus_retail_rate" localSheetId="5">'[6]DSM Plan Avoided Cost Workpaper'!$B$9</definedName>
    <definedName name="Indus_retail_rate" localSheetId="8">'[6]DSM Plan Avoided Cost Workpaper'!$B$9</definedName>
    <definedName name="Indus_retail_rate" localSheetId="9">'[6]DSM Plan Avoided Cost Workpaper'!$B$9</definedName>
    <definedName name="Indus_retail_rate" localSheetId="10">'[6]DSM Plan Avoided Cost Workpaper'!$B$9</definedName>
    <definedName name="Indus_retail_rate">'[7]DSM Plan Avoided Cost Workpaper'!$B$9</definedName>
    <definedName name="indust_disc_rate" localSheetId="5">'[6]DSM Plan Avoided Cost Workpaper'!$B$16</definedName>
    <definedName name="indust_disc_rate" localSheetId="8">'[6]DSM Plan Avoided Cost Workpaper'!$B$16</definedName>
    <definedName name="indust_disc_rate" localSheetId="9">'[6]DSM Plan Avoided Cost Workpaper'!$B$16</definedName>
    <definedName name="indust_disc_rate" localSheetId="10">'[6]DSM Plan Avoided Cost Workpaper'!$B$16</definedName>
    <definedName name="indust_disc_rate">'[7]DSM Plan Avoided Cost Workpaper'!$B$16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ERATION">[3]Model!$G$604</definedName>
    <definedName name="JESUS" hidden="1">{#N/A,#N/A,TRUE,"Facility-Input";#N/A,#N/A,TRUE,"Graphs";#N/A,#N/A,TRUE,"TOTAL"}</definedName>
    <definedName name="JURIS_DEM_45576">'[11]45576 Authority'!$E$38</definedName>
    <definedName name="JURIS_DEMAND_45576">[3]Model!$G$646</definedName>
    <definedName name="JURIS_ENG_NOSHOP_45576">'[11]45576 Authority'!$E$37</definedName>
    <definedName name="JURIS_ENG_XS_45576">[12]Model!$G$231</definedName>
    <definedName name="K2_WBEVMODE" hidden="1">0</definedName>
    <definedName name="kWh_Goal_Prescrip">'[5]Budgets, TRCs by Pgm &amp; Assumps'!$C$6</definedName>
    <definedName name="kWh_to_KW_Conversion_Factor_Lgtg">'[5]Budgets, TRCs by Pgm &amp; Assumps'!$D$59</definedName>
    <definedName name="kWh_to_KW_Conversion_Factor_Non_Lgtg">'[5]Budgets, TRCs by Pgm &amp; Assumps'!$D$60</definedName>
    <definedName name="LCM_GRCF_F" localSheetId="5">#REF!</definedName>
    <definedName name="LCM_GRCF_F">#REF!</definedName>
    <definedName name="LCM_IRP_Dem">[3]Model!$G$32</definedName>
    <definedName name="LCM_WACC_F" localSheetId="5">#REF!</definedName>
    <definedName name="LCM_WACC_F">#REF!</definedName>
    <definedName name="Ledger_Account">[3]Ledger!$D:$D</definedName>
    <definedName name="Ledger_Amount">[3]Ledger!$E:$E</definedName>
    <definedName name="Ledger_Month">[3]Ledger!$B:$B</definedName>
    <definedName name="Ledger_Workorder">[3]Ledger!$H:$H</definedName>
    <definedName name="Ledger_Year">[3]Ledger!$A:$A</definedName>
    <definedName name="Lighting_Lookup_Table_SBDI_LEDs">'[5]Prescrip Lghtg Dist'!$B$18:$N$90</definedName>
    <definedName name="LTD" localSheetId="5">#REF!</definedName>
    <definedName name="LTD">#REF!</definedName>
    <definedName name="LTD_RATE" localSheetId="5">#REF!</definedName>
    <definedName name="LTD_RATE">#REF!</definedName>
    <definedName name="Month">[9]Ledger!$B:$B</definedName>
    <definedName name="MONTH_ACTUAL">[13]Model!$G$160</definedName>
    <definedName name="MONTH_FORECAST">[13]Model!$G$161</definedName>
    <definedName name="MONTH_FORECAST_NEW_RATES">[9]Model!$G$274</definedName>
    <definedName name="MONTH_FORECAST_RATE_CASE">[12]Model!$G$202</definedName>
    <definedName name="Non_Incentive_Budget_Pct_Custom">'[5]Budgets, TRCs by Pgm &amp; Assumps'!$B$39</definedName>
    <definedName name="Non_Incentive_Budget_Pct_Prescrip">'[5]Budgets, TRCs by Pgm &amp; Assumps'!$B$32</definedName>
    <definedName name="Non_Incentive_Budget_Pct_RCxL">'[5]Budgets, TRCs by Pgm &amp; Assumps'!$B$46</definedName>
    <definedName name="Non_Incentive_Budget_Pct_SBDI">'[5]Budgets, TRCs by Pgm &amp; Assumps'!$B$53</definedName>
    <definedName name="NTG_Custom">'[5]Budgets, TRCs by Pgm &amp; Assumps'!$B$38</definedName>
    <definedName name="NTG_Prescrip">'[5]Budgets, TRCs by Pgm &amp; Assumps'!$B$31</definedName>
    <definedName name="NTG_RCxL">'[5]Budgets, TRCs by Pgm &amp; Assumps'!$B$45</definedName>
    <definedName name="NTG_SBDI">'[5]Budgets, TRCs by Pgm &amp; Assumps'!$B$52</definedName>
    <definedName name="NumCustAlloc">'[10]Inputs from JCOS'!$B$7</definedName>
    <definedName name="NvsASD">"V2008-12-31"</definedName>
    <definedName name="NvsAutoDrillOk">"VN"</definedName>
    <definedName name="NvsElapsedTime">0.00053240740817273</definedName>
    <definedName name="NvsEndTime">40010.6892013889</definedName>
    <definedName name="NvsInstLang">"VENG"</definedName>
    <definedName name="NvsInstSpec">"%,FBUSINESS_UNIT,TGL_PRPT_CONS,NI&amp;M_CORP_CONSOL"</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"V100"</definedName>
    <definedName name="NvsPanelEffdt">"V2020-01-01"</definedName>
    <definedName name="NvsPanelSetid">"VAEP"</definedName>
    <definedName name="NvsReqBU">"VX993"</definedName>
    <definedName name="NvsReqBUOnly">"VN"</definedName>
    <definedName name="NvsTransLed">"VN"</definedName>
    <definedName name="NvsTreeASD">"V2008-12-31"</definedName>
    <definedName name="NvsValTbl.ACCOUNT">"GL_ACCOUNT_TBL"</definedName>
    <definedName name="NvsValTbl.CURRENCY_CD">"CURRENCY_CD_TBL"</definedName>
    <definedName name="NvsValTbl.STATISTICS_CODE">"STAT_TBL"</definedName>
    <definedName name="Old">[3]Model!$A$2</definedName>
    <definedName name="Outage_Designation" localSheetId="5">'[4]Data - Main'!#REF!</definedName>
    <definedName name="Outage_Designation" localSheetId="8">'[4]Data - Main'!#REF!</definedName>
    <definedName name="Outage_Designation" localSheetId="9">'[4]Data - Main'!#REF!</definedName>
    <definedName name="Outage_Designation" localSheetId="11">'[4]Data - Main'!#REF!</definedName>
    <definedName name="Outage_Designation" localSheetId="0">'[4]Data - Main'!#REF!</definedName>
    <definedName name="Outage_Designation" localSheetId="10">'[4]Data - Main'!#REF!</definedName>
    <definedName name="Outage_Designation">'[4]Data - Main'!#REF!</definedName>
    <definedName name="Outage_OrderOS" localSheetId="5">#REF!</definedName>
    <definedName name="Outage_OrderOS" localSheetId="8">#REF!</definedName>
    <definedName name="Outage_OrderOS" localSheetId="9">#REF!</definedName>
    <definedName name="Outage_OrderOS" localSheetId="11">#REF!</definedName>
    <definedName name="Outage_OrderOS" localSheetId="0">#REF!</definedName>
    <definedName name="Outage_OrderOS" localSheetId="10">#REF!</definedName>
    <definedName name="Outage_OrderOS">#REF!</definedName>
    <definedName name="Outage_OrderOS_Sort" localSheetId="5">#REF!</definedName>
    <definedName name="Outage_OrderOS_Sort" localSheetId="8">#REF!</definedName>
    <definedName name="Outage_OrderOS_Sort" localSheetId="9">#REF!</definedName>
    <definedName name="Outage_OrderOS_Sort" localSheetId="11">#REF!</definedName>
    <definedName name="Outage_OrderOS_Sort" localSheetId="0">#REF!</definedName>
    <definedName name="Outage_OrderOS_Sort" localSheetId="10">#REF!</definedName>
    <definedName name="Outage_OrderOS_Sort">#REF!</definedName>
    <definedName name="Outage_SP" localSheetId="5">#REF!</definedName>
    <definedName name="Outage_SP" localSheetId="8">#REF!</definedName>
    <definedName name="Outage_SP" localSheetId="9">#REF!</definedName>
    <definedName name="Outage_SP" localSheetId="11">#REF!</definedName>
    <definedName name="Outage_SP" localSheetId="0">#REF!</definedName>
    <definedName name="Outage_SP" localSheetId="10">#REF!</definedName>
    <definedName name="Outage_SP">#REF!</definedName>
    <definedName name="OutageOS" localSheetId="5">#REF!</definedName>
    <definedName name="OutageOS" localSheetId="8">#REF!</definedName>
    <definedName name="OutageOS" localSheetId="9">#REF!</definedName>
    <definedName name="OutageOS" localSheetId="11">#REF!</definedName>
    <definedName name="OutageOS" localSheetId="0">#REF!</definedName>
    <definedName name="OutageOS" localSheetId="10">#REF!</definedName>
    <definedName name="OutageOS">#REF!</definedName>
    <definedName name="OutageSP" localSheetId="5">#REF!</definedName>
    <definedName name="OutageSP" localSheetId="8">#REF!</definedName>
    <definedName name="OutageSP" localSheetId="9">#REF!</definedName>
    <definedName name="OutageSP" localSheetId="11">#REF!</definedName>
    <definedName name="OutageSP" localSheetId="0">#REF!</definedName>
    <definedName name="OutageSP" localSheetId="10">#REF!</definedName>
    <definedName name="OutageSP">#REF!</definedName>
    <definedName name="PAGES">[13]Model!$G$164</definedName>
    <definedName name="Pal_Workbook_GUID" hidden="1">"Y3QFSX1DNJUWUU2LDGKUQAZW"</definedName>
    <definedName name="PayrollAlloc">'[10]Inputs from JCOS'!$B$8</definedName>
    <definedName name="PLANT_RK2_NBV_IN">[12]Model!$G$242</definedName>
    <definedName name="PRF" localSheetId="5">'[4]Data - Main'!#REF!</definedName>
    <definedName name="PRF" localSheetId="8">'[4]Data - Main'!#REF!</definedName>
    <definedName name="PRF" localSheetId="9">'[4]Data - Main'!#REF!</definedName>
    <definedName name="PRF" localSheetId="11">'[4]Data - Main'!#REF!</definedName>
    <definedName name="PRF" localSheetId="0">'[4]Data - Main'!#REF!</definedName>
    <definedName name="PRF" localSheetId="10">'[4]Data - Main'!#REF!</definedName>
    <definedName name="PRF">'[4]Data - Main'!#REF!</definedName>
    <definedName name="PRF_SP" localSheetId="5">#REF!</definedName>
    <definedName name="PRF_SP" localSheetId="8">#REF!</definedName>
    <definedName name="PRF_SP" localSheetId="9">#REF!</definedName>
    <definedName name="PRF_SP" localSheetId="11">#REF!</definedName>
    <definedName name="PRF_SP" localSheetId="0">#REF!</definedName>
    <definedName name="PRF_SP" localSheetId="10">#REF!</definedName>
    <definedName name="PRF_SP">#REF!</definedName>
    <definedName name="PRFOS" localSheetId="5">#REF!</definedName>
    <definedName name="PRFOS" localSheetId="8">#REF!</definedName>
    <definedName name="PRFOS" localSheetId="9">#REF!</definedName>
    <definedName name="PRFOS" localSheetId="11">#REF!</definedName>
    <definedName name="PRFOS" localSheetId="0">#REF!</definedName>
    <definedName name="PRFOS" localSheetId="10">#REF!</definedName>
    <definedName name="PRFOS">#REF!</definedName>
    <definedName name="_xlnm.Print_Area" localSheetId="2">'43827 DSM-10_Att SH-1, P1'!$A$1:$M$95</definedName>
    <definedName name="_xlnm.Print_Area" localSheetId="3">'43827 DSM-10_Att SH-1, P2'!$A$1:$L$73</definedName>
    <definedName name="_xlnm.Print_Area" localSheetId="11">'Attachment SH-1, P4 (Combo)'!$A$1:$H$33</definedName>
    <definedName name="Project_Sponsor" localSheetId="5">'[4]Data - Main'!#REF!</definedName>
    <definedName name="Project_Sponsor" localSheetId="8">'[4]Data - Main'!#REF!</definedName>
    <definedName name="Project_Sponsor" localSheetId="9">'[4]Data - Main'!#REF!</definedName>
    <definedName name="Project_Sponsor" localSheetId="11">'[4]Data - Main'!#REF!</definedName>
    <definedName name="Project_Sponsor" localSheetId="0">'[4]Data - Main'!#REF!</definedName>
    <definedName name="Project_Sponsor" localSheetId="10">'[4]Data - Main'!#REF!</definedName>
    <definedName name="Project_Sponsor">'[4]Data - Main'!#REF!</definedName>
    <definedName name="qqqqqqq" hidden="1">{#N/A,#N/A,FALSE,"Sum6 (1)"}</definedName>
    <definedName name="Query_Account">[9]Ledger!$D:$D</definedName>
    <definedName name="Query_Amount">[9]Ledger!$E:$E</definedName>
    <definedName name="RA_GRCF_PERIOD" localSheetId="5">[13]Model!#REF!</definedName>
    <definedName name="RA_GRCF_PERIOD">[13]Model!#REF!</definedName>
    <definedName name="RA_GRCF_PERIOD_F" localSheetId="5">[13]Model!#REF!</definedName>
    <definedName name="RA_GRCF_PERIOD_F">[13]Model!#REF!</definedName>
    <definedName name="RAR_EXCL_CAP_45576">[13]Model!$G$201</definedName>
    <definedName name="RAR_VAR">'[13]1'!$R$31</definedName>
    <definedName name="RB_SO2_ALLOW_IN">[12]Model!$G$243</definedName>
    <definedName name="RECON_MONTH">[3]Model!$G$606</definedName>
    <definedName name="Red_Yellow_List" localSheetId="5">'[4]Data - Main'!#REF!</definedName>
    <definedName name="Red_Yellow_List" localSheetId="8">'[4]Data - Main'!#REF!</definedName>
    <definedName name="Red_Yellow_List" localSheetId="9">'[4]Data - Main'!#REF!</definedName>
    <definedName name="Red_Yellow_List" localSheetId="11">'[4]Data - Main'!#REF!</definedName>
    <definedName name="Red_Yellow_List" localSheetId="10">'[4]Data - Main'!#REF!</definedName>
    <definedName name="Red_Yellow_List">'[4]Data - Main'!#REF!</definedName>
    <definedName name="Relative_OutageOS" localSheetId="5">'[14]Outage Scope'!#REF!</definedName>
    <definedName name="Relative_OutageOS" localSheetId="8">'[14]Outage Scope'!#REF!</definedName>
    <definedName name="Relative_OutageOS" localSheetId="11">'[14]Outage Scope'!#REF!</definedName>
    <definedName name="Relative_OutageOS">'[14]Outage Scope'!#REF!</definedName>
    <definedName name="res_losses_E" localSheetId="5">'[6]DSM Plan Avoided Cost Workpaper'!$B$3</definedName>
    <definedName name="res_losses_E" localSheetId="8">'[6]DSM Plan Avoided Cost Workpaper'!$B$3</definedName>
    <definedName name="res_losses_E" localSheetId="9">'[6]DSM Plan Avoided Cost Workpaper'!$B$3</definedName>
    <definedName name="res_losses_E" localSheetId="10">'[6]DSM Plan Avoided Cost Workpaper'!$B$3</definedName>
    <definedName name="res_losses_E">'[7]DSM Plan Avoided Cost Workpaper'!$B$3</definedName>
    <definedName name="Res_losses_peak" localSheetId="5">'[6]DSM Plan Avoided Cost Workpaper'!$B$4</definedName>
    <definedName name="Res_losses_peak" localSheetId="8">'[6]DSM Plan Avoided Cost Workpaper'!$B$4</definedName>
    <definedName name="Res_losses_peak" localSheetId="9">'[6]DSM Plan Avoided Cost Workpaper'!$B$4</definedName>
    <definedName name="Res_losses_peak" localSheetId="10">'[6]DSM Plan Avoided Cost Workpaper'!$B$4</definedName>
    <definedName name="Res_losses_peak">'[7]DSM Plan Avoided Cost Workpaper'!$B$4</definedName>
    <definedName name="res_retail_rate" localSheetId="5">'[6]DSM Plan Avoided Cost Workpaper'!$B$7</definedName>
    <definedName name="res_retail_rate" localSheetId="8">'[6]DSM Plan Avoided Cost Workpaper'!$B$7</definedName>
    <definedName name="res_retail_rate" localSheetId="9">'[6]DSM Plan Avoided Cost Workpaper'!$B$7</definedName>
    <definedName name="res_retail_rate" localSheetId="10">'[6]DSM Plan Avoided Cost Workpaper'!$B$7</definedName>
    <definedName name="res_retail_rate">'[7]DSM Plan Avoided Cost Workpaper'!$B$7</definedName>
    <definedName name="RetDemandAlloc">'[10]Inputs from JCOS'!$B$5</definedName>
    <definedName name="RetEnergyAlloc">'[10]Inputs from JCOS'!$B$6</definedName>
    <definedName name="Rev_End" localSheetId="5">[15]PS_FERC_IS1!#REF!</definedName>
    <definedName name="Rev_End">[15]PS_FERC_IS1!#REF!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TRUE</definedName>
    <definedName name="RiskUseFixedSeed" hidden="1">FALSE</definedName>
    <definedName name="RiskUseMultipleCPUs" hidden="1">TRUE</definedName>
    <definedName name="sadfsda" hidden="1">{#N/A,#N/A,FALSE,"Sum6 (1)"}</definedName>
    <definedName name="SBDI_Incentive_Rate_Target">'[5]Budgets, TRCs by Pgm &amp; Assumps'!$E$7</definedName>
    <definedName name="Schedule_Titles">[12]Model!$D$205:$E$214</definedName>
    <definedName name="search_directory_name">"R:\fcm90prd\nvision\rpts\Fin_Reports\"</definedName>
    <definedName name="Spec_Prod_Lookup_Table">'[5]Prescrip Spec Prod Dist'!$B$13:$N$73</definedName>
    <definedName name="SponsorOS" localSheetId="5">#REF!</definedName>
    <definedName name="SponsorOS" localSheetId="1">#REF!</definedName>
    <definedName name="SponsorOS" localSheetId="8">#REF!</definedName>
    <definedName name="SponsorOS" localSheetId="9">#REF!</definedName>
    <definedName name="SponsorOS" localSheetId="11">#REF!</definedName>
    <definedName name="SponsorOS" localSheetId="0">#REF!</definedName>
    <definedName name="SponsorOS" localSheetId="10">#REF!</definedName>
    <definedName name="SponsorOS">#REF!</definedName>
    <definedName name="SponsorSP" localSheetId="5">#REF!</definedName>
    <definedName name="SponsorSP" localSheetId="8">#REF!</definedName>
    <definedName name="SponsorSP" localSheetId="9">#REF!</definedName>
    <definedName name="SponsorSP" localSheetId="11">#REF!</definedName>
    <definedName name="SponsorSP" localSheetId="0">#REF!</definedName>
    <definedName name="SponsorSP" localSheetId="10">#REF!</definedName>
    <definedName name="SponsorSP">#REF!</definedName>
    <definedName name="SPR_Data">[9]Model!$1:$1048576</definedName>
    <definedName name="SPR_DEPR_RATE" localSheetId="5">'[11]45576 Authority'!#REF!</definedName>
    <definedName name="SPR_DEPR_RATE">'[11]45576 Authority'!#REF!</definedName>
    <definedName name="SPR_ND_REC_MIN_REV">[9]Model!$G$298</definedName>
    <definedName name="SUMMARY" localSheetId="5">#REF!</definedName>
    <definedName name="SUMMARY">#REF!</definedName>
    <definedName name="System_Title" localSheetId="5">'[4]Data - Main'!#REF!</definedName>
    <definedName name="System_Title" localSheetId="8">'[4]Data - Main'!#REF!</definedName>
    <definedName name="System_Title" localSheetId="9">'[4]Data - Main'!#REF!</definedName>
    <definedName name="System_Title" localSheetId="11">'[4]Data - Main'!#REF!</definedName>
    <definedName name="System_Title" localSheetId="0">'[4]Data - Main'!#REF!</definedName>
    <definedName name="System_Title" localSheetId="10">'[4]Data - Main'!#REF!</definedName>
    <definedName name="System_Title">'[4]Data - Main'!#REF!</definedName>
    <definedName name="SystemOS" localSheetId="5">#REF!</definedName>
    <definedName name="SystemOS" localSheetId="8">#REF!</definedName>
    <definedName name="SystemOS" localSheetId="9">#REF!</definedName>
    <definedName name="SystemOS" localSheetId="11">#REF!</definedName>
    <definedName name="SystemOS" localSheetId="0">#REF!</definedName>
    <definedName name="SystemOS" localSheetId="10">#REF!</definedName>
    <definedName name="SystemOS">#REF!</definedName>
    <definedName name="SystemSP" localSheetId="5">#REF!</definedName>
    <definedName name="SystemSP" localSheetId="8">#REF!</definedName>
    <definedName name="SystemSP" localSheetId="9">#REF!</definedName>
    <definedName name="SystemSP" localSheetId="11">#REF!</definedName>
    <definedName name="SystemSP" localSheetId="0">#REF!</definedName>
    <definedName name="SystemSP" localSheetId="10">#REF!</definedName>
    <definedName name="SystemSP">#REF!</definedName>
    <definedName name="Target_Incentive_Rate_Custom">'[5]Budgets, TRCs by Pgm &amp; Assumps'!$E$4</definedName>
    <definedName name="Target_Incentive_Rate_Prescrip">'[5]Budgets, TRCs by Pgm &amp; Assumps'!$E$6</definedName>
    <definedName name="Target_Incentive_Rate_RCxL">'[5]Budgets, TRCs by Pgm &amp; Assumps'!$E$5</definedName>
    <definedName name="test" hidden="1">{#N/A,#N/A,TRUE,"Facility-Input";#N/A,#N/A,TRUE,"Graphs";#N/A,#N/A,TRUE,"TOTAL"}</definedName>
    <definedName name="Top_10_Equipment_List" localSheetId="5">'[4]Data - Main'!#REF!</definedName>
    <definedName name="Top_10_Equipment_List" localSheetId="8">'[4]Data - Main'!#REF!</definedName>
    <definedName name="Top_10_Equipment_List" localSheetId="9">'[4]Data - Main'!#REF!</definedName>
    <definedName name="Top_10_Equipment_List" localSheetId="11">'[4]Data - Main'!#REF!</definedName>
    <definedName name="Top_10_Equipment_List" localSheetId="0">'[4]Data - Main'!#REF!</definedName>
    <definedName name="Top_10_Equipment_List" localSheetId="10">'[4]Data - Main'!#REF!</definedName>
    <definedName name="Top_10_Equipment_List">'[4]Data - Main'!#REF!</definedName>
    <definedName name="Top_10_Margin_List" localSheetId="5">'[4]Data - Main'!#REF!</definedName>
    <definedName name="Top_10_Margin_List" localSheetId="8">'[4]Data - Main'!#REF!</definedName>
    <definedName name="Top_10_Margin_List" localSheetId="9">'[4]Data - Main'!#REF!</definedName>
    <definedName name="Top_10_Margin_List" localSheetId="11">'[4]Data - Main'!#REF!</definedName>
    <definedName name="Top_10_Margin_List" localSheetId="10">'[4]Data - Main'!#REF!</definedName>
    <definedName name="Top_10_Margin_List">'[4]Data - Main'!#REF!</definedName>
    <definedName name="Top_10_Safety_List" localSheetId="5">'[4]Data - Main'!#REF!</definedName>
    <definedName name="Top_10_Safety_List" localSheetId="8">'[4]Data - Main'!#REF!</definedName>
    <definedName name="Top_10_Safety_List" localSheetId="11">'[4]Data - Main'!#REF!</definedName>
    <definedName name="Top_10_Safety_List">'[4]Data - Main'!#REF!</definedName>
    <definedName name="TOTAL_CAP" localSheetId="5">#REF!</definedName>
    <definedName name="TOTAL_CAP">#REF!</definedName>
    <definedName name="TotalCurrentForecast" localSheetId="5">'[4]Data - Main'!#REF!</definedName>
    <definedName name="TotalCurrentForecast" localSheetId="8">'[4]Data - Main'!#REF!</definedName>
    <definedName name="TotalCurrentForecast" localSheetId="11">'[4]Data - Main'!#REF!</definedName>
    <definedName name="TotalCurrentForecast">'[4]Data - Main'!#REF!</definedName>
    <definedName name="U1_DEP_RATE_45576" localSheetId="5">'[11]45576 Authority'!#REF!</definedName>
    <definedName name="U1_DEP_RATE_45576">'[11]45576 Authority'!#REF!</definedName>
    <definedName name="U2_DEP_RATE_45576" localSheetId="5">'[11]45576 Authority'!#REF!</definedName>
    <definedName name="U2_DEP_RATE_45576">'[11]45576 Authority'!#REF!</definedName>
    <definedName name="utility_discount_rate">'[16]global assumptions'!$B$1</definedName>
    <definedName name="WACC_45576_2021">[3]Model!$G$649</definedName>
    <definedName name="WaterfallFlag" localSheetId="5">'[4]Data - Main'!#REF!</definedName>
    <definedName name="WaterfallFlag" localSheetId="8">'[4]Data - Main'!#REF!</definedName>
    <definedName name="WaterfallFlag" localSheetId="9">'[4]Data - Main'!#REF!</definedName>
    <definedName name="WaterfallFlag" localSheetId="11">'[4]Data - Main'!#REF!</definedName>
    <definedName name="WaterfallFlag" localSheetId="0">'[4]Data - Main'!#REF!</definedName>
    <definedName name="WaterfallFlag" localSheetId="10">'[4]Data - Main'!#REF!</definedName>
    <definedName name="WaterfallFlag">'[4]Data - Main'!#REF!</definedName>
    <definedName name="WaterfallHome" localSheetId="5">#REF!</definedName>
    <definedName name="WaterfallHome" localSheetId="8">#REF!</definedName>
    <definedName name="WaterfallHome" localSheetId="9">#REF!</definedName>
    <definedName name="WaterfallHome" localSheetId="11">#REF!</definedName>
    <definedName name="WaterfallHome" localSheetId="0">#REF!</definedName>
    <definedName name="WaterfallHome" localSheetId="10">#REF!</definedName>
    <definedName name="WaterfallHome">#REF!</definedName>
    <definedName name="whatisgoingon" localSheetId="5">'[4]Data - Main'!#REF!</definedName>
    <definedName name="whatisgoingon" localSheetId="8">'[4]Data - Main'!#REF!</definedName>
    <definedName name="whatisgoingon" localSheetId="10">'[4]Data - Main'!#REF!</definedName>
    <definedName name="whatisgoingon">'[4]Data - Main'!#REF!</definedName>
    <definedName name="Workorder">[9]Ledger!$H:$H</definedName>
    <definedName name="wrn.All." hidden="1">{#N/A,#N/A,TRUE,"Facility-Input";#N/A,#N/A,TRUE,"Graphs";#N/A,#N/A,TRUE,"TOTAL";#N/A,#N/A,TRUE,"Total Pipes";#N/A,#N/A,TRUE,"Segment 1";#N/A,#N/A,TRUE,"Segment 2";#N/A,#N/A,TRUE,"Segment 3";#N/A,#N/A,TRUE,"Segment 4";#N/A,#N/A,TRUE,"Segment 5";#N/A,#N/A,TRUE,"NGL-Input";#N/A,#N/A,TRUE,"Assums."}</definedName>
    <definedName name="wrn.Allowance._.Analysis." hidden="1">{#N/A,#N/A,FALSE,"F. Tax Analysis";#N/A,#N/A,FALSE,"G. Bond Analysis";#N/A,#N/A,FALSE,"H. Insurance Analysis"}</definedName>
    <definedName name="wrn.Detail." hidden="1">{"Detail",#N/A,FALSE,"Detail"}</definedName>
    <definedName name="wrn.Executive._.Review._.Report." hidden="1">{#N/A,#N/A,FALSE,"Executive Review Sheet";#N/A,#N/A,FALSE,"Summary of Estimate Components";#N/A,#N/A,FALSE,"Summary of Allowances"}</definedName>
    <definedName name="wrn.Indirects." hidden="1">{"Budget",#N/A,TRUE,"Criteria";"Summary",#N/A,TRUE,"Summary";"Detail",#N/A,TRUE,"Detail";"Staff",#N/A,TRUE,"Staffing";"Equip",#N/A,TRUE,"Equipment"}</definedName>
    <definedName name="wrn.MiniSum." hidden="1">{#N/A,#N/A,TRUE,"Facility-Input";#N/A,#N/A,TRUE,"Graphs";#N/A,#N/A,TRUE,"TOTAL"}</definedName>
    <definedName name="wrn.Print." hidden="1">{#N/A,#N/A,TRUE,"Inputs";#N/A,#N/A,TRUE,"Cashflow Statement";#N/A,#N/A,TRUE,"Summary";#N/A,#N/A,TRUE,"Construction";#N/A,#N/A,TRUE,"RevAss";#N/A,#N/A,TRUE,"Debt";#N/A,#N/A,TRUE,"Inc";#N/A,#N/A,TRUE,"Depr"}</definedName>
    <definedName name="wrn.Profile._.and._.Basis." hidden="1">{#N/A,#N/A,FALSE,"Project Profile";#N/A,#N/A,FALSE,"Basis of Estimate"}</definedName>
    <definedName name="wrn.Project._.A." hidden="1">{"Proj Econ Summary",#N/A,FALSE,"Project A";"Income Statement",#N/A,FALSE,"Project A";"Cash Flow Statement",#N/A,FALSE,"Project A";"Balance Sheet",#N/A,FALSE,"Project A";"Scenario Summary (Proj A)",#N/A,FALSE,"Scenario Summary"}</definedName>
    <definedName name="wrn.Rev._.0." hidden="1">{"Rev 0 Normal",#N/A,FALSE,"FNM Plan-Rev 0";"Rev 0 Pricing",#N/A,FALSE,"FNM Plan-Rev 0"}</definedName>
    <definedName name="wrn.Risk._.Reserves." hidden="1">{#N/A,#N/A,TRUE,"Reserves";#N/A,#N/A,TRUE,"Graphs"}</definedName>
    <definedName name="wrn.Segment._.1." hidden="1">{#N/A,#N/A,TRUE,"Segment 1"}</definedName>
    <definedName name="wrn.Segment._.2." hidden="1">{#N/A,#N/A,TRUE,"Segment 2"}</definedName>
    <definedName name="wrn.Segment._.3." hidden="1">{#N/A,#N/A,TRUE,"Segment 3"}</definedName>
    <definedName name="wrn.Segment._.4." hidden="1">{#N/A,#N/A,TRUE,"Segment 4"}</definedName>
    <definedName name="wrn.Segment._.5." hidden="1">{#N/A,#N/A,TRUE,"Segment 5"}</definedName>
    <definedName name="wrn.Snapshot." hidden="1">{#N/A,#N/A,TRUE,"Facility-Input";#N/A,#N/A,TRUE,"Graphs"}</definedName>
    <definedName name="wrn.Summary." hidden="1">{"Summary",#N/A,FALSE,"Summary"}</definedName>
    <definedName name="wrn.Totals." hidden="1">{#N/A,#N/A,TRUE,"TOTAL";#N/A,#N/A,TRUE,"Total Pipes"}</definedName>
    <definedName name="xxxxxxx" hidden="1">{#N/A,#N/A,FALSE,"Sum6 (1)"}</definedName>
    <definedName name="Year">[9]Ledger!$A:$A</definedName>
    <definedName name="Year1SP" localSheetId="5">#REF!</definedName>
    <definedName name="Year1SP" localSheetId="8">#REF!</definedName>
    <definedName name="Year1SP" localSheetId="9">#REF!</definedName>
    <definedName name="Year1SP" localSheetId="11">#REF!</definedName>
    <definedName name="Year1SP" localSheetId="0">#REF!</definedName>
    <definedName name="Year1SP" localSheetId="10">#REF!</definedName>
    <definedName name="Year1SP">#REF!</definedName>
    <definedName name="Year2SP" localSheetId="5">#REF!</definedName>
    <definedName name="Year2SP" localSheetId="8">#REF!</definedName>
    <definedName name="Year2SP" localSheetId="9">#REF!</definedName>
    <definedName name="Year2SP" localSheetId="11">#REF!</definedName>
    <definedName name="Year2SP" localSheetId="0">#REF!</definedName>
    <definedName name="Year2SP" localSheetId="10">#REF!</definedName>
    <definedName name="Year2SP">#REF!</definedName>
    <definedName name="Year3SP" localSheetId="5">#REF!</definedName>
    <definedName name="Year3SP" localSheetId="8">#REF!</definedName>
    <definedName name="Year3SP" localSheetId="9">#REF!</definedName>
    <definedName name="Year3SP" localSheetId="11">#REF!</definedName>
    <definedName name="Year3SP" localSheetId="0">#REF!</definedName>
    <definedName name="Year3SP" localSheetId="10">#REF!</definedName>
    <definedName name="Year3SP">#REF!</definedName>
    <definedName name="Year4SP" localSheetId="5">#REF!</definedName>
    <definedName name="Year4SP" localSheetId="8">#REF!</definedName>
    <definedName name="Year4SP" localSheetId="9">#REF!</definedName>
    <definedName name="Year4SP" localSheetId="11">#REF!</definedName>
    <definedName name="Year4SP" localSheetId="0">#REF!</definedName>
    <definedName name="Year4SP" localSheetId="10">#REF!</definedName>
    <definedName name="Year4SP">#REF!</definedName>
    <definedName name="Year5SP" localSheetId="5">#REF!</definedName>
    <definedName name="Year5SP" localSheetId="8">#REF!</definedName>
    <definedName name="Year5SP" localSheetId="9">#REF!</definedName>
    <definedName name="Year5SP" localSheetId="11">#REF!</definedName>
    <definedName name="Year5SP" localSheetId="0">#REF!</definedName>
    <definedName name="Year5SP" localSheetId="10">#REF!</definedName>
    <definedName name="Year5SP">#REF!</definedName>
    <definedName name="Year6SP" localSheetId="5">#REF!</definedName>
    <definedName name="Year6SP" localSheetId="8">#REF!</definedName>
    <definedName name="Year6SP" localSheetId="9">#REF!</definedName>
    <definedName name="Year6SP" localSheetId="11">#REF!</definedName>
    <definedName name="Year6SP" localSheetId="0">#REF!</definedName>
    <definedName name="Year6SP" localSheetId="10">#REF!</definedName>
    <definedName name="Year6SP">#REF!</definedName>
    <definedName name="Year7SP" localSheetId="5">#REF!</definedName>
    <definedName name="Year7SP" localSheetId="8">#REF!</definedName>
    <definedName name="Year7SP" localSheetId="9">#REF!</definedName>
    <definedName name="Year7SP" localSheetId="11">#REF!</definedName>
    <definedName name="Year7SP" localSheetId="0">#REF!</definedName>
    <definedName name="Year7SP" localSheetId="10">#REF!</definedName>
    <definedName name="Year7SP">#REF!</definedName>
    <definedName name="Year8SP" localSheetId="5">#REF!</definedName>
    <definedName name="Year8SP" localSheetId="8">#REF!</definedName>
    <definedName name="Year8SP" localSheetId="9">#REF!</definedName>
    <definedName name="Year8SP" localSheetId="11">#REF!</definedName>
    <definedName name="Year8SP" localSheetId="0">#REF!</definedName>
    <definedName name="Year8SP" localSheetId="10">#REF!</definedName>
    <definedName name="Year8SP">#REF!</definedName>
    <definedName name="Year9SP" localSheetId="5">#REF!</definedName>
    <definedName name="Year9SP" localSheetId="8">#REF!</definedName>
    <definedName name="Year9SP" localSheetId="9">#REF!</definedName>
    <definedName name="Year9SP" localSheetId="11">#REF!</definedName>
    <definedName name="Year9SP" localSheetId="0">#REF!</definedName>
    <definedName name="Year9SP" localSheetId="10">#REF!</definedName>
    <definedName name="Year9SP">#REF!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 i="54" l="1"/>
  <c r="N36" i="54"/>
  <c r="N61" i="54" l="1"/>
  <c r="J61" i="54"/>
  <c r="H61" i="54"/>
  <c r="I57" i="54" s="1"/>
  <c r="N44" i="54"/>
  <c r="I59" i="54"/>
  <c r="I58" i="54"/>
  <c r="N34" i="54"/>
  <c r="R34" i="54" s="1"/>
  <c r="N33" i="54"/>
  <c r="L52" i="54"/>
  <c r="P52" i="54" s="1"/>
  <c r="I52" i="54"/>
  <c r="I50" i="54"/>
  <c r="I48" i="54"/>
  <c r="J46" i="54"/>
  <c r="H46" i="54"/>
  <c r="I45" i="54" s="1"/>
  <c r="N11" i="54"/>
  <c r="N43" i="54"/>
  <c r="N42" i="54"/>
  <c r="I42" i="54"/>
  <c r="I40" i="54"/>
  <c r="J38" i="54"/>
  <c r="H38" i="54"/>
  <c r="I34" i="54" s="1"/>
  <c r="I38" i="54" s="1"/>
  <c r="N37" i="54"/>
  <c r="R37" i="54" s="1"/>
  <c r="I37" i="54"/>
  <c r="I36" i="54"/>
  <c r="R35" i="54"/>
  <c r="I35" i="54"/>
  <c r="I33" i="54"/>
  <c r="N32" i="54"/>
  <c r="R32" i="54" s="1"/>
  <c r="I32" i="54"/>
  <c r="L30" i="54"/>
  <c r="P30" i="54" s="1"/>
  <c r="I30" i="54"/>
  <c r="N12" i="54"/>
  <c r="J28" i="54"/>
  <c r="H28" i="54"/>
  <c r="I25" i="54" s="1"/>
  <c r="R36" i="54"/>
  <c r="R24" i="54"/>
  <c r="I24" i="54"/>
  <c r="R23" i="54"/>
  <c r="N22" i="54"/>
  <c r="N28" i="54" s="1"/>
  <c r="L20" i="54"/>
  <c r="P20" i="54" s="1"/>
  <c r="I20" i="54"/>
  <c r="J18" i="54"/>
  <c r="H18" i="54"/>
  <c r="I15" i="54" s="1"/>
  <c r="L17" i="54"/>
  <c r="P17" i="54" s="1"/>
  <c r="I17" i="54"/>
  <c r="I16" i="54"/>
  <c r="I12" i="54"/>
  <c r="I11" i="54"/>
  <c r="I10" i="54"/>
  <c r="I9" i="54"/>
  <c r="N7" i="54"/>
  <c r="J7" i="54"/>
  <c r="H7" i="54"/>
  <c r="I6" i="54" s="1"/>
  <c r="I4" i="54" l="1"/>
  <c r="I13" i="54"/>
  <c r="I26" i="54"/>
  <c r="J63" i="54"/>
  <c r="I54" i="54"/>
  <c r="I14" i="54"/>
  <c r="I56" i="54"/>
  <c r="N18" i="54"/>
  <c r="N65" i="54" s="1"/>
  <c r="R33" i="54"/>
  <c r="R67" i="54" s="1"/>
  <c r="N38" i="54"/>
  <c r="N67" i="54" s="1"/>
  <c r="N46" i="54"/>
  <c r="N66" i="54" s="1"/>
  <c r="R22" i="54"/>
  <c r="I44" i="54"/>
  <c r="H63" i="54"/>
  <c r="I23" i="54"/>
  <c r="I43" i="54"/>
  <c r="I3" i="54"/>
  <c r="I60" i="54"/>
  <c r="I5" i="54"/>
  <c r="I27" i="54"/>
  <c r="P9" i="54"/>
  <c r="I22" i="54"/>
  <c r="I55" i="54"/>
  <c r="I18" i="54" l="1"/>
  <c r="R66" i="54"/>
  <c r="N63" i="54"/>
  <c r="I46" i="54"/>
  <c r="I61" i="54"/>
  <c r="I7" i="54"/>
  <c r="I28" i="54"/>
  <c r="P22" i="52" l="1"/>
  <c r="P23" i="52" s="1"/>
  <c r="P25" i="52" s="1"/>
  <c r="P27" i="52" s="1"/>
  <c r="P29" i="52" s="1"/>
  <c r="P31" i="52" s="1"/>
  <c r="P33" i="52" s="1"/>
  <c r="P35" i="52" s="1"/>
  <c r="T21" i="52"/>
  <c r="E23" i="48"/>
  <c r="T23" i="52" l="1"/>
  <c r="T25" i="52" s="1"/>
  <c r="T27" i="52" l="1"/>
  <c r="T29" i="52" s="1"/>
  <c r="T31" i="52" l="1"/>
  <c r="T33" i="52" s="1"/>
  <c r="T35" i="52" s="1"/>
  <c r="C62" i="50" l="1"/>
  <c r="N61" i="50"/>
  <c r="J61" i="50"/>
  <c r="H61" i="50"/>
  <c r="E61" i="50"/>
  <c r="D61" i="50"/>
  <c r="E60" i="50"/>
  <c r="N43" i="50" s="1"/>
  <c r="D60" i="50"/>
  <c r="I59" i="50"/>
  <c r="L59" i="50" s="1"/>
  <c r="P59" i="50" s="1"/>
  <c r="E59" i="50"/>
  <c r="N42" i="50" s="1"/>
  <c r="I58" i="50"/>
  <c r="L58" i="50" s="1"/>
  <c r="P58" i="50" s="1"/>
  <c r="E58" i="50"/>
  <c r="D58" i="50"/>
  <c r="E57" i="50"/>
  <c r="D57" i="50"/>
  <c r="I56" i="50"/>
  <c r="L56" i="50" s="1"/>
  <c r="P56" i="50" s="1"/>
  <c r="I55" i="50"/>
  <c r="L55" i="50" s="1"/>
  <c r="P55" i="50" s="1"/>
  <c r="I54" i="50"/>
  <c r="L54" i="50" s="1"/>
  <c r="E54" i="50"/>
  <c r="D54" i="50"/>
  <c r="E53" i="50"/>
  <c r="N32" i="50" s="1"/>
  <c r="D53" i="50"/>
  <c r="P52" i="50"/>
  <c r="L52" i="50"/>
  <c r="I52" i="50"/>
  <c r="P50" i="50"/>
  <c r="L50" i="50"/>
  <c r="I50" i="50"/>
  <c r="L48" i="50"/>
  <c r="P48" i="50" s="1"/>
  <c r="I48" i="50"/>
  <c r="J46" i="50"/>
  <c r="H46" i="50"/>
  <c r="I45" i="50" s="1"/>
  <c r="L45" i="50" s="1"/>
  <c r="P45" i="50" s="1"/>
  <c r="N44" i="50"/>
  <c r="E44" i="50"/>
  <c r="D44" i="50"/>
  <c r="I43" i="50"/>
  <c r="L43" i="50" s="1"/>
  <c r="L40" i="50"/>
  <c r="P40" i="50" s="1"/>
  <c r="I40" i="50"/>
  <c r="J38" i="50"/>
  <c r="H38" i="50"/>
  <c r="I35" i="50" s="1"/>
  <c r="L35" i="50" s="1"/>
  <c r="P35" i="50" s="1"/>
  <c r="T35" i="50" s="1"/>
  <c r="N36" i="50"/>
  <c r="R36" i="50" s="1"/>
  <c r="R35" i="50"/>
  <c r="N34" i="50"/>
  <c r="R34" i="50" s="1"/>
  <c r="N33" i="50"/>
  <c r="R33" i="50" s="1"/>
  <c r="L30" i="50"/>
  <c r="P30" i="50" s="1"/>
  <c r="I30" i="50"/>
  <c r="E29" i="50"/>
  <c r="N12" i="50" s="1"/>
  <c r="D29" i="50"/>
  <c r="J28" i="50"/>
  <c r="H28" i="50"/>
  <c r="I27" i="50" s="1"/>
  <c r="L27" i="50" s="1"/>
  <c r="P27" i="50" s="1"/>
  <c r="E26" i="50"/>
  <c r="N37" i="50" s="1"/>
  <c r="R37" i="50" s="1"/>
  <c r="D26" i="50"/>
  <c r="R24" i="50"/>
  <c r="I24" i="50"/>
  <c r="L24" i="50" s="1"/>
  <c r="P24" i="50" s="1"/>
  <c r="T24" i="50" s="1"/>
  <c r="R23" i="50"/>
  <c r="I23" i="50"/>
  <c r="L23" i="50" s="1"/>
  <c r="P23" i="50" s="1"/>
  <c r="T23" i="50" s="1"/>
  <c r="N22" i="50"/>
  <c r="N28" i="50" s="1"/>
  <c r="L20" i="50"/>
  <c r="P20" i="50" s="1"/>
  <c r="I20" i="50"/>
  <c r="J18" i="50"/>
  <c r="H18" i="50"/>
  <c r="I17" i="50" s="1"/>
  <c r="L17" i="50"/>
  <c r="P17" i="50" s="1"/>
  <c r="I16" i="50"/>
  <c r="L16" i="50" s="1"/>
  <c r="P16" i="50" s="1"/>
  <c r="C15" i="50"/>
  <c r="I14" i="50"/>
  <c r="I13" i="50"/>
  <c r="I12" i="50"/>
  <c r="N11" i="50"/>
  <c r="I11" i="50"/>
  <c r="L9" i="50"/>
  <c r="N7" i="50"/>
  <c r="J7" i="50"/>
  <c r="H7" i="50"/>
  <c r="I6" i="50" s="1"/>
  <c r="L6" i="50" s="1"/>
  <c r="P6" i="50" s="1"/>
  <c r="B55" i="49"/>
  <c r="B59" i="49"/>
  <c r="H63" i="50" l="1"/>
  <c r="L11" i="50"/>
  <c r="P11" i="50" s="1"/>
  <c r="I4" i="50"/>
  <c r="L4" i="50" s="1"/>
  <c r="P4" i="50" s="1"/>
  <c r="L12" i="50"/>
  <c r="J63" i="50"/>
  <c r="L13" i="50"/>
  <c r="P13" i="50" s="1"/>
  <c r="L14" i="50"/>
  <c r="P14" i="50" s="1"/>
  <c r="I9" i="50"/>
  <c r="I15" i="50"/>
  <c r="L15" i="50" s="1"/>
  <c r="P15" i="50" s="1"/>
  <c r="I42" i="50"/>
  <c r="I57" i="50"/>
  <c r="L57" i="50" s="1"/>
  <c r="P57" i="50" s="1"/>
  <c r="I60" i="50"/>
  <c r="L60" i="50" s="1"/>
  <c r="P60" i="50" s="1"/>
  <c r="R32" i="50"/>
  <c r="R67" i="50" s="1"/>
  <c r="P84" i="49" s="1"/>
  <c r="N38" i="50"/>
  <c r="N67" i="50" s="1"/>
  <c r="N18" i="50"/>
  <c r="N65" i="50" s="1"/>
  <c r="P54" i="50"/>
  <c r="P61" i="50" s="1"/>
  <c r="L61" i="50"/>
  <c r="P43" i="50"/>
  <c r="P12" i="50"/>
  <c r="N46" i="50"/>
  <c r="P9" i="50"/>
  <c r="I37" i="50"/>
  <c r="L37" i="50" s="1"/>
  <c r="P37" i="50" s="1"/>
  <c r="T37" i="50" s="1"/>
  <c r="L42" i="50"/>
  <c r="E62" i="50"/>
  <c r="I10" i="50"/>
  <c r="L10" i="50" s="1"/>
  <c r="P10" i="50" s="1"/>
  <c r="R22" i="50"/>
  <c r="I33" i="50"/>
  <c r="L33" i="50" s="1"/>
  <c r="P33" i="50" s="1"/>
  <c r="T33" i="50" s="1"/>
  <c r="I44" i="50"/>
  <c r="L44" i="50" s="1"/>
  <c r="P44" i="50" s="1"/>
  <c r="I5" i="50"/>
  <c r="L5" i="50" s="1"/>
  <c r="P5" i="50" s="1"/>
  <c r="I26" i="50"/>
  <c r="L26" i="50" s="1"/>
  <c r="P26" i="50" s="1"/>
  <c r="I36" i="50"/>
  <c r="L36" i="50" s="1"/>
  <c r="P36" i="50" s="1"/>
  <c r="T36" i="50" s="1"/>
  <c r="I61" i="50"/>
  <c r="I34" i="50"/>
  <c r="L34" i="50" s="1"/>
  <c r="P34" i="50" s="1"/>
  <c r="T34" i="50" s="1"/>
  <c r="I32" i="50"/>
  <c r="I3" i="50"/>
  <c r="I22" i="50"/>
  <c r="I25" i="50"/>
  <c r="L25" i="50" s="1"/>
  <c r="P25" i="50" s="1"/>
  <c r="R66" i="50" l="1"/>
  <c r="N84" i="49" s="1"/>
  <c r="L46" i="50"/>
  <c r="P42" i="50"/>
  <c r="P46" i="50" s="1"/>
  <c r="L18" i="50"/>
  <c r="P18" i="50"/>
  <c r="P65" i="50" s="1"/>
  <c r="L3" i="50"/>
  <c r="I7" i="50"/>
  <c r="N63" i="50"/>
  <c r="I46" i="50"/>
  <c r="I18" i="50"/>
  <c r="L22" i="50"/>
  <c r="I28" i="50"/>
  <c r="L32" i="50"/>
  <c r="I38" i="50"/>
  <c r="N66" i="50"/>
  <c r="L7" i="50" l="1"/>
  <c r="P3" i="50"/>
  <c r="P7" i="50" s="1"/>
  <c r="P32" i="50"/>
  <c r="L38" i="50"/>
  <c r="L28" i="50"/>
  <c r="P22" i="50"/>
  <c r="L63" i="50" l="1"/>
  <c r="P38" i="50"/>
  <c r="T32" i="50"/>
  <c r="T67" i="50" s="1"/>
  <c r="J84" i="49" s="1"/>
  <c r="P28" i="50"/>
  <c r="P66" i="50" s="1"/>
  <c r="T22" i="50"/>
  <c r="T66" i="50" s="1"/>
  <c r="H84" i="49" s="1"/>
  <c r="P67" i="50" l="1"/>
  <c r="P63" i="50"/>
  <c r="B84" i="49" l="1"/>
  <c r="B72" i="49"/>
  <c r="P67" i="49"/>
  <c r="N67" i="49"/>
  <c r="L67" i="49"/>
  <c r="J67" i="49"/>
  <c r="H67" i="49"/>
  <c r="F67" i="49"/>
  <c r="D67" i="49"/>
  <c r="B66" i="49"/>
  <c r="B64" i="49"/>
  <c r="P60" i="49"/>
  <c r="N60" i="49"/>
  <c r="L60" i="49"/>
  <c r="J60" i="49"/>
  <c r="H60" i="49"/>
  <c r="F60" i="49"/>
  <c r="D60" i="49"/>
  <c r="B58" i="49"/>
  <c r="B57" i="49"/>
  <c r="B56" i="49"/>
  <c r="P49" i="49"/>
  <c r="N49" i="49"/>
  <c r="L49" i="49"/>
  <c r="J49" i="49"/>
  <c r="H49" i="49"/>
  <c r="F49" i="49"/>
  <c r="D49" i="49"/>
  <c r="B48" i="49"/>
  <c r="B46" i="49"/>
  <c r="B49" i="49" s="1"/>
  <c r="P43" i="49"/>
  <c r="N43" i="49"/>
  <c r="L43" i="49"/>
  <c r="J43" i="49"/>
  <c r="H43" i="49"/>
  <c r="F43" i="49"/>
  <c r="D43" i="49"/>
  <c r="B42" i="49"/>
  <c r="B40" i="49"/>
  <c r="P37" i="49"/>
  <c r="N37" i="49"/>
  <c r="L37" i="49"/>
  <c r="J37" i="49"/>
  <c r="H37" i="49"/>
  <c r="F37" i="49"/>
  <c r="D37" i="49"/>
  <c r="B36" i="49"/>
  <c r="B34" i="49"/>
  <c r="B32" i="49"/>
  <c r="B30" i="49"/>
  <c r="B28" i="49"/>
  <c r="B26" i="49"/>
  <c r="B24" i="49"/>
  <c r="B22" i="49"/>
  <c r="B20" i="49"/>
  <c r="B18" i="49"/>
  <c r="B16" i="49"/>
  <c r="B14" i="49"/>
  <c r="B12" i="49"/>
  <c r="F69" i="49" l="1"/>
  <c r="B60" i="49"/>
  <c r="E24" i="48" s="1"/>
  <c r="P51" i="49"/>
  <c r="F51" i="49"/>
  <c r="B67" i="49"/>
  <c r="N51" i="49"/>
  <c r="N69" i="49" s="1"/>
  <c r="N74" i="49" s="1"/>
  <c r="H51" i="49"/>
  <c r="F74" i="49"/>
  <c r="B37" i="49"/>
  <c r="D51" i="49"/>
  <c r="P69" i="49"/>
  <c r="P74" i="49" s="1"/>
  <c r="P85" i="49" s="1"/>
  <c r="P86" i="49" s="1"/>
  <c r="J51" i="49"/>
  <c r="J69" i="49" s="1"/>
  <c r="J74" i="49" s="1"/>
  <c r="J85" i="49" s="1"/>
  <c r="J86" i="49" s="1"/>
  <c r="B43" i="49"/>
  <c r="B51" i="49" s="1"/>
  <c r="B69" i="49" s="1"/>
  <c r="L51" i="49"/>
  <c r="L69" i="49" s="1"/>
  <c r="L74" i="49" s="1"/>
  <c r="D69" i="49"/>
  <c r="D74" i="49" s="1"/>
  <c r="B77" i="49" s="1"/>
  <c r="H69" i="49"/>
  <c r="H74" i="49" s="1"/>
  <c r="F91" i="49" s="1"/>
  <c r="L91" i="49" l="1"/>
  <c r="L85" i="49" s="1"/>
  <c r="L86" i="49" s="1"/>
  <c r="F74" i="31"/>
  <c r="P95" i="49"/>
  <c r="F79" i="31" s="1"/>
  <c r="J88" i="49"/>
  <c r="J89" i="49" s="1"/>
  <c r="F69" i="31"/>
  <c r="F85" i="31" s="1"/>
  <c r="H85" i="31" s="1"/>
  <c r="P88" i="49"/>
  <c r="P89" i="49" s="1"/>
  <c r="D85" i="49"/>
  <c r="D86" i="49" s="1"/>
  <c r="B74" i="49"/>
  <c r="F67" i="31"/>
  <c r="F83" i="31" s="1"/>
  <c r="H83" i="31" s="1"/>
  <c r="F68" i="31"/>
  <c r="F84" i="31" s="1"/>
  <c r="H84" i="31" s="1"/>
  <c r="F85" i="49"/>
  <c r="F86" i="49" s="1"/>
  <c r="F88" i="49" s="1"/>
  <c r="F89" i="49" s="1"/>
  <c r="H85" i="49"/>
  <c r="H86" i="49" s="1"/>
  <c r="H88" i="49" s="1"/>
  <c r="H89" i="49" s="1"/>
  <c r="B78" i="49"/>
  <c r="B79" i="49"/>
  <c r="N85" i="49" l="1"/>
  <c r="N86" i="49" s="1"/>
  <c r="N88" i="49" s="1"/>
  <c r="F72" i="31"/>
  <c r="F73" i="31"/>
  <c r="L88" i="49"/>
  <c r="L89" i="49" s="1"/>
  <c r="L95" i="49"/>
  <c r="F77" i="31" s="1"/>
  <c r="D88" i="49"/>
  <c r="D89" i="49" s="1"/>
  <c r="F65" i="31"/>
  <c r="N89" i="49" l="1"/>
  <c r="B89" i="49" s="1"/>
  <c r="B88" i="49"/>
  <c r="E12" i="48" s="1"/>
  <c r="N95" i="49"/>
  <c r="F78" i="31" s="1"/>
  <c r="I67" i="44"/>
  <c r="H52" i="44"/>
  <c r="G52" i="44"/>
  <c r="F52" i="44"/>
  <c r="H27" i="44"/>
  <c r="G27" i="44"/>
  <c r="F27" i="44"/>
  <c r="E27" i="44" s="1"/>
  <c r="H74" i="31" l="1"/>
  <c r="H73" i="31"/>
  <c r="H72" i="31"/>
  <c r="K47" i="33"/>
  <c r="C14" i="54" s="1"/>
  <c r="K40" i="33"/>
  <c r="C4" i="54" s="1"/>
  <c r="L15" i="54" l="1"/>
  <c r="P15" i="54" s="1"/>
  <c r="L12" i="54"/>
  <c r="P12" i="54" s="1"/>
  <c r="L16" i="54"/>
  <c r="P16" i="54" s="1"/>
  <c r="L10" i="54"/>
  <c r="L11" i="54"/>
  <c r="P11" i="54" s="1"/>
  <c r="L13" i="54"/>
  <c r="P13" i="54" s="1"/>
  <c r="L14" i="54"/>
  <c r="P14" i="54" s="1"/>
  <c r="L59" i="54"/>
  <c r="P59" i="54" s="1"/>
  <c r="L57" i="54"/>
  <c r="P57" i="54" s="1"/>
  <c r="L58" i="54"/>
  <c r="P58" i="54" s="1"/>
  <c r="L56" i="54"/>
  <c r="P56" i="54" s="1"/>
  <c r="L54" i="54"/>
  <c r="L60" i="54"/>
  <c r="P60" i="54" s="1"/>
  <c r="L55" i="54"/>
  <c r="P55" i="54" s="1"/>
  <c r="D17" i="31"/>
  <c r="P54" i="54" l="1"/>
  <c r="L61" i="54"/>
  <c r="P10" i="54"/>
  <c r="P18" i="54" s="1"/>
  <c r="L18" i="54"/>
  <c r="P61" i="54"/>
  <c r="N67" i="44"/>
  <c r="M67" i="44"/>
  <c r="N70" i="44"/>
  <c r="N69" i="44"/>
  <c r="M69" i="44"/>
  <c r="L69" i="44"/>
  <c r="N68" i="44"/>
  <c r="M68" i="44"/>
  <c r="L68" i="44"/>
  <c r="L67" i="44" s="1"/>
  <c r="O67" i="44" s="1"/>
  <c r="F67" i="44" s="1"/>
  <c r="J68" i="44"/>
  <c r="J67" i="44" s="1"/>
  <c r="K67" i="44"/>
  <c r="E52" i="44" l="1"/>
  <c r="F53" i="44" s="1"/>
  <c r="L75" i="44"/>
  <c r="K64" i="33"/>
  <c r="K63" i="33"/>
  <c r="K62" i="33"/>
  <c r="K61" i="33"/>
  <c r="K60" i="33"/>
  <c r="K59" i="33"/>
  <c r="K26" i="33" s="1"/>
  <c r="K58" i="33"/>
  <c r="K25" i="33" s="1"/>
  <c r="K57" i="33"/>
  <c r="K24" i="33" s="1"/>
  <c r="K56" i="33"/>
  <c r="K46" i="33"/>
  <c r="C12" i="54" s="1"/>
  <c r="L50" i="54" s="1"/>
  <c r="P50" i="54" s="1"/>
  <c r="K45" i="33"/>
  <c r="C11" i="54" s="1"/>
  <c r="L48" i="54" s="1"/>
  <c r="P48" i="54" s="1"/>
  <c r="P65" i="54" s="1"/>
  <c r="K44" i="33"/>
  <c r="C10" i="54" s="1"/>
  <c r="K43" i="33"/>
  <c r="C9" i="54" s="1"/>
  <c r="L40" i="54" s="1"/>
  <c r="P40" i="54" s="1"/>
  <c r="K42" i="33"/>
  <c r="C8" i="54" s="1"/>
  <c r="K39" i="33"/>
  <c r="C3" i="54" s="1"/>
  <c r="L6" i="54" l="1"/>
  <c r="P6" i="54" s="1"/>
  <c r="L3" i="54"/>
  <c r="L5" i="54"/>
  <c r="P5" i="54" s="1"/>
  <c r="L4" i="54"/>
  <c r="P4" i="54" s="1"/>
  <c r="L42" i="54"/>
  <c r="L45" i="54"/>
  <c r="P45" i="54" s="1"/>
  <c r="L43" i="54"/>
  <c r="P43" i="54" s="1"/>
  <c r="L44" i="54"/>
  <c r="P44" i="54" s="1"/>
  <c r="L32" i="54"/>
  <c r="L35" i="54"/>
  <c r="P35" i="54" s="1"/>
  <c r="T35" i="54" s="1"/>
  <c r="L33" i="54"/>
  <c r="P33" i="54" s="1"/>
  <c r="T33" i="54" s="1"/>
  <c r="L37" i="54"/>
  <c r="P37" i="54" s="1"/>
  <c r="T37" i="54" s="1"/>
  <c r="L34" i="54"/>
  <c r="P34" i="54" s="1"/>
  <c r="T34" i="54" s="1"/>
  <c r="L36" i="54"/>
  <c r="P36" i="54" s="1"/>
  <c r="T36" i="54" s="1"/>
  <c r="K65" i="33"/>
  <c r="K13" i="33"/>
  <c r="H45" i="31" s="1"/>
  <c r="P42" i="54" l="1"/>
  <c r="P46" i="54" s="1"/>
  <c r="L46" i="54"/>
  <c r="P3" i="54"/>
  <c r="P7" i="54" s="1"/>
  <c r="L7" i="54"/>
  <c r="P32" i="54"/>
  <c r="L38" i="54"/>
  <c r="K12" i="33"/>
  <c r="D16" i="31"/>
  <c r="P38" i="54" l="1"/>
  <c r="P67" i="54" s="1"/>
  <c r="T32" i="54"/>
  <c r="T67" i="54" s="1"/>
  <c r="L45" i="31" s="1"/>
  <c r="F45" i="31"/>
  <c r="I65" i="33"/>
  <c r="I48" i="33"/>
  <c r="I26" i="33"/>
  <c r="I25" i="33"/>
  <c r="I24" i="33"/>
  <c r="I15" i="33"/>
  <c r="I14" i="33"/>
  <c r="I13" i="33"/>
  <c r="I27" i="33" l="1"/>
  <c r="I16" i="33"/>
  <c r="B3" i="33" l="1"/>
  <c r="B3" i="44" s="1"/>
  <c r="D29" i="31" l="1"/>
  <c r="D28" i="31"/>
  <c r="F28" i="31" s="1"/>
  <c r="F35" i="31" s="1"/>
  <c r="F46" i="31" s="1"/>
  <c r="C13" i="33"/>
  <c r="C41" i="33"/>
  <c r="C14" i="33" l="1"/>
  <c r="K41" i="33"/>
  <c r="D35" i="31"/>
  <c r="D18" i="31"/>
  <c r="C6" i="54" l="1"/>
  <c r="K14" i="33"/>
  <c r="E39" i="44"/>
  <c r="E40" i="44"/>
  <c r="E41" i="44"/>
  <c r="E43" i="44"/>
  <c r="E38" i="44"/>
  <c r="E37" i="44"/>
  <c r="E14" i="44"/>
  <c r="E15" i="44"/>
  <c r="E16" i="44"/>
  <c r="E17" i="44"/>
  <c r="E18" i="44"/>
  <c r="E12" i="44"/>
  <c r="J13" i="44" l="1"/>
  <c r="Y13" i="44"/>
  <c r="L25" i="54"/>
  <c r="P25" i="54" s="1"/>
  <c r="L24" i="54"/>
  <c r="P24" i="54" s="1"/>
  <c r="T24" i="54" s="1"/>
  <c r="L22" i="54"/>
  <c r="L27" i="54"/>
  <c r="P27" i="54" s="1"/>
  <c r="L23" i="54"/>
  <c r="P23" i="54" s="1"/>
  <c r="T23" i="54" s="1"/>
  <c r="L26" i="54"/>
  <c r="P26" i="54" s="1"/>
  <c r="C15" i="54"/>
  <c r="G15" i="33"/>
  <c r="G26" i="33"/>
  <c r="P22" i="54" l="1"/>
  <c r="L28" i="54"/>
  <c r="L63" i="54" s="1"/>
  <c r="E21" i="45"/>
  <c r="P28" i="54" l="1"/>
  <c r="T22" i="54"/>
  <c r="T66" i="54" s="1"/>
  <c r="J45" i="31" s="1"/>
  <c r="D27" i="45"/>
  <c r="F27" i="45" s="1"/>
  <c r="E27" i="45"/>
  <c r="D21" i="45"/>
  <c r="F21" i="45" s="1"/>
  <c r="D16" i="45"/>
  <c r="E16" i="45"/>
  <c r="F16" i="45" l="1"/>
  <c r="P66" i="54"/>
  <c r="P63" i="54"/>
  <c r="E65" i="33"/>
  <c r="A61" i="44" l="1"/>
  <c r="A62" i="44" s="1"/>
  <c r="A63" i="44" s="1"/>
  <c r="A64" i="44" s="1"/>
  <c r="A65" i="44" s="1"/>
  <c r="A67" i="44" s="1"/>
  <c r="A68" i="44" s="1"/>
  <c r="A69" i="44" s="1"/>
  <c r="A70" i="44" s="1"/>
  <c r="A71" i="44" s="1"/>
  <c r="A76" i="44" s="1"/>
  <c r="A77" i="44" s="1"/>
  <c r="A50" i="44"/>
  <c r="A51" i="44" s="1"/>
  <c r="A52" i="44" s="1"/>
  <c r="A53" i="44" s="1"/>
  <c r="A38" i="44"/>
  <c r="A39" i="44" s="1"/>
  <c r="A40" i="44" s="1"/>
  <c r="A41" i="44" s="1"/>
  <c r="A42" i="44" s="1"/>
  <c r="A43" i="44" s="1"/>
  <c r="A44" i="44" s="1"/>
  <c r="A12" i="44"/>
  <c r="A13" i="44" s="1"/>
  <c r="A14" i="44" s="1"/>
  <c r="A15" i="44" s="1"/>
  <c r="A16" i="44" s="1"/>
  <c r="A17" i="44" s="1"/>
  <c r="A18" i="44" s="1"/>
  <c r="A19" i="44" s="1"/>
  <c r="A24" i="44" s="1"/>
  <c r="A25" i="44" s="1"/>
  <c r="A26" i="44" s="1"/>
  <c r="A27" i="44" s="1"/>
  <c r="A28" i="44" s="1"/>
  <c r="A29" i="44" s="1"/>
  <c r="F13" i="44" l="1"/>
  <c r="G13" i="44"/>
  <c r="G19" i="44" s="1"/>
  <c r="H13" i="44"/>
  <c r="H19" i="44" s="1"/>
  <c r="I13" i="44"/>
  <c r="I19" i="44" s="1"/>
  <c r="K13" i="44"/>
  <c r="K19" i="44" s="1"/>
  <c r="L13" i="44"/>
  <c r="L19" i="44" s="1"/>
  <c r="M13" i="44"/>
  <c r="M19" i="44" s="1"/>
  <c r="N13" i="44"/>
  <c r="N19" i="44" s="1"/>
  <c r="O13" i="44"/>
  <c r="O19" i="44" s="1"/>
  <c r="P13" i="44"/>
  <c r="P19" i="44" s="1"/>
  <c r="Q13" i="44"/>
  <c r="Q19" i="44" s="1"/>
  <c r="R13" i="44"/>
  <c r="R19" i="44" s="1"/>
  <c r="S13" i="44"/>
  <c r="S19" i="44" s="1"/>
  <c r="T13" i="44"/>
  <c r="T19" i="44" s="1"/>
  <c r="U13" i="44"/>
  <c r="U19" i="44" s="1"/>
  <c r="V13" i="44"/>
  <c r="V19" i="44" s="1"/>
  <c r="W13" i="44"/>
  <c r="W19" i="44" s="1"/>
  <c r="X13" i="44"/>
  <c r="X19" i="44" s="1"/>
  <c r="Y19" i="44"/>
  <c r="J19" i="44"/>
  <c r="F42" i="44"/>
  <c r="G42" i="44"/>
  <c r="G44" i="44" s="1"/>
  <c r="H42" i="44"/>
  <c r="H44" i="44" s="1"/>
  <c r="I42" i="44"/>
  <c r="I44" i="44" s="1"/>
  <c r="J42" i="44"/>
  <c r="J44" i="44" s="1"/>
  <c r="K42" i="44"/>
  <c r="K44" i="44" s="1"/>
  <c r="L42" i="44"/>
  <c r="L44" i="44" s="1"/>
  <c r="M42" i="44"/>
  <c r="M44" i="44" s="1"/>
  <c r="N42" i="44"/>
  <c r="N44" i="44" s="1"/>
  <c r="O42" i="44"/>
  <c r="O44" i="44" s="1"/>
  <c r="P42" i="44"/>
  <c r="P44" i="44" s="1"/>
  <c r="Q42" i="44"/>
  <c r="Q44" i="44" s="1"/>
  <c r="R42" i="44"/>
  <c r="R44" i="44" s="1"/>
  <c r="S42" i="44"/>
  <c r="S44" i="44" s="1"/>
  <c r="T42" i="44"/>
  <c r="T44" i="44" s="1"/>
  <c r="U42" i="44"/>
  <c r="U44" i="44" s="1"/>
  <c r="V42" i="44"/>
  <c r="V44" i="44" s="1"/>
  <c r="W42" i="44"/>
  <c r="W44" i="44" s="1"/>
  <c r="X42" i="44"/>
  <c r="X44" i="44" s="1"/>
  <c r="Y42" i="44"/>
  <c r="Y44" i="44" s="1"/>
  <c r="F44" i="44" l="1"/>
  <c r="E44" i="44" s="1"/>
  <c r="E42" i="44"/>
  <c r="E13" i="44"/>
  <c r="F19" i="44"/>
  <c r="E19" i="44" s="1"/>
  <c r="F28" i="44"/>
  <c r="F65" i="44" s="1"/>
  <c r="G53" i="44" l="1"/>
  <c r="H53" i="44"/>
  <c r="H28" i="44"/>
  <c r="H65" i="44" s="1"/>
  <c r="G28" i="44"/>
  <c r="G65" i="44" s="1"/>
  <c r="E53" i="44" l="1"/>
  <c r="E28" i="44"/>
  <c r="E65" i="44" l="1"/>
  <c r="E26" i="33" l="1"/>
  <c r="E25" i="33"/>
  <c r="E24" i="33"/>
  <c r="E15" i="33"/>
  <c r="E14" i="33"/>
  <c r="E13" i="33"/>
  <c r="E48" i="33"/>
  <c r="Q67" i="44" l="1"/>
  <c r="E27" i="33"/>
  <c r="E16" i="33"/>
  <c r="H67" i="44" l="1"/>
  <c r="Q65" i="44"/>
  <c r="Q76" i="44" s="1"/>
  <c r="K23" i="33"/>
  <c r="N65" i="44" l="1"/>
  <c r="N76" i="44" s="1"/>
  <c r="H76" i="44" s="1"/>
  <c r="K65" i="44"/>
  <c r="B11" i="31" l="1"/>
  <c r="B13" i="31" s="1"/>
  <c r="B16" i="31" s="1"/>
  <c r="B17" i="31" s="1"/>
  <c r="B18" i="31" s="1"/>
  <c r="D26" i="31"/>
  <c r="F24" i="31"/>
  <c r="D22" i="31"/>
  <c r="F20" i="31"/>
  <c r="F16" i="31"/>
  <c r="B20" i="31" l="1"/>
  <c r="B21" i="31" s="1"/>
  <c r="B22" i="31" s="1"/>
  <c r="B24" i="31" s="1"/>
  <c r="B25" i="31" s="1"/>
  <c r="B26" i="31" s="1"/>
  <c r="B28" i="31" s="1"/>
  <c r="B29" i="31" s="1"/>
  <c r="B30" i="31" s="1"/>
  <c r="B32" i="31" s="1"/>
  <c r="B33" i="31" s="1"/>
  <c r="B35" i="31" s="1"/>
  <c r="B36" i="31" s="1"/>
  <c r="B37" i="31" s="1"/>
  <c r="B42" i="31" s="1"/>
  <c r="B43" i="31" s="1"/>
  <c r="B45" i="31" s="1"/>
  <c r="B46" i="31" s="1"/>
  <c r="B47" i="31" s="1"/>
  <c r="B48" i="31" s="1"/>
  <c r="B49" i="31" s="1"/>
  <c r="B53" i="31" s="1"/>
  <c r="B54" i="31" s="1"/>
  <c r="B55" i="31" s="1"/>
  <c r="B59" i="31" s="1"/>
  <c r="B60" i="31" s="1"/>
  <c r="B61" i="31" s="1"/>
  <c r="B62" i="31" s="1"/>
  <c r="D30" i="31"/>
  <c r="F47" i="31" l="1"/>
  <c r="B63" i="31"/>
  <c r="B65" i="31" s="1"/>
  <c r="B66" i="31" s="1"/>
  <c r="B67" i="31" s="1"/>
  <c r="B68" i="31" s="1"/>
  <c r="B69" i="31" s="1"/>
  <c r="B71" i="31" s="1"/>
  <c r="B72" i="31" s="1"/>
  <c r="B73" i="31" s="1"/>
  <c r="B74" i="31" s="1"/>
  <c r="B77" i="31" s="1"/>
  <c r="B78" i="31" s="1"/>
  <c r="B79" i="31" s="1"/>
  <c r="D65" i="31" l="1"/>
  <c r="H65" i="31" s="1"/>
  <c r="F48" i="31"/>
  <c r="F49" i="31" s="1"/>
  <c r="A9" i="33" l="1"/>
  <c r="A12" i="33" s="1"/>
  <c r="A13" i="33" s="1"/>
  <c r="A14" i="33" s="1"/>
  <c r="A15" i="33" s="1"/>
  <c r="A16" i="33" s="1"/>
  <c r="A18" i="33" s="1"/>
  <c r="A20" i="33" s="1"/>
  <c r="A23" i="33" s="1"/>
  <c r="A24" i="33" s="1"/>
  <c r="A25" i="33" s="1"/>
  <c r="A26" i="33" s="1"/>
  <c r="A27" i="33" s="1"/>
  <c r="A32" i="33" s="1"/>
  <c r="A34" i="33" s="1"/>
  <c r="A36" i="33" s="1"/>
  <c r="A39" i="33" s="1"/>
  <c r="A40" i="33" s="1"/>
  <c r="A41" i="33" s="1"/>
  <c r="A42" i="33" s="1"/>
  <c r="A43" i="33" s="1"/>
  <c r="A44" i="33" s="1"/>
  <c r="A45" i="33" s="1"/>
  <c r="A46" i="33" s="1"/>
  <c r="A47" i="33" s="1"/>
  <c r="A48" i="33" s="1"/>
  <c r="A50" i="33" s="1"/>
  <c r="A53" i="33" s="1"/>
  <c r="A56" i="33" s="1"/>
  <c r="A57" i="33" s="1"/>
  <c r="A58" i="33" s="1"/>
  <c r="A59" i="33" s="1"/>
  <c r="A60" i="33" s="1"/>
  <c r="A61" i="33" s="1"/>
  <c r="A62" i="33" s="1"/>
  <c r="A63" i="33" s="1"/>
  <c r="A64" i="33" s="1"/>
  <c r="A65" i="33" s="1"/>
  <c r="A69" i="33" s="1"/>
  <c r="A70" i="33" s="1"/>
  <c r="G25" i="33" l="1"/>
  <c r="G24" i="33"/>
  <c r="G14" i="33"/>
  <c r="G13" i="33"/>
  <c r="P67" i="44" l="1"/>
  <c r="G67" i="44" s="1"/>
  <c r="G27" i="33"/>
  <c r="G16" i="33"/>
  <c r="G65" i="33"/>
  <c r="G48" i="33"/>
  <c r="J65" i="44" l="1"/>
  <c r="E67" i="44"/>
  <c r="P65" i="44"/>
  <c r="P76" i="44" s="1"/>
  <c r="M65" i="44"/>
  <c r="M76" i="44" s="1"/>
  <c r="G76" i="44" s="1"/>
  <c r="K27" i="33"/>
  <c r="C65" i="33"/>
  <c r="C12" i="33"/>
  <c r="I65" i="44" l="1"/>
  <c r="L65" i="44"/>
  <c r="L76" i="44" s="1"/>
  <c r="F76" i="44" s="1"/>
  <c r="O65" i="44"/>
  <c r="O76" i="44" s="1"/>
  <c r="K15" i="33"/>
  <c r="K16" i="33" s="1"/>
  <c r="C15" i="33"/>
  <c r="C48" i="33"/>
  <c r="K48" i="33" s="1"/>
  <c r="E76" i="44" l="1"/>
  <c r="F77" i="44"/>
  <c r="D45" i="31"/>
  <c r="C16" i="33"/>
  <c r="H77" i="44" l="1"/>
  <c r="G77" i="44"/>
  <c r="E77" i="44" s="1"/>
  <c r="L55" i="31"/>
  <c r="H55" i="31" l="1"/>
  <c r="J55" i="31"/>
  <c r="J25" i="31" s="1"/>
  <c r="J21" i="31"/>
  <c r="L21" i="31"/>
  <c r="L17" i="31"/>
  <c r="L25" i="31"/>
  <c r="H17" i="31"/>
  <c r="H25" i="31"/>
  <c r="H21" i="31"/>
  <c r="D55" i="31" l="1"/>
  <c r="J17" i="31"/>
  <c r="H29" i="31"/>
  <c r="H36" i="31" s="1"/>
  <c r="H38" i="31" s="1"/>
  <c r="L29" i="31"/>
  <c r="L36" i="31" s="1"/>
  <c r="L38" i="31" s="1"/>
  <c r="L46" i="31" s="1"/>
  <c r="L47" i="31" s="1"/>
  <c r="L48" i="31" s="1"/>
  <c r="J29" i="31"/>
  <c r="J36" i="31" s="1"/>
  <c r="J38" i="31" s="1"/>
  <c r="H51" i="31" l="1"/>
  <c r="D36" i="31"/>
  <c r="D37" i="31" s="1"/>
  <c r="H46" i="31" l="1"/>
  <c r="J46" i="31"/>
  <c r="D68" i="31"/>
  <c r="D78" i="31" s="1"/>
  <c r="D67" i="31"/>
  <c r="D77" i="31" s="1"/>
  <c r="J47" i="31"/>
  <c r="J48" i="31" s="1"/>
  <c r="H47" i="31"/>
  <c r="H77" i="31" l="1"/>
  <c r="H48" i="31"/>
  <c r="H49" i="31" s="1"/>
  <c r="L49" i="31"/>
  <c r="D69" i="31"/>
  <c r="H68" i="31"/>
  <c r="H78" i="31"/>
  <c r="J49" i="31"/>
  <c r="H67" i="31"/>
  <c r="H69" i="31" l="1"/>
  <c r="D79" i="31"/>
  <c r="H79" i="31" s="1"/>
  <c r="D48" i="31"/>
  <c r="E15" i="48" s="1"/>
  <c r="D49"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s249135</author>
  </authors>
  <commentList>
    <comment ref="B69" authorId="0" shapeId="0" xr:uid="{00000000-0006-0000-0800-000001000000}">
      <text>
        <r>
          <rPr>
            <b/>
            <sz val="9"/>
            <color indexed="81"/>
            <rFont val="Tahoma"/>
            <family val="2"/>
          </rPr>
          <t>s249135:</t>
        </r>
        <r>
          <rPr>
            <sz val="9"/>
            <color indexed="81"/>
            <rFont val="Tahoma"/>
            <family val="2"/>
          </rPr>
          <t xml:space="preserve">
JCD Revised calculation to remove line 60 (Net Lost Revenues).</t>
        </r>
      </text>
    </comment>
  </commentList>
</comments>
</file>

<file path=xl/sharedStrings.xml><?xml version="1.0" encoding="utf-8"?>
<sst xmlns="http://schemas.openxmlformats.org/spreadsheetml/2006/main" count="696" uniqueCount="336">
  <si>
    <t>Total</t>
  </si>
  <si>
    <t>RS</t>
  </si>
  <si>
    <t>GS</t>
  </si>
  <si>
    <t>LGS</t>
  </si>
  <si>
    <t>MS</t>
  </si>
  <si>
    <t>WSS</t>
  </si>
  <si>
    <t>IS</t>
  </si>
  <si>
    <t>EHG</t>
  </si>
  <si>
    <t>SL</t>
  </si>
  <si>
    <t>Indiana Michigan Power Company - Indiana</t>
  </si>
  <si>
    <t>GS*, IS, EHG</t>
  </si>
  <si>
    <t>LGS. MS, WSS, SL</t>
  </si>
  <si>
    <t>IP/IRP</t>
  </si>
  <si>
    <t>Residential</t>
  </si>
  <si>
    <t>Gross Revenue Conversion Factor</t>
  </si>
  <si>
    <t>Proposed Rate Class Billing kWh</t>
  </si>
  <si>
    <t>Rate Class</t>
  </si>
  <si>
    <t>LGS, MS, WSS, SL</t>
  </si>
  <si>
    <t>Proposed Rate Class Customers</t>
  </si>
  <si>
    <t>Class Detail Billing kWh</t>
  </si>
  <si>
    <t>Total Billing kWh</t>
  </si>
  <si>
    <t>Total Customers</t>
  </si>
  <si>
    <t>Forecasted DSM Expenses Recoverd through the Rider</t>
  </si>
  <si>
    <t xml:space="preserve">  Residential</t>
  </si>
  <si>
    <t>CLASS DETAIL</t>
  </si>
  <si>
    <t>For the Forecasted Period Ended December 31, 2019</t>
  </si>
  <si>
    <t>IP, IRP Firm &amp; IRP Interrupt.</t>
  </si>
  <si>
    <t>IP/IRP Firm/IRP Interrupt.</t>
  </si>
  <si>
    <t>DSM/EE Program Cost Rider Rate Design</t>
  </si>
  <si>
    <t>Class Detail # of Customers</t>
  </si>
  <si>
    <t>Actual # of Opt Out Customers (Total / 12 months):</t>
  </si>
  <si>
    <t>Total Opt Out Customers (annual):</t>
  </si>
  <si>
    <t>Line #</t>
  </si>
  <si>
    <t>Forecasted DSM Billing Units</t>
  </si>
  <si>
    <t>Notes:</t>
  </si>
  <si>
    <t>C&amp;I</t>
  </si>
  <si>
    <t>Residential Customers</t>
  </si>
  <si>
    <t xml:space="preserve">C&amp;I Customers </t>
  </si>
  <si>
    <t>DSM Program Cost Rider Annual Reconciliation Rate Factor Component Rate Design:</t>
  </si>
  <si>
    <t>Rider Factor ($/kWh)</t>
  </si>
  <si>
    <t>Proposed Rider Reconciliation Factors ($/kWh)</t>
  </si>
  <si>
    <t>Revenue Verification</t>
  </si>
  <si>
    <t>Revenue Verification Difference</t>
  </si>
  <si>
    <t xml:space="preserve">  Commercial &amp; Industrial (C&amp;I)</t>
  </si>
  <si>
    <t>Reconciliation Amount</t>
  </si>
  <si>
    <t xml:space="preserve">     C&amp;I Non-Opt Out</t>
  </si>
  <si>
    <t>Reconciliation Rate</t>
  </si>
  <si>
    <t>Total Proposed</t>
  </si>
  <si>
    <t>($ / kWh)</t>
  </si>
  <si>
    <t>(3) = (1) + (2)</t>
  </si>
  <si>
    <r>
      <t xml:space="preserve">GS </t>
    </r>
    <r>
      <rPr>
        <b/>
        <vertAlign val="superscript"/>
        <sz val="15"/>
        <rFont val="Arial"/>
        <family val="2"/>
      </rPr>
      <t>1/</t>
    </r>
    <r>
      <rPr>
        <sz val="12"/>
        <rFont val="Arial"/>
        <family val="2"/>
      </rPr>
      <t>, IS, EHG</t>
    </r>
  </si>
  <si>
    <t xml:space="preserve">          IP / IRP</t>
  </si>
  <si>
    <t>2/</t>
  </si>
  <si>
    <r>
      <t xml:space="preserve">GS </t>
    </r>
    <r>
      <rPr>
        <vertAlign val="superscript"/>
        <sz val="14"/>
        <rFont val="Arial"/>
        <family val="2"/>
      </rPr>
      <t>1/</t>
    </r>
    <r>
      <rPr>
        <sz val="12"/>
        <rFont val="Arial"/>
        <family val="2"/>
      </rPr>
      <t>, IS, EHG</t>
    </r>
  </si>
  <si>
    <t xml:space="preserve">          GS, IS, EHG</t>
  </si>
  <si>
    <t xml:space="preserve">          LGS. MS, WSS, SL</t>
  </si>
  <si>
    <t xml:space="preserve">          IP / IRP </t>
  </si>
  <si>
    <t>3/</t>
  </si>
  <si>
    <t>kWh</t>
  </si>
  <si>
    <t xml:space="preserve">     C&amp;I Opt Out </t>
  </si>
  <si>
    <t>Line 25</t>
  </si>
  <si>
    <t xml:space="preserve">     Residential </t>
  </si>
  <si>
    <t xml:space="preserve">          GS, IS, EHG </t>
  </si>
  <si>
    <t>1/  GS excludes Non-Metered Customers.</t>
  </si>
  <si>
    <t>Class</t>
  </si>
  <si>
    <t>Cause No. 44967 WP-MWN-4 - Compliance</t>
  </si>
  <si>
    <t>1/</t>
  </si>
  <si>
    <t>Opt out Date</t>
  </si>
  <si>
    <t>Source</t>
  </si>
  <si>
    <t>Revenue</t>
  </si>
  <si>
    <t>Requirement</t>
  </si>
  <si>
    <t>Rate</t>
  </si>
  <si>
    <t>ALLOCATOR</t>
  </si>
  <si>
    <t>FUNCTION</t>
  </si>
  <si>
    <t>GS-SEC</t>
  </si>
  <si>
    <t>GS-PRI</t>
  </si>
  <si>
    <t>GS-SUB</t>
  </si>
  <si>
    <t>LGS-SEC</t>
  </si>
  <si>
    <t>LGS-PRI</t>
  </si>
  <si>
    <t>LGS-SUB</t>
  </si>
  <si>
    <t>LGS-TRAN</t>
  </si>
  <si>
    <t>IP-SEC</t>
  </si>
  <si>
    <t>IP-PRI</t>
  </si>
  <si>
    <t>IP-SUB</t>
  </si>
  <si>
    <t>IP-TRA</t>
  </si>
  <si>
    <t>WSS_SEC</t>
  </si>
  <si>
    <t>WSS_PRI</t>
  </si>
  <si>
    <t>WSS_SUB</t>
  </si>
  <si>
    <t>OL</t>
  </si>
  <si>
    <t>PROD_DEMAND</t>
  </si>
  <si>
    <t>PRODUCTION</t>
  </si>
  <si>
    <t>TO_TRAN</t>
  </si>
  <si>
    <t>DISTPRI</t>
  </si>
  <si>
    <t>DISTSEC</t>
  </si>
  <si>
    <t>ENERGY</t>
  </si>
  <si>
    <t>CUSTOMER</t>
  </si>
  <si>
    <t>TOTAL</t>
  </si>
  <si>
    <t>GS, IS, EHG</t>
  </si>
  <si>
    <t>Allocation Factors</t>
  </si>
  <si>
    <t>DSM C&amp;I Subgroups</t>
  </si>
  <si>
    <t>Total C&amp;I CPG (Less OL)</t>
  </si>
  <si>
    <t>PROD_ENERGY</t>
  </si>
  <si>
    <t>Total C&amp;I Energy (Less OL)</t>
  </si>
  <si>
    <t>Page 4 of 4</t>
  </si>
  <si>
    <t>COMBINED DEMAND &amp; ENERGY ALLOCATION</t>
  </si>
  <si>
    <t>Total C&amp;I Demand &amp; Energy (Less OL)</t>
  </si>
  <si>
    <t>Demand / Energy Cost Allocation</t>
  </si>
  <si>
    <t>Notes</t>
  </si>
  <si>
    <t>Attachment SH-1</t>
  </si>
  <si>
    <t>Cause No. 44841, Excluding non-EECO Net Lost Revenue</t>
  </si>
  <si>
    <t>IP</t>
  </si>
  <si>
    <t>Non Opt-Outs</t>
  </si>
  <si>
    <t>Sec</t>
  </si>
  <si>
    <t>Pri</t>
  </si>
  <si>
    <t>Sub</t>
  </si>
  <si>
    <t>Tran</t>
  </si>
  <si>
    <t>Allocation Factor for Reconciliation Costs (Non Opt-Outs + 2020 Opt Outs)</t>
  </si>
  <si>
    <t>Subtotal</t>
  </si>
  <si>
    <t>From Above</t>
  </si>
  <si>
    <t xml:space="preserve">Allocation Factor </t>
  </si>
  <si>
    <t>2020 PY 10 Reconciliation Component Total Revenue Requirement Including GRCF</t>
  </si>
  <si>
    <t>2020 PY 10 Reconciliation Total Revenue Requirement-before GRCF</t>
  </si>
  <si>
    <t>2020 PY 10 Shared Savings Per Books Adjustment</t>
  </si>
  <si>
    <t>2020 PY 10 NLR Per Books Adjustment to Verified Savings</t>
  </si>
  <si>
    <t>DSM-10 Rider Rate ($ / kWh)</t>
  </si>
  <si>
    <t>DSM-10</t>
  </si>
  <si>
    <r>
      <t xml:space="preserve">CPG </t>
    </r>
    <r>
      <rPr>
        <vertAlign val="superscript"/>
        <sz val="11"/>
        <color theme="1"/>
        <rFont val="Calibri"/>
        <family val="2"/>
      </rPr>
      <t>1</t>
    </r>
  </si>
  <si>
    <r>
      <t xml:space="preserve">ENERGY </t>
    </r>
    <r>
      <rPr>
        <vertAlign val="superscript"/>
        <sz val="11"/>
        <color theme="1"/>
        <rFont val="Calibri"/>
        <family val="2"/>
      </rPr>
      <t>1</t>
    </r>
  </si>
  <si>
    <r>
      <rPr>
        <vertAlign val="superscript"/>
        <sz val="12"/>
        <color theme="1"/>
        <rFont val="Calibri"/>
        <family val="2"/>
      </rPr>
      <t>1</t>
    </r>
    <r>
      <rPr>
        <sz val="12"/>
        <color theme="1"/>
        <rFont val="Calibri"/>
        <family val="2"/>
        <scheme val="minor"/>
      </rPr>
      <t xml:space="preserve"> The combined demand and energy allocation is based on the coincident peak demand generation (CPG) and energy both obtained from the Company's last base rate case in Cause No. 45235.</t>
    </r>
  </si>
  <si>
    <t>2020 PY 10 Per Books Balance Cumulative (Over)/Under Collection</t>
  </si>
  <si>
    <t>DSM-10 Program Cost Rider Annual Reconciliation Rate Factor Component</t>
  </si>
  <si>
    <t>43827 DSM-10</t>
  </si>
  <si>
    <t>42827 DSM-10 Reconciliation</t>
  </si>
  <si>
    <t>IP, IRP Firm, IRP Interrpt.</t>
  </si>
  <si>
    <t>For the Forecasted Period January 1, 2022 through December 31, 2022</t>
  </si>
  <si>
    <t>2020 Total Opt Out kWh (Group C)</t>
  </si>
  <si>
    <t>2021 Total Opt Out kWh (Group F)</t>
  </si>
  <si>
    <t>Pre 2019 Total Opt Out kWh (Group H)</t>
  </si>
  <si>
    <t>After Recon Period</t>
  </si>
  <si>
    <t>Prior to Recon Period</t>
  </si>
  <si>
    <t>* Energy Incl. Losses from 45235</t>
  </si>
  <si>
    <t>Pre-2019 Opt-Outs</t>
  </si>
  <si>
    <t>2019 &amp; 2020 Opt-Outs</t>
  </si>
  <si>
    <t>6/</t>
  </si>
  <si>
    <t>6/  Source:  Company witness Whitmore Table MRW-1.</t>
  </si>
  <si>
    <r>
      <t xml:space="preserve">Reconciliation Allocation Basis (Demand and Energy Allocation Factors) </t>
    </r>
    <r>
      <rPr>
        <u/>
        <sz val="15"/>
        <rFont val="Arial"/>
        <family val="2"/>
      </rPr>
      <t xml:space="preserve"> </t>
    </r>
    <r>
      <rPr>
        <u/>
        <vertAlign val="superscript"/>
        <sz val="16"/>
        <rFont val="Arial"/>
        <family val="2"/>
      </rPr>
      <t>5/</t>
    </r>
  </si>
  <si>
    <t>5/  Source:  Attachment SH-1, page 3.</t>
  </si>
  <si>
    <r>
      <t xml:space="preserve">KWH (all customers kWh) - Reconciliation  </t>
    </r>
    <r>
      <rPr>
        <vertAlign val="superscript"/>
        <sz val="16"/>
        <color indexed="8"/>
        <rFont val="Arial"/>
        <family val="2"/>
      </rPr>
      <t>4/</t>
    </r>
  </si>
  <si>
    <t>4/  Source:  Attachment SH-1, page 2.</t>
  </si>
  <si>
    <t>2019 &amp; 2020 PY 10 Reconciliation</t>
  </si>
  <si>
    <t>Page 2 of 3</t>
  </si>
  <si>
    <t>(6) = (2) - (3)</t>
  </si>
  <si>
    <t>Page 1 of 3</t>
  </si>
  <si>
    <t>Page 3 of 3</t>
  </si>
  <si>
    <t>-</t>
  </si>
  <si>
    <r>
      <t xml:space="preserve">All DSM kWh                              </t>
    </r>
    <r>
      <rPr>
        <b/>
        <sz val="9"/>
        <color theme="1"/>
        <rFont val="Calibri"/>
        <family val="2"/>
        <scheme val="minor"/>
      </rPr>
      <t xml:space="preserve">(includes former Opt In customers)
</t>
    </r>
    <r>
      <rPr>
        <b/>
        <sz val="11"/>
        <color theme="1"/>
        <rFont val="Calibri"/>
        <family val="2"/>
        <scheme val="minor"/>
      </rPr>
      <t>(Group N)</t>
    </r>
  </si>
  <si>
    <t>2020 &amp; 2021
 Opt Out (C&amp;F)</t>
  </si>
  <si>
    <t>Non Opt Out C&amp;I Customers Subject to Reconciliation Rate</t>
  </si>
  <si>
    <t>DSM 2022 Plan Rate</t>
  </si>
  <si>
    <t xml:space="preserve">3/  New opt-out customers during the 2019/2020 reconciliation period.  </t>
  </si>
  <si>
    <t>For the Forecasted Test Year Ended December 31, 2022</t>
  </si>
  <si>
    <t>DSM/EE 2022 Plan Program Cost Rider Rate Design</t>
  </si>
  <si>
    <t>Total 2022</t>
  </si>
  <si>
    <t>ALL OTHER CUSTOMERS</t>
  </si>
  <si>
    <t>Pre-2020 OPT OUT CUSTOMERS</t>
  </si>
  <si>
    <t>Program Description</t>
  </si>
  <si>
    <t xml:space="preserve">Program Costs </t>
  </si>
  <si>
    <t>GS,IS,EHG</t>
  </si>
  <si>
    <t>LGS,MS,WSS,SL</t>
  </si>
  <si>
    <t>IP/CS-IRP2</t>
  </si>
  <si>
    <t>Section 1 - DSM/EE Program Costs:</t>
  </si>
  <si>
    <t>Home Energy Products</t>
  </si>
  <si>
    <t>Income Qualified Weatherproofing</t>
  </si>
  <si>
    <t>Schools Energy Education</t>
  </si>
  <si>
    <t>Home Appliance Recycling</t>
  </si>
  <si>
    <t>Home New Construction</t>
  </si>
  <si>
    <t>Home Weatherproofing</t>
  </si>
  <si>
    <t>Home Energy Engagement</t>
  </si>
  <si>
    <t>Home Energy Management</t>
  </si>
  <si>
    <t>Work Energy Management</t>
  </si>
  <si>
    <t>Work Prescriptive Rebates</t>
  </si>
  <si>
    <t>Work Custom Rebates</t>
  </si>
  <si>
    <t>Work Direct Install</t>
  </si>
  <si>
    <t>Public Efficient Streetlighting</t>
  </si>
  <si>
    <t>Total Direct Program Costs</t>
  </si>
  <si>
    <t>Indirect Program Costs:</t>
  </si>
  <si>
    <t>Residential Indirect</t>
  </si>
  <si>
    <t>C&amp;I  Indirect</t>
  </si>
  <si>
    <t>Total Indirect Program Costs</t>
  </si>
  <si>
    <t>EECO Program Costs:</t>
  </si>
  <si>
    <t>Residential EECO</t>
  </si>
  <si>
    <t>C&amp;I  EECO</t>
  </si>
  <si>
    <t>Total EECO Program Costs</t>
  </si>
  <si>
    <t>Total PY 8 Direct, Indirect &amp; EECO Program Costs</t>
  </si>
  <si>
    <t>Section 2 - Net Lost Revenues:</t>
  </si>
  <si>
    <t>EECO</t>
  </si>
  <si>
    <t>Non-Opt Out Customer Portion</t>
  </si>
  <si>
    <t>Total Net Lost Revenues</t>
  </si>
  <si>
    <t>Section 3 - Shared Savings:</t>
  </si>
  <si>
    <t>C&amp;I, Non Opt Out Customers</t>
  </si>
  <si>
    <t>Total Shared Savings</t>
  </si>
  <si>
    <t>Total 2022 Year DSM Cost</t>
  </si>
  <si>
    <t>Revenue Tax Rate</t>
  </si>
  <si>
    <t>Total DSM Revenue Requirement</t>
  </si>
  <si>
    <t>Total DSM Costs</t>
  </si>
  <si>
    <t>Rate Design:</t>
  </si>
  <si>
    <t>KWH (excluding opt-out customer kWh) 2/</t>
  </si>
  <si>
    <t>Proposed Rider Factor ($/kWh)</t>
  </si>
  <si>
    <t>Purpose:</t>
  </si>
  <si>
    <t>Remove Net Lost Revenues recovered in Base Rates</t>
  </si>
  <si>
    <t>Updates for I&amp;M Compliance filing - Cause No. 45576</t>
  </si>
  <si>
    <t>Combined GS, IS, EHG, LGS, MS, WSS, SL</t>
  </si>
  <si>
    <t>Total 2022 Billing Units per TY 2022 Case</t>
  </si>
  <si>
    <t>Proposed</t>
  </si>
  <si>
    <t>Total DSM Billing Units to use in TY 2022 Case</t>
  </si>
  <si>
    <t>Adjusted to Remove PFCC</t>
  </si>
  <si>
    <t>TOTAL 2022 DSM/EE Billing Units</t>
  </si>
  <si>
    <t>Spread Total, then remove opt-outs</t>
  </si>
  <si>
    <t>Billed kWh Rider</t>
  </si>
  <si>
    <t>Billing kWh</t>
  </si>
  <si>
    <t>Less Opt Outs</t>
  </si>
  <si>
    <t>Non-Opt Outs</t>
  </si>
  <si>
    <t>RS-TOD</t>
  </si>
  <si>
    <t>GS Unmetered</t>
  </si>
  <si>
    <t>RS-TOD2</t>
  </si>
  <si>
    <t>RS-Flat Bill</t>
  </si>
  <si>
    <t>LGS-LM-TOD</t>
  </si>
  <si>
    <t>IP / IRP Firm / IRP Interrpt.</t>
  </si>
  <si>
    <t>GS-TOD2</t>
  </si>
  <si>
    <t>GS-Sec Flat Bill</t>
  </si>
  <si>
    <t>GS Secondary</t>
  </si>
  <si>
    <t>GS Primary</t>
  </si>
  <si>
    <t>GS Sub</t>
  </si>
  <si>
    <t>GS Trans</t>
  </si>
  <si>
    <t>GS-LMTOD</t>
  </si>
  <si>
    <t>GS-TOD Sec</t>
  </si>
  <si>
    <t>GS-TOD Pri</t>
  </si>
  <si>
    <t>GS NM</t>
  </si>
  <si>
    <t>2022 DSM/EE Opt Out Billing Units</t>
  </si>
  <si>
    <t>LGS Secondary</t>
  </si>
  <si>
    <t>Tariff Class</t>
  </si>
  <si>
    <t>LGS Primary</t>
  </si>
  <si>
    <t>Air</t>
  </si>
  <si>
    <t>CS-IRP2 TRAN (335)</t>
  </si>
  <si>
    <t>LGS Sub</t>
  </si>
  <si>
    <t>Linde</t>
  </si>
  <si>
    <t>LGS Tran</t>
  </si>
  <si>
    <t>Praxair</t>
  </si>
  <si>
    <t>LGS-TOD Sec</t>
  </si>
  <si>
    <t>GS - Pri</t>
  </si>
  <si>
    <t>LGS-TOD Pri</t>
  </si>
  <si>
    <t>GS - PRI (217)</t>
  </si>
  <si>
    <t>GS - SEC</t>
  </si>
  <si>
    <t>LGS-LMTOD Sec</t>
  </si>
  <si>
    <t>IP Primary</t>
  </si>
  <si>
    <t>IP Secondary</t>
  </si>
  <si>
    <t>IP Sub</t>
  </si>
  <si>
    <t>IP Transmission</t>
  </si>
  <si>
    <t>IP-IRP</t>
  </si>
  <si>
    <t>IP-Firm</t>
  </si>
  <si>
    <t>WSS Sec</t>
  </si>
  <si>
    <t>WSS Pri</t>
  </si>
  <si>
    <t>WSS Sub</t>
  </si>
  <si>
    <t>GS - SEC (no kWh inform)</t>
  </si>
  <si>
    <t>WSS-TOD Sec</t>
  </si>
  <si>
    <t>IP - PRI (322)</t>
  </si>
  <si>
    <t>IP - SEC (327)</t>
  </si>
  <si>
    <t>SLCM-240</t>
  </si>
  <si>
    <t>IP - SUB (323)</t>
  </si>
  <si>
    <t>SLCM-3PHS</t>
  </si>
  <si>
    <t>SLCM - 480</t>
  </si>
  <si>
    <t>FW-SL</t>
  </si>
  <si>
    <t>LGS - SEC</t>
  </si>
  <si>
    <t>ECLS</t>
  </si>
  <si>
    <t>WSS (545)</t>
  </si>
  <si>
    <t>WSS - SEC</t>
  </si>
  <si>
    <t>SLC</t>
  </si>
  <si>
    <t>WSS PRI (546)</t>
  </si>
  <si>
    <t>SLS</t>
  </si>
  <si>
    <t>WSS SUB (542)</t>
  </si>
  <si>
    <t>2021 OPT OUT CUSTOMERS</t>
  </si>
  <si>
    <t>DSM Plan Rider Rate - 2022 ($/kWh)</t>
  </si>
  <si>
    <t>DSM Rate</t>
  </si>
  <si>
    <t xml:space="preserve">DSM - Cause Number 43827 DSM-10 </t>
  </si>
  <si>
    <t>Proposed requirement in 45576 compliance</t>
  </si>
  <si>
    <t xml:space="preserve">DSM Summary </t>
  </si>
  <si>
    <t>Item</t>
  </si>
  <si>
    <t>Data</t>
  </si>
  <si>
    <t>General Authority from Cause No. 45576</t>
  </si>
  <si>
    <t>1)</t>
  </si>
  <si>
    <t>Indiana Utility Receipts Tax</t>
  </si>
  <si>
    <t>Support &gt; GRCF (Exh. A-8, line 4)</t>
  </si>
  <si>
    <t>Public Utility Assessment Fee</t>
  </si>
  <si>
    <t>Support &gt; GRCF (Exh. A-8, line 5)</t>
  </si>
  <si>
    <t>Uncollectible accounts rate</t>
  </si>
  <si>
    <t>Support &gt; GRCF (Exh. A-8, line 2)</t>
  </si>
  <si>
    <t>GRCF (rider)</t>
  </si>
  <si>
    <t xml:space="preserve">Calculation </t>
  </si>
  <si>
    <t>This amount is not the same as the "GRCF" calculated in Exhibit A-8.</t>
  </si>
  <si>
    <t>2)</t>
  </si>
  <si>
    <t>Support &gt; 45576_WP-JLF-6</t>
  </si>
  <si>
    <t>Percentage of</t>
  </si>
  <si>
    <t>Incremental</t>
  </si>
  <si>
    <t>Tax Rates</t>
  </si>
  <si>
    <t>Gross Revenues</t>
  </si>
  <si>
    <t>Operating Revenues</t>
  </si>
  <si>
    <t>Less: Uncollectible Accounts Expense</t>
  </si>
  <si>
    <t>Income Before Income Taxes</t>
  </si>
  <si>
    <t xml:space="preserve">   Less: Indiana Utility Receipts Tax</t>
  </si>
  <si>
    <t xml:space="preserve">   Public Utility Assessment Fee (IURC)</t>
  </si>
  <si>
    <t>Base Subject to State Income Taxes</t>
  </si>
  <si>
    <t>Less: State Income Taxes  (Line 6 x Effective State Tax Rate)</t>
  </si>
  <si>
    <t>Income Before Federal Income Taxes</t>
  </si>
  <si>
    <t>Less: Federal Income Taxes  (Line 8 x Federal Tax Rate)</t>
  </si>
  <si>
    <t>Operating Income Percentage</t>
  </si>
  <si>
    <t>Gross Revenue Conversion Factor  (100% / Line 10)</t>
  </si>
  <si>
    <t>2022 Plan Current revenue requirement</t>
  </si>
  <si>
    <t>Support &gt;DSM (Cause No. 45285)</t>
  </si>
  <si>
    <t>Support &gt; 45576 WP-JLF-6</t>
  </si>
  <si>
    <t>Pre 2020 (H)  Opt Out</t>
  </si>
  <si>
    <t>2020 - 2022
 Opt Out (C,F,J)</t>
  </si>
  <si>
    <t xml:space="preserve">     C&amp;I Opt In</t>
  </si>
  <si>
    <t>2022</t>
  </si>
  <si>
    <t>Opt In  (Group I)</t>
  </si>
  <si>
    <t>2/  Cause No. 45576</t>
  </si>
  <si>
    <t>Update GRCF</t>
  </si>
  <si>
    <t>Updated for 45576 Compliance Filing</t>
  </si>
  <si>
    <t>Decrease due to net lost revenues rolling to base</t>
  </si>
  <si>
    <t>DSM-10 Current revenue requirement</t>
  </si>
  <si>
    <t>Small increase due to GS/LGS/IP rate design billing unit changes</t>
  </si>
  <si>
    <t>43827 DSM-10 Att SH-1, P1 tab</t>
  </si>
  <si>
    <t>Support &gt;DSM (Cause No. 43827 DSM-10)</t>
  </si>
  <si>
    <t>Not grossed up for taxes. The removal of net lost revenues from the rider is discussed in Witness Auer's direct testimony - Q19.</t>
  </si>
  <si>
    <t>Indiana Michigan Power Company</t>
  </si>
  <si>
    <t>Compliance Workbook - DSM Rider</t>
  </si>
  <si>
    <t>Cause No. 45576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</si>
</sst>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41" formatCode="_(* #,##0_);_(* \(#,##0\);_(* &quot;-&quot;_);_(@_)"/>
    <numFmt numFmtId="44" formatCode="_(&quot;$&quot;* #,##0.00_);_(&quot;$&quot;* \(#,##0.00\);_(&quot;$&quot;* &quot;-&quot;??_);_(@_)"/>
    <numFmt numFmtId="43" formatCode="_(* #,##0.00_);_(* \(#,##0.00\);_(* &quot;-&quot;??_);_(@_)"/>
    <numFmt numFmtId="164" formatCode="General_)"/>
    <numFmt numFmtId="165" formatCode="#,##0.000"/>
    <numFmt numFmtId="166" formatCode="0_);\(0\)"/>
    <numFmt numFmtId="167" formatCode="&quot;$&quot;#,##0.000000"/>
    <numFmt numFmtId="168" formatCode="_(* #,##0_);_(* \(#,##0\);_(* &quot;-&quot;??_);_(@_)"/>
    <numFmt numFmtId="169" formatCode="&quot;$&quot;#,##0"/>
    <numFmt numFmtId="170" formatCode="&quot;$&quot;#,##0.00000000"/>
    <numFmt numFmtId="171" formatCode="&quot;$&quot;#,##0.000000_);\(&quot;$&quot;#,##0.000000\)"/>
    <numFmt numFmtId="172" formatCode="_(&quot;$&quot;* #,##0_);_(&quot;$&quot;* \(#,##0\);_(&quot;$&quot;* &quot;-&quot;??_);_(@_)"/>
    <numFmt numFmtId="173" formatCode="[$-409]mmmm\ d\,\ yyyy;@"/>
    <numFmt numFmtId="174" formatCode="_(&quot;$&quot;* #,##0.000000_);_(&quot;$&quot;* \(#,##0.000000\);_(&quot;$&quot;* &quot;-&quot;??_);_(@_)"/>
    <numFmt numFmtId="175" formatCode="0.0000000"/>
    <numFmt numFmtId="176" formatCode="_(* #,##0.00000000_);_(* \(#,##0.00000000\);_(* &quot;-&quot;????????_);_(@_)"/>
    <numFmt numFmtId="177" formatCode="_(* #,##0.0000000_);_(* \(#,##0.0000000\);_(* &quot;-&quot;??_);_(@_)"/>
    <numFmt numFmtId="178" formatCode="#,##0.000000000"/>
    <numFmt numFmtId="179" formatCode="#,##0.000000000_);\(#,##0.000000000\)"/>
    <numFmt numFmtId="180" formatCode="_(* #,##0.000000000_);_(* \(#,##0.000000000\);_(* &quot;-&quot;??_);_(@_)"/>
    <numFmt numFmtId="181" formatCode="0.0000%"/>
    <numFmt numFmtId="182" formatCode="0.000000"/>
    <numFmt numFmtId="183" formatCode="_(* #,##0.0000000_);_(* \(#,##0.0000000\);_(* &quot;-&quot;???????_);_(@_)"/>
    <numFmt numFmtId="184" formatCode="&quot;$&quot;#,##0.0000000"/>
    <numFmt numFmtId="185" formatCode="&quot;$&quot;#,##0.00000"/>
    <numFmt numFmtId="186" formatCode="0.000%"/>
    <numFmt numFmtId="187" formatCode="0.00000"/>
    <numFmt numFmtId="188" formatCode="_(* #,##0.000000_);_(* \(#,##0.000000\);_(* &quot;-&quot;??_);_(@_)"/>
    <numFmt numFmtId="189" formatCode="0.0000"/>
  </numFmts>
  <fonts count="130">
    <font>
      <sz val="11"/>
      <color theme="1"/>
      <name val="Calibri"/>
      <family val="2"/>
      <scheme val="minor"/>
    </font>
    <font>
      <sz val="11"/>
      <color indexed="8"/>
      <name val="Calibri"/>
      <family val="2"/>
    </font>
    <font>
      <sz val="10"/>
      <name val="Arial"/>
      <family val="2"/>
    </font>
    <font>
      <sz val="10"/>
      <name val="Arial"/>
      <family val="2"/>
    </font>
    <font>
      <sz val="8"/>
      <name val="Arial"/>
      <family val="2"/>
    </font>
    <font>
      <sz val="10"/>
      <name val="MS Sans Serif"/>
      <family val="2"/>
    </font>
    <font>
      <b/>
      <sz val="10"/>
      <name val="MS Sans Serif"/>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sz val="10"/>
      <color indexed="8"/>
      <name val="MS Sans Serif"/>
      <family val="2"/>
    </font>
    <font>
      <sz val="10"/>
      <name val="Arial"/>
      <family val="2"/>
    </font>
    <font>
      <sz val="11"/>
      <color indexed="8"/>
      <name val="Calibri"/>
      <family val="2"/>
    </font>
    <font>
      <sz val="10"/>
      <color indexed="8"/>
      <name val="Arial"/>
      <family val="2"/>
    </font>
    <font>
      <sz val="9"/>
      <color indexed="8"/>
      <name val="Calibri"/>
      <family val="2"/>
    </font>
    <font>
      <sz val="10"/>
      <color indexed="10"/>
      <name val="Arial"/>
      <family val="2"/>
    </font>
    <font>
      <sz val="12"/>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9"/>
      <color theme="1"/>
      <name val="Calibri"/>
      <family val="2"/>
      <scheme val="minor"/>
    </font>
    <font>
      <sz val="10"/>
      <color theme="1"/>
      <name val="Arial"/>
      <family val="2"/>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indexed="9"/>
      <name val="Arial"/>
      <family val="2"/>
    </font>
    <font>
      <b/>
      <sz val="10"/>
      <color indexed="9"/>
      <name val="Arial"/>
      <family val="2"/>
    </font>
    <font>
      <b/>
      <sz val="10"/>
      <color indexed="8"/>
      <name val="Arial"/>
      <family val="2"/>
    </font>
    <font>
      <sz val="12"/>
      <color indexed="8"/>
      <name val="Arial"/>
      <family val="2"/>
    </font>
    <font>
      <sz val="10"/>
      <name val="Courier"/>
      <family val="3"/>
    </font>
    <font>
      <sz val="10"/>
      <name val="Helv"/>
    </font>
    <font>
      <sz val="10"/>
      <color indexed="20"/>
      <name val="Arial"/>
      <family val="2"/>
    </font>
    <font>
      <b/>
      <sz val="10"/>
      <color indexed="10"/>
      <name val="Arial"/>
      <family val="2"/>
    </font>
    <font>
      <i/>
      <sz val="10"/>
      <color indexed="23"/>
      <name val="Arial"/>
      <family val="2"/>
    </font>
    <font>
      <sz val="10"/>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10"/>
      <color indexed="19"/>
      <name val="Arial"/>
      <family val="2"/>
    </font>
    <font>
      <b/>
      <sz val="10"/>
      <color indexed="63"/>
      <name val="Arial"/>
      <family val="2"/>
    </font>
    <font>
      <b/>
      <sz val="18"/>
      <color indexed="62"/>
      <name val="Cambria"/>
      <family val="2"/>
    </font>
    <font>
      <sz val="11"/>
      <color theme="1"/>
      <name val="Arial"/>
      <family val="2"/>
    </font>
    <font>
      <sz val="12"/>
      <name val="Arial MT"/>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sz val="11"/>
      <color theme="1"/>
      <name val="Times New Roman"/>
      <family val="2"/>
    </font>
    <font>
      <sz val="10"/>
      <name val="Arial Unicode MS"/>
      <family val="2"/>
    </font>
    <font>
      <sz val="10"/>
      <name val="Arial"/>
      <family val="2"/>
    </font>
    <font>
      <b/>
      <sz val="10"/>
      <name val="Arial"/>
      <family val="2"/>
    </font>
    <font>
      <u/>
      <sz val="11"/>
      <color theme="1"/>
      <name val="Calibri"/>
      <family val="2"/>
      <scheme val="minor"/>
    </font>
    <font>
      <b/>
      <u/>
      <sz val="11"/>
      <color theme="1"/>
      <name val="Calibri"/>
      <family val="2"/>
      <scheme val="minor"/>
    </font>
    <font>
      <b/>
      <sz val="9"/>
      <color theme="1"/>
      <name val="Calibri"/>
      <family val="2"/>
      <scheme val="minor"/>
    </font>
    <font>
      <b/>
      <sz val="13"/>
      <name val="Calibri"/>
      <family val="2"/>
      <scheme val="minor"/>
    </font>
    <font>
      <sz val="10"/>
      <name val="Calibri"/>
      <family val="2"/>
      <scheme val="minor"/>
    </font>
    <font>
      <b/>
      <u/>
      <sz val="12"/>
      <name val="Arial"/>
      <family val="2"/>
    </font>
    <font>
      <b/>
      <sz val="12"/>
      <name val="Arial"/>
      <family val="2"/>
    </font>
    <font>
      <sz val="12"/>
      <color theme="1"/>
      <name val="Arial"/>
      <family val="2"/>
    </font>
    <font>
      <sz val="12"/>
      <color indexed="10"/>
      <name val="Arial"/>
      <family val="2"/>
    </font>
    <font>
      <u/>
      <sz val="12"/>
      <name val="Arial"/>
      <family val="2"/>
    </font>
    <font>
      <b/>
      <sz val="13"/>
      <name val="Arial"/>
      <family val="2"/>
    </font>
    <font>
      <b/>
      <sz val="13"/>
      <color rgb="FFFF0000"/>
      <name val="Arial"/>
      <family val="2"/>
    </font>
    <font>
      <b/>
      <sz val="12"/>
      <color theme="1"/>
      <name val="Arial"/>
      <family val="2"/>
    </font>
    <font>
      <b/>
      <sz val="13"/>
      <color theme="1"/>
      <name val="Arial"/>
      <family val="2"/>
    </font>
    <font>
      <u/>
      <sz val="12"/>
      <color theme="1"/>
      <name val="Arial"/>
      <family val="2"/>
    </font>
    <font>
      <b/>
      <sz val="14"/>
      <color theme="1"/>
      <name val="Arial"/>
      <family val="2"/>
    </font>
    <font>
      <b/>
      <vertAlign val="superscript"/>
      <sz val="15"/>
      <name val="Arial"/>
      <family val="2"/>
    </font>
    <font>
      <vertAlign val="superscript"/>
      <sz val="14"/>
      <name val="Arial"/>
      <family val="2"/>
    </font>
    <font>
      <u/>
      <sz val="15"/>
      <name val="Arial"/>
      <family val="2"/>
    </font>
    <font>
      <u/>
      <vertAlign val="superscript"/>
      <sz val="16"/>
      <name val="Arial"/>
      <family val="2"/>
    </font>
    <font>
      <vertAlign val="superscript"/>
      <sz val="16"/>
      <color indexed="8"/>
      <name val="Arial"/>
      <family val="2"/>
    </font>
    <font>
      <b/>
      <sz val="10"/>
      <color rgb="FF000000"/>
      <name val="Segoe UI"/>
      <family val="2"/>
    </font>
    <font>
      <b/>
      <u/>
      <sz val="9"/>
      <color theme="1"/>
      <name val="Calibri"/>
      <family val="2"/>
      <scheme val="minor"/>
    </font>
    <font>
      <b/>
      <sz val="12"/>
      <color theme="1"/>
      <name val="Calibri"/>
      <family val="2"/>
      <scheme val="minor"/>
    </font>
    <font>
      <sz val="12"/>
      <color theme="1"/>
      <name val="Calibri"/>
      <family val="2"/>
      <scheme val="minor"/>
    </font>
    <font>
      <vertAlign val="superscript"/>
      <sz val="11"/>
      <color theme="1"/>
      <name val="Calibri"/>
      <family val="2"/>
    </font>
    <font>
      <vertAlign val="superscript"/>
      <sz val="12"/>
      <color theme="1"/>
      <name val="Calibri"/>
      <family val="2"/>
    </font>
    <font>
      <b/>
      <sz val="11"/>
      <color rgb="FF00B0F0"/>
      <name val="Calibri"/>
      <family val="2"/>
      <scheme val="minor"/>
    </font>
    <font>
      <b/>
      <sz val="14"/>
      <name val="Arial"/>
      <family val="2"/>
    </font>
    <font>
      <b/>
      <sz val="11"/>
      <name val="Arial"/>
      <family val="2"/>
    </font>
    <font>
      <sz val="10"/>
      <color theme="1"/>
      <name val="Calibri"/>
      <family val="2"/>
      <scheme val="minor"/>
    </font>
    <font>
      <b/>
      <sz val="10"/>
      <name val="Calibri"/>
      <family val="2"/>
      <scheme val="minor"/>
    </font>
    <font>
      <b/>
      <sz val="9"/>
      <name val="Arial"/>
      <family val="2"/>
    </font>
    <font>
      <sz val="11"/>
      <name val="Arial"/>
      <family val="2"/>
    </font>
    <font>
      <b/>
      <sz val="10"/>
      <color indexed="12"/>
      <name val="Arial"/>
      <family val="2"/>
    </font>
    <font>
      <sz val="9"/>
      <name val="Arial"/>
      <family val="2"/>
    </font>
    <font>
      <b/>
      <sz val="11"/>
      <color rgb="FF0000FF"/>
      <name val="Calibri"/>
      <family val="2"/>
      <scheme val="minor"/>
    </font>
    <font>
      <u/>
      <sz val="10"/>
      <name val="Arial"/>
      <family val="2"/>
    </font>
    <font>
      <b/>
      <sz val="9"/>
      <color indexed="81"/>
      <name val="Tahoma"/>
      <family val="2"/>
    </font>
    <font>
      <sz val="9"/>
      <color indexed="81"/>
      <name val="Tahoma"/>
      <family val="2"/>
    </font>
    <font>
      <b/>
      <sz val="14"/>
      <color theme="1"/>
      <name val="Calibri"/>
      <family val="2"/>
      <scheme val="minor"/>
    </font>
    <font>
      <sz val="11"/>
      <name val="Calibri"/>
      <family val="2"/>
      <scheme val="minor"/>
    </font>
    <font>
      <sz val="10"/>
      <name val="Times New Roman"/>
      <family val="1"/>
    </font>
  </fonts>
  <fills count="12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4"/>
        <bgColor indexed="64"/>
      </patternFill>
    </fill>
    <fill>
      <patternFill patternType="solid">
        <fgColor indexed="11"/>
        <bgColor indexed="64"/>
      </patternFill>
    </fill>
    <fill>
      <patternFill patternType="solid">
        <fgColor indexed="1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56"/>
      </patternFill>
    </fill>
    <fill>
      <patternFill patternType="solid">
        <fgColor indexed="54"/>
      </patternFill>
    </fill>
    <fill>
      <patternFill patternType="solid">
        <fgColor indexed="9"/>
      </patternFill>
    </fill>
    <fill>
      <patternFill patternType="solid">
        <fgColor theme="6" tint="0.39997558519241921"/>
        <bgColor indexed="64"/>
      </patternFill>
    </fill>
    <fill>
      <patternFill patternType="solid">
        <fgColor indexed="42"/>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indexed="27"/>
        <bgColor indexed="64"/>
      </patternFill>
    </fill>
    <fill>
      <patternFill patternType="solid">
        <fgColor indexed="31"/>
        <bgColor indexed="64"/>
      </patternFill>
    </fill>
    <fill>
      <patternFill patternType="solid">
        <fgColor indexed="26"/>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29"/>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55"/>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CCECFF"/>
        <bgColor indexed="64"/>
      </patternFill>
    </fill>
    <fill>
      <patternFill patternType="solid">
        <fgColor rgb="FF99FF66"/>
        <bgColor indexed="64"/>
      </patternFill>
    </fill>
    <fill>
      <patternFill patternType="solid">
        <fgColor rgb="FFFFCC99"/>
        <bgColor indexed="64"/>
      </patternFill>
    </fill>
    <fill>
      <patternFill patternType="solid">
        <fgColor theme="1"/>
        <bgColor indexed="64"/>
      </patternFill>
    </fill>
    <fill>
      <patternFill patternType="solid">
        <fgColor theme="0"/>
        <bgColor indexed="64"/>
      </patternFill>
    </fill>
    <fill>
      <patternFill patternType="solid">
        <fgColor rgb="FFFFFF00"/>
        <bgColor indexed="64"/>
      </patternFill>
    </fill>
    <fill>
      <patternFill patternType="solid">
        <fgColor rgb="FF00B0F0"/>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thick">
        <color theme="4" tint="0.499954222235786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64"/>
      </bottom>
      <diagonal/>
    </border>
  </borders>
  <cellStyleXfs count="55174">
    <xf numFmtId="0" fontId="0" fillId="0" borderId="0"/>
    <xf numFmtId="0" fontId="24" fillId="0" borderId="0">
      <alignment vertical="top"/>
    </xf>
    <xf numFmtId="0" fontId="24" fillId="0" borderId="0">
      <alignment vertical="top"/>
    </xf>
    <xf numFmtId="0" fontId="24" fillId="0" borderId="0">
      <alignment vertical="top"/>
    </xf>
    <xf numFmtId="0" fontId="32" fillId="29" borderId="0" applyNumberFormat="0" applyBorder="0" applyAlignment="0" applyProtection="0"/>
    <xf numFmtId="0" fontId="7" fillId="2" borderId="0" applyNumberFormat="0" applyBorder="0" applyAlignment="0" applyProtection="0"/>
    <xf numFmtId="0" fontId="1" fillId="2" borderId="0" applyNumberFormat="0" applyBorder="0" applyAlignment="0" applyProtection="0"/>
    <xf numFmtId="0" fontId="7" fillId="2"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30" borderId="0" applyNumberFormat="0" applyBorder="0" applyAlignment="0" applyProtection="0"/>
    <xf numFmtId="0" fontId="7" fillId="3" borderId="0" applyNumberFormat="0" applyBorder="0" applyAlignment="0" applyProtection="0"/>
    <xf numFmtId="0" fontId="1" fillId="3" borderId="0" applyNumberFormat="0" applyBorder="0" applyAlignment="0" applyProtection="0"/>
    <xf numFmtId="0" fontId="7" fillId="3"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1" borderId="0" applyNumberFormat="0" applyBorder="0" applyAlignment="0" applyProtection="0"/>
    <xf numFmtId="0" fontId="7" fillId="4" borderId="0" applyNumberFormat="0" applyBorder="0" applyAlignment="0" applyProtection="0"/>
    <xf numFmtId="0" fontId="1" fillId="4" borderId="0" applyNumberFormat="0" applyBorder="0" applyAlignment="0" applyProtection="0"/>
    <xf numFmtId="0" fontId="7" fillId="4"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2" borderId="0" applyNumberFormat="0" applyBorder="0" applyAlignment="0" applyProtection="0"/>
    <xf numFmtId="0" fontId="7" fillId="5" borderId="0" applyNumberFormat="0" applyBorder="0" applyAlignment="0" applyProtection="0"/>
    <xf numFmtId="0" fontId="1" fillId="5" borderId="0" applyNumberFormat="0" applyBorder="0" applyAlignment="0" applyProtection="0"/>
    <xf numFmtId="0" fontId="7" fillId="5"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3" borderId="0" applyNumberFormat="0" applyBorder="0" applyAlignment="0" applyProtection="0"/>
    <xf numFmtId="0" fontId="7"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4" borderId="0" applyNumberFormat="0" applyBorder="0" applyAlignment="0" applyProtection="0"/>
    <xf numFmtId="0" fontId="7" fillId="7" borderId="0" applyNumberFormat="0" applyBorder="0" applyAlignment="0" applyProtection="0"/>
    <xf numFmtId="0" fontId="1" fillId="7" borderId="0" applyNumberFormat="0" applyBorder="0" applyAlignment="0" applyProtection="0"/>
    <xf numFmtId="0" fontId="7" fillId="7"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5" borderId="0" applyNumberFormat="0" applyBorder="0" applyAlignment="0" applyProtection="0"/>
    <xf numFmtId="0" fontId="7" fillId="8" borderId="0" applyNumberFormat="0" applyBorder="0" applyAlignment="0" applyProtection="0"/>
    <xf numFmtId="0" fontId="1" fillId="8" borderId="0" applyNumberFormat="0" applyBorder="0" applyAlignment="0" applyProtection="0"/>
    <xf numFmtId="0" fontId="7" fillId="8"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6" borderId="0" applyNumberFormat="0" applyBorder="0" applyAlignment="0" applyProtection="0"/>
    <xf numFmtId="0" fontId="7" fillId="9" borderId="0" applyNumberFormat="0" applyBorder="0" applyAlignment="0" applyProtection="0"/>
    <xf numFmtId="0" fontId="1" fillId="9" borderId="0" applyNumberFormat="0" applyBorder="0" applyAlignment="0" applyProtection="0"/>
    <xf numFmtId="0" fontId="7" fillId="9"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7" borderId="0" applyNumberFormat="0" applyBorder="0" applyAlignment="0" applyProtection="0"/>
    <xf numFmtId="0" fontId="7" fillId="10" borderId="0" applyNumberFormat="0" applyBorder="0" applyAlignment="0" applyProtection="0"/>
    <xf numFmtId="0" fontId="1" fillId="10" borderId="0" applyNumberFormat="0" applyBorder="0" applyAlignment="0" applyProtection="0"/>
    <xf numFmtId="0" fontId="7" fillId="10" borderId="0" applyNumberFormat="0" applyBorder="0" applyAlignment="0" applyProtection="0"/>
    <xf numFmtId="0" fontId="32" fillId="37" borderId="0" applyNumberFormat="0" applyBorder="0" applyAlignment="0" applyProtection="0"/>
    <xf numFmtId="0" fontId="1" fillId="10" borderId="0" applyNumberFormat="0" applyBorder="0" applyAlignment="0" applyProtection="0"/>
    <xf numFmtId="0" fontId="32" fillId="38" borderId="0" applyNumberFormat="0" applyBorder="0" applyAlignment="0" applyProtection="0"/>
    <xf numFmtId="0" fontId="7" fillId="5" borderId="0" applyNumberFormat="0" applyBorder="0" applyAlignment="0" applyProtection="0"/>
    <xf numFmtId="0" fontId="1" fillId="5" borderId="0" applyNumberFormat="0" applyBorder="0" applyAlignment="0" applyProtection="0"/>
    <xf numFmtId="0" fontId="7" fillId="5" borderId="0" applyNumberFormat="0" applyBorder="0" applyAlignment="0" applyProtection="0"/>
    <xf numFmtId="0" fontId="32" fillId="38" borderId="0" applyNumberFormat="0" applyBorder="0" applyAlignment="0" applyProtection="0"/>
    <xf numFmtId="0" fontId="1" fillId="5" borderId="0" applyNumberFormat="0" applyBorder="0" applyAlignment="0" applyProtection="0"/>
    <xf numFmtId="0" fontId="32" fillId="39" borderId="0" applyNumberFormat="0" applyBorder="0" applyAlignment="0" applyProtection="0"/>
    <xf numFmtId="0" fontId="7" fillId="8" borderId="0" applyNumberFormat="0" applyBorder="0" applyAlignment="0" applyProtection="0"/>
    <xf numFmtId="0" fontId="1" fillId="8" borderId="0" applyNumberFormat="0" applyBorder="0" applyAlignment="0" applyProtection="0"/>
    <xf numFmtId="0" fontId="7" fillId="8" borderId="0" applyNumberFormat="0" applyBorder="0" applyAlignment="0" applyProtection="0"/>
    <xf numFmtId="0" fontId="32" fillId="39" borderId="0" applyNumberFormat="0" applyBorder="0" applyAlignment="0" applyProtection="0"/>
    <xf numFmtId="0" fontId="1" fillId="8" borderId="0" applyNumberFormat="0" applyBorder="0" applyAlignment="0" applyProtection="0"/>
    <xf numFmtId="0" fontId="32" fillId="40" borderId="0" applyNumberFormat="0" applyBorder="0" applyAlignment="0" applyProtection="0"/>
    <xf numFmtId="0" fontId="7" fillId="11" borderId="0" applyNumberFormat="0" applyBorder="0" applyAlignment="0" applyProtection="0"/>
    <xf numFmtId="0" fontId="1" fillId="11" borderId="0" applyNumberFormat="0" applyBorder="0" applyAlignment="0" applyProtection="0"/>
    <xf numFmtId="0" fontId="7" fillId="11" borderId="0" applyNumberFormat="0" applyBorder="0" applyAlignment="0" applyProtection="0"/>
    <xf numFmtId="0" fontId="32" fillId="40" borderId="0" applyNumberFormat="0" applyBorder="0" applyAlignment="0" applyProtection="0"/>
    <xf numFmtId="0" fontId="1" fillId="11" borderId="0" applyNumberFormat="0" applyBorder="0" applyAlignment="0" applyProtection="0"/>
    <xf numFmtId="0" fontId="33" fillId="4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3" fillId="52" borderId="0" applyNumberFormat="0" applyBorder="0" applyAlignment="0" applyProtection="0"/>
    <xf numFmtId="0" fontId="34" fillId="5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34" fillId="53" borderId="0" applyNumberFormat="0" applyBorder="0" applyAlignment="0" applyProtection="0"/>
    <xf numFmtId="0" fontId="35" fillId="54" borderId="12" applyNumberFormat="0" applyAlignment="0" applyProtection="0"/>
    <xf numFmtId="0" fontId="10" fillId="20" borderId="1" applyNumberFormat="0" applyAlignment="0" applyProtection="0"/>
    <xf numFmtId="0" fontId="10" fillId="20" borderId="1" applyNumberFormat="0" applyAlignment="0" applyProtection="0"/>
    <xf numFmtId="0" fontId="35" fillId="54" borderId="12" applyNumberFormat="0" applyAlignment="0" applyProtection="0"/>
    <xf numFmtId="0" fontId="36" fillId="55" borderId="13" applyNumberFormat="0" applyAlignment="0" applyProtection="0"/>
    <xf numFmtId="0" fontId="11" fillId="21" borderId="2" applyNumberFormat="0" applyAlignment="0" applyProtection="0"/>
    <xf numFmtId="0" fontId="11" fillId="21" borderId="2" applyNumberFormat="0" applyAlignment="0" applyProtection="0"/>
    <xf numFmtId="0" fontId="36" fillId="55" borderId="13" applyNumberFormat="0" applyAlignment="0" applyProtection="0"/>
    <xf numFmtId="41"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4"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7" fillId="0" borderId="0" applyFont="0" applyFill="0" applyBorder="0" applyAlignment="0" applyProtection="0"/>
    <xf numFmtId="44" fontId="2"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 fillId="0" borderId="0" applyFont="0" applyFill="0" applyBorder="0" applyAlignment="0" applyProtection="0"/>
    <xf numFmtId="44" fontId="2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0" fontId="37"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7" fillId="0" borderId="0" applyNumberFormat="0" applyFill="0" applyBorder="0" applyAlignment="0" applyProtection="0"/>
    <xf numFmtId="0" fontId="38" fillId="56"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6" borderId="0" applyNumberFormat="0" applyBorder="0" applyAlignment="0" applyProtection="0"/>
    <xf numFmtId="0" fontId="39" fillId="0" borderId="14"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39" fillId="0" borderId="14" applyNumberFormat="0" applyFill="0" applyAlignment="0" applyProtection="0"/>
    <xf numFmtId="0" fontId="40" fillId="0" borderId="15"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40" fillId="0" borderId="15" applyNumberFormat="0" applyFill="0" applyAlignment="0" applyProtection="0"/>
    <xf numFmtId="0" fontId="41" fillId="0" borderId="16"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41" fillId="0" borderId="16" applyNumberFormat="0" applyFill="0" applyAlignment="0" applyProtection="0"/>
    <xf numFmtId="0" fontId="41"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57" borderId="12" applyNumberFormat="0" applyAlignment="0" applyProtection="0"/>
    <xf numFmtId="0" fontId="17" fillId="7" borderId="1" applyNumberFormat="0" applyAlignment="0" applyProtection="0"/>
    <xf numFmtId="0" fontId="17" fillId="7" borderId="1" applyNumberFormat="0" applyAlignment="0" applyProtection="0"/>
    <xf numFmtId="0" fontId="43" fillId="57" borderId="12" applyNumberFormat="0" applyAlignment="0" applyProtection="0"/>
    <xf numFmtId="0" fontId="4" fillId="22" borderId="0"/>
    <xf numFmtId="0" fontId="44" fillId="0" borderId="17"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44" fillId="0" borderId="17" applyNumberFormat="0" applyFill="0" applyAlignment="0" applyProtection="0"/>
    <xf numFmtId="0" fontId="45" fillId="58"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45" fillId="58" borderId="0" applyNumberFormat="0" applyBorder="0" applyAlignment="0" applyProtection="0"/>
    <xf numFmtId="0" fontId="46" fillId="0" borderId="0"/>
    <xf numFmtId="0" fontId="32" fillId="0" borderId="0"/>
    <xf numFmtId="0" fontId="32" fillId="0" borderId="0"/>
    <xf numFmtId="0" fontId="32" fillId="0" borderId="0"/>
    <xf numFmtId="0" fontId="32" fillId="0" borderId="0"/>
    <xf numFmtId="0" fontId="2" fillId="0" borderId="0"/>
    <xf numFmtId="0" fontId="2" fillId="0" borderId="0"/>
    <xf numFmtId="0" fontId="3" fillId="0" borderId="0"/>
    <xf numFmtId="0" fontId="5" fillId="0" borderId="0"/>
    <xf numFmtId="0" fontId="26" fillId="0" borderId="0"/>
    <xf numFmtId="0" fontId="2" fillId="0" borderId="0"/>
    <xf numFmtId="0" fontId="32" fillId="0" borderId="0"/>
    <xf numFmtId="0" fontId="5"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2" fillId="0" borderId="0"/>
    <xf numFmtId="0" fontId="2" fillId="0" borderId="0"/>
    <xf numFmtId="0" fontId="24" fillId="0" borderId="0"/>
    <xf numFmtId="0" fontId="25" fillId="0" borderId="0"/>
    <xf numFmtId="0" fontId="24" fillId="0" borderId="0"/>
    <xf numFmtId="0" fontId="5" fillId="0" borderId="0"/>
    <xf numFmtId="0" fontId="25"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 fillId="0" borderId="0"/>
    <xf numFmtId="0" fontId="32" fillId="0" borderId="0"/>
    <xf numFmtId="0" fontId="2" fillId="0" borderId="0"/>
    <xf numFmtId="0" fontId="32" fillId="0" borderId="0"/>
    <xf numFmtId="0" fontId="3"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3" fontId="31" fillId="0" borderId="0"/>
    <xf numFmtId="0" fontId="32" fillId="0" borderId="0"/>
    <xf numFmtId="0" fontId="32" fillId="0" borderId="0"/>
    <xf numFmtId="0" fontId="3" fillId="0" borderId="0"/>
    <xf numFmtId="0" fontId="25" fillId="0" borderId="0"/>
    <xf numFmtId="0" fontId="3" fillId="0" borderId="0"/>
    <xf numFmtId="0" fontId="5" fillId="0" borderId="0"/>
    <xf numFmtId="0" fontId="5" fillId="0" borderId="0"/>
    <xf numFmtId="0" fontId="2" fillId="0" borderId="0"/>
    <xf numFmtId="0" fontId="25" fillId="0" borderId="0"/>
    <xf numFmtId="0" fontId="47" fillId="0" borderId="0"/>
    <xf numFmtId="0" fontId="5" fillId="0" borderId="0"/>
    <xf numFmtId="0" fontId="3" fillId="0" borderId="0"/>
    <xf numFmtId="0" fontId="3" fillId="0" borderId="0"/>
    <xf numFmtId="0" fontId="2" fillId="0" borderId="0"/>
    <xf numFmtId="0" fontId="2" fillId="0" borderId="0"/>
    <xf numFmtId="0" fontId="2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 fillId="24" borderId="7" applyNumberFormat="0" applyFont="0" applyAlignment="0" applyProtection="0"/>
    <xf numFmtId="0" fontId="3" fillId="24" borderId="7" applyNumberFormat="0" applyFont="0" applyAlignment="0" applyProtection="0"/>
    <xf numFmtId="0" fontId="2" fillId="24" borderId="7" applyNumberFormat="0" applyFont="0" applyAlignment="0" applyProtection="0"/>
    <xf numFmtId="0" fontId="3"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3" fillId="24" borderId="7" applyNumberFormat="0" applyFont="0" applyAlignment="0" applyProtection="0"/>
    <xf numFmtId="0" fontId="2" fillId="24" borderId="7" applyNumberFormat="0" applyFont="0" applyAlignment="0" applyProtection="0"/>
    <xf numFmtId="0" fontId="3" fillId="24" borderId="7" applyNumberFormat="0" applyFont="0" applyAlignment="0" applyProtection="0"/>
    <xf numFmtId="0" fontId="27" fillId="59" borderId="18" applyNumberFormat="0" applyFont="0" applyAlignment="0" applyProtection="0"/>
    <xf numFmtId="0" fontId="2" fillId="24" borderId="7" applyNumberFormat="0" applyFont="0" applyAlignment="0" applyProtection="0"/>
    <xf numFmtId="0" fontId="48" fillId="54" borderId="19" applyNumberFormat="0" applyAlignment="0" applyProtection="0"/>
    <xf numFmtId="0" fontId="20" fillId="20" borderId="8" applyNumberFormat="0" applyAlignment="0" applyProtection="0"/>
    <xf numFmtId="0" fontId="20" fillId="20" borderId="8" applyNumberFormat="0" applyAlignment="0" applyProtection="0"/>
    <xf numFmtId="0" fontId="48" fillId="54" borderId="19"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15" fontId="5" fillId="0" borderId="0" applyFont="0" applyFill="0" applyBorder="0" applyAlignment="0" applyProtection="0"/>
    <xf numFmtId="15" fontId="5" fillId="0" borderId="0" applyFont="0" applyFill="0" applyBorder="0" applyAlignment="0" applyProtection="0"/>
    <xf numFmtId="15" fontId="5" fillId="0" borderId="0" applyFont="0" applyFill="0" applyBorder="0" applyAlignment="0" applyProtection="0"/>
    <xf numFmtId="15" fontId="5" fillId="0" borderId="0" applyFont="0" applyFill="0" applyBorder="0" applyAlignment="0" applyProtection="0"/>
    <xf numFmtId="15" fontId="5" fillId="0" borderId="0" applyFont="0" applyFill="0" applyBorder="0" applyAlignment="0" applyProtection="0"/>
    <xf numFmtId="4" fontId="5" fillId="0" borderId="0" applyFont="0" applyFill="0" applyBorder="0" applyAlignment="0" applyProtection="0"/>
    <xf numFmtId="4" fontId="5" fillId="0" borderId="0" applyFont="0" applyFill="0" applyBorder="0" applyAlignment="0" applyProtection="0"/>
    <xf numFmtId="4" fontId="5" fillId="0" borderId="0" applyFont="0" applyFill="0" applyBorder="0" applyAlignment="0" applyProtection="0"/>
    <xf numFmtId="4" fontId="5" fillId="0" borderId="0" applyFont="0" applyFill="0" applyBorder="0" applyAlignment="0" applyProtection="0"/>
    <xf numFmtId="4" fontId="5" fillId="0" borderId="0" applyFont="0" applyFill="0" applyBorder="0" applyAlignment="0" applyProtection="0"/>
    <xf numFmtId="0" fontId="6" fillId="0" borderId="9">
      <alignment horizontal="center"/>
    </xf>
    <xf numFmtId="0" fontId="6" fillId="0" borderId="9">
      <alignment horizontal="center"/>
    </xf>
    <xf numFmtId="0" fontId="6" fillId="0" borderId="9">
      <alignment horizontal="center"/>
    </xf>
    <xf numFmtId="0" fontId="6" fillId="0" borderId="9">
      <alignment horizontal="center"/>
    </xf>
    <xf numFmtId="0" fontId="6" fillId="0" borderId="9">
      <alignment horizontal="center"/>
    </xf>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0" fontId="5" fillId="25" borderId="0" applyNumberFormat="0" applyFont="0" applyBorder="0" applyAlignment="0" applyProtection="0"/>
    <xf numFmtId="0" fontId="5" fillId="25" borderId="0" applyNumberFormat="0" applyFont="0" applyBorder="0" applyAlignment="0" applyProtection="0"/>
    <xf numFmtId="0" fontId="5" fillId="25" borderId="0" applyNumberFormat="0" applyFont="0" applyBorder="0" applyAlignment="0" applyProtection="0"/>
    <xf numFmtId="0" fontId="5" fillId="25" borderId="0" applyNumberFormat="0" applyFont="0" applyBorder="0" applyAlignment="0" applyProtection="0"/>
    <xf numFmtId="0" fontId="24" fillId="0" borderId="0">
      <alignment vertical="top"/>
    </xf>
    <xf numFmtId="0" fontId="49"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9" fillId="0" borderId="0" applyNumberFormat="0" applyFill="0" applyBorder="0" applyAlignment="0" applyProtection="0"/>
    <xf numFmtId="0" fontId="50" fillId="0" borderId="2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50" fillId="0" borderId="20" applyNumberFormat="0" applyFill="0" applyAlignment="0" applyProtection="0"/>
    <xf numFmtId="0" fontId="5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1" fillId="0" borderId="0" applyNumberFormat="0" applyFill="0" applyBorder="0" applyAlignment="0" applyProtection="0"/>
    <xf numFmtId="0" fontId="32" fillId="34" borderId="0" applyNumberFormat="0" applyBorder="0" applyAlignment="0" applyProtection="0"/>
    <xf numFmtId="0" fontId="24" fillId="24" borderId="0" applyNumberFormat="0" applyBorder="0" applyAlignment="0" applyProtection="0"/>
    <xf numFmtId="0" fontId="32" fillId="33" borderId="0" applyNumberFormat="0" applyBorder="0" applyAlignment="0" applyProtection="0"/>
    <xf numFmtId="0" fontId="24" fillId="6" borderId="0" applyNumberFormat="0" applyBorder="0" applyAlignment="0" applyProtection="0"/>
    <xf numFmtId="0" fontId="32" fillId="32" borderId="0" applyNumberFormat="0" applyBorder="0" applyAlignment="0" applyProtection="0"/>
    <xf numFmtId="0" fontId="24" fillId="7" borderId="0" applyNumberFormat="0" applyBorder="0" applyAlignment="0" applyProtection="0"/>
    <xf numFmtId="0" fontId="32" fillId="31" borderId="0" applyNumberFormat="0" applyBorder="0" applyAlignment="0" applyProtection="0"/>
    <xf numFmtId="0" fontId="24" fillId="24" borderId="0" applyNumberFormat="0" applyBorder="0" applyAlignment="0" applyProtection="0"/>
    <xf numFmtId="0" fontId="32" fillId="30" borderId="0" applyNumberFormat="0" applyBorder="0" applyAlignment="0" applyProtection="0"/>
    <xf numFmtId="0" fontId="24" fillId="9" borderId="0" applyNumberFormat="0" applyBorder="0" applyAlignment="0" applyProtection="0"/>
    <xf numFmtId="0" fontId="32" fillId="29" borderId="0" applyNumberFormat="0" applyBorder="0" applyAlignment="0" applyProtection="0"/>
    <xf numFmtId="0" fontId="24" fillId="8"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43" fontId="2" fillId="0" borderId="0" applyFont="0" applyFill="0" applyBorder="0" applyAlignment="0" applyProtection="0"/>
    <xf numFmtId="0" fontId="32" fillId="0" borderId="0"/>
    <xf numFmtId="164" fontId="56" fillId="0" borderId="0" applyNumberFormat="0" applyFont="0" applyAlignment="0" applyProtection="0"/>
    <xf numFmtId="164" fontId="57" fillId="0" borderId="0" applyProtection="0"/>
    <xf numFmtId="165" fontId="5" fillId="0" borderId="0" applyFont="0" applyFill="0" applyBorder="0" applyAlignment="0" applyProtection="0"/>
    <xf numFmtId="3" fontId="55" fillId="0" borderId="0"/>
    <xf numFmtId="0" fontId="5" fillId="0" borderId="0"/>
    <xf numFmtId="43" fontId="2" fillId="0" borderId="0" applyFont="0" applyFill="0" applyBorder="0" applyAlignment="0" applyProtection="0"/>
    <xf numFmtId="44" fontId="2" fillId="0" borderId="0" applyFont="0" applyFill="0" applyBorder="0" applyAlignment="0" applyProtection="0"/>
    <xf numFmtId="0" fontId="24" fillId="6" borderId="0" applyNumberFormat="0" applyBorder="0" applyAlignment="0" applyProtection="0"/>
    <xf numFmtId="0" fontId="32" fillId="35" borderId="0" applyNumberFormat="0" applyBorder="0" applyAlignment="0" applyProtection="0"/>
    <xf numFmtId="0" fontId="24" fillId="9" borderId="0" applyNumberFormat="0" applyBorder="0" applyAlignment="0" applyProtection="0"/>
    <xf numFmtId="0" fontId="32" fillId="36" borderId="0" applyNumberFormat="0" applyBorder="0" applyAlignment="0" applyProtection="0"/>
    <xf numFmtId="0" fontId="24" fillId="23" borderId="0" applyNumberFormat="0" applyBorder="0" applyAlignment="0" applyProtection="0"/>
    <xf numFmtId="0" fontId="32" fillId="37" borderId="0" applyNumberFormat="0" applyBorder="0" applyAlignment="0" applyProtection="0"/>
    <xf numFmtId="0" fontId="24" fillId="3" borderId="0" applyNumberFormat="0" applyBorder="0" applyAlignment="0" applyProtection="0"/>
    <xf numFmtId="0" fontId="32" fillId="38" borderId="0" applyNumberFormat="0" applyBorder="0" applyAlignment="0" applyProtection="0"/>
    <xf numFmtId="0" fontId="24" fillId="6" borderId="0" applyNumberFormat="0" applyBorder="0" applyAlignment="0" applyProtection="0"/>
    <xf numFmtId="0" fontId="32" fillId="39" borderId="0" applyNumberFormat="0" applyBorder="0" applyAlignment="0" applyProtection="0"/>
    <xf numFmtId="0" fontId="24" fillId="24" borderId="0" applyNumberFormat="0" applyBorder="0" applyAlignment="0" applyProtection="0"/>
    <xf numFmtId="0" fontId="32" fillId="40" borderId="0" applyNumberFormat="0" applyBorder="0" applyAlignment="0" applyProtection="0"/>
    <xf numFmtId="0" fontId="52" fillId="6" borderId="0" applyNumberFormat="0" applyBorder="0" applyAlignment="0" applyProtection="0"/>
    <xf numFmtId="0" fontId="52" fillId="19" borderId="0" applyNumberFormat="0" applyBorder="0" applyAlignment="0" applyProtection="0"/>
    <xf numFmtId="0" fontId="52" fillId="11" borderId="0" applyNumberFormat="0" applyBorder="0" applyAlignment="0" applyProtection="0"/>
    <xf numFmtId="0" fontId="52" fillId="3" borderId="0" applyNumberFormat="0" applyBorder="0" applyAlignment="0" applyProtection="0"/>
    <xf numFmtId="0" fontId="52" fillId="6" borderId="0" applyNumberFormat="0" applyBorder="0" applyAlignment="0" applyProtection="0"/>
    <xf numFmtId="0" fontId="52" fillId="9" borderId="0" applyNumberFormat="0" applyBorder="0" applyAlignment="0" applyProtection="0"/>
    <xf numFmtId="0" fontId="52" fillId="60" borderId="0" applyNumberFormat="0" applyBorder="0" applyAlignment="0" applyProtection="0"/>
    <xf numFmtId="0" fontId="52" fillId="19" borderId="0" applyNumberFormat="0" applyBorder="0" applyAlignment="0" applyProtection="0"/>
    <xf numFmtId="0" fontId="52" fillId="11" borderId="0" applyNumberFormat="0" applyBorder="0" applyAlignment="0" applyProtection="0"/>
    <xf numFmtId="0" fontId="52" fillId="61" borderId="0" applyNumberFormat="0" applyBorder="0" applyAlignment="0" applyProtection="0"/>
    <xf numFmtId="0" fontId="52" fillId="14" borderId="0" applyNumberFormat="0" applyBorder="0" applyAlignment="0" applyProtection="0"/>
    <xf numFmtId="0" fontId="52" fillId="17" borderId="0" applyNumberFormat="0" applyBorder="0" applyAlignment="0" applyProtection="0"/>
    <xf numFmtId="0" fontId="58" fillId="5" borderId="0" applyNumberFormat="0" applyBorder="0" applyAlignment="0" applyProtection="0"/>
    <xf numFmtId="0" fontId="59" fillId="62" borderId="1" applyNumberFormat="0" applyAlignment="0" applyProtection="0"/>
    <xf numFmtId="0" fontId="53" fillId="21" borderId="2" applyNumberFormat="0" applyAlignment="0" applyProtection="0"/>
    <xf numFmtId="0" fontId="60" fillId="0" borderId="0" applyNumberFormat="0" applyFill="0" applyBorder="0" applyAlignment="0" applyProtection="0"/>
    <xf numFmtId="0" fontId="61" fillId="6" borderId="0" applyNumberFormat="0" applyBorder="0" applyAlignment="0" applyProtection="0"/>
    <xf numFmtId="0" fontId="62" fillId="0" borderId="21" applyNumberFormat="0" applyFill="0" applyAlignment="0" applyProtection="0"/>
    <xf numFmtId="0" fontId="63" fillId="0" borderId="22" applyNumberFormat="0" applyFill="0" applyAlignment="0" applyProtection="0"/>
    <xf numFmtId="0" fontId="64" fillId="0" borderId="23" applyNumberFormat="0" applyFill="0" applyAlignment="0" applyProtection="0"/>
    <xf numFmtId="0" fontId="64" fillId="0" borderId="0" applyNumberFormat="0" applyFill="0" applyBorder="0" applyAlignment="0" applyProtection="0"/>
    <xf numFmtId="0" fontId="65" fillId="23" borderId="1" applyNumberFormat="0" applyAlignment="0" applyProtection="0"/>
    <xf numFmtId="0" fontId="30" fillId="0" borderId="24" applyNumberFormat="0" applyFill="0" applyAlignment="0" applyProtection="0"/>
    <xf numFmtId="0" fontId="66" fillId="23" borderId="0" applyNumberFormat="0" applyBorder="0" applyAlignment="0" applyProtection="0"/>
    <xf numFmtId="0" fontId="5" fillId="0" borderId="0"/>
    <xf numFmtId="0" fontId="2" fillId="0" borderId="0"/>
    <xf numFmtId="0" fontId="2" fillId="24" borderId="7"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67" fillId="62" borderId="8"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68" fillId="0" borderId="0" applyNumberFormat="0" applyFill="0" applyBorder="0" applyAlignment="0" applyProtection="0"/>
    <xf numFmtId="0" fontId="54" fillId="0" borderId="25" applyNumberFormat="0" applyFill="0" applyAlignment="0" applyProtection="0"/>
    <xf numFmtId="0" fontId="30" fillId="0" borderId="0" applyNumberFormat="0" applyFill="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43" fontId="32" fillId="0" borderId="0" applyFont="0" applyFill="0" applyBorder="0" applyAlignment="0" applyProtection="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3" fontId="55" fillId="0" borderId="0"/>
    <xf numFmtId="0" fontId="5" fillId="0" borderId="0"/>
    <xf numFmtId="0" fontId="32" fillId="40" borderId="0" applyNumberFormat="0" applyBorder="0" applyAlignment="0" applyProtection="0"/>
    <xf numFmtId="0" fontId="32" fillId="39"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24" fillId="24" borderId="0" applyNumberFormat="0" applyBorder="0" applyAlignment="0" applyProtection="0"/>
    <xf numFmtId="0" fontId="24" fillId="9" borderId="0" applyNumberFormat="0" applyBorder="0" applyAlignment="0" applyProtection="0"/>
    <xf numFmtId="0" fontId="32" fillId="29" borderId="0" applyNumberFormat="0" applyBorder="0" applyAlignment="0" applyProtection="0"/>
    <xf numFmtId="0" fontId="32" fillId="35" borderId="0" applyNumberFormat="0" applyBorder="0" applyAlignment="0" applyProtection="0"/>
    <xf numFmtId="0" fontId="24" fillId="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24" fillId="3" borderId="0" applyNumberFormat="0" applyBorder="0" applyAlignment="0" applyProtection="0"/>
    <xf numFmtId="0" fontId="24" fillId="24" borderId="0" applyNumberFormat="0" applyBorder="0" applyAlignment="0" applyProtection="0"/>
    <xf numFmtId="0" fontId="32" fillId="33"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23" borderId="0" applyNumberFormat="0" applyBorder="0" applyAlignment="0" applyProtection="0"/>
    <xf numFmtId="0" fontId="32" fillId="30" borderId="0" applyNumberFormat="0" applyBorder="0" applyAlignment="0" applyProtection="0"/>
    <xf numFmtId="0" fontId="24" fillId="9" borderId="0" applyNumberFormat="0" applyBorder="0" applyAlignment="0" applyProtection="0"/>
    <xf numFmtId="0" fontId="32" fillId="3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4" fillId="8" borderId="0" applyNumberFormat="0" applyBorder="0" applyAlignment="0" applyProtection="0"/>
    <xf numFmtId="0" fontId="24" fillId="24" borderId="0" applyNumberFormat="0" applyBorder="0" applyAlignment="0" applyProtection="0"/>
    <xf numFmtId="0" fontId="5" fillId="0" borderId="0"/>
    <xf numFmtId="0" fontId="2" fillId="0" borderId="0"/>
    <xf numFmtId="0" fontId="2" fillId="24" borderId="7" applyNumberFormat="0" applyFont="0" applyAlignment="0" applyProtection="0"/>
    <xf numFmtId="4" fontId="5" fillId="0" borderId="0" applyFont="0" applyFill="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0" borderId="0"/>
    <xf numFmtId="0" fontId="32" fillId="3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0" borderId="0"/>
    <xf numFmtId="0" fontId="32" fillId="59" borderId="18" applyNumberFormat="0" applyFont="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0" borderId="0"/>
    <xf numFmtId="0" fontId="32" fillId="0" borderId="0"/>
    <xf numFmtId="0" fontId="32" fillId="30" borderId="0" applyNumberFormat="0" applyBorder="0" applyAlignment="0" applyProtection="0"/>
    <xf numFmtId="0" fontId="32" fillId="32"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0" fontId="32" fillId="40" borderId="0" applyNumberFormat="0" applyBorder="0" applyAlignment="0" applyProtection="0"/>
    <xf numFmtId="0" fontId="32" fillId="29" borderId="0" applyNumberFormat="0" applyBorder="0" applyAlignment="0" applyProtection="0"/>
    <xf numFmtId="0" fontId="2" fillId="0" borderId="0"/>
    <xf numFmtId="0" fontId="2" fillId="24" borderId="7"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0" borderId="0"/>
    <xf numFmtId="0" fontId="32" fillId="0" borderId="0"/>
    <xf numFmtId="0" fontId="3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38"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30" borderId="0" applyNumberFormat="0" applyBorder="0" applyAlignment="0" applyProtection="0"/>
    <xf numFmtId="0" fontId="32" fillId="32"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29" borderId="0" applyNumberFormat="0" applyBorder="0" applyAlignment="0" applyProtection="0"/>
    <xf numFmtId="0" fontId="32" fillId="35" borderId="0" applyNumberFormat="0" applyBorder="0" applyAlignment="0" applyProtection="0"/>
    <xf numFmtId="0" fontId="32" fillId="30"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7" borderId="0" applyNumberFormat="0" applyBorder="0" applyAlignment="0" applyProtection="0"/>
    <xf numFmtId="0" fontId="32" fillId="32" borderId="0" applyNumberFormat="0" applyBorder="0" applyAlignment="0" applyProtection="0"/>
    <xf numFmtId="0" fontId="32" fillId="38" borderId="0" applyNumberFormat="0" applyBorder="0" applyAlignment="0" applyProtection="0"/>
    <xf numFmtId="0" fontId="32" fillId="33" borderId="0" applyNumberFormat="0" applyBorder="0" applyAlignment="0" applyProtection="0"/>
    <xf numFmtId="0" fontId="32" fillId="39" borderId="0" applyNumberFormat="0" applyBorder="0" applyAlignment="0" applyProtection="0"/>
    <xf numFmtId="0" fontId="32" fillId="34" borderId="0" applyNumberFormat="0" applyBorder="0" applyAlignment="0" applyProtection="0"/>
    <xf numFmtId="0" fontId="32" fillId="40"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0" fontId="6" fillId="0" borderId="9">
      <alignment horizontal="center"/>
    </xf>
    <xf numFmtId="3" fontId="5" fillId="0" borderId="0" applyFont="0" applyFill="0" applyBorder="0" applyAlignment="0" applyProtection="0"/>
    <xf numFmtId="0" fontId="5" fillId="0" borderId="0" applyNumberFormat="0" applyFont="0" applyFill="0" applyBorder="0" applyAlignment="0" applyProtection="0">
      <alignment horizontal="left"/>
    </xf>
    <xf numFmtId="4" fontId="5" fillId="0" borderId="0" applyFont="0" applyFill="0" applyBorder="0" applyAlignment="0" applyProtection="0"/>
    <xf numFmtId="15"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1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11" borderId="0" applyNumberFormat="0" applyBorder="0" applyAlignment="0" applyProtection="0"/>
    <xf numFmtId="0" fontId="1" fillId="8"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9" borderId="0" applyNumberFormat="0" applyBorder="0" applyAlignment="0" applyProtection="0"/>
    <xf numFmtId="0" fontId="2" fillId="0" borderId="0"/>
    <xf numFmtId="0" fontId="2" fillId="0" borderId="0"/>
    <xf numFmtId="0" fontId="1" fillId="8" borderId="0" applyNumberFormat="0" applyBorder="0" applyAlignment="0" applyProtection="0"/>
    <xf numFmtId="0" fontId="1" fillId="7" borderId="0" applyNumberFormat="0" applyBorder="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1" fillId="6"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165" fontId="5" fillId="0" borderId="0" applyFont="0" applyFill="0" applyBorder="0" applyAlignment="0" applyProtection="0"/>
    <xf numFmtId="43" fontId="2" fillId="0" borderId="0" applyFont="0" applyFill="0" applyBorder="0" applyAlignment="0" applyProtection="0"/>
    <xf numFmtId="0" fontId="1" fillId="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37" fontId="70" fillId="0" borderId="0"/>
    <xf numFmtId="0" fontId="2" fillId="0" borderId="0"/>
    <xf numFmtId="0" fontId="2" fillId="0" borderId="0"/>
    <xf numFmtId="0" fontId="2" fillId="0" borderId="0"/>
    <xf numFmtId="0" fontId="2" fillId="0" borderId="0"/>
    <xf numFmtId="37" fontId="70" fillId="0" borderId="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5" fillId="25" borderId="0" applyNumberFormat="0" applyFont="0" applyBorder="0" applyAlignment="0" applyProtection="0"/>
    <xf numFmtId="165" fontId="5" fillId="0" borderId="0" applyFont="0" applyFill="0" applyBorder="0" applyAlignment="0" applyProtection="0"/>
    <xf numFmtId="0" fontId="5" fillId="0" borderId="0"/>
    <xf numFmtId="0" fontId="6" fillId="0" borderId="9">
      <alignment horizont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0" fontId="2" fillId="0" borderId="0"/>
    <xf numFmtId="0" fontId="2" fillId="24" borderId="7" applyNumberFormat="0" applyFont="0" applyAlignment="0" applyProtection="0"/>
    <xf numFmtId="0" fontId="5" fillId="0" borderId="0" applyNumberFormat="0" applyFont="0" applyFill="0" applyBorder="0" applyAlignment="0" applyProtection="0">
      <alignment horizontal="left"/>
    </xf>
    <xf numFmtId="15" fontId="5" fillId="0" borderId="0" applyFont="0" applyFill="0" applyBorder="0" applyAlignment="0" applyProtection="0"/>
    <xf numFmtId="4" fontId="5" fillId="0" borderId="0" applyFont="0" applyFill="0" applyBorder="0" applyAlignment="0" applyProtection="0"/>
    <xf numFmtId="3" fontId="5" fillId="0" borderId="0" applyFont="0" applyFill="0" applyBorder="0" applyAlignment="0" applyProtection="0"/>
    <xf numFmtId="0" fontId="5" fillId="25" borderId="0" applyNumberFormat="0" applyFont="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24" borderId="7"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2" fillId="29" borderId="0" applyNumberFormat="0" applyBorder="0" applyAlignment="0" applyProtection="0"/>
    <xf numFmtId="0" fontId="32" fillId="35" borderId="0" applyNumberFormat="0" applyBorder="0" applyAlignment="0" applyProtection="0"/>
    <xf numFmtId="0" fontId="32" fillId="30"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7" borderId="0" applyNumberFormat="0" applyBorder="0" applyAlignment="0" applyProtection="0"/>
    <xf numFmtId="0" fontId="32" fillId="32" borderId="0" applyNumberFormat="0" applyBorder="0" applyAlignment="0" applyProtection="0"/>
    <xf numFmtId="0" fontId="32" fillId="38" borderId="0" applyNumberFormat="0" applyBorder="0" applyAlignment="0" applyProtection="0"/>
    <xf numFmtId="0" fontId="32" fillId="33" borderId="0" applyNumberFormat="0" applyBorder="0" applyAlignment="0" applyProtection="0"/>
    <xf numFmtId="0" fontId="32" fillId="39" borderId="0" applyNumberFormat="0" applyBorder="0" applyAlignment="0" applyProtection="0"/>
    <xf numFmtId="0" fontId="32" fillId="34" borderId="0" applyNumberFormat="0" applyBorder="0" applyAlignment="0" applyProtection="0"/>
    <xf numFmtId="0" fontId="32" fillId="40" borderId="0" applyNumberFormat="0" applyBorder="0" applyAlignment="0" applyProtection="0"/>
    <xf numFmtId="0" fontId="2" fillId="0" borderId="0"/>
    <xf numFmtId="0" fontId="32" fillId="34"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5" fillId="0" borderId="0"/>
    <xf numFmtId="0" fontId="2" fillId="0" borderId="0"/>
    <xf numFmtId="0" fontId="2" fillId="24" borderId="7"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59" borderId="18" applyNumberFormat="0" applyFont="0" applyAlignment="0" applyProtection="0"/>
    <xf numFmtId="0" fontId="32" fillId="0" borderId="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38"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30" borderId="0" applyNumberFormat="0" applyBorder="0" applyAlignment="0" applyProtection="0"/>
    <xf numFmtId="0" fontId="32" fillId="32"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3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0" borderId="0"/>
    <xf numFmtId="0" fontId="32" fillId="0" borderId="0"/>
    <xf numFmtId="0" fontId="32" fillId="59" borderId="18" applyNumberFormat="0" applyFont="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0" borderId="0"/>
    <xf numFmtId="0" fontId="32" fillId="0" borderId="0"/>
    <xf numFmtId="0" fontId="32" fillId="30" borderId="0" applyNumberFormat="0" applyBorder="0" applyAlignment="0" applyProtection="0"/>
    <xf numFmtId="0" fontId="32" fillId="32"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43" fontId="2" fillId="0" borderId="0" applyFont="0" applyFill="0" applyBorder="0" applyAlignment="0" applyProtection="0"/>
    <xf numFmtId="44" fontId="2" fillId="0" borderId="0" applyFont="0" applyFill="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0" borderId="0"/>
    <xf numFmtId="0" fontId="32" fillId="0" borderId="0"/>
    <xf numFmtId="0" fontId="3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38"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30" borderId="0" applyNumberFormat="0" applyBorder="0" applyAlignment="0" applyProtection="0"/>
    <xf numFmtId="0" fontId="32" fillId="32"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29" borderId="0" applyNumberFormat="0" applyBorder="0" applyAlignment="0" applyProtection="0"/>
    <xf numFmtId="0" fontId="32" fillId="35" borderId="0" applyNumberFormat="0" applyBorder="0" applyAlignment="0" applyProtection="0"/>
    <xf numFmtId="0" fontId="32" fillId="30"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7" borderId="0" applyNumberFormat="0" applyBorder="0" applyAlignment="0" applyProtection="0"/>
    <xf numFmtId="0" fontId="32" fillId="32" borderId="0" applyNumberFormat="0" applyBorder="0" applyAlignment="0" applyProtection="0"/>
    <xf numFmtId="0" fontId="32" fillId="38" borderId="0" applyNumberFormat="0" applyBorder="0" applyAlignment="0" applyProtection="0"/>
    <xf numFmtId="0" fontId="32" fillId="33" borderId="0" applyNumberFormat="0" applyBorder="0" applyAlignment="0" applyProtection="0"/>
    <xf numFmtId="0" fontId="32" fillId="39" borderId="0" applyNumberFormat="0" applyBorder="0" applyAlignment="0" applyProtection="0"/>
    <xf numFmtId="0" fontId="32" fillId="34" borderId="0" applyNumberFormat="0" applyBorder="0" applyAlignment="0" applyProtection="0"/>
    <xf numFmtId="0" fontId="32" fillId="40"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0" fontId="32" fillId="34"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41" fillId="0" borderId="16" applyNumberFormat="0" applyFill="0" applyAlignment="0" applyProtection="0"/>
    <xf numFmtId="0" fontId="8" fillId="102" borderId="0" applyNumberFormat="0" applyBorder="0" applyAlignment="0" applyProtection="0"/>
    <xf numFmtId="0" fontId="12" fillId="0" borderId="0" applyNumberFormat="0" applyFill="0" applyBorder="0" applyAlignment="0" applyProtection="0"/>
    <xf numFmtId="9" fontId="2" fillId="0" borderId="0" applyFont="0" applyFill="0" applyBorder="0" applyAlignment="0" applyProtection="0"/>
    <xf numFmtId="0" fontId="8" fillId="78" borderId="0" applyNumberFormat="0" applyBorder="0" applyAlignment="0" applyProtection="0"/>
    <xf numFmtId="0" fontId="75" fillId="0" borderId="14" applyNumberFormat="0" applyFill="0" applyAlignment="0" applyProtection="0"/>
    <xf numFmtId="0" fontId="32" fillId="30" borderId="0" applyNumberFormat="0" applyBorder="0" applyAlignment="0" applyProtection="0"/>
    <xf numFmtId="0" fontId="32" fillId="0" borderId="0"/>
    <xf numFmtId="3" fontId="5" fillId="0" borderId="0" applyFont="0" applyFill="0" applyBorder="0" applyAlignment="0" applyProtection="0"/>
    <xf numFmtId="15" fontId="5" fillId="0" borderId="0" applyFont="0" applyFill="0" applyBorder="0" applyAlignment="0" applyProtection="0"/>
    <xf numFmtId="0" fontId="23"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2" fillId="38" borderId="0" applyNumberFormat="0" applyBorder="0" applyAlignment="0" applyProtection="0"/>
    <xf numFmtId="0" fontId="74" fillId="108" borderId="0" applyNumberFormat="0" applyBorder="0" applyAlignment="0" applyProtection="0"/>
    <xf numFmtId="0" fontId="1" fillId="26" borderId="0" applyNumberFormat="0" applyBorder="0" applyAlignment="0" applyProtection="0"/>
    <xf numFmtId="0" fontId="32" fillId="40" borderId="0" applyNumberFormat="0" applyBorder="0" applyAlignment="0" applyProtection="0"/>
    <xf numFmtId="15" fontId="5" fillId="0" borderId="0" applyFont="0" applyFill="0" applyBorder="0" applyAlignment="0" applyProtection="0"/>
    <xf numFmtId="0" fontId="41" fillId="0" borderId="16" applyNumberFormat="0" applyFill="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9" fillId="0" borderId="17" applyNumberFormat="0" applyFill="0" applyAlignment="0" applyProtection="0"/>
    <xf numFmtId="0" fontId="14" fillId="0" borderId="3" applyNumberFormat="0" applyFill="0" applyAlignment="0" applyProtection="0"/>
    <xf numFmtId="43" fontId="2" fillId="0" borderId="0" applyFont="0" applyFill="0" applyBorder="0" applyAlignment="0" applyProtection="0"/>
    <xf numFmtId="0" fontId="9" fillId="71" borderId="0" applyNumberFormat="0" applyBorder="0" applyAlignment="0" applyProtection="0"/>
    <xf numFmtId="43" fontId="1" fillId="0" borderId="0" applyFont="0" applyFill="0" applyBorder="0" applyAlignment="0" applyProtection="0"/>
    <xf numFmtId="0" fontId="77" fillId="0" borderId="16" applyNumberFormat="0" applyFill="0" applyAlignment="0" applyProtection="0"/>
    <xf numFmtId="9" fontId="2" fillId="0" borderId="0" applyFont="0" applyFill="0" applyBorder="0" applyAlignment="0" applyProtection="0"/>
    <xf numFmtId="0" fontId="73" fillId="0" borderId="0" applyNumberFormat="0" applyFill="0" applyBorder="0" applyAlignment="0" applyProtection="0"/>
    <xf numFmtId="0" fontId="2" fillId="0" borderId="0"/>
    <xf numFmtId="0" fontId="84" fillId="0" borderId="0"/>
    <xf numFmtId="0" fontId="32" fillId="0" borderId="0"/>
    <xf numFmtId="0" fontId="16" fillId="0" borderId="5" applyNumberFormat="0" applyFill="0" applyAlignment="0" applyProtection="0"/>
    <xf numFmtId="0" fontId="32" fillId="59" borderId="18" applyNumberFormat="0" applyFont="0" applyAlignment="0" applyProtection="0"/>
    <xf numFmtId="0" fontId="32" fillId="59" borderId="1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71" fillId="105" borderId="0" applyNumberFormat="0" applyBorder="0" applyAlignment="0" applyProtection="0"/>
    <xf numFmtId="0" fontId="15" fillId="0" borderId="4" applyNumberFormat="0" applyFill="0" applyAlignment="0" applyProtection="0"/>
    <xf numFmtId="0" fontId="8" fillId="79" borderId="0" applyNumberFormat="0" applyBorder="0" applyAlignment="0" applyProtection="0"/>
    <xf numFmtId="0" fontId="2" fillId="0" borderId="0"/>
    <xf numFmtId="0" fontId="5" fillId="25" borderId="0" applyNumberFormat="0" applyFont="0" applyBorder="0" applyAlignment="0" applyProtection="0"/>
    <xf numFmtId="0" fontId="78" fillId="73" borderId="12" applyNumberFormat="0" applyAlignment="0" applyProtection="0"/>
    <xf numFmtId="0" fontId="41" fillId="0" borderId="16" applyNumberFormat="0" applyFill="0" applyAlignment="0" applyProtection="0"/>
    <xf numFmtId="0" fontId="20" fillId="22" borderId="8" applyNumberFormat="0" applyAlignment="0" applyProtection="0"/>
    <xf numFmtId="4" fontId="5" fillId="0" borderId="0" applyFont="0" applyFill="0" applyBorder="0" applyAlignment="0" applyProtection="0"/>
    <xf numFmtId="0" fontId="1" fillId="72" borderId="0" applyNumberFormat="0" applyBorder="0" applyAlignment="0" applyProtection="0"/>
    <xf numFmtId="43" fontId="1" fillId="0" borderId="0" applyFont="0" applyFill="0" applyBorder="0" applyAlignment="0" applyProtection="0"/>
    <xf numFmtId="0" fontId="5" fillId="0" borderId="0" applyNumberFormat="0" applyFont="0" applyFill="0" applyBorder="0" applyAlignment="0" applyProtection="0">
      <alignment horizontal="left"/>
    </xf>
    <xf numFmtId="0" fontId="32" fillId="31" borderId="0" applyNumberFormat="0" applyBorder="0" applyAlignment="0" applyProtection="0"/>
    <xf numFmtId="43" fontId="32" fillId="0" borderId="0" applyFont="0" applyFill="0" applyBorder="0" applyAlignment="0" applyProtection="0"/>
    <xf numFmtId="43" fontId="2" fillId="0" borderId="0" applyFont="0" applyFill="0" applyBorder="0" applyAlignment="0" applyProtection="0"/>
    <xf numFmtId="0" fontId="16" fillId="0" borderId="0" applyNumberFormat="0" applyFill="0" applyBorder="0" applyAlignment="0" applyProtection="0"/>
    <xf numFmtId="0" fontId="17" fillId="73" borderId="1" applyNumberFormat="0" applyAlignment="0" applyProtection="0"/>
    <xf numFmtId="0" fontId="5" fillId="0" borderId="0"/>
    <xf numFmtId="0" fontId="8" fillId="28" borderId="0" applyNumberFormat="0" applyBorder="0" applyAlignment="0" applyProtection="0"/>
    <xf numFmtId="0" fontId="5" fillId="25" borderId="0" applyNumberFormat="0" applyFont="0" applyBorder="0" applyAlignment="0" applyProtection="0"/>
    <xf numFmtId="0" fontId="84" fillId="0" borderId="0"/>
    <xf numFmtId="0" fontId="2" fillId="0" borderId="0"/>
    <xf numFmtId="0" fontId="8" fillId="83" borderId="0" applyNumberFormat="0" applyBorder="0" applyAlignment="0" applyProtection="0"/>
    <xf numFmtId="0" fontId="5" fillId="0" borderId="0" applyNumberFormat="0" applyFont="0" applyFill="0" applyBorder="0" applyAlignment="0" applyProtection="0">
      <alignment horizontal="left"/>
    </xf>
    <xf numFmtId="0" fontId="8" fillId="78" borderId="0" applyNumberFormat="0" applyBorder="0" applyAlignment="0" applyProtection="0"/>
    <xf numFmtId="0" fontId="41" fillId="0" borderId="16" applyNumberFormat="0" applyFill="0" applyAlignment="0" applyProtection="0"/>
    <xf numFmtId="0" fontId="1" fillId="69" borderId="0" applyNumberFormat="0" applyBorder="0" applyAlignment="0" applyProtection="0"/>
    <xf numFmtId="0" fontId="77" fillId="0" borderId="0" applyNumberFormat="0" applyFill="0" applyBorder="0" applyAlignment="0" applyProtection="0"/>
    <xf numFmtId="0" fontId="32" fillId="0" borderId="0"/>
    <xf numFmtId="0" fontId="1" fillId="75" borderId="0" applyNumberFormat="0" applyBorder="0" applyAlignment="0" applyProtection="0"/>
    <xf numFmtId="0" fontId="2" fillId="0" borderId="0"/>
    <xf numFmtId="0" fontId="8" fillId="65" borderId="0" applyNumberFormat="0" applyBorder="0" applyAlignment="0" applyProtection="0"/>
    <xf numFmtId="43" fontId="2" fillId="0" borderId="0" applyFont="0" applyFill="0" applyBorder="0" applyAlignment="0" applyProtection="0"/>
    <xf numFmtId="0" fontId="8" fillId="27" borderId="0" applyNumberFormat="0" applyBorder="0" applyAlignment="0" applyProtection="0"/>
    <xf numFmtId="9" fontId="2" fillId="0" borderId="0" applyFont="0" applyFill="0" applyBorder="0" applyAlignment="0" applyProtection="0"/>
    <xf numFmtId="0" fontId="1" fillId="91" borderId="0" applyNumberFormat="0" applyBorder="0" applyAlignment="0" applyProtection="0"/>
    <xf numFmtId="43" fontId="2" fillId="0" borderId="0" applyFont="0" applyFill="0" applyBorder="0" applyAlignment="0" applyProtection="0"/>
    <xf numFmtId="0" fontId="11" fillId="107" borderId="13" applyNumberFormat="0" applyAlignment="0" applyProtection="0"/>
    <xf numFmtId="9"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0" borderId="0"/>
    <xf numFmtId="0" fontId="1" fillId="90" borderId="0" applyNumberFormat="0" applyBorder="0" applyAlignment="0" applyProtection="0"/>
    <xf numFmtId="0" fontId="5" fillId="25" borderId="0" applyNumberFormat="0" applyFont="0" applyBorder="0" applyAlignment="0" applyProtection="0"/>
    <xf numFmtId="0" fontId="8" fillId="98" borderId="0" applyNumberFormat="0" applyBorder="0" applyAlignment="0" applyProtection="0"/>
    <xf numFmtId="4" fontId="5"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0" fontId="32" fillId="39" borderId="0" applyNumberFormat="0" applyBorder="0" applyAlignment="0" applyProtection="0"/>
    <xf numFmtId="0" fontId="32" fillId="59" borderId="18" applyNumberFormat="0" applyFont="0" applyAlignment="0" applyProtection="0"/>
    <xf numFmtId="43" fontId="24" fillId="0" borderId="0" applyFont="0" applyFill="0" applyBorder="0" applyAlignment="0" applyProtection="0"/>
    <xf numFmtId="43" fontId="24" fillId="0" borderId="0" applyFont="0" applyFill="0" applyBorder="0" applyAlignment="0" applyProtection="0"/>
    <xf numFmtId="0" fontId="8" fillId="101" borderId="0" applyNumberFormat="0" applyBorder="0" applyAlignment="0" applyProtection="0"/>
    <xf numFmtId="0" fontId="32" fillId="37" borderId="0" applyNumberFormat="0" applyBorder="0" applyAlignment="0" applyProtection="0"/>
    <xf numFmtId="43" fontId="1" fillId="0" borderId="0" applyFont="0" applyFill="0" applyBorder="0" applyAlignment="0" applyProtection="0"/>
    <xf numFmtId="0" fontId="19" fillId="84" borderId="0" applyNumberFormat="0" applyBorder="0" applyAlignment="0" applyProtection="0"/>
    <xf numFmtId="0" fontId="32" fillId="29" borderId="0" applyNumberFormat="0" applyBorder="0" applyAlignment="0" applyProtection="0"/>
    <xf numFmtId="0" fontId="6" fillId="0" borderId="9">
      <alignment horizontal="center"/>
    </xf>
    <xf numFmtId="0" fontId="1" fillId="95" borderId="0" applyNumberFormat="0" applyBorder="0" applyAlignment="0" applyProtection="0"/>
    <xf numFmtId="0" fontId="13" fillId="64" borderId="0" applyNumberFormat="0" applyBorder="0" applyAlignment="0" applyProtection="0"/>
    <xf numFmtId="4"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15" fontId="5" fillId="0" borderId="0" applyFont="0" applyFill="0" applyBorder="0" applyAlignment="0" applyProtection="0"/>
    <xf numFmtId="9" fontId="2" fillId="0" borderId="0" applyFont="0" applyFill="0" applyBorder="0" applyAlignment="0" applyProtection="0"/>
    <xf numFmtId="0" fontId="21" fillId="0" borderId="0" applyNumberForma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0" fontId="47" fillId="0" borderId="0"/>
    <xf numFmtId="0" fontId="22" fillId="0" borderId="10" applyNumberFormat="0" applyFill="0" applyAlignment="0" applyProtection="0"/>
    <xf numFmtId="43" fontId="1" fillId="0" borderId="0" applyFont="0" applyFill="0" applyBorder="0" applyAlignment="0" applyProtection="0"/>
    <xf numFmtId="3" fontId="5" fillId="0" borderId="0" applyFont="0" applyFill="0" applyBorder="0" applyAlignment="0" applyProtection="0"/>
    <xf numFmtId="43" fontId="1" fillId="0" borderId="0" applyFont="0" applyFill="0" applyBorder="0" applyAlignment="0" applyProtection="0"/>
    <xf numFmtId="0" fontId="8" fillId="63" borderId="0" applyNumberFormat="0" applyBorder="0" applyAlignment="0" applyProtection="0"/>
    <xf numFmtId="43" fontId="1" fillId="0" borderId="0" applyFont="0" applyFill="0" applyBorder="0" applyAlignment="0" applyProtection="0"/>
    <xf numFmtId="43" fontId="24" fillId="0" borderId="0" applyFont="0" applyFill="0" applyBorder="0" applyAlignment="0" applyProtection="0"/>
    <xf numFmtId="0" fontId="5" fillId="0" borderId="0"/>
    <xf numFmtId="0" fontId="8" fillId="104" borderId="0" applyNumberFormat="0" applyBorder="0" applyAlignment="0" applyProtection="0"/>
    <xf numFmtId="0" fontId="11" fillId="81" borderId="2" applyNumberFormat="0" applyAlignment="0" applyProtection="0"/>
    <xf numFmtId="4" fontId="5" fillId="0" borderId="0" applyFont="0" applyFill="0" applyBorder="0" applyAlignment="0" applyProtection="0"/>
    <xf numFmtId="43" fontId="1" fillId="0" borderId="0" applyFont="0" applyFill="0" applyBorder="0" applyAlignment="0" applyProtection="0"/>
    <xf numFmtId="0" fontId="32" fillId="0" borderId="0"/>
    <xf numFmtId="0" fontId="32" fillId="0" borderId="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 fillId="0" borderId="0"/>
    <xf numFmtId="0" fontId="32" fillId="36" borderId="0" applyNumberFormat="0" applyBorder="0" applyAlignment="0" applyProtection="0"/>
    <xf numFmtId="0" fontId="1" fillId="88" borderId="0" applyNumberFormat="0" applyBorder="0" applyAlignment="0" applyProtection="0"/>
    <xf numFmtId="0" fontId="1" fillId="0" borderId="0"/>
    <xf numFmtId="43" fontId="1" fillId="0" borderId="0" applyFont="0" applyFill="0" applyBorder="0" applyAlignment="0" applyProtection="0"/>
    <xf numFmtId="0" fontId="8" fillId="80" borderId="0" applyNumberFormat="0" applyBorder="0" applyAlignment="0" applyProtection="0"/>
    <xf numFmtId="0" fontId="6" fillId="0" borderId="9">
      <alignment horizontal="center"/>
    </xf>
    <xf numFmtId="44" fontId="1" fillId="0" borderId="0" applyFill="0" applyBorder="0" applyAlignment="0" applyProtection="0"/>
    <xf numFmtId="0" fontId="1" fillId="86" borderId="0" applyNumberFormat="0" applyBorder="0" applyAlignment="0" applyProtection="0"/>
    <xf numFmtId="0" fontId="1" fillId="92" borderId="0" applyNumberFormat="0" applyBorder="0" applyAlignment="0" applyProtection="0"/>
    <xf numFmtId="0" fontId="5" fillId="0" borderId="0" applyNumberFormat="0" applyFont="0" applyFill="0" applyBorder="0" applyAlignment="0" applyProtection="0">
      <alignment horizontal="left"/>
    </xf>
    <xf numFmtId="0" fontId="32" fillId="35" borderId="0" applyNumberFormat="0" applyBorder="0" applyAlignment="0" applyProtection="0"/>
    <xf numFmtId="0" fontId="8" fillId="103" borderId="0" applyNumberFormat="0" applyBorder="0" applyAlignment="0" applyProtection="0"/>
    <xf numFmtId="9" fontId="32" fillId="0" borderId="0" applyFont="0" applyFill="0" applyBorder="0" applyAlignment="0" applyProtection="0"/>
    <xf numFmtId="43" fontId="2" fillId="0" borderId="0" applyFont="0" applyFill="0" applyBorder="0" applyAlignment="0" applyProtection="0"/>
    <xf numFmtId="0" fontId="5" fillId="0" borderId="0"/>
    <xf numFmtId="0" fontId="5" fillId="0" borderId="0"/>
    <xf numFmtId="0" fontId="2" fillId="0" borderId="0"/>
    <xf numFmtId="0" fontId="1" fillId="59" borderId="18" applyNumberFormat="0" applyFont="0" applyAlignment="0" applyProtection="0"/>
    <xf numFmtId="43" fontId="1" fillId="0" borderId="0" applyFont="0" applyFill="0" applyBorder="0" applyAlignment="0" applyProtection="0"/>
    <xf numFmtId="0" fontId="1" fillId="26" borderId="0" applyNumberFormat="0" applyBorder="0" applyAlignment="0" applyProtection="0"/>
    <xf numFmtId="0" fontId="76" fillId="0" borderId="26" applyNumberFormat="0" applyFill="0" applyAlignment="0" applyProtection="0"/>
    <xf numFmtId="3" fontId="5" fillId="0" borderId="0" applyFont="0" applyFill="0" applyBorder="0" applyAlignment="0" applyProtection="0"/>
    <xf numFmtId="0" fontId="32" fillId="32" borderId="0" applyNumberFormat="0" applyBorder="0" applyAlignment="0" applyProtection="0"/>
    <xf numFmtId="0" fontId="80" fillId="109" borderId="0" applyNumberFormat="0" applyBorder="0" applyAlignment="0" applyProtection="0"/>
    <xf numFmtId="0" fontId="8" fillId="99" borderId="0" applyNumberFormat="0" applyBorder="0" applyAlignment="0" applyProtection="0"/>
    <xf numFmtId="0" fontId="5" fillId="25" borderId="0" applyNumberFormat="0" applyFont="0" applyBorder="0" applyAlignment="0" applyProtection="0"/>
    <xf numFmtId="0" fontId="5" fillId="0" borderId="0"/>
    <xf numFmtId="0" fontId="2" fillId="0" borderId="0"/>
    <xf numFmtId="0" fontId="18" fillId="0" borderId="6" applyNumberFormat="0" applyFill="0" applyAlignment="0" applyProtection="0"/>
    <xf numFmtId="43" fontId="1" fillId="0" borderId="0" applyFont="0" applyFill="0" applyBorder="0" applyAlignment="0" applyProtection="0"/>
    <xf numFmtId="0" fontId="2" fillId="70" borderId="7" applyNumberFormat="0" applyFont="0" applyAlignment="0" applyProtection="0"/>
    <xf numFmtId="3" fontId="5" fillId="0" borderId="0" applyFont="0" applyFill="0" applyBorder="0" applyAlignment="0" applyProtection="0"/>
    <xf numFmtId="43" fontId="24" fillId="0" borderId="0" applyFont="0" applyFill="0" applyBorder="0" applyAlignment="0" applyProtection="0"/>
    <xf numFmtId="0" fontId="8" fillId="97" borderId="0" applyNumberFormat="0" applyBorder="0" applyAlignment="0" applyProtection="0"/>
    <xf numFmtId="43" fontId="2" fillId="0" borderId="0" applyFont="0" applyFill="0" applyBorder="0" applyAlignment="0" applyProtection="0"/>
    <xf numFmtId="0" fontId="32" fillId="33" borderId="0" applyNumberFormat="0" applyBorder="0" applyAlignment="0" applyProtection="0"/>
    <xf numFmtId="0" fontId="1" fillId="64" borderId="0" applyNumberFormat="0" applyBorder="0" applyAlignment="0" applyProtection="0"/>
    <xf numFmtId="15" fontId="5" fillId="0" borderId="0" applyFont="0" applyFill="0" applyBorder="0" applyAlignment="0" applyProtection="0"/>
    <xf numFmtId="0" fontId="8" fillId="77" borderId="0" applyNumberFormat="0" applyBorder="0" applyAlignment="0" applyProtection="0"/>
    <xf numFmtId="0" fontId="82" fillId="0" borderId="0" applyNumberFormat="0" applyFill="0" applyBorder="0" applyAlignment="0" applyProtection="0"/>
    <xf numFmtId="0" fontId="72" fillId="106" borderId="12" applyNumberFormat="0" applyAlignment="0" applyProtection="0"/>
    <xf numFmtId="9" fontId="2" fillId="0" borderId="0" applyFont="0" applyFill="0" applyBorder="0" applyAlignment="0" applyProtection="0"/>
    <xf numFmtId="0" fontId="1" fillId="68" borderId="0" applyNumberFormat="0" applyBorder="0" applyAlignment="0" applyProtection="0"/>
    <xf numFmtId="43" fontId="1" fillId="0" borderId="0" applyFont="0" applyFill="0" applyBorder="0" applyAlignment="0" applyProtection="0"/>
    <xf numFmtId="0" fontId="1" fillId="70" borderId="18" applyNumberFormat="0" applyAlignment="0" applyProtection="0"/>
    <xf numFmtId="0" fontId="1" fillId="94"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74" borderId="0" applyNumberFormat="0" applyBorder="0" applyAlignment="0" applyProtection="0"/>
    <xf numFmtId="0" fontId="1" fillId="93" borderId="0" applyNumberFormat="0" applyBorder="0" applyAlignment="0" applyProtection="0"/>
    <xf numFmtId="43" fontId="1"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2" fillId="59" borderId="18" applyNumberFormat="0" applyFont="0" applyAlignment="0" applyProtection="0"/>
    <xf numFmtId="0" fontId="41" fillId="0" borderId="16" applyNumberFormat="0" applyFill="0" applyAlignment="0" applyProtection="0"/>
    <xf numFmtId="0" fontId="2" fillId="0" borderId="0"/>
    <xf numFmtId="0" fontId="8" fillId="67" borderId="0" applyNumberFormat="0" applyBorder="0" applyAlignment="0" applyProtection="0"/>
    <xf numFmtId="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74" borderId="0" applyNumberFormat="0" applyBorder="0" applyAlignment="0" applyProtection="0"/>
    <xf numFmtId="0" fontId="8" fillId="100" borderId="0" applyNumberFormat="0" applyBorder="0" applyAlignment="0" applyProtection="0"/>
    <xf numFmtId="0" fontId="6" fillId="0" borderId="9">
      <alignment horizontal="center"/>
    </xf>
    <xf numFmtId="0" fontId="1" fillId="96" borderId="0" applyNumberFormat="0" applyBorder="0" applyAlignment="0" applyProtection="0"/>
    <xf numFmtId="43" fontId="24" fillId="0" borderId="0" applyFont="0" applyFill="0" applyBorder="0" applyAlignment="0" applyProtection="0"/>
    <xf numFmtId="0" fontId="1" fillId="73" borderId="0" applyNumberFormat="0" applyBorder="0" applyAlignment="0" applyProtection="0"/>
    <xf numFmtId="43" fontId="2" fillId="0" borderId="0" applyFont="0" applyFill="0" applyBorder="0" applyAlignment="0" applyProtection="0"/>
    <xf numFmtId="0" fontId="41" fillId="0" borderId="16" applyNumberFormat="0" applyFill="0" applyAlignment="0" applyProtection="0"/>
    <xf numFmtId="43" fontId="2" fillId="0" borderId="0" applyFont="0" applyFill="0" applyBorder="0" applyAlignment="0" applyProtection="0"/>
    <xf numFmtId="0" fontId="1" fillId="27" borderId="0" applyNumberFormat="0" applyBorder="0" applyAlignment="0" applyProtection="0"/>
    <xf numFmtId="43" fontId="1" fillId="0" borderId="0" applyFont="0" applyFill="0" applyBorder="0" applyAlignment="0" applyProtection="0"/>
    <xf numFmtId="0" fontId="8" fillId="82" borderId="0" applyNumberFormat="0" applyBorder="0" applyAlignment="0" applyProtection="0"/>
    <xf numFmtId="0" fontId="2" fillId="0" borderId="0"/>
    <xf numFmtId="43" fontId="32" fillId="0" borderId="0" applyFont="0" applyFill="0" applyBorder="0" applyAlignment="0" applyProtection="0"/>
    <xf numFmtId="0" fontId="2" fillId="0" borderId="0"/>
    <xf numFmtId="0" fontId="5" fillId="0" borderId="0"/>
    <xf numFmtId="9" fontId="2" fillId="0" borderId="0" applyFont="0" applyFill="0" applyBorder="0" applyAlignment="0" applyProtection="0"/>
    <xf numFmtId="43" fontId="2" fillId="0" borderId="0" applyFont="0" applyFill="0" applyBorder="0" applyAlignment="0" applyProtection="0"/>
    <xf numFmtId="0" fontId="10" fillId="22" borderId="1" applyNumberFormat="0" applyAlignment="0" applyProtection="0"/>
    <xf numFmtId="0" fontId="22" fillId="0" borderId="20" applyNumberFormat="0" applyFill="0" applyAlignment="0" applyProtection="0"/>
    <xf numFmtId="0" fontId="8" fillId="76" borderId="0" applyNumberFormat="0" applyBorder="0" applyAlignment="0" applyProtection="0"/>
    <xf numFmtId="43" fontId="1" fillId="0" borderId="0" applyFont="0" applyFill="0" applyBorder="0" applyAlignment="0" applyProtection="0"/>
    <xf numFmtId="0" fontId="47" fillId="0" borderId="0"/>
    <xf numFmtId="0" fontId="32" fillId="0" borderId="0"/>
    <xf numFmtId="0" fontId="32" fillId="0" borderId="0"/>
    <xf numFmtId="0" fontId="32" fillId="59" borderId="18" applyNumberFormat="0" applyFont="0" applyAlignment="0" applyProtection="0"/>
    <xf numFmtId="0" fontId="5" fillId="0" borderId="0" applyNumberFormat="0" applyFont="0" applyFill="0" applyBorder="0" applyAlignment="0" applyProtection="0">
      <alignment horizontal="left"/>
    </xf>
    <xf numFmtId="43" fontId="1" fillId="0" borderId="0" applyFont="0" applyFill="0" applyBorder="0" applyAlignment="0" applyProtection="0"/>
    <xf numFmtId="0" fontId="81" fillId="106" borderId="19" applyNumberFormat="0" applyAlignment="0" applyProtection="0"/>
    <xf numFmtId="0" fontId="5" fillId="0" borderId="0"/>
    <xf numFmtId="0" fontId="32" fillId="0" borderId="0"/>
    <xf numFmtId="0" fontId="32" fillId="29" borderId="0" applyNumberFormat="0" applyBorder="0" applyAlignment="0" applyProtection="0"/>
    <xf numFmtId="0" fontId="32" fillId="35" borderId="0" applyNumberFormat="0" applyBorder="0" applyAlignment="0" applyProtection="0"/>
    <xf numFmtId="0" fontId="32" fillId="30"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7" borderId="0" applyNumberFormat="0" applyBorder="0" applyAlignment="0" applyProtection="0"/>
    <xf numFmtId="0" fontId="32" fillId="32" borderId="0" applyNumberFormat="0" applyBorder="0" applyAlignment="0" applyProtection="0"/>
    <xf numFmtId="0" fontId="32" fillId="38" borderId="0" applyNumberFormat="0" applyBorder="0" applyAlignment="0" applyProtection="0"/>
    <xf numFmtId="0" fontId="32" fillId="33" borderId="0" applyNumberFormat="0" applyBorder="0" applyAlignment="0" applyProtection="0"/>
    <xf numFmtId="0" fontId="32" fillId="39" borderId="0" applyNumberFormat="0" applyBorder="0" applyAlignment="0" applyProtection="0"/>
    <xf numFmtId="0" fontId="32" fillId="34" borderId="0" applyNumberFormat="0" applyBorder="0" applyAlignment="0" applyProtection="0"/>
    <xf numFmtId="0" fontId="32" fillId="40"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0" borderId="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38"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30" borderId="0" applyNumberFormat="0" applyBorder="0" applyAlignment="0" applyProtection="0"/>
    <xf numFmtId="0" fontId="32" fillId="32"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3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0" borderId="0"/>
    <xf numFmtId="0" fontId="32" fillId="0" borderId="0"/>
    <xf numFmtId="0" fontId="32" fillId="59" borderId="18" applyNumberFormat="0" applyFont="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0" borderId="0"/>
    <xf numFmtId="0" fontId="32" fillId="0" borderId="0"/>
    <xf numFmtId="0" fontId="32" fillId="30" borderId="0" applyNumberFormat="0" applyBorder="0" applyAlignment="0" applyProtection="0"/>
    <xf numFmtId="0" fontId="32" fillId="32"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0" borderId="0"/>
    <xf numFmtId="0" fontId="32" fillId="0" borderId="0"/>
    <xf numFmtId="0" fontId="3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38"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30" borderId="0" applyNumberFormat="0" applyBorder="0" applyAlignment="0" applyProtection="0"/>
    <xf numFmtId="0" fontId="32" fillId="32"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29" borderId="0" applyNumberFormat="0" applyBorder="0" applyAlignment="0" applyProtection="0"/>
    <xf numFmtId="0" fontId="32" fillId="35" borderId="0" applyNumberFormat="0" applyBorder="0" applyAlignment="0" applyProtection="0"/>
    <xf numFmtId="0" fontId="32" fillId="30"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7" borderId="0" applyNumberFormat="0" applyBorder="0" applyAlignment="0" applyProtection="0"/>
    <xf numFmtId="0" fontId="32" fillId="32" borderId="0" applyNumberFormat="0" applyBorder="0" applyAlignment="0" applyProtection="0"/>
    <xf numFmtId="0" fontId="32" fillId="38" borderId="0" applyNumberFormat="0" applyBorder="0" applyAlignment="0" applyProtection="0"/>
    <xf numFmtId="0" fontId="32" fillId="33" borderId="0" applyNumberFormat="0" applyBorder="0" applyAlignment="0" applyProtection="0"/>
    <xf numFmtId="0" fontId="32" fillId="39" borderId="0" applyNumberFormat="0" applyBorder="0" applyAlignment="0" applyProtection="0"/>
    <xf numFmtId="0" fontId="32" fillId="34"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0" fontId="32" fillId="35" borderId="0" applyNumberFormat="0" applyBorder="0" applyAlignment="0" applyProtection="0"/>
    <xf numFmtId="0" fontId="32" fillId="30"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7" borderId="0" applyNumberFormat="0" applyBorder="0" applyAlignment="0" applyProtection="0"/>
    <xf numFmtId="0" fontId="32" fillId="32" borderId="0" applyNumberFormat="0" applyBorder="0" applyAlignment="0" applyProtection="0"/>
    <xf numFmtId="0" fontId="32" fillId="38" borderId="0" applyNumberFormat="0" applyBorder="0" applyAlignment="0" applyProtection="0"/>
    <xf numFmtId="0" fontId="32" fillId="33" borderId="0" applyNumberFormat="0" applyBorder="0" applyAlignment="0" applyProtection="0"/>
    <xf numFmtId="0" fontId="32" fillId="39" borderId="0" applyNumberFormat="0" applyBorder="0" applyAlignment="0" applyProtection="0"/>
    <xf numFmtId="0" fontId="32" fillId="34" borderId="0" applyNumberFormat="0" applyBorder="0" applyAlignment="0" applyProtection="0"/>
    <xf numFmtId="0" fontId="32" fillId="40"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59" borderId="18" applyNumberFormat="0" applyFont="0" applyAlignment="0" applyProtection="0"/>
    <xf numFmtId="0" fontId="32" fillId="0" borderId="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38"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30" borderId="0" applyNumberFormat="0" applyBorder="0" applyAlignment="0" applyProtection="0"/>
    <xf numFmtId="0" fontId="32" fillId="32"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3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0" borderId="0"/>
    <xf numFmtId="0" fontId="32" fillId="0" borderId="0"/>
    <xf numFmtId="0" fontId="32" fillId="59" borderId="18" applyNumberFormat="0" applyFont="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0" borderId="0"/>
    <xf numFmtId="0" fontId="32" fillId="0" borderId="0"/>
    <xf numFmtId="0" fontId="32" fillId="30" borderId="0" applyNumberFormat="0" applyBorder="0" applyAlignment="0" applyProtection="0"/>
    <xf numFmtId="0" fontId="32" fillId="32"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0" borderId="0"/>
    <xf numFmtId="0" fontId="32" fillId="0" borderId="0"/>
    <xf numFmtId="0" fontId="3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38"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30" borderId="0" applyNumberFormat="0" applyBorder="0" applyAlignment="0" applyProtection="0"/>
    <xf numFmtId="0" fontId="32" fillId="32"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29" borderId="0" applyNumberFormat="0" applyBorder="0" applyAlignment="0" applyProtection="0"/>
    <xf numFmtId="0" fontId="32" fillId="35" borderId="0" applyNumberFormat="0" applyBorder="0" applyAlignment="0" applyProtection="0"/>
    <xf numFmtId="0" fontId="32" fillId="30"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7" borderId="0" applyNumberFormat="0" applyBorder="0" applyAlignment="0" applyProtection="0"/>
    <xf numFmtId="0" fontId="32" fillId="32" borderId="0" applyNumberFormat="0" applyBorder="0" applyAlignment="0" applyProtection="0"/>
    <xf numFmtId="0" fontId="32" fillId="38" borderId="0" applyNumberFormat="0" applyBorder="0" applyAlignment="0" applyProtection="0"/>
    <xf numFmtId="0" fontId="32" fillId="33" borderId="0" applyNumberFormat="0" applyBorder="0" applyAlignment="0" applyProtection="0"/>
    <xf numFmtId="0" fontId="32" fillId="39" borderId="0" applyNumberFormat="0" applyBorder="0" applyAlignment="0" applyProtection="0"/>
    <xf numFmtId="0" fontId="32" fillId="34" borderId="0" applyNumberFormat="0" applyBorder="0" applyAlignment="0" applyProtection="0"/>
    <xf numFmtId="0" fontId="32" fillId="40" borderId="0" applyNumberFormat="0" applyBorder="0" applyAlignment="0" applyProtection="0"/>
    <xf numFmtId="0" fontId="5" fillId="25" borderId="0" applyNumberFormat="0" applyFont="0" applyBorder="0" applyAlignment="0" applyProtection="0"/>
    <xf numFmtId="0" fontId="6" fillId="0" borderId="9">
      <alignment horizontal="center"/>
    </xf>
    <xf numFmtId="0" fontId="8" fillId="66" borderId="0" applyNumberFormat="0" applyBorder="0" applyAlignment="0" applyProtection="0"/>
    <xf numFmtId="43" fontId="2"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43" fontId="24" fillId="0" borderId="0" applyFont="0" applyFill="0" applyBorder="0" applyAlignment="0" applyProtection="0"/>
    <xf numFmtId="0" fontId="32" fillId="59" borderId="18" applyNumberFormat="0" applyFont="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0" fontId="32"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1" fillId="0" borderId="0" applyFont="0" applyFill="0" applyBorder="0" applyAlignment="0" applyProtection="0"/>
    <xf numFmtId="0" fontId="1" fillId="72" borderId="0" applyNumberFormat="0" applyBorder="0" applyAlignment="0" applyProtection="0"/>
    <xf numFmtId="9" fontId="32" fillId="0" borderId="0" applyFont="0" applyFill="0" applyBorder="0" applyAlignment="0" applyProtection="0"/>
    <xf numFmtId="43" fontId="83" fillId="0" borderId="0" applyFont="0" applyFill="0" applyBorder="0" applyAlignment="0" applyProtection="0"/>
    <xf numFmtId="43" fontId="24" fillId="0" borderId="0" applyFont="0" applyFill="0" applyBorder="0" applyAlignment="0" applyProtection="0"/>
    <xf numFmtId="0" fontId="32" fillId="59" borderId="18" applyNumberFormat="0" applyFont="0" applyAlignment="0" applyProtection="0"/>
    <xf numFmtId="9" fontId="2" fillId="0" borderId="0" applyFont="0" applyFill="0" applyBorder="0" applyAlignment="0" applyProtection="0"/>
    <xf numFmtId="0" fontId="1" fillId="71"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8" fillId="77" borderId="0" applyNumberFormat="0" applyBorder="0" applyAlignment="0" applyProtection="0"/>
    <xf numFmtId="43" fontId="24" fillId="0" borderId="0" applyFont="0" applyFill="0" applyBorder="0" applyAlignment="0" applyProtection="0"/>
    <xf numFmtId="43" fontId="1" fillId="0" borderId="0" applyFont="0" applyFill="0" applyBorder="0" applyAlignment="0" applyProtection="0"/>
    <xf numFmtId="0" fontId="32" fillId="59" borderId="18"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0" fontId="1" fillId="85" borderId="0" applyNumberFormat="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9" fontId="2" fillId="0" borderId="0" applyFont="0" applyFill="0" applyBorder="0" applyAlignment="0" applyProtection="0"/>
    <xf numFmtId="0" fontId="2" fillId="0" borderId="0"/>
    <xf numFmtId="43" fontId="24" fillId="0" borderId="0" applyFont="0" applyFill="0" applyBorder="0" applyAlignment="0" applyProtection="0"/>
    <xf numFmtId="0" fontId="1" fillId="89" borderId="0" applyNumberFormat="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0" borderId="0"/>
    <xf numFmtId="0" fontId="41" fillId="0" borderId="16" applyNumberFormat="0" applyFill="0" applyAlignment="0" applyProtection="0"/>
    <xf numFmtId="9" fontId="2" fillId="0" borderId="0" applyFont="0" applyFill="0" applyBorder="0" applyAlignment="0" applyProtection="0"/>
    <xf numFmtId="43" fontId="1" fillId="0" borderId="0" applyFont="0" applyFill="0" applyBorder="0" applyAlignment="0" applyProtection="0"/>
    <xf numFmtId="0" fontId="1" fillId="87"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69" fillId="0" borderId="0"/>
    <xf numFmtId="0" fontId="32" fillId="0" borderId="0"/>
    <xf numFmtId="0" fontId="32" fillId="0" borderId="0"/>
    <xf numFmtId="0" fontId="32" fillId="29" borderId="0" applyNumberFormat="0" applyBorder="0" applyAlignment="0" applyProtection="0"/>
    <xf numFmtId="0" fontId="32" fillId="35" borderId="0" applyNumberFormat="0" applyBorder="0" applyAlignment="0" applyProtection="0"/>
    <xf numFmtId="0" fontId="32" fillId="30"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7" borderId="0" applyNumberFormat="0" applyBorder="0" applyAlignment="0" applyProtection="0"/>
    <xf numFmtId="0" fontId="32" fillId="32" borderId="0" applyNumberFormat="0" applyBorder="0" applyAlignment="0" applyProtection="0"/>
    <xf numFmtId="0" fontId="32" fillId="38" borderId="0" applyNumberFormat="0" applyBorder="0" applyAlignment="0" applyProtection="0"/>
    <xf numFmtId="0" fontId="32" fillId="33" borderId="0" applyNumberFormat="0" applyBorder="0" applyAlignment="0" applyProtection="0"/>
    <xf numFmtId="0" fontId="32" fillId="39" borderId="0" applyNumberFormat="0" applyBorder="0" applyAlignment="0" applyProtection="0"/>
    <xf numFmtId="0" fontId="32" fillId="34" borderId="0" applyNumberFormat="0" applyBorder="0" applyAlignment="0" applyProtection="0"/>
    <xf numFmtId="0" fontId="32" fillId="40" borderId="0" applyNumberFormat="0" applyBorder="0" applyAlignment="0" applyProtection="0"/>
    <xf numFmtId="0" fontId="2" fillId="0" borderId="0"/>
    <xf numFmtId="0" fontId="32" fillId="34"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5" fillId="0" borderId="0"/>
    <xf numFmtId="0" fontId="2" fillId="0" borderId="0"/>
    <xf numFmtId="0" fontId="2" fillId="24" borderId="7"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38"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30" borderId="0" applyNumberFormat="0" applyBorder="0" applyAlignment="0" applyProtection="0"/>
    <xf numFmtId="0" fontId="32" fillId="32"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43" fontId="32" fillId="0" borderId="0" applyFont="0" applyFill="0" applyBorder="0" applyAlignment="0" applyProtection="0"/>
    <xf numFmtId="0" fontId="32" fillId="59" borderId="18" applyNumberFormat="0" applyFont="0" applyAlignment="0" applyProtection="0"/>
    <xf numFmtId="0" fontId="32" fillId="0" borderId="0"/>
    <xf numFmtId="0" fontId="32" fillId="30" borderId="0" applyNumberFormat="0" applyBorder="0" applyAlignment="0" applyProtection="0"/>
    <xf numFmtId="0" fontId="32" fillId="36" borderId="0" applyNumberFormat="0" applyBorder="0" applyAlignment="0" applyProtection="0"/>
    <xf numFmtId="0" fontId="32" fillId="59" borderId="18" applyNumberFormat="0" applyFont="0" applyAlignment="0" applyProtection="0"/>
    <xf numFmtId="0" fontId="32" fillId="59" borderId="18" applyNumberFormat="0" applyFont="0" applyAlignment="0" applyProtection="0"/>
    <xf numFmtId="0" fontId="32" fillId="31" borderId="0" applyNumberFormat="0" applyBorder="0" applyAlignment="0" applyProtection="0"/>
    <xf numFmtId="0" fontId="32" fillId="37" borderId="0" applyNumberFormat="0" applyBorder="0" applyAlignment="0" applyProtection="0"/>
    <xf numFmtId="0" fontId="32" fillId="0" borderId="0"/>
    <xf numFmtId="0" fontId="32" fillId="0" borderId="0"/>
    <xf numFmtId="0" fontId="32" fillId="32" borderId="0" applyNumberFormat="0" applyBorder="0" applyAlignment="0" applyProtection="0"/>
    <xf numFmtId="0" fontId="32" fillId="38" borderId="0" applyNumberFormat="0" applyBorder="0" applyAlignment="0" applyProtection="0"/>
    <xf numFmtId="0" fontId="32" fillId="0" borderId="0"/>
    <xf numFmtId="0" fontId="32" fillId="0" borderId="0"/>
    <xf numFmtId="0" fontId="32" fillId="33" borderId="0" applyNumberFormat="0" applyBorder="0" applyAlignment="0" applyProtection="0"/>
    <xf numFmtId="0" fontId="32" fillId="39" borderId="0" applyNumberFormat="0" applyBorder="0" applyAlignment="0" applyProtection="0"/>
    <xf numFmtId="0" fontId="32" fillId="0" borderId="0"/>
    <xf numFmtId="0" fontId="32" fillId="34"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29" borderId="0" applyNumberFormat="0" applyBorder="0" applyAlignment="0" applyProtection="0"/>
    <xf numFmtId="0" fontId="32" fillId="35" borderId="0" applyNumberFormat="0" applyBorder="0" applyAlignment="0" applyProtection="0"/>
    <xf numFmtId="43" fontId="32" fillId="0" borderId="0" applyFont="0" applyFill="0" applyBorder="0" applyAlignment="0" applyProtection="0"/>
    <xf numFmtId="0" fontId="32" fillId="0" borderId="0"/>
    <xf numFmtId="0" fontId="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3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0" borderId="0"/>
    <xf numFmtId="0" fontId="32" fillId="0" borderId="0"/>
    <xf numFmtId="0" fontId="32" fillId="59" borderId="18" applyNumberFormat="0" applyFont="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0" borderId="0"/>
    <xf numFmtId="0" fontId="32" fillId="0" borderId="0"/>
    <xf numFmtId="0" fontId="32" fillId="30" borderId="0" applyNumberFormat="0" applyBorder="0" applyAlignment="0" applyProtection="0"/>
    <xf numFmtId="0" fontId="32" fillId="32"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0" borderId="0"/>
    <xf numFmtId="0" fontId="32" fillId="0" borderId="0"/>
    <xf numFmtId="0" fontId="3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38"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30" borderId="0" applyNumberFormat="0" applyBorder="0" applyAlignment="0" applyProtection="0"/>
    <xf numFmtId="0" fontId="32" fillId="32"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29" borderId="0" applyNumberFormat="0" applyBorder="0" applyAlignment="0" applyProtection="0"/>
    <xf numFmtId="0" fontId="32" fillId="35" borderId="0" applyNumberFormat="0" applyBorder="0" applyAlignment="0" applyProtection="0"/>
    <xf numFmtId="0" fontId="32" fillId="30"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7" borderId="0" applyNumberFormat="0" applyBorder="0" applyAlignment="0" applyProtection="0"/>
    <xf numFmtId="0" fontId="32" fillId="32" borderId="0" applyNumberFormat="0" applyBorder="0" applyAlignment="0" applyProtection="0"/>
    <xf numFmtId="0" fontId="32" fillId="38" borderId="0" applyNumberFormat="0" applyBorder="0" applyAlignment="0" applyProtection="0"/>
    <xf numFmtId="0" fontId="32" fillId="33" borderId="0" applyNumberFormat="0" applyBorder="0" applyAlignment="0" applyProtection="0"/>
    <xf numFmtId="0" fontId="32" fillId="39" borderId="0" applyNumberFormat="0" applyBorder="0" applyAlignment="0" applyProtection="0"/>
    <xf numFmtId="0" fontId="32" fillId="34" borderId="0" applyNumberFormat="0" applyBorder="0" applyAlignment="0" applyProtection="0"/>
    <xf numFmtId="0" fontId="32" fillId="40" borderId="0" applyNumberFormat="0" applyBorder="0" applyAlignment="0" applyProtection="0"/>
    <xf numFmtId="43" fontId="2" fillId="0" borderId="0" applyFont="0" applyFill="0" applyBorder="0" applyAlignment="0" applyProtection="0"/>
    <xf numFmtId="0" fontId="1" fillId="1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43" fontId="2" fillId="0" borderId="0" applyFont="0" applyFill="0" applyBorder="0" applyAlignment="0" applyProtection="0"/>
    <xf numFmtId="0" fontId="8" fillId="9" borderId="0" applyNumberFormat="0" applyBorder="0" applyAlignment="0" applyProtection="0"/>
    <xf numFmtId="0" fontId="8" fillId="12"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5" borderId="0" applyNumberFormat="0" applyBorder="0" applyAlignment="0" applyProtection="0"/>
    <xf numFmtId="0" fontId="2" fillId="0" borderId="0"/>
    <xf numFmtId="0" fontId="2" fillId="0" borderId="0"/>
    <xf numFmtId="0" fontId="2" fillId="0" borderId="0"/>
    <xf numFmtId="0" fontId="2" fillId="0" borderId="0"/>
    <xf numFmtId="0" fontId="1" fillId="9" borderId="0" applyNumberFormat="0" applyBorder="0" applyAlignment="0" applyProtection="0"/>
    <xf numFmtId="0" fontId="2" fillId="0" borderId="0"/>
    <xf numFmtId="0" fontId="2" fillId="0" borderId="0"/>
    <xf numFmtId="0" fontId="1" fillId="8" borderId="0" applyNumberFormat="0" applyBorder="0" applyAlignment="0" applyProtection="0"/>
    <xf numFmtId="0" fontId="1" fillId="7" borderId="0" applyNumberFormat="0" applyBorder="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1" fillId="6"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11" fillId="21" borderId="2" applyNumberFormat="0" applyAlignment="0" applyProtection="0"/>
    <xf numFmtId="0" fontId="8" fillId="17"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3" borderId="0" applyNumberFormat="0" applyBorder="0" applyAlignment="0" applyProtection="0"/>
    <xf numFmtId="0" fontId="10" fillId="20" borderId="1" applyNumberFormat="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23" borderId="0" applyNumberFormat="0" applyBorder="0" applyAlignment="0" applyProtection="0"/>
    <xf numFmtId="0" fontId="20" fillId="20" borderId="8" applyNumberFormat="0" applyAlignment="0" applyProtection="0"/>
    <xf numFmtId="0" fontId="21" fillId="0" borderId="0" applyNumberFormat="0" applyFill="0" applyBorder="0" applyAlignment="0" applyProtection="0"/>
    <xf numFmtId="0" fontId="22" fillId="0" borderId="10" applyNumberFormat="0" applyFill="0" applyAlignment="0" applyProtection="0"/>
    <xf numFmtId="0" fontId="1" fillId="2" borderId="0" applyNumberFormat="0" applyBorder="0" applyAlignment="0" applyProtection="0"/>
    <xf numFmtId="37" fontId="70" fillId="0" borderId="0"/>
    <xf numFmtId="0" fontId="2" fillId="0" borderId="0"/>
    <xf numFmtId="0" fontId="2" fillId="0" borderId="0"/>
    <xf numFmtId="37" fontId="70" fillId="0" borderId="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9" fontId="2" fillId="0" borderId="0" applyFont="0" applyFill="0" applyBorder="0" applyAlignment="0" applyProtection="0"/>
    <xf numFmtId="0" fontId="2" fillId="0" borderId="0"/>
    <xf numFmtId="0" fontId="2" fillId="0" borderId="0"/>
    <xf numFmtId="165" fontId="5"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32" fillId="0" borderId="0"/>
    <xf numFmtId="0" fontId="32" fillId="29" borderId="0" applyNumberFormat="0" applyBorder="0" applyAlignment="0" applyProtection="0"/>
    <xf numFmtId="0" fontId="32" fillId="35" borderId="0" applyNumberFormat="0" applyBorder="0" applyAlignment="0" applyProtection="0"/>
    <xf numFmtId="0" fontId="32" fillId="30"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7" borderId="0" applyNumberFormat="0" applyBorder="0" applyAlignment="0" applyProtection="0"/>
    <xf numFmtId="0" fontId="32" fillId="32" borderId="0" applyNumberFormat="0" applyBorder="0" applyAlignment="0" applyProtection="0"/>
    <xf numFmtId="0" fontId="32" fillId="38" borderId="0" applyNumberFormat="0" applyBorder="0" applyAlignment="0" applyProtection="0"/>
    <xf numFmtId="0" fontId="32" fillId="33" borderId="0" applyNumberFormat="0" applyBorder="0" applyAlignment="0" applyProtection="0"/>
    <xf numFmtId="0" fontId="32" fillId="39" borderId="0" applyNumberFormat="0" applyBorder="0" applyAlignment="0" applyProtection="0"/>
    <xf numFmtId="0" fontId="32" fillId="34" borderId="0" applyNumberFormat="0" applyBorder="0" applyAlignment="0" applyProtection="0"/>
    <xf numFmtId="0" fontId="32" fillId="40" borderId="0" applyNumberFormat="0" applyBorder="0" applyAlignment="0" applyProtection="0"/>
    <xf numFmtId="0" fontId="2" fillId="0" borderId="0"/>
    <xf numFmtId="0" fontId="32" fillId="34"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0" borderId="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38"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30" borderId="0" applyNumberFormat="0" applyBorder="0" applyAlignment="0" applyProtection="0"/>
    <xf numFmtId="0" fontId="32" fillId="32"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3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0" borderId="0"/>
    <xf numFmtId="0" fontId="32" fillId="0" borderId="0"/>
    <xf numFmtId="0" fontId="32" fillId="59" borderId="18" applyNumberFormat="0" applyFont="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0" borderId="0"/>
    <xf numFmtId="0" fontId="32" fillId="0" borderId="0"/>
    <xf numFmtId="0" fontId="32" fillId="30" borderId="0" applyNumberFormat="0" applyBorder="0" applyAlignment="0" applyProtection="0"/>
    <xf numFmtId="0" fontId="32" fillId="32"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0" fontId="32" fillId="59" borderId="18" applyNumberFormat="0" applyFont="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0" borderId="0"/>
    <xf numFmtId="0" fontId="32" fillId="0" borderId="0"/>
    <xf numFmtId="0" fontId="3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0" borderId="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38"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7" borderId="0" applyNumberFormat="0" applyBorder="0" applyAlignment="0" applyProtection="0"/>
    <xf numFmtId="0" fontId="32" fillId="36" borderId="0" applyNumberFormat="0" applyBorder="0" applyAlignment="0" applyProtection="0"/>
    <xf numFmtId="0" fontId="32" fillId="3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0" borderId="0" applyNumberFormat="0" applyBorder="0" applyAlignment="0" applyProtection="0"/>
    <xf numFmtId="0" fontId="32" fillId="29" borderId="0" applyNumberFormat="0" applyBorder="0" applyAlignment="0" applyProtection="0"/>
    <xf numFmtId="0" fontId="32" fillId="35"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3" borderId="0" applyNumberFormat="0" applyBorder="0" applyAlignment="0" applyProtection="0"/>
    <xf numFmtId="0" fontId="32" fillId="32" borderId="0" applyNumberFormat="0" applyBorder="0" applyAlignment="0" applyProtection="0"/>
    <xf numFmtId="0" fontId="32" fillId="30" borderId="0" applyNumberFormat="0" applyBorder="0" applyAlignment="0" applyProtection="0"/>
    <xf numFmtId="0" fontId="32" fillId="32"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59" borderId="18" applyNumberFormat="0" applyFont="0" applyAlignment="0" applyProtection="0"/>
    <xf numFmtId="0" fontId="32" fillId="0" borderId="0"/>
    <xf numFmtId="0" fontId="32" fillId="0" borderId="0"/>
    <xf numFmtId="0" fontId="32" fillId="29" borderId="0" applyNumberFormat="0" applyBorder="0" applyAlignment="0" applyProtection="0"/>
    <xf numFmtId="0" fontId="32" fillId="35" borderId="0" applyNumberFormat="0" applyBorder="0" applyAlignment="0" applyProtection="0"/>
    <xf numFmtId="0" fontId="32" fillId="30"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7" borderId="0" applyNumberFormat="0" applyBorder="0" applyAlignment="0" applyProtection="0"/>
    <xf numFmtId="0" fontId="32" fillId="32" borderId="0" applyNumberFormat="0" applyBorder="0" applyAlignment="0" applyProtection="0"/>
    <xf numFmtId="0" fontId="32" fillId="38" borderId="0" applyNumberFormat="0" applyBorder="0" applyAlignment="0" applyProtection="0"/>
    <xf numFmtId="0" fontId="32" fillId="33" borderId="0" applyNumberFormat="0" applyBorder="0" applyAlignment="0" applyProtection="0"/>
    <xf numFmtId="0" fontId="32" fillId="39" borderId="0" applyNumberFormat="0" applyBorder="0" applyAlignment="0" applyProtection="0"/>
    <xf numFmtId="0" fontId="32" fillId="34" borderId="0" applyNumberFormat="0" applyBorder="0" applyAlignment="0" applyProtection="0"/>
    <xf numFmtId="0" fontId="32" fillId="40" borderId="0" applyNumberFormat="0" applyBorder="0" applyAlignment="0" applyProtection="0"/>
    <xf numFmtId="43" fontId="32" fillId="0" borderId="0" applyFont="0" applyFill="0" applyBorder="0" applyAlignment="0" applyProtection="0"/>
    <xf numFmtId="0" fontId="32" fillId="34" borderId="0" applyNumberFormat="0" applyBorder="0" applyAlignment="0" applyProtection="0"/>
    <xf numFmtId="0" fontId="32" fillId="30" borderId="0" applyNumberFormat="0" applyBorder="0" applyAlignment="0" applyProtection="0"/>
    <xf numFmtId="0" fontId="32" fillId="38" borderId="0" applyNumberFormat="0" applyBorder="0" applyAlignment="0" applyProtection="0"/>
    <xf numFmtId="0" fontId="32" fillId="40" borderId="0" applyNumberFormat="0" applyBorder="0" applyAlignment="0" applyProtection="0"/>
    <xf numFmtId="0" fontId="84" fillId="0" borderId="0"/>
    <xf numFmtId="0" fontId="32" fillId="31" borderId="0" applyNumberFormat="0" applyBorder="0" applyAlignment="0" applyProtection="0"/>
    <xf numFmtId="0" fontId="32" fillId="39" borderId="0" applyNumberFormat="0" applyBorder="0" applyAlignment="0" applyProtection="0"/>
    <xf numFmtId="0" fontId="32" fillId="59" borderId="18" applyNumberFormat="0" applyFont="0" applyAlignment="0" applyProtection="0"/>
    <xf numFmtId="0" fontId="32" fillId="37" borderId="0" applyNumberFormat="0" applyBorder="0" applyAlignment="0" applyProtection="0"/>
    <xf numFmtId="0" fontId="32" fillId="29"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29" borderId="0" applyNumberFormat="0" applyBorder="0" applyAlignment="0" applyProtection="0"/>
    <xf numFmtId="0" fontId="32" fillId="35" borderId="0" applyNumberFormat="0" applyBorder="0" applyAlignment="0" applyProtection="0"/>
    <xf numFmtId="0" fontId="32" fillId="30"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7" borderId="0" applyNumberFormat="0" applyBorder="0" applyAlignment="0" applyProtection="0"/>
    <xf numFmtId="0" fontId="32" fillId="32" borderId="0" applyNumberFormat="0" applyBorder="0" applyAlignment="0" applyProtection="0"/>
    <xf numFmtId="0" fontId="32" fillId="38" borderId="0" applyNumberFormat="0" applyBorder="0" applyAlignment="0" applyProtection="0"/>
    <xf numFmtId="0" fontId="32" fillId="33" borderId="0" applyNumberFormat="0" applyBorder="0" applyAlignment="0" applyProtection="0"/>
    <xf numFmtId="0" fontId="32" fillId="39" borderId="0" applyNumberFormat="0" applyBorder="0" applyAlignment="0" applyProtection="0"/>
    <xf numFmtId="0" fontId="32" fillId="34" borderId="0" applyNumberFormat="0" applyBorder="0" applyAlignment="0" applyProtection="0"/>
    <xf numFmtId="0" fontId="32" fillId="40" borderId="0" applyNumberFormat="0" applyBorder="0" applyAlignment="0" applyProtection="0"/>
    <xf numFmtId="0" fontId="32" fillId="0" borderId="0"/>
    <xf numFmtId="0" fontId="32" fillId="0" borderId="0"/>
    <xf numFmtId="0" fontId="3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0" fontId="85" fillId="0" borderId="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24" fillId="8"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 fillId="2"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4" fillId="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4" fillId="2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1" fillId="4"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4" fillId="7"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 fillId="5"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4"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4" fillId="2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1" fillId="7"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4" fillId="6"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8"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4"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1" fillId="9"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2" fillId="0" borderId="0"/>
    <xf numFmtId="0" fontId="24" fillId="23"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2" fillId="0" borderId="0"/>
    <xf numFmtId="0" fontId="24" fillId="3"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2" fillId="0" borderId="0"/>
    <xf numFmtId="0" fontId="24" fillId="6"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2" fillId="0" borderId="0"/>
    <xf numFmtId="0" fontId="24" fillId="24"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2" fillId="0" borderId="0"/>
    <xf numFmtId="0" fontId="52" fillId="6" borderId="0" applyNumberFormat="0" applyBorder="0" applyAlignment="0" applyProtection="0"/>
    <xf numFmtId="0" fontId="2" fillId="0" borderId="0"/>
    <xf numFmtId="0" fontId="2" fillId="0" borderId="0"/>
    <xf numFmtId="0" fontId="33" fillId="41" borderId="0" applyNumberFormat="0" applyBorder="0" applyAlignment="0" applyProtection="0"/>
    <xf numFmtId="0" fontId="33" fillId="41" borderId="0" applyNumberFormat="0" applyBorder="0" applyAlignment="0" applyProtection="0"/>
    <xf numFmtId="0" fontId="52" fillId="19" borderId="0" applyNumberFormat="0" applyBorder="0" applyAlignment="0" applyProtection="0"/>
    <xf numFmtId="0" fontId="2" fillId="0" borderId="0"/>
    <xf numFmtId="0" fontId="2" fillId="0" borderId="0"/>
    <xf numFmtId="0" fontId="33" fillId="42" borderId="0" applyNumberFormat="0" applyBorder="0" applyAlignment="0" applyProtection="0"/>
    <xf numFmtId="0" fontId="33" fillId="42" borderId="0" applyNumberFormat="0" applyBorder="0" applyAlignment="0" applyProtection="0"/>
    <xf numFmtId="0" fontId="52" fillId="11" borderId="0" applyNumberFormat="0" applyBorder="0" applyAlignment="0" applyProtection="0"/>
    <xf numFmtId="0" fontId="2" fillId="0" borderId="0"/>
    <xf numFmtId="0" fontId="2" fillId="0" borderId="0"/>
    <xf numFmtId="0" fontId="33" fillId="43" borderId="0" applyNumberFormat="0" applyBorder="0" applyAlignment="0" applyProtection="0"/>
    <xf numFmtId="0" fontId="33" fillId="43" borderId="0" applyNumberFormat="0" applyBorder="0" applyAlignment="0" applyProtection="0"/>
    <xf numFmtId="0" fontId="52" fillId="3" borderId="0" applyNumberFormat="0" applyBorder="0" applyAlignment="0" applyProtection="0"/>
    <xf numFmtId="0" fontId="2" fillId="0" borderId="0"/>
    <xf numFmtId="0" fontId="2" fillId="0" borderId="0"/>
    <xf numFmtId="0" fontId="33" fillId="44" borderId="0" applyNumberFormat="0" applyBorder="0" applyAlignment="0" applyProtection="0"/>
    <xf numFmtId="0" fontId="33" fillId="44" borderId="0" applyNumberFormat="0" applyBorder="0" applyAlignment="0" applyProtection="0"/>
    <xf numFmtId="0" fontId="52" fillId="6" borderId="0" applyNumberFormat="0" applyBorder="0" applyAlignment="0" applyProtection="0"/>
    <xf numFmtId="0" fontId="2" fillId="0" borderId="0"/>
    <xf numFmtId="0" fontId="2" fillId="0" borderId="0"/>
    <xf numFmtId="0" fontId="33" fillId="45" borderId="0" applyNumberFormat="0" applyBorder="0" applyAlignment="0" applyProtection="0"/>
    <xf numFmtId="0" fontId="33" fillId="45" borderId="0" applyNumberFormat="0" applyBorder="0" applyAlignment="0" applyProtection="0"/>
    <xf numFmtId="0" fontId="52" fillId="9" borderId="0" applyNumberFormat="0" applyBorder="0" applyAlignment="0" applyProtection="0"/>
    <xf numFmtId="0" fontId="2" fillId="0" borderId="0"/>
    <xf numFmtId="0" fontId="2" fillId="0" borderId="0"/>
    <xf numFmtId="0" fontId="33" fillId="46" borderId="0" applyNumberFormat="0" applyBorder="0" applyAlignment="0" applyProtection="0"/>
    <xf numFmtId="0" fontId="33" fillId="46" borderId="0" applyNumberFormat="0" applyBorder="0" applyAlignment="0" applyProtection="0"/>
    <xf numFmtId="0" fontId="52" fillId="60" borderId="0" applyNumberFormat="0" applyBorder="0" applyAlignment="0" applyProtection="0"/>
    <xf numFmtId="0" fontId="2" fillId="0" borderId="0"/>
    <xf numFmtId="0" fontId="2" fillId="0" borderId="0"/>
    <xf numFmtId="0" fontId="33" fillId="47" borderId="0" applyNumberFormat="0" applyBorder="0" applyAlignment="0" applyProtection="0"/>
    <xf numFmtId="0" fontId="33" fillId="47" borderId="0" applyNumberFormat="0" applyBorder="0" applyAlignment="0" applyProtection="0"/>
    <xf numFmtId="0" fontId="52" fillId="19" borderId="0" applyNumberFormat="0" applyBorder="0" applyAlignment="0" applyProtection="0"/>
    <xf numFmtId="0" fontId="2" fillId="0" borderId="0"/>
    <xf numFmtId="0" fontId="2" fillId="0" borderId="0"/>
    <xf numFmtId="0" fontId="33" fillId="48" borderId="0" applyNumberFormat="0" applyBorder="0" applyAlignment="0" applyProtection="0"/>
    <xf numFmtId="0" fontId="33" fillId="48" borderId="0" applyNumberFormat="0" applyBorder="0" applyAlignment="0" applyProtection="0"/>
    <xf numFmtId="0" fontId="52" fillId="11" borderId="0" applyNumberFormat="0" applyBorder="0" applyAlignment="0" applyProtection="0"/>
    <xf numFmtId="0" fontId="2" fillId="0" borderId="0"/>
    <xf numFmtId="0" fontId="2" fillId="0" borderId="0"/>
    <xf numFmtId="0" fontId="33" fillId="49" borderId="0" applyNumberFormat="0" applyBorder="0" applyAlignment="0" applyProtection="0"/>
    <xf numFmtId="0" fontId="33" fillId="49" borderId="0" applyNumberFormat="0" applyBorder="0" applyAlignment="0" applyProtection="0"/>
    <xf numFmtId="0" fontId="52" fillId="61" borderId="0" applyNumberFormat="0" applyBorder="0" applyAlignment="0" applyProtection="0"/>
    <xf numFmtId="0" fontId="2" fillId="0" borderId="0"/>
    <xf numFmtId="0" fontId="2" fillId="0" borderId="0"/>
    <xf numFmtId="0" fontId="33" fillId="50" borderId="0" applyNumberFormat="0" applyBorder="0" applyAlignment="0" applyProtection="0"/>
    <xf numFmtId="0" fontId="33" fillId="50" borderId="0" applyNumberFormat="0" applyBorder="0" applyAlignment="0" applyProtection="0"/>
    <xf numFmtId="0" fontId="52" fillId="14" borderId="0" applyNumberFormat="0" applyBorder="0" applyAlignment="0" applyProtection="0"/>
    <xf numFmtId="0" fontId="2" fillId="0" borderId="0"/>
    <xf numFmtId="0" fontId="2" fillId="0" borderId="0"/>
    <xf numFmtId="0" fontId="33" fillId="51" borderId="0" applyNumberFormat="0" applyBorder="0" applyAlignment="0" applyProtection="0"/>
    <xf numFmtId="0" fontId="33" fillId="51" borderId="0" applyNumberFormat="0" applyBorder="0" applyAlignment="0" applyProtection="0"/>
    <xf numFmtId="0" fontId="52" fillId="17" borderId="0" applyNumberFormat="0" applyBorder="0" applyAlignment="0" applyProtection="0"/>
    <xf numFmtId="0" fontId="2" fillId="0" borderId="0"/>
    <xf numFmtId="0" fontId="2" fillId="0" borderId="0"/>
    <xf numFmtId="0" fontId="33" fillId="52" borderId="0" applyNumberFormat="0" applyBorder="0" applyAlignment="0" applyProtection="0"/>
    <xf numFmtId="0" fontId="33" fillId="52" borderId="0" applyNumberFormat="0" applyBorder="0" applyAlignment="0" applyProtection="0"/>
    <xf numFmtId="0" fontId="58" fillId="5" borderId="0" applyNumberFormat="0" applyBorder="0" applyAlignment="0" applyProtection="0"/>
    <xf numFmtId="0" fontId="2" fillId="0" borderId="0"/>
    <xf numFmtId="0" fontId="2" fillId="0" borderId="0"/>
    <xf numFmtId="0" fontId="34" fillId="53" borderId="0" applyNumberFormat="0" applyBorder="0" applyAlignment="0" applyProtection="0"/>
    <xf numFmtId="0" fontId="34" fillId="53" borderId="0" applyNumberFormat="0" applyBorder="0" applyAlignment="0" applyProtection="0"/>
    <xf numFmtId="0" fontId="59" fillId="62" borderId="1" applyNumberFormat="0" applyAlignment="0" applyProtection="0"/>
    <xf numFmtId="0" fontId="2" fillId="0" borderId="0"/>
    <xf numFmtId="0" fontId="2" fillId="0" borderId="0"/>
    <xf numFmtId="0" fontId="35" fillId="54" borderId="12" applyNumberFormat="0" applyAlignment="0" applyProtection="0"/>
    <xf numFmtId="0" fontId="35" fillId="54" borderId="12" applyNumberFormat="0" applyAlignment="0" applyProtection="0"/>
    <xf numFmtId="0" fontId="53" fillId="21" borderId="2" applyNumberFormat="0" applyAlignment="0" applyProtection="0"/>
    <xf numFmtId="0" fontId="2" fillId="0" borderId="0"/>
    <xf numFmtId="0" fontId="2" fillId="0" borderId="0"/>
    <xf numFmtId="0" fontId="36" fillId="55" borderId="13" applyNumberFormat="0" applyAlignment="0" applyProtection="0"/>
    <xf numFmtId="0" fontId="36" fillId="55" borderId="13"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0" fontId="2" fillId="0" borderId="0"/>
    <xf numFmtId="41"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 fillId="0" borderId="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9"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60" fillId="0" borderId="0" applyNumberFormat="0" applyFill="0" applyBorder="0" applyAlignment="0" applyProtection="0"/>
    <xf numFmtId="0" fontId="2" fillId="0" borderId="0"/>
    <xf numFmtId="0" fontId="2" fillId="0" borderId="0"/>
    <xf numFmtId="0" fontId="37" fillId="0" borderId="0" applyNumberFormat="0" applyFill="0" applyBorder="0" applyAlignment="0" applyProtection="0"/>
    <xf numFmtId="0" fontId="37" fillId="0" borderId="0" applyNumberFormat="0" applyFill="0" applyBorder="0" applyAlignment="0" applyProtection="0"/>
    <xf numFmtId="0" fontId="61" fillId="6" borderId="0" applyNumberFormat="0" applyBorder="0" applyAlignment="0" applyProtection="0"/>
    <xf numFmtId="0" fontId="2" fillId="0" borderId="0"/>
    <xf numFmtId="0" fontId="2" fillId="0" borderId="0"/>
    <xf numFmtId="0" fontId="38" fillId="56" borderId="0" applyNumberFormat="0" applyBorder="0" applyAlignment="0" applyProtection="0"/>
    <xf numFmtId="0" fontId="38" fillId="56" borderId="0" applyNumberFormat="0" applyBorder="0" applyAlignment="0" applyProtection="0"/>
    <xf numFmtId="0" fontId="62" fillId="0" borderId="21" applyNumberFormat="0" applyFill="0" applyAlignment="0" applyProtection="0"/>
    <xf numFmtId="0" fontId="2" fillId="0" borderId="0"/>
    <xf numFmtId="0" fontId="2" fillId="0" borderId="0"/>
    <xf numFmtId="0" fontId="39" fillId="0" borderId="14" applyNumberFormat="0" applyFill="0" applyAlignment="0" applyProtection="0"/>
    <xf numFmtId="0" fontId="39" fillId="0" borderId="14" applyNumberFormat="0" applyFill="0" applyAlignment="0" applyProtection="0"/>
    <xf numFmtId="0" fontId="63" fillId="0" borderId="22" applyNumberFormat="0" applyFill="0" applyAlignment="0" applyProtection="0"/>
    <xf numFmtId="0" fontId="2" fillId="0" borderId="0"/>
    <xf numFmtId="0" fontId="2" fillId="0" borderId="0"/>
    <xf numFmtId="0" fontId="40" fillId="0" borderId="15" applyNumberFormat="0" applyFill="0" applyAlignment="0" applyProtection="0"/>
    <xf numFmtId="0" fontId="40" fillId="0" borderId="15" applyNumberFormat="0" applyFill="0" applyAlignment="0" applyProtection="0"/>
    <xf numFmtId="0" fontId="2" fillId="0" borderId="0"/>
    <xf numFmtId="0" fontId="2" fillId="0" borderId="0"/>
    <xf numFmtId="0" fontId="64" fillId="0" borderId="0" applyNumberFormat="0" applyFill="0" applyBorder="0" applyAlignment="0" applyProtection="0"/>
    <xf numFmtId="0" fontId="2" fillId="0" borderId="0"/>
    <xf numFmtId="0" fontId="2" fillId="0" borderId="0"/>
    <xf numFmtId="0" fontId="41" fillId="0" borderId="0" applyNumberFormat="0" applyFill="0" applyBorder="0" applyAlignment="0" applyProtection="0"/>
    <xf numFmtId="0" fontId="41" fillId="0" borderId="0" applyNumberFormat="0" applyFill="0" applyBorder="0" applyAlignment="0" applyProtection="0"/>
    <xf numFmtId="0" fontId="65" fillId="23" borderId="1" applyNumberFormat="0" applyAlignment="0" applyProtection="0"/>
    <xf numFmtId="0" fontId="2" fillId="0" borderId="0"/>
    <xf numFmtId="0" fontId="2" fillId="0" borderId="0"/>
    <xf numFmtId="0" fontId="43" fillId="57" borderId="12" applyNumberFormat="0" applyAlignment="0" applyProtection="0"/>
    <xf numFmtId="0" fontId="43" fillId="57" borderId="12" applyNumberFormat="0" applyAlignment="0" applyProtection="0"/>
    <xf numFmtId="0" fontId="30" fillId="0" borderId="24" applyNumberFormat="0" applyFill="0" applyAlignment="0" applyProtection="0"/>
    <xf numFmtId="0" fontId="2" fillId="0" borderId="0"/>
    <xf numFmtId="0" fontId="2" fillId="0" borderId="0"/>
    <xf numFmtId="0" fontId="44" fillId="0" borderId="17" applyNumberFormat="0" applyFill="0" applyAlignment="0" applyProtection="0"/>
    <xf numFmtId="0" fontId="44" fillId="0" borderId="17" applyNumberFormat="0" applyFill="0" applyAlignment="0" applyProtection="0"/>
    <xf numFmtId="0" fontId="66" fillId="23" borderId="0" applyNumberFormat="0" applyBorder="0" applyAlignment="0" applyProtection="0"/>
    <xf numFmtId="0" fontId="2" fillId="0" borderId="0"/>
    <xf numFmtId="0" fontId="2" fillId="0" borderId="0"/>
    <xf numFmtId="0" fontId="45" fillId="58" borderId="0" applyNumberFormat="0" applyBorder="0" applyAlignment="0" applyProtection="0"/>
    <xf numFmtId="0" fontId="45" fillId="58" borderId="0" applyNumberFormat="0" applyBorder="0" applyAlignment="0" applyProtection="0"/>
    <xf numFmtId="0" fontId="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2" fillId="0" borderId="0"/>
    <xf numFmtId="0" fontId="2" fillId="0" borderId="0"/>
    <xf numFmtId="0" fontId="3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3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2" fillId="0" borderId="0"/>
    <xf numFmtId="0" fontId="32" fillId="0" borderId="0"/>
    <xf numFmtId="0" fontId="2" fillId="0" borderId="0"/>
    <xf numFmtId="0" fontId="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32" fillId="0" borderId="0"/>
    <xf numFmtId="0" fontId="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2" fillId="0" borderId="0"/>
    <xf numFmtId="0" fontId="2" fillId="0" borderId="0"/>
    <xf numFmtId="0" fontId="32" fillId="59" borderId="18" applyNumberFormat="0" applyFont="0" applyAlignment="0" applyProtection="0"/>
    <xf numFmtId="0" fontId="32" fillId="59" borderId="18"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2" fillId="0" borderId="0"/>
    <xf numFmtId="0" fontId="2" fillId="24" borderId="7" applyNumberFormat="0" applyFont="0" applyAlignment="0" applyProtection="0"/>
    <xf numFmtId="0" fontId="2" fillId="24" borderId="7" applyNumberFormat="0" applyFont="0" applyAlignment="0" applyProtection="0"/>
    <xf numFmtId="0" fontId="2" fillId="0" borderId="0"/>
    <xf numFmtId="0" fontId="2" fillId="24" borderId="7" applyNumberFormat="0" applyFont="0" applyAlignment="0" applyProtection="0"/>
    <xf numFmtId="0" fontId="2" fillId="24" borderId="7"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2" fillId="24" borderId="7" applyNumberFormat="0" applyFont="0" applyAlignment="0" applyProtection="0"/>
    <xf numFmtId="0" fontId="2" fillId="70" borderId="7"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2" fillId="0" borderId="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2" fillId="24" borderId="7" applyNumberFormat="0" applyFont="0" applyAlignment="0" applyProtection="0"/>
    <xf numFmtId="0" fontId="2" fillId="24" borderId="7"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2" fillId="0" borderId="0"/>
    <xf numFmtId="0" fontId="2" fillId="0" borderId="0"/>
    <xf numFmtId="0" fontId="1" fillId="59" borderId="18" applyNumberFormat="0" applyFont="0" applyAlignment="0" applyProtection="0"/>
    <xf numFmtId="0" fontId="2" fillId="0" borderId="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32" fillId="59" borderId="18" applyNumberFormat="0" applyFont="0" applyAlignment="0" applyProtection="0"/>
    <xf numFmtId="0" fontId="67" fillId="62" borderId="8" applyNumberFormat="0" applyAlignment="0" applyProtection="0"/>
    <xf numFmtId="0" fontId="2" fillId="0" borderId="0"/>
    <xf numFmtId="0" fontId="2" fillId="0" borderId="0"/>
    <xf numFmtId="0" fontId="48" fillId="54" borderId="19" applyNumberFormat="0" applyAlignment="0" applyProtection="0"/>
    <xf numFmtId="0" fontId="48" fillId="54" borderId="19" applyNumberForma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9" fontId="32" fillId="0" borderId="0" applyFont="0" applyFill="0" applyBorder="0" applyAlignment="0" applyProtection="0"/>
    <xf numFmtId="0" fontId="2" fillId="0" borderId="0"/>
    <xf numFmtId="9" fontId="3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5" fillId="0" borderId="0" applyFont="0" applyFill="0" applyBorder="0" applyAlignment="0" applyProtection="0"/>
    <xf numFmtId="0" fontId="2" fillId="0" borderId="0"/>
    <xf numFmtId="0" fontId="2" fillId="0" borderId="0"/>
    <xf numFmtId="0" fontId="2" fillId="0" borderId="0"/>
    <xf numFmtId="0" fontId="6" fillId="0" borderId="9">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0" borderId="0" applyNumberFormat="0" applyFill="0" applyBorder="0" applyAlignment="0" applyProtection="0"/>
    <xf numFmtId="0" fontId="2" fillId="0" borderId="0"/>
    <xf numFmtId="0" fontId="2" fillId="0" borderId="0"/>
    <xf numFmtId="0" fontId="49" fillId="0" borderId="0" applyNumberFormat="0" applyFill="0" applyBorder="0" applyAlignment="0" applyProtection="0"/>
    <xf numFmtId="0" fontId="49" fillId="0" borderId="0" applyNumberFormat="0" applyFill="0" applyBorder="0" applyAlignment="0" applyProtection="0"/>
    <xf numFmtId="0" fontId="54" fillId="0" borderId="25" applyNumberFormat="0" applyFill="0" applyAlignment="0" applyProtection="0"/>
    <xf numFmtId="0" fontId="2" fillId="0" borderId="0"/>
    <xf numFmtId="0" fontId="2" fillId="0" borderId="0"/>
    <xf numFmtId="0" fontId="50" fillId="0" borderId="20" applyNumberFormat="0" applyFill="0" applyAlignment="0" applyProtection="0"/>
    <xf numFmtId="0" fontId="50" fillId="0" borderId="20" applyNumberFormat="0" applyFill="0" applyAlignment="0" applyProtection="0"/>
    <xf numFmtId="0" fontId="30" fillId="0" borderId="0" applyNumberFormat="0" applyFill="0" applyBorder="0" applyAlignment="0" applyProtection="0"/>
    <xf numFmtId="0" fontId="2" fillId="0" borderId="0"/>
    <xf numFmtId="0" fontId="2" fillId="0" borderId="0"/>
    <xf numFmtId="0" fontId="51" fillId="0" borderId="0" applyNumberFormat="0" applyFill="0" applyBorder="0" applyAlignment="0" applyProtection="0"/>
    <xf numFmtId="0" fontId="51" fillId="0" borderId="0" applyNumberFormat="0" applyFill="0" applyBorder="0" applyAlignment="0" applyProtection="0"/>
    <xf numFmtId="0" fontId="2" fillId="0" borderId="0"/>
    <xf numFmtId="43" fontId="32"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cellStyleXfs>
  <cellXfs count="603">
    <xf numFmtId="0" fontId="0" fillId="0" borderId="0" xfId="0"/>
    <xf numFmtId="0" fontId="0" fillId="0" borderId="0" xfId="0" applyBorder="1"/>
    <xf numFmtId="0" fontId="0" fillId="0" borderId="11" xfId="0" applyBorder="1"/>
    <xf numFmtId="3" fontId="0" fillId="0" borderId="0" xfId="0" applyNumberFormat="1"/>
    <xf numFmtId="0" fontId="0" fillId="0" borderId="0" xfId="0" applyAlignment="1">
      <alignment horizontal="center"/>
    </xf>
    <xf numFmtId="0" fontId="88" fillId="0" borderId="0" xfId="0" applyFont="1"/>
    <xf numFmtId="0" fontId="87" fillId="0" borderId="0" xfId="0" applyFont="1" applyAlignment="1">
      <alignment horizontal="center"/>
    </xf>
    <xf numFmtId="0" fontId="87" fillId="0" borderId="0" xfId="0" applyFont="1"/>
    <xf numFmtId="37" fontId="0" fillId="0" borderId="0" xfId="0" applyNumberFormat="1"/>
    <xf numFmtId="3" fontId="0" fillId="0" borderId="0" xfId="0" applyNumberFormat="1" applyBorder="1"/>
    <xf numFmtId="37" fontId="0" fillId="0" borderId="0" xfId="0" applyNumberFormat="1" applyBorder="1"/>
    <xf numFmtId="37" fontId="0" fillId="0" borderId="11" xfId="0" applyNumberFormat="1" applyBorder="1"/>
    <xf numFmtId="0" fontId="88" fillId="0" borderId="0" xfId="0" applyFont="1" applyAlignment="1"/>
    <xf numFmtId="0" fontId="86" fillId="0" borderId="0" xfId="41442" applyFont="1" applyAlignment="1"/>
    <xf numFmtId="0" fontId="50" fillId="0" borderId="0" xfId="0" applyFont="1" applyAlignment="1">
      <alignment horizontal="center"/>
    </xf>
    <xf numFmtId="0" fontId="86" fillId="0" borderId="0" xfId="1570" applyFont="1" applyBorder="1" applyAlignment="1">
      <alignment horizontal="center" vertical="center" wrapText="1"/>
    </xf>
    <xf numFmtId="0" fontId="88" fillId="0" borderId="0" xfId="0" applyFont="1" applyAlignment="1">
      <alignment horizontal="center"/>
    </xf>
    <xf numFmtId="166" fontId="87" fillId="0" borderId="0" xfId="0" applyNumberFormat="1" applyFont="1" applyAlignment="1">
      <alignment horizontal="center"/>
    </xf>
    <xf numFmtId="166" fontId="0" fillId="0" borderId="0" xfId="0" applyNumberFormat="1" applyAlignment="1">
      <alignment horizontal="center"/>
    </xf>
    <xf numFmtId="166" fontId="0" fillId="0" borderId="0" xfId="0" applyNumberFormat="1" applyFont="1" applyAlignment="1">
      <alignment horizontal="center"/>
    </xf>
    <xf numFmtId="37" fontId="50" fillId="0" borderId="0" xfId="0" applyNumberFormat="1" applyFont="1"/>
    <xf numFmtId="0" fontId="50" fillId="0" borderId="0" xfId="0" applyFont="1"/>
    <xf numFmtId="0" fontId="50" fillId="0" borderId="11" xfId="0" applyFont="1" applyBorder="1"/>
    <xf numFmtId="0" fontId="0" fillId="111" borderId="0" xfId="0" applyFill="1"/>
    <xf numFmtId="3" fontId="0" fillId="111" borderId="0" xfId="0" applyNumberFormat="1" applyFill="1"/>
    <xf numFmtId="0" fontId="50" fillId="111" borderId="0" xfId="0" applyFont="1" applyFill="1"/>
    <xf numFmtId="3" fontId="50" fillId="0" borderId="0" xfId="0" applyNumberFormat="1" applyFont="1" applyFill="1"/>
    <xf numFmtId="0" fontId="50" fillId="0" borderId="0" xfId="0" applyFont="1" applyFill="1"/>
    <xf numFmtId="37" fontId="50" fillId="0" borderId="0" xfId="0" applyNumberFormat="1" applyFont="1" applyFill="1"/>
    <xf numFmtId="0" fontId="0" fillId="0" borderId="0" xfId="0" applyAlignment="1">
      <alignment horizontal="right"/>
    </xf>
    <xf numFmtId="0" fontId="88" fillId="111" borderId="0" xfId="0" applyFont="1" applyFill="1" applyAlignment="1"/>
    <xf numFmtId="0" fontId="88" fillId="0" borderId="0" xfId="0" applyFont="1" applyFill="1" applyAlignment="1"/>
    <xf numFmtId="3" fontId="0" fillId="0" borderId="0" xfId="0" applyNumberFormat="1" applyFill="1"/>
    <xf numFmtId="0" fontId="0" fillId="0" borderId="0" xfId="0" applyFill="1"/>
    <xf numFmtId="0" fontId="0" fillId="0" borderId="11" xfId="0" applyFill="1" applyBorder="1"/>
    <xf numFmtId="0" fontId="50" fillId="0" borderId="0" xfId="0" applyFont="1" applyBorder="1" applyAlignment="1">
      <alignment horizontal="right"/>
    </xf>
    <xf numFmtId="0" fontId="50" fillId="0" borderId="0" xfId="0" applyFont="1" applyBorder="1"/>
    <xf numFmtId="0" fontId="0" fillId="0" borderId="0" xfId="0" applyFill="1" applyBorder="1"/>
    <xf numFmtId="3" fontId="0" fillId="0" borderId="0" xfId="55171" applyNumberFormat="1" applyFont="1" applyFill="1"/>
    <xf numFmtId="3" fontId="0" fillId="0" borderId="0" xfId="0" applyNumberFormat="1" applyFont="1"/>
    <xf numFmtId="0" fontId="88" fillId="0" borderId="0" xfId="0" applyFont="1" applyAlignment="1">
      <alignment vertical="center"/>
    </xf>
    <xf numFmtId="49" fontId="88" fillId="0" borderId="0" xfId="0" applyNumberFormat="1" applyFont="1" applyAlignment="1">
      <alignment horizontal="center"/>
    </xf>
    <xf numFmtId="0" fontId="50" fillId="0" borderId="0" xfId="0" applyFont="1" applyFill="1" applyAlignment="1">
      <alignment horizontal="center"/>
    </xf>
    <xf numFmtId="0" fontId="88" fillId="0" borderId="0" xfId="0" applyFont="1" applyFill="1" applyAlignment="1">
      <alignment horizontal="center"/>
    </xf>
    <xf numFmtId="166" fontId="0" fillId="0" borderId="0" xfId="0" applyNumberFormat="1" applyFont="1" applyFill="1" applyAlignment="1">
      <alignment horizontal="center"/>
    </xf>
    <xf numFmtId="0" fontId="87" fillId="0" borderId="0" xfId="0" applyFont="1" applyFill="1" applyAlignment="1">
      <alignment horizontal="center"/>
    </xf>
    <xf numFmtId="37" fontId="0" fillId="0" borderId="0" xfId="0" applyNumberFormat="1" applyFill="1"/>
    <xf numFmtId="3" fontId="0" fillId="0" borderId="0" xfId="0" applyNumberFormat="1" applyFont="1" applyFill="1"/>
    <xf numFmtId="0" fontId="50" fillId="0" borderId="0" xfId="0" applyFont="1" applyFill="1" applyBorder="1"/>
    <xf numFmtId="3" fontId="0" fillId="0" borderId="0" xfId="0" applyNumberFormat="1" applyFill="1" applyBorder="1"/>
    <xf numFmtId="3" fontId="0" fillId="0" borderId="11" xfId="0" applyNumberFormat="1" applyFill="1" applyBorder="1"/>
    <xf numFmtId="0" fontId="50" fillId="0" borderId="0" xfId="0" applyFont="1" applyAlignment="1">
      <alignment horizontal="right"/>
    </xf>
    <xf numFmtId="0" fontId="91" fillId="0" borderId="0" xfId="1570" applyFont="1" applyAlignment="1">
      <alignment horizontal="center" vertical="center" wrapText="1"/>
    </xf>
    <xf numFmtId="0" fontId="92" fillId="0" borderId="0" xfId="0" applyFont="1"/>
    <xf numFmtId="0" fontId="31" fillId="0" borderId="0" xfId="1570" applyFont="1"/>
    <xf numFmtId="0" fontId="93" fillId="0" borderId="0" xfId="41442" applyFont="1" applyAlignment="1"/>
    <xf numFmtId="0" fontId="93" fillId="0" borderId="0" xfId="41442" applyFont="1" applyAlignment="1">
      <alignment horizontal="right"/>
    </xf>
    <xf numFmtId="0" fontId="93" fillId="0" borderId="0" xfId="41442" applyFont="1" applyFill="1" applyAlignment="1"/>
    <xf numFmtId="0" fontId="31" fillId="0" borderId="0" xfId="1570" applyFont="1" applyAlignment="1">
      <alignment horizontal="center"/>
    </xf>
    <xf numFmtId="0" fontId="31" fillId="0" borderId="0" xfId="1570" applyFont="1" applyAlignment="1">
      <alignment horizontal="center" vertical="center" wrapText="1"/>
    </xf>
    <xf numFmtId="0" fontId="31" fillId="0" borderId="11" xfId="1570" applyFont="1" applyBorder="1"/>
    <xf numFmtId="0" fontId="31" fillId="0" borderId="11" xfId="1570" applyFont="1" applyBorder="1" applyAlignment="1">
      <alignment horizontal="center"/>
    </xf>
    <xf numFmtId="0" fontId="31" fillId="0" borderId="0" xfId="1570" applyFont="1" applyBorder="1"/>
    <xf numFmtId="0" fontId="31" fillId="0" borderId="0" xfId="1570" applyFont="1" applyFill="1" applyBorder="1" applyAlignment="1">
      <alignment horizontal="center"/>
    </xf>
    <xf numFmtId="0" fontId="94" fillId="0" borderId="0" xfId="0" applyFont="1"/>
    <xf numFmtId="0" fontId="94" fillId="0" borderId="0" xfId="0" applyFont="1" applyBorder="1"/>
    <xf numFmtId="0" fontId="94" fillId="0" borderId="0" xfId="0" applyFont="1" applyBorder="1" applyAlignment="1">
      <alignment horizontal="center"/>
    </xf>
    <xf numFmtId="0" fontId="94" fillId="0" borderId="0" xfId="0" applyFont="1" applyFill="1" applyBorder="1"/>
    <xf numFmtId="0" fontId="94" fillId="0" borderId="0" xfId="0" applyFont="1" applyAlignment="1">
      <alignment horizontal="left"/>
    </xf>
    <xf numFmtId="5" fontId="94" fillId="0" borderId="0" xfId="0" applyNumberFormat="1" applyFont="1"/>
    <xf numFmtId="0" fontId="94" fillId="0" borderId="11" xfId="0" applyFont="1" applyBorder="1"/>
    <xf numFmtId="0" fontId="94" fillId="0" borderId="11" xfId="0" applyFont="1" applyBorder="1" applyAlignment="1">
      <alignment horizontal="left"/>
    </xf>
    <xf numFmtId="5" fontId="94" fillId="0" borderId="0" xfId="0" applyNumberFormat="1" applyFont="1" applyBorder="1"/>
    <xf numFmtId="0" fontId="94" fillId="0" borderId="0" xfId="0" applyFont="1" applyFill="1"/>
    <xf numFmtId="0" fontId="55" fillId="0" borderId="28" xfId="0" applyFont="1" applyFill="1" applyBorder="1" applyAlignment="1">
      <alignment horizontal="left" wrapText="1"/>
    </xf>
    <xf numFmtId="5" fontId="94" fillId="0" borderId="0" xfId="0" applyNumberFormat="1" applyFont="1" applyBorder="1" applyAlignment="1">
      <alignment horizontal="right"/>
    </xf>
    <xf numFmtId="0" fontId="94" fillId="0" borderId="0" xfId="0" applyFont="1" applyBorder="1" applyAlignment="1">
      <alignment horizontal="right"/>
    </xf>
    <xf numFmtId="0" fontId="31" fillId="0" borderId="0" xfId="0" applyFont="1" applyFill="1" applyBorder="1"/>
    <xf numFmtId="0" fontId="93" fillId="0" borderId="27" xfId="0" applyFont="1" applyBorder="1" applyAlignment="1">
      <alignment horizontal="left"/>
    </xf>
    <xf numFmtId="0" fontId="93" fillId="0" borderId="33" xfId="0" applyFont="1" applyBorder="1"/>
    <xf numFmtId="0" fontId="94" fillId="0" borderId="36" xfId="0" applyFont="1" applyBorder="1"/>
    <xf numFmtId="0" fontId="94" fillId="0" borderId="35" xfId="0" applyFont="1" applyBorder="1"/>
    <xf numFmtId="168" fontId="31" fillId="0" borderId="0" xfId="0" applyNumberFormat="1" applyFont="1" applyAlignment="1">
      <alignment horizontal="center"/>
    </xf>
    <xf numFmtId="0" fontId="31" fillId="0" borderId="0" xfId="0" applyFont="1"/>
    <xf numFmtId="0" fontId="55" fillId="0" borderId="0" xfId="0" applyFont="1" applyFill="1"/>
    <xf numFmtId="168" fontId="55" fillId="0" borderId="0" xfId="138" applyNumberFormat="1" applyFont="1"/>
    <xf numFmtId="0" fontId="95" fillId="0" borderId="0" xfId="0" applyFont="1"/>
    <xf numFmtId="5" fontId="31" fillId="0" borderId="0" xfId="138" applyNumberFormat="1" applyFont="1" applyFill="1" applyAlignment="1">
      <alignment horizontal="right"/>
    </xf>
    <xf numFmtId="5" fontId="94" fillId="0" borderId="0" xfId="138" applyNumberFormat="1" applyFont="1" applyFill="1" applyAlignment="1">
      <alignment horizontal="right"/>
    </xf>
    <xf numFmtId="168" fontId="94" fillId="0" borderId="0" xfId="138" applyNumberFormat="1" applyFont="1"/>
    <xf numFmtId="0" fontId="96" fillId="0" borderId="0" xfId="0" applyFont="1"/>
    <xf numFmtId="0" fontId="94" fillId="0" borderId="0" xfId="0" applyFont="1" applyAlignment="1">
      <alignment horizontal="center"/>
    </xf>
    <xf numFmtId="0" fontId="31" fillId="0" borderId="0" xfId="0" applyFont="1" applyAlignment="1">
      <alignment horizontal="center"/>
    </xf>
    <xf numFmtId="0" fontId="55" fillId="0" borderId="0" xfId="0" applyFont="1" applyFill="1" applyBorder="1" applyAlignment="1">
      <alignment horizontal="left"/>
    </xf>
    <xf numFmtId="0" fontId="55" fillId="0" borderId="0" xfId="0" applyFont="1"/>
    <xf numFmtId="0" fontId="94" fillId="0" borderId="0" xfId="0" applyFont="1" applyAlignment="1">
      <alignment horizontal="right"/>
    </xf>
    <xf numFmtId="37" fontId="94" fillId="0" borderId="0" xfId="0" applyNumberFormat="1" applyFont="1"/>
    <xf numFmtId="0" fontId="94" fillId="0" borderId="0" xfId="0" applyFont="1" applyBorder="1" applyAlignment="1">
      <alignment horizontal="left"/>
    </xf>
    <xf numFmtId="0" fontId="97" fillId="0" borderId="0" xfId="41442" applyFont="1" applyAlignment="1">
      <alignment vertical="center"/>
    </xf>
    <xf numFmtId="0" fontId="97" fillId="0" borderId="0" xfId="41442" applyFont="1" applyFill="1" applyAlignment="1">
      <alignment vertical="center"/>
    </xf>
    <xf numFmtId="37" fontId="94" fillId="0" borderId="0" xfId="138" applyNumberFormat="1" applyFont="1" applyBorder="1" applyAlignment="1">
      <alignment horizontal="center"/>
    </xf>
    <xf numFmtId="0" fontId="31" fillId="0" borderId="0" xfId="1570" applyFont="1" applyAlignment="1">
      <alignment horizontal="center" vertical="center"/>
    </xf>
    <xf numFmtId="0" fontId="92" fillId="0" borderId="0" xfId="0" applyFont="1" applyAlignment="1">
      <alignment horizontal="center" vertical="center"/>
    </xf>
    <xf numFmtId="168" fontId="31" fillId="0" borderId="0" xfId="0" applyNumberFormat="1" applyFont="1" applyAlignment="1">
      <alignment horizontal="center" vertical="center"/>
    </xf>
    <xf numFmtId="0" fontId="31" fillId="0" borderId="0" xfId="0" applyFont="1" applyAlignment="1">
      <alignment horizontal="center" vertical="center"/>
    </xf>
    <xf numFmtId="0" fontId="94" fillId="0" borderId="0" xfId="0" applyFont="1" applyAlignment="1">
      <alignment horizontal="center" vertical="center"/>
    </xf>
    <xf numFmtId="0" fontId="94" fillId="0" borderId="0" xfId="0" applyFont="1" applyAlignment="1">
      <alignment vertical="center"/>
    </xf>
    <xf numFmtId="168" fontId="94" fillId="0" borderId="0" xfId="0" applyNumberFormat="1" applyFont="1" applyAlignment="1">
      <alignment vertical="center"/>
    </xf>
    <xf numFmtId="0" fontId="94" fillId="0" borderId="0" xfId="0" applyFont="1" applyBorder="1" applyAlignment="1">
      <alignment vertical="center"/>
    </xf>
    <xf numFmtId="170" fontId="94" fillId="0" borderId="0" xfId="138" applyNumberFormat="1" applyFont="1" applyFill="1" applyBorder="1" applyAlignment="1">
      <alignment horizontal="center" vertical="center"/>
    </xf>
    <xf numFmtId="0" fontId="94" fillId="0" borderId="30" xfId="0" applyFont="1" applyBorder="1" applyAlignment="1">
      <alignment vertical="center"/>
    </xf>
    <xf numFmtId="168" fontId="94" fillId="0" borderId="31" xfId="0" applyNumberFormat="1" applyFont="1" applyBorder="1" applyAlignment="1">
      <alignment vertical="center"/>
    </xf>
    <xf numFmtId="0" fontId="94" fillId="0" borderId="31" xfId="0" applyFont="1" applyBorder="1" applyAlignment="1">
      <alignment vertical="center"/>
    </xf>
    <xf numFmtId="171" fontId="93" fillId="0" borderId="31" xfId="138" applyNumberFormat="1" applyFont="1" applyFill="1" applyBorder="1" applyAlignment="1">
      <alignment vertical="center"/>
    </xf>
    <xf numFmtId="170" fontId="93" fillId="0" borderId="31" xfId="138" applyNumberFormat="1" applyFont="1" applyFill="1" applyBorder="1" applyAlignment="1">
      <alignment horizontal="center" vertical="center"/>
    </xf>
    <xf numFmtId="167" fontId="93" fillId="0" borderId="31" xfId="138" applyNumberFormat="1" applyFont="1" applyFill="1" applyBorder="1" applyAlignment="1">
      <alignment vertical="center"/>
    </xf>
    <xf numFmtId="169" fontId="94" fillId="0" borderId="0" xfId="0" applyNumberFormat="1" applyFont="1" applyFill="1" applyBorder="1" applyAlignment="1">
      <alignment horizontal="right"/>
    </xf>
    <xf numFmtId="0" fontId="94" fillId="0" borderId="0" xfId="0" applyFont="1" applyFill="1" applyBorder="1" applyAlignment="1">
      <alignment horizontal="right"/>
    </xf>
    <xf numFmtId="0" fontId="94" fillId="0" borderId="0" xfId="0" applyFont="1" applyFill="1" applyAlignment="1">
      <alignment horizontal="right"/>
    </xf>
    <xf numFmtId="5" fontId="94" fillId="0" borderId="11" xfId="0" applyNumberFormat="1" applyFont="1" applyFill="1" applyBorder="1" applyAlignment="1">
      <alignment horizontal="right"/>
    </xf>
    <xf numFmtId="0" fontId="94" fillId="0" borderId="11" xfId="0" applyFont="1" applyFill="1" applyBorder="1" applyAlignment="1">
      <alignment horizontal="right"/>
    </xf>
    <xf numFmtId="5" fontId="94" fillId="0" borderId="0" xfId="0" applyNumberFormat="1" applyFont="1" applyFill="1" applyBorder="1" applyAlignment="1">
      <alignment horizontal="right"/>
    </xf>
    <xf numFmtId="0" fontId="94" fillId="0" borderId="33" xfId="0" applyFont="1" applyBorder="1"/>
    <xf numFmtId="0" fontId="94" fillId="0" borderId="34" xfId="0" applyFont="1" applyBorder="1"/>
    <xf numFmtId="0" fontId="31" fillId="0" borderId="0" xfId="1570" applyFont="1" applyFill="1" applyAlignment="1">
      <alignment horizontal="center"/>
    </xf>
    <xf numFmtId="168" fontId="31" fillId="0" borderId="0" xfId="578" applyNumberFormat="1" applyFont="1" applyFill="1" applyBorder="1"/>
    <xf numFmtId="0" fontId="93" fillId="0" borderId="0" xfId="41442" applyFont="1" applyFill="1" applyAlignment="1">
      <alignment horizontal="center" vertical="center"/>
    </xf>
    <xf numFmtId="0" fontId="94" fillId="111" borderId="28" xfId="0" applyFont="1" applyFill="1" applyBorder="1"/>
    <xf numFmtId="0" fontId="94" fillId="111" borderId="29" xfId="0" applyFont="1" applyFill="1" applyBorder="1"/>
    <xf numFmtId="0" fontId="100" fillId="0" borderId="33" xfId="0" applyFont="1" applyFill="1" applyBorder="1" applyAlignment="1">
      <alignment vertical="center"/>
    </xf>
    <xf numFmtId="0" fontId="94" fillId="0" borderId="0" xfId="0" applyFont="1" applyFill="1" applyBorder="1" applyAlignment="1">
      <alignment horizontal="center"/>
    </xf>
    <xf numFmtId="0" fontId="94" fillId="0" borderId="34" xfId="0" applyFont="1" applyFill="1" applyBorder="1"/>
    <xf numFmtId="0" fontId="101" fillId="0" borderId="0" xfId="0" applyFont="1" applyFill="1" applyBorder="1" applyAlignment="1">
      <alignment horizontal="center"/>
    </xf>
    <xf numFmtId="0" fontId="101" fillId="0" borderId="0" xfId="0" applyFont="1" applyFill="1" applyBorder="1"/>
    <xf numFmtId="0" fontId="92" fillId="0" borderId="0" xfId="0" applyFont="1" applyAlignment="1">
      <alignment horizontal="left"/>
    </xf>
    <xf numFmtId="0" fontId="31" fillId="0" borderId="11" xfId="0" applyFont="1" applyBorder="1" applyAlignment="1">
      <alignment horizontal="center"/>
    </xf>
    <xf numFmtId="171" fontId="94" fillId="0" borderId="0" xfId="0" applyNumberFormat="1" applyFont="1" applyFill="1" applyBorder="1"/>
    <xf numFmtId="0" fontId="99" fillId="0" borderId="0" xfId="0" applyFont="1" applyFill="1" applyBorder="1" applyAlignment="1">
      <alignment horizontal="center"/>
    </xf>
    <xf numFmtId="171" fontId="99" fillId="0" borderId="0" xfId="0" applyNumberFormat="1" applyFont="1" applyFill="1" applyBorder="1"/>
    <xf numFmtId="0" fontId="99" fillId="0" borderId="0" xfId="0" applyFont="1" applyFill="1" applyBorder="1"/>
    <xf numFmtId="0" fontId="31" fillId="0" borderId="33" xfId="1570" applyFont="1" applyBorder="1" applyAlignment="1">
      <alignment horizontal="left"/>
    </xf>
    <xf numFmtId="0" fontId="99" fillId="0" borderId="33" xfId="0" applyFont="1" applyBorder="1"/>
    <xf numFmtId="0" fontId="102" fillId="111" borderId="27" xfId="0" applyFont="1" applyFill="1" applyBorder="1" applyAlignment="1">
      <alignment vertical="center"/>
    </xf>
    <xf numFmtId="166" fontId="101" fillId="0" borderId="0" xfId="0" applyNumberFormat="1" applyFont="1" applyFill="1" applyBorder="1" applyAlignment="1">
      <alignment horizontal="center"/>
    </xf>
    <xf numFmtId="166" fontId="94" fillId="0" borderId="0" xfId="0" applyNumberFormat="1" applyFont="1" applyFill="1" applyBorder="1"/>
    <xf numFmtId="0" fontId="31" fillId="0" borderId="0" xfId="1570" applyFont="1" applyFill="1" applyAlignment="1">
      <alignment horizontal="center" vertical="center"/>
    </xf>
    <xf numFmtId="0" fontId="99" fillId="0" borderId="33" xfId="0" applyFont="1" applyBorder="1" applyAlignment="1">
      <alignment vertical="center"/>
    </xf>
    <xf numFmtId="0" fontId="94" fillId="0" borderId="0" xfId="0" applyFont="1" applyFill="1" applyBorder="1" applyAlignment="1">
      <alignment vertical="center"/>
    </xf>
    <xf numFmtId="0" fontId="99" fillId="0" borderId="0" xfId="0" applyFont="1" applyFill="1" applyBorder="1" applyAlignment="1">
      <alignment vertical="center"/>
    </xf>
    <xf numFmtId="0" fontId="94" fillId="0" borderId="34" xfId="0" applyFont="1" applyBorder="1" applyAlignment="1">
      <alignment vertical="center"/>
    </xf>
    <xf numFmtId="0" fontId="31" fillId="0" borderId="33" xfId="1570" applyFont="1" applyFill="1" applyBorder="1" applyAlignment="1">
      <alignment horizontal="left"/>
    </xf>
    <xf numFmtId="0" fontId="31" fillId="0" borderId="0" xfId="1570" applyFont="1" applyAlignment="1">
      <alignment vertical="center"/>
    </xf>
    <xf numFmtId="0" fontId="90" fillId="0" borderId="0" xfId="1570" applyFont="1" applyFill="1" applyBorder="1" applyAlignment="1">
      <alignment vertical="center"/>
    </xf>
    <xf numFmtId="3" fontId="50" fillId="0" borderId="0" xfId="0" applyNumberFormat="1" applyFont="1" applyFill="1" applyBorder="1" applyAlignment="1">
      <alignment horizontal="center"/>
    </xf>
    <xf numFmtId="0" fontId="93" fillId="0" borderId="0" xfId="41442" applyFont="1" applyFill="1" applyAlignment="1">
      <alignment horizontal="right"/>
    </xf>
    <xf numFmtId="0" fontId="31" fillId="0" borderId="0" xfId="1570" applyFont="1" applyFill="1" applyAlignment="1">
      <alignment vertical="center"/>
    </xf>
    <xf numFmtId="0" fontId="31" fillId="0" borderId="11" xfId="1570" applyFont="1" applyFill="1" applyBorder="1" applyAlignment="1">
      <alignment horizontal="center" wrapText="1"/>
    </xf>
    <xf numFmtId="0" fontId="94" fillId="0" borderId="0" xfId="0" applyFont="1" applyAlignment="1"/>
    <xf numFmtId="0" fontId="31" fillId="0" borderId="0" xfId="1570" applyFont="1" applyFill="1" applyAlignment="1"/>
    <xf numFmtId="0" fontId="31" fillId="0" borderId="0" xfId="1570" applyFont="1" applyFill="1"/>
    <xf numFmtId="0" fontId="93" fillId="0" borderId="0" xfId="0" applyFont="1" applyFill="1" applyAlignment="1">
      <alignment horizontal="center"/>
    </xf>
    <xf numFmtId="0" fontId="94" fillId="0" borderId="11" xfId="0" applyFont="1" applyFill="1" applyBorder="1"/>
    <xf numFmtId="0" fontId="94" fillId="0" borderId="0" xfId="0" applyFont="1" applyFill="1" applyBorder="1" applyAlignment="1">
      <alignment horizontal="left" vertical="center"/>
    </xf>
    <xf numFmtId="0" fontId="94" fillId="0" borderId="0" xfId="0" applyFont="1" applyFill="1" applyBorder="1" applyAlignment="1">
      <alignment horizontal="left"/>
    </xf>
    <xf numFmtId="0" fontId="108" fillId="0" borderId="0" xfId="0" applyFont="1"/>
    <xf numFmtId="168" fontId="94" fillId="0" borderId="0" xfId="0" applyNumberFormat="1" applyFont="1" applyAlignment="1">
      <alignment horizontal="center" vertical="center"/>
    </xf>
    <xf numFmtId="0" fontId="94" fillId="0" borderId="0" xfId="0" applyFont="1" applyFill="1" applyAlignment="1"/>
    <xf numFmtId="49" fontId="88" fillId="0" borderId="0" xfId="0" applyNumberFormat="1" applyFont="1" applyFill="1" applyAlignment="1">
      <alignment horizontal="center"/>
    </xf>
    <xf numFmtId="0" fontId="31" fillId="0" borderId="0" xfId="1570" applyFont="1" applyFill="1" applyBorder="1"/>
    <xf numFmtId="0" fontId="31" fillId="0" borderId="0" xfId="1570" applyFont="1" applyFill="1" applyBorder="1" applyAlignment="1">
      <alignment horizontal="right"/>
    </xf>
    <xf numFmtId="0" fontId="31" fillId="0" borderId="0" xfId="1570" applyFont="1" applyFill="1" applyBorder="1" applyAlignment="1"/>
    <xf numFmtId="0" fontId="31" fillId="0" borderId="0" xfId="1570" applyFont="1" applyFill="1" applyBorder="1" applyAlignment="1">
      <alignment horizontal="left"/>
    </xf>
    <xf numFmtId="173" fontId="31" fillId="0" borderId="0" xfId="1570" applyNumberFormat="1" applyFont="1" applyFill="1" applyBorder="1" applyAlignment="1">
      <alignment horizontal="left"/>
    </xf>
    <xf numFmtId="0" fontId="31" fillId="0" borderId="28" xfId="1570" applyFont="1" applyFill="1" applyBorder="1" applyAlignment="1">
      <alignment horizontal="left"/>
    </xf>
    <xf numFmtId="168" fontId="31" fillId="0" borderId="28" xfId="578" applyNumberFormat="1" applyFont="1" applyFill="1" applyBorder="1"/>
    <xf numFmtId="172" fontId="31" fillId="0" borderId="0" xfId="55172" applyNumberFormat="1" applyFont="1" applyFill="1" applyBorder="1"/>
    <xf numFmtId="172" fontId="31" fillId="0" borderId="28" xfId="55172" applyNumberFormat="1" applyFont="1" applyFill="1" applyBorder="1"/>
    <xf numFmtId="0" fontId="96" fillId="0" borderId="0" xfId="1570" applyFont="1" applyFill="1" applyBorder="1" applyAlignment="1">
      <alignment horizontal="center"/>
    </xf>
    <xf numFmtId="0" fontId="31" fillId="0" borderId="0" xfId="0" applyFont="1" applyFill="1" applyBorder="1" applyAlignment="1">
      <alignment horizontal="left"/>
    </xf>
    <xf numFmtId="168" fontId="31" fillId="0" borderId="0" xfId="55171" applyNumberFormat="1" applyFont="1" applyFill="1" applyBorder="1"/>
    <xf numFmtId="168" fontId="31" fillId="0" borderId="28" xfId="55171" applyNumberFormat="1" applyFont="1" applyFill="1" applyBorder="1"/>
    <xf numFmtId="174" fontId="31" fillId="0" borderId="28" xfId="55172" applyNumberFormat="1" applyFont="1" applyFill="1" applyBorder="1"/>
    <xf numFmtId="0" fontId="31" fillId="0" borderId="0" xfId="41442" applyFont="1" applyAlignment="1">
      <alignment horizontal="right"/>
    </xf>
    <xf numFmtId="0" fontId="31" fillId="0" borderId="0" xfId="41442" applyFont="1" applyFill="1" applyAlignment="1">
      <alignment horizontal="right"/>
    </xf>
    <xf numFmtId="0" fontId="31" fillId="0" borderId="0" xfId="41442" applyFont="1" applyAlignment="1">
      <alignment vertical="center"/>
    </xf>
    <xf numFmtId="0" fontId="31" fillId="0" borderId="0" xfId="41442" applyFont="1" applyFill="1" applyAlignment="1">
      <alignment vertical="center"/>
    </xf>
    <xf numFmtId="168" fontId="0" fillId="0" borderId="0" xfId="55171" applyNumberFormat="1" applyFont="1" applyFill="1"/>
    <xf numFmtId="0" fontId="109" fillId="112" borderId="0" xfId="0" applyFont="1" applyFill="1" applyAlignment="1">
      <alignment horizontal="center"/>
    </xf>
    <xf numFmtId="166" fontId="0" fillId="112" borderId="0" xfId="0" applyNumberFormat="1" applyFont="1" applyFill="1" applyAlignment="1">
      <alignment horizontal="center"/>
    </xf>
    <xf numFmtId="0" fontId="0" fillId="112" borderId="0" xfId="0" applyFill="1" applyAlignment="1">
      <alignment horizontal="center"/>
    </xf>
    <xf numFmtId="37" fontId="0" fillId="112" borderId="0" xfId="0" applyNumberFormat="1" applyFill="1"/>
    <xf numFmtId="37" fontId="0" fillId="112" borderId="11" xfId="0" applyNumberFormat="1" applyFill="1" applyBorder="1"/>
    <xf numFmtId="37" fontId="0" fillId="112" borderId="0" xfId="0" applyNumberFormat="1" applyFill="1" applyBorder="1"/>
    <xf numFmtId="0" fontId="0" fillId="112" borderId="0" xfId="0" applyFill="1"/>
    <xf numFmtId="0" fontId="88" fillId="112" borderId="0" xfId="0" applyFont="1" applyFill="1" applyAlignment="1">
      <alignment horizontal="center"/>
    </xf>
    <xf numFmtId="0" fontId="87" fillId="112" borderId="0" xfId="0" applyFont="1" applyFill="1" applyAlignment="1">
      <alignment horizontal="center"/>
    </xf>
    <xf numFmtId="3" fontId="0" fillId="112" borderId="0" xfId="0" applyNumberFormat="1" applyFill="1"/>
    <xf numFmtId="0" fontId="88" fillId="0" borderId="0" xfId="0" applyFont="1" applyFill="1"/>
    <xf numFmtId="0" fontId="86" fillId="0" borderId="0" xfId="41442" applyFont="1" applyFill="1" applyAlignment="1">
      <alignment vertical="center"/>
    </xf>
    <xf numFmtId="0" fontId="31" fillId="0" borderId="0" xfId="0" applyFont="1" applyFill="1" applyAlignment="1">
      <alignment horizontal="center"/>
    </xf>
    <xf numFmtId="168" fontId="94" fillId="0" borderId="0" xfId="138" applyNumberFormat="1" applyFont="1" applyFill="1"/>
    <xf numFmtId="0" fontId="86" fillId="0" borderId="0" xfId="41442" applyFont="1" applyFill="1" applyAlignment="1"/>
    <xf numFmtId="0" fontId="87" fillId="0" borderId="0" xfId="0" applyFont="1" applyFill="1"/>
    <xf numFmtId="0" fontId="86" fillId="0" borderId="0" xfId="1570" applyFont="1" applyFill="1" applyBorder="1" applyAlignment="1">
      <alignment horizontal="center" vertical="center" wrapText="1"/>
    </xf>
    <xf numFmtId="0" fontId="50" fillId="0" borderId="0" xfId="0" applyFont="1" applyFill="1" applyAlignment="1">
      <alignment horizontal="right"/>
    </xf>
    <xf numFmtId="0" fontId="31" fillId="0" borderId="0" xfId="0" applyFont="1" applyFill="1" applyBorder="1" applyAlignment="1">
      <alignment horizontal="center" vertical="center"/>
    </xf>
    <xf numFmtId="0" fontId="31" fillId="0" borderId="0" xfId="1570" applyFont="1" applyFill="1" applyBorder="1" applyAlignment="1">
      <alignment horizontal="center" vertical="center"/>
    </xf>
    <xf numFmtId="37" fontId="94" fillId="0" borderId="0" xfId="138" applyNumberFormat="1" applyFont="1" applyFill="1" applyBorder="1" applyAlignment="1">
      <alignment horizontal="right"/>
    </xf>
    <xf numFmtId="0" fontId="0" fillId="110" borderId="0" xfId="0" applyFill="1"/>
    <xf numFmtId="168" fontId="0" fillId="0" borderId="0" xfId="0" applyNumberFormat="1"/>
    <xf numFmtId="168" fontId="0" fillId="110" borderId="0" xfId="0" applyNumberFormat="1" applyFill="1"/>
    <xf numFmtId="176" fontId="0" fillId="0" borderId="0" xfId="0" applyNumberFormat="1"/>
    <xf numFmtId="0" fontId="0" fillId="110" borderId="27" xfId="0" applyFill="1" applyBorder="1"/>
    <xf numFmtId="0" fontId="0" fillId="110" borderId="28" xfId="0" applyFill="1" applyBorder="1"/>
    <xf numFmtId="0" fontId="0" fillId="110" borderId="33" xfId="0" applyFill="1" applyBorder="1"/>
    <xf numFmtId="0" fontId="0" fillId="110" borderId="0" xfId="0" applyFill="1" applyBorder="1"/>
    <xf numFmtId="0" fontId="0" fillId="110" borderId="0" xfId="0" applyFill="1" applyBorder="1" applyAlignment="1">
      <alignment horizontal="center"/>
    </xf>
    <xf numFmtId="0" fontId="0" fillId="110" borderId="34" xfId="0" applyFill="1" applyBorder="1" applyAlignment="1">
      <alignment horizontal="center"/>
    </xf>
    <xf numFmtId="0" fontId="0" fillId="110" borderId="34" xfId="0" applyFill="1" applyBorder="1"/>
    <xf numFmtId="168" fontId="0" fillId="110" borderId="0" xfId="0" applyNumberFormat="1" applyFill="1" applyBorder="1"/>
    <xf numFmtId="168" fontId="0" fillId="110" borderId="34" xfId="0" applyNumberFormat="1" applyFill="1" applyBorder="1"/>
    <xf numFmtId="175" fontId="0" fillId="110" borderId="0" xfId="0" applyNumberFormat="1" applyFill="1" applyBorder="1"/>
    <xf numFmtId="5" fontId="0" fillId="110" borderId="36" xfId="0" applyNumberFormat="1" applyFill="1" applyBorder="1"/>
    <xf numFmtId="0" fontId="0" fillId="110" borderId="11" xfId="0" applyFill="1" applyBorder="1"/>
    <xf numFmtId="5" fontId="0" fillId="110" borderId="11" xfId="0" applyNumberFormat="1" applyFill="1" applyBorder="1"/>
    <xf numFmtId="5" fontId="0" fillId="110" borderId="35" xfId="0" applyNumberFormat="1" applyFill="1" applyBorder="1"/>
    <xf numFmtId="0" fontId="0" fillId="114" borderId="0" xfId="0" applyFill="1"/>
    <xf numFmtId="168" fontId="0" fillId="114" borderId="0" xfId="0" applyNumberFormat="1" applyFill="1"/>
    <xf numFmtId="0" fontId="0" fillId="113" borderId="0" xfId="0" applyFill="1"/>
    <xf numFmtId="168" fontId="0" fillId="113" borderId="0" xfId="0" applyNumberFormat="1" applyFill="1"/>
    <xf numFmtId="0" fontId="0" fillId="113" borderId="27" xfId="0" applyFill="1" applyBorder="1"/>
    <xf numFmtId="0" fontId="0" fillId="113" borderId="28" xfId="0" applyFill="1" applyBorder="1"/>
    <xf numFmtId="0" fontId="0" fillId="113" borderId="33" xfId="0" applyFill="1" applyBorder="1"/>
    <xf numFmtId="0" fontId="0" fillId="113" borderId="0" xfId="0" applyFill="1" applyBorder="1"/>
    <xf numFmtId="0" fontId="0" fillId="113" borderId="0" xfId="0" applyFill="1" applyBorder="1" applyAlignment="1">
      <alignment horizontal="center"/>
    </xf>
    <xf numFmtId="0" fontId="0" fillId="113" borderId="34" xfId="0" applyFill="1" applyBorder="1" applyAlignment="1">
      <alignment horizontal="center"/>
    </xf>
    <xf numFmtId="0" fontId="0" fillId="113" borderId="34" xfId="0" applyFill="1" applyBorder="1"/>
    <xf numFmtId="168" fontId="0" fillId="113" borderId="0" xfId="0" applyNumberFormat="1" applyFill="1" applyBorder="1"/>
    <xf numFmtId="168" fontId="0" fillId="113" borderId="34" xfId="0" applyNumberFormat="1" applyFill="1" applyBorder="1"/>
    <xf numFmtId="177" fontId="0" fillId="113" borderId="0" xfId="0" applyNumberFormat="1" applyFill="1" applyBorder="1"/>
    <xf numFmtId="5" fontId="0" fillId="113" borderId="36" xfId="0" applyNumberFormat="1" applyFill="1" applyBorder="1"/>
    <xf numFmtId="0" fontId="0" fillId="113" borderId="11" xfId="0" applyFill="1" applyBorder="1"/>
    <xf numFmtId="5" fontId="0" fillId="113" borderId="11" xfId="0" applyNumberFormat="1" applyFill="1" applyBorder="1"/>
    <xf numFmtId="5" fontId="0" fillId="113" borderId="35" xfId="0" applyNumberFormat="1" applyFill="1" applyBorder="1"/>
    <xf numFmtId="0" fontId="50" fillId="115" borderId="38" xfId="0" applyFont="1" applyFill="1" applyBorder="1"/>
    <xf numFmtId="0" fontId="0" fillId="115" borderId="39" xfId="0" applyFill="1" applyBorder="1"/>
    <xf numFmtId="0" fontId="0" fillId="115" borderId="40" xfId="0" applyFill="1" applyBorder="1"/>
    <xf numFmtId="0" fontId="0" fillId="115" borderId="27" xfId="0" applyFill="1" applyBorder="1"/>
    <xf numFmtId="0" fontId="0" fillId="115" borderId="28" xfId="0" applyFill="1" applyBorder="1"/>
    <xf numFmtId="0" fontId="0" fillId="115" borderId="33" xfId="0" applyFill="1" applyBorder="1"/>
    <xf numFmtId="0" fontId="0" fillId="115" borderId="0" xfId="0" applyFill="1" applyBorder="1"/>
    <xf numFmtId="0" fontId="0" fillId="115" borderId="0" xfId="0" applyFill="1" applyBorder="1" applyAlignment="1">
      <alignment horizontal="center"/>
    </xf>
    <xf numFmtId="0" fontId="0" fillId="115" borderId="34" xfId="0" applyFill="1" applyBorder="1" applyAlignment="1">
      <alignment horizontal="center"/>
    </xf>
    <xf numFmtId="0" fontId="0" fillId="115" borderId="34" xfId="0" applyFill="1" applyBorder="1"/>
    <xf numFmtId="168" fontId="0" fillId="115" borderId="0" xfId="0" applyNumberFormat="1" applyFill="1" applyBorder="1"/>
    <xf numFmtId="168" fontId="0" fillId="115" borderId="34" xfId="0" applyNumberFormat="1" applyFill="1" applyBorder="1"/>
    <xf numFmtId="177" fontId="0" fillId="115" borderId="0" xfId="0" applyNumberFormat="1" applyFill="1" applyBorder="1"/>
    <xf numFmtId="5" fontId="0" fillId="115" borderId="36" xfId="0" applyNumberFormat="1" applyFill="1" applyBorder="1"/>
    <xf numFmtId="0" fontId="0" fillId="115" borderId="11" xfId="0" applyFill="1" applyBorder="1"/>
    <xf numFmtId="5" fontId="0" fillId="115" borderId="11" xfId="0" applyNumberFormat="1" applyFill="1" applyBorder="1"/>
    <xf numFmtId="5" fontId="0" fillId="115" borderId="35" xfId="0" applyNumberFormat="1" applyFill="1" applyBorder="1"/>
    <xf numFmtId="0" fontId="0" fillId="0" borderId="0" xfId="0" applyAlignment="1">
      <alignment horizontal="left"/>
    </xf>
    <xf numFmtId="0" fontId="110" fillId="0" borderId="0" xfId="0" applyFont="1"/>
    <xf numFmtId="0" fontId="98" fillId="0" borderId="0" xfId="0" applyFont="1" applyFill="1" applyAlignment="1">
      <alignment horizontal="left" vertical="center"/>
    </xf>
    <xf numFmtId="179" fontId="55" fillId="0" borderId="0" xfId="0" applyNumberFormat="1" applyFont="1" applyFill="1" applyBorder="1"/>
    <xf numFmtId="5" fontId="93" fillId="0" borderId="37" xfId="0" applyNumberFormat="1" applyFont="1" applyFill="1" applyBorder="1" applyAlignment="1">
      <alignment horizontal="right"/>
    </xf>
    <xf numFmtId="0" fontId="111" fillId="0" borderId="0" xfId="0" applyFont="1"/>
    <xf numFmtId="0" fontId="0" fillId="0" borderId="0" xfId="0" applyAlignment="1">
      <alignment horizontal="center" vertical="center"/>
    </xf>
    <xf numFmtId="44" fontId="31" fillId="0" borderId="0" xfId="1570" applyNumberFormat="1" applyFont="1" applyFill="1" applyBorder="1"/>
    <xf numFmtId="38" fontId="94" fillId="0" borderId="0" xfId="0" applyNumberFormat="1" applyFont="1"/>
    <xf numFmtId="169" fontId="94" fillId="0" borderId="0" xfId="0" applyNumberFormat="1" applyFont="1"/>
    <xf numFmtId="169" fontId="94" fillId="0" borderId="0" xfId="0" applyNumberFormat="1" applyFont="1" applyBorder="1"/>
    <xf numFmtId="5" fontId="94" fillId="0" borderId="0" xfId="0" applyNumberFormat="1" applyFont="1" applyFill="1" applyBorder="1"/>
    <xf numFmtId="0" fontId="31" fillId="0" borderId="34" xfId="1570" applyFont="1" applyFill="1" applyBorder="1"/>
    <xf numFmtId="0" fontId="31" fillId="0" borderId="34" xfId="1570" applyFont="1" applyBorder="1"/>
    <xf numFmtId="0" fontId="31" fillId="0" borderId="11" xfId="1570" applyFont="1" applyFill="1" applyBorder="1"/>
    <xf numFmtId="0" fontId="31" fillId="0" borderId="35" xfId="1570" applyFont="1" applyBorder="1"/>
    <xf numFmtId="5" fontId="94" fillId="0" borderId="0" xfId="0" applyNumberFormat="1" applyFont="1" applyFill="1" applyBorder="1" applyAlignment="1">
      <alignment horizontal="center" vertical="center" wrapText="1"/>
    </xf>
    <xf numFmtId="0" fontId="31" fillId="0" borderId="36" xfId="1570" applyFont="1" applyFill="1" applyBorder="1" applyAlignment="1">
      <alignment horizontal="left"/>
    </xf>
    <xf numFmtId="0" fontId="94" fillId="0" borderId="11" xfId="0" applyFont="1" applyFill="1" applyBorder="1" applyAlignment="1">
      <alignment horizontal="left"/>
    </xf>
    <xf numFmtId="174" fontId="31" fillId="0" borderId="0" xfId="55172" applyNumberFormat="1" applyFont="1" applyFill="1" applyBorder="1"/>
    <xf numFmtId="0" fontId="50" fillId="116" borderId="0" xfId="0" applyFont="1" applyFill="1" applyAlignment="1">
      <alignment horizontal="center"/>
    </xf>
    <xf numFmtId="166" fontId="0" fillId="116" borderId="0" xfId="0" applyNumberFormat="1" applyFont="1" applyFill="1" applyAlignment="1">
      <alignment horizontal="center"/>
    </xf>
    <xf numFmtId="0" fontId="0" fillId="116" borderId="0" xfId="0" applyFill="1"/>
    <xf numFmtId="3" fontId="0" fillId="116" borderId="0" xfId="0" applyNumberFormat="1" applyFill="1"/>
    <xf numFmtId="3" fontId="0" fillId="116" borderId="11" xfId="0" applyNumberFormat="1" applyFill="1" applyBorder="1"/>
    <xf numFmtId="0" fontId="0" fillId="116" borderId="11" xfId="0" applyFill="1" applyBorder="1"/>
    <xf numFmtId="0" fontId="87" fillId="116" borderId="0" xfId="0" applyFont="1" applyFill="1" applyAlignment="1">
      <alignment horizontal="center"/>
    </xf>
    <xf numFmtId="0" fontId="0" fillId="116" borderId="0" xfId="0" applyFill="1" applyBorder="1"/>
    <xf numFmtId="174" fontId="31" fillId="0" borderId="11" xfId="55172" applyNumberFormat="1" applyFont="1" applyFill="1" applyBorder="1"/>
    <xf numFmtId="0" fontId="92" fillId="0" borderId="0" xfId="0" applyFont="1" applyAlignment="1">
      <alignment horizontal="left" vertical="center"/>
    </xf>
    <xf numFmtId="168" fontId="0" fillId="113" borderId="27" xfId="0" applyNumberFormat="1" applyFill="1" applyBorder="1"/>
    <xf numFmtId="168" fontId="0" fillId="113" borderId="28" xfId="0" applyNumberFormat="1" applyFill="1" applyBorder="1"/>
    <xf numFmtId="168" fontId="0" fillId="113" borderId="29" xfId="0" applyNumberFormat="1" applyFill="1" applyBorder="1"/>
    <xf numFmtId="168" fontId="0" fillId="113" borderId="33" xfId="0" applyNumberFormat="1" applyFill="1" applyBorder="1"/>
    <xf numFmtId="168" fontId="0" fillId="113" borderId="36" xfId="0" applyNumberFormat="1" applyFill="1" applyBorder="1"/>
    <xf numFmtId="168" fontId="0" fillId="113" borderId="11" xfId="0" applyNumberFormat="1" applyFill="1" applyBorder="1"/>
    <xf numFmtId="168" fontId="0" fillId="113" borderId="35" xfId="0" applyNumberFormat="1" applyFill="1" applyBorder="1"/>
    <xf numFmtId="0" fontId="0" fillId="113" borderId="36" xfId="0" applyFill="1" applyBorder="1"/>
    <xf numFmtId="0" fontId="50" fillId="63" borderId="41" xfId="0" applyFont="1" applyFill="1" applyBorder="1"/>
    <xf numFmtId="0" fontId="50" fillId="63" borderId="32" xfId="0" applyFont="1" applyFill="1" applyBorder="1"/>
    <xf numFmtId="0" fontId="50" fillId="63" borderId="42" xfId="0" applyFont="1" applyFill="1" applyBorder="1"/>
    <xf numFmtId="0" fontId="0" fillId="0" borderId="43" xfId="0" applyBorder="1"/>
    <xf numFmtId="0" fontId="0" fillId="0" borderId="44" xfId="0" applyBorder="1"/>
    <xf numFmtId="0" fontId="0" fillId="115" borderId="45" xfId="0" applyFill="1" applyBorder="1"/>
    <xf numFmtId="0" fontId="0" fillId="115" borderId="47" xfId="0" applyFill="1" applyBorder="1"/>
    <xf numFmtId="177" fontId="0" fillId="115" borderId="39" xfId="0" applyNumberFormat="1" applyFill="1" applyBorder="1"/>
    <xf numFmtId="0" fontId="0" fillId="115" borderId="38" xfId="0" applyFill="1" applyBorder="1"/>
    <xf numFmtId="0" fontId="0" fillId="115" borderId="48" xfId="0" applyFill="1" applyBorder="1"/>
    <xf numFmtId="0" fontId="50" fillId="63" borderId="49" xfId="0" applyFont="1" applyFill="1" applyBorder="1"/>
    <xf numFmtId="0" fontId="50" fillId="63" borderId="50" xfId="0" applyFont="1" applyFill="1" applyBorder="1"/>
    <xf numFmtId="177" fontId="50" fillId="63" borderId="50" xfId="0" applyNumberFormat="1" applyFont="1" applyFill="1" applyBorder="1"/>
    <xf numFmtId="180" fontId="50" fillId="63" borderId="51" xfId="0" applyNumberFormat="1" applyFont="1" applyFill="1" applyBorder="1"/>
    <xf numFmtId="0" fontId="0" fillId="0" borderId="9" xfId="0" applyBorder="1"/>
    <xf numFmtId="0" fontId="0" fillId="0" borderId="53" xfId="0" applyBorder="1"/>
    <xf numFmtId="177" fontId="0" fillId="0" borderId="0" xfId="0" applyNumberFormat="1"/>
    <xf numFmtId="3" fontId="114" fillId="0" borderId="0" xfId="0" applyNumberFormat="1" applyFont="1" applyFill="1"/>
    <xf numFmtId="3" fontId="114" fillId="0" borderId="11" xfId="0" applyNumberFormat="1" applyFont="1" applyFill="1" applyBorder="1"/>
    <xf numFmtId="37" fontId="114" fillId="0" borderId="0" xfId="0" applyNumberFormat="1" applyFont="1" applyFill="1"/>
    <xf numFmtId="37" fontId="114" fillId="0" borderId="11" xfId="0" applyNumberFormat="1" applyFont="1" applyFill="1" applyBorder="1"/>
    <xf numFmtId="168" fontId="0" fillId="97" borderId="33" xfId="0" applyNumberFormat="1" applyFill="1" applyBorder="1"/>
    <xf numFmtId="168" fontId="0" fillId="97" borderId="0" xfId="0" applyNumberFormat="1" applyFill="1" applyBorder="1"/>
    <xf numFmtId="168" fontId="0" fillId="97" borderId="34" xfId="0" applyNumberFormat="1" applyFill="1" applyBorder="1"/>
    <xf numFmtId="168" fontId="0" fillId="97" borderId="36" xfId="0" applyNumberFormat="1" applyFill="1" applyBorder="1"/>
    <xf numFmtId="168" fontId="0" fillId="97" borderId="11" xfId="0" applyNumberFormat="1" applyFill="1" applyBorder="1"/>
    <xf numFmtId="168" fontId="0" fillId="97" borderId="35" xfId="0" applyNumberFormat="1" applyFill="1" applyBorder="1"/>
    <xf numFmtId="181" fontId="31" fillId="0" borderId="0" xfId="138" applyNumberFormat="1" applyFont="1" applyFill="1" applyBorder="1"/>
    <xf numFmtId="182" fontId="31" fillId="0" borderId="0" xfId="0" applyNumberFormat="1" applyFont="1" applyFill="1"/>
    <xf numFmtId="0" fontId="50" fillId="116" borderId="0" xfId="0" applyFont="1" applyFill="1" applyAlignment="1">
      <alignment horizontal="center" wrapText="1"/>
    </xf>
    <xf numFmtId="49" fontId="88" fillId="116" borderId="0" xfId="0" applyNumberFormat="1" applyFont="1" applyFill="1" applyAlignment="1">
      <alignment horizontal="center" wrapText="1"/>
    </xf>
    <xf numFmtId="0" fontId="50" fillId="117" borderId="0" xfId="0" applyFont="1" applyFill="1" applyAlignment="1">
      <alignment horizontal="center" wrapText="1"/>
    </xf>
    <xf numFmtId="49" fontId="88" fillId="117" borderId="0" xfId="0" applyNumberFormat="1" applyFont="1" applyFill="1" applyAlignment="1">
      <alignment horizontal="center" wrapText="1"/>
    </xf>
    <xf numFmtId="166" fontId="0" fillId="117" borderId="0" xfId="0" applyNumberFormat="1" applyFont="1" applyFill="1" applyAlignment="1">
      <alignment horizontal="center"/>
    </xf>
    <xf numFmtId="0" fontId="87" fillId="117" borderId="0" xfId="0" applyFont="1" applyFill="1" applyAlignment="1">
      <alignment horizontal="center"/>
    </xf>
    <xf numFmtId="0" fontId="0" fillId="117" borderId="0" xfId="0" applyFill="1"/>
    <xf numFmtId="3" fontId="0" fillId="117" borderId="0" xfId="0" applyNumberFormat="1" applyFill="1"/>
    <xf numFmtId="3" fontId="0" fillId="117" borderId="11" xfId="0" applyNumberFormat="1" applyFill="1" applyBorder="1"/>
    <xf numFmtId="0" fontId="0" fillId="117" borderId="0" xfId="0" applyFill="1" applyBorder="1"/>
    <xf numFmtId="0" fontId="50" fillId="117" borderId="0" xfId="0" applyFont="1" applyFill="1" applyAlignment="1">
      <alignment horizontal="center"/>
    </xf>
    <xf numFmtId="0" fontId="0" fillId="117" borderId="11" xfId="0" applyFill="1" applyBorder="1"/>
    <xf numFmtId="0" fontId="50" fillId="118" borderId="0" xfId="0" applyFont="1" applyFill="1" applyAlignment="1">
      <alignment horizontal="center" vertical="center" wrapText="1"/>
    </xf>
    <xf numFmtId="49" fontId="88" fillId="118" borderId="0" xfId="0" applyNumberFormat="1" applyFont="1" applyFill="1" applyAlignment="1">
      <alignment horizontal="center" wrapText="1"/>
    </xf>
    <xf numFmtId="166" fontId="0" fillId="118" borderId="0" xfId="0" applyNumberFormat="1" applyFont="1" applyFill="1" applyAlignment="1">
      <alignment horizontal="center"/>
    </xf>
    <xf numFmtId="0" fontId="87" fillId="118" borderId="0" xfId="0" applyFont="1" applyFill="1" applyAlignment="1">
      <alignment horizontal="center"/>
    </xf>
    <xf numFmtId="0" fontId="0" fillId="118" borderId="0" xfId="0" applyFill="1"/>
    <xf numFmtId="3" fontId="0" fillId="118" borderId="0" xfId="0" applyNumberFormat="1" applyFill="1"/>
    <xf numFmtId="3" fontId="0" fillId="118" borderId="11" xfId="0" applyNumberFormat="1" applyFill="1" applyBorder="1"/>
    <xf numFmtId="0" fontId="0" fillId="118" borderId="0" xfId="0" applyFill="1" applyBorder="1"/>
    <xf numFmtId="0" fontId="50" fillId="118" borderId="0" xfId="0" applyFont="1" applyFill="1" applyAlignment="1">
      <alignment horizontal="center"/>
    </xf>
    <xf numFmtId="0" fontId="0" fillId="112" borderId="0" xfId="0" applyNumberFormat="1" applyFont="1" applyFill="1" applyAlignment="1">
      <alignment horizontal="center"/>
    </xf>
    <xf numFmtId="5" fontId="93" fillId="0" borderId="29" xfId="0" applyNumberFormat="1" applyFont="1" applyFill="1" applyBorder="1" applyAlignment="1">
      <alignment horizontal="right"/>
    </xf>
    <xf numFmtId="5" fontId="93" fillId="0" borderId="34" xfId="0" applyNumberFormat="1" applyFont="1" applyFill="1" applyBorder="1" applyAlignment="1">
      <alignment horizontal="right"/>
    </xf>
    <xf numFmtId="169" fontId="94" fillId="0" borderId="11" xfId="55172" applyNumberFormat="1" applyFont="1" applyBorder="1" applyAlignment="1">
      <alignment horizontal="center"/>
    </xf>
    <xf numFmtId="0" fontId="31" fillId="0" borderId="0" xfId="0" applyFont="1" applyFill="1"/>
    <xf numFmtId="5" fontId="94" fillId="0" borderId="0" xfId="0" applyNumberFormat="1" applyFont="1" applyFill="1" applyAlignment="1">
      <alignment horizontal="center"/>
    </xf>
    <xf numFmtId="0" fontId="50" fillId="112" borderId="0" xfId="0" applyFont="1" applyFill="1" applyBorder="1" applyAlignment="1">
      <alignment horizontal="center" vertical="center" wrapText="1"/>
    </xf>
    <xf numFmtId="0" fontId="115" fillId="0" borderId="0" xfId="1570" applyFont="1" applyBorder="1" applyAlignment="1">
      <alignment vertical="center" wrapText="1"/>
    </xf>
    <xf numFmtId="0" fontId="115" fillId="0" borderId="54" xfId="1570" applyFont="1" applyBorder="1" applyAlignment="1">
      <alignment horizontal="center" vertical="center" wrapText="1"/>
    </xf>
    <xf numFmtId="171" fontId="31" fillId="0" borderId="9" xfId="138" applyNumberFormat="1" applyFont="1" applyFill="1" applyBorder="1" applyAlignment="1">
      <alignment vertical="center"/>
    </xf>
    <xf numFmtId="167" fontId="31" fillId="0" borderId="9" xfId="138" applyNumberFormat="1" applyFont="1" applyFill="1" applyBorder="1" applyAlignment="1">
      <alignment vertical="center"/>
    </xf>
    <xf numFmtId="183" fontId="50" fillId="63" borderId="50" xfId="0" applyNumberFormat="1" applyFont="1" applyFill="1" applyBorder="1"/>
    <xf numFmtId="183" fontId="50" fillId="63" borderId="52" xfId="0" applyNumberFormat="1" applyFont="1" applyFill="1" applyBorder="1"/>
    <xf numFmtId="0" fontId="2" fillId="0" borderId="0" xfId="1570"/>
    <xf numFmtId="0" fontId="2" fillId="0" borderId="9" xfId="1570" applyBorder="1"/>
    <xf numFmtId="0" fontId="2" fillId="0" borderId="0" xfId="1570" applyFont="1" applyFill="1" applyAlignment="1">
      <alignment horizontal="center"/>
    </xf>
    <xf numFmtId="0" fontId="2" fillId="0" borderId="0" xfId="1570" applyFont="1"/>
    <xf numFmtId="0" fontId="2" fillId="119" borderId="0" xfId="1570" applyFill="1"/>
    <xf numFmtId="0" fontId="2" fillId="0" borderId="11" xfId="1570" applyBorder="1"/>
    <xf numFmtId="0" fontId="2" fillId="0" borderId="11" xfId="1570" applyFill="1" applyBorder="1" applyAlignment="1">
      <alignment horizontal="center"/>
    </xf>
    <xf numFmtId="0" fontId="2" fillId="0" borderId="11" xfId="1570" applyFont="1" applyBorder="1" applyAlignment="1">
      <alignment horizontal="center"/>
    </xf>
    <xf numFmtId="0" fontId="2" fillId="0" borderId="32" xfId="1570" applyFont="1" applyBorder="1" applyAlignment="1">
      <alignment horizontal="center"/>
    </xf>
    <xf numFmtId="0" fontId="2" fillId="0" borderId="0" xfId="1570" applyBorder="1"/>
    <xf numFmtId="0" fontId="2" fillId="0" borderId="0" xfId="1570" applyFill="1" applyBorder="1" applyAlignment="1">
      <alignment horizontal="center"/>
    </xf>
    <xf numFmtId="0" fontId="2" fillId="0" borderId="0" xfId="1570" applyFont="1" applyBorder="1" applyAlignment="1">
      <alignment horizontal="center"/>
    </xf>
    <xf numFmtId="0" fontId="92" fillId="0" borderId="0" xfId="1570" applyFont="1"/>
    <xf numFmtId="0" fontId="86" fillId="0" borderId="0" xfId="1570" applyFont="1"/>
    <xf numFmtId="0" fontId="86" fillId="0" borderId="0" xfId="1570" applyFont="1" applyFill="1" applyAlignment="1">
      <alignment horizontal="center"/>
    </xf>
    <xf numFmtId="0" fontId="2" fillId="0" borderId="0" xfId="1570" applyFill="1"/>
    <xf numFmtId="169" fontId="2" fillId="0" borderId="0" xfId="1570" applyNumberFormat="1" applyFont="1" applyFill="1"/>
    <xf numFmtId="169" fontId="2" fillId="0" borderId="0" xfId="1570" applyNumberFormat="1"/>
    <xf numFmtId="0" fontId="2" fillId="0" borderId="0" xfId="1570" applyFont="1" applyFill="1"/>
    <xf numFmtId="0" fontId="24" fillId="0" borderId="0" xfId="1570" applyFont="1"/>
    <xf numFmtId="169" fontId="0" fillId="0" borderId="0" xfId="578" applyNumberFormat="1" applyFont="1" applyBorder="1"/>
    <xf numFmtId="0" fontId="2" fillId="119" borderId="0" xfId="1570" applyFill="1" applyBorder="1"/>
    <xf numFmtId="169" fontId="47" fillId="0" borderId="0" xfId="578" applyNumberFormat="1" applyFont="1" applyBorder="1"/>
    <xf numFmtId="0" fontId="2" fillId="119" borderId="0" xfId="1570" applyFont="1" applyFill="1" applyBorder="1"/>
    <xf numFmtId="169" fontId="117" fillId="0" borderId="0" xfId="578" applyNumberFormat="1" applyFont="1" applyBorder="1"/>
    <xf numFmtId="0" fontId="2" fillId="0" borderId="0" xfId="1570" applyFont="1" applyBorder="1"/>
    <xf numFmtId="0" fontId="2" fillId="119" borderId="0" xfId="1570" applyFont="1" applyFill="1"/>
    <xf numFmtId="0" fontId="2" fillId="0" borderId="0" xfId="1570" applyFill="1" applyBorder="1"/>
    <xf numFmtId="169" fontId="2" fillId="0" borderId="0" xfId="578" applyNumberFormat="1" applyFont="1" applyFill="1" applyBorder="1"/>
    <xf numFmtId="0" fontId="2" fillId="0" borderId="11" xfId="1570" applyFill="1" applyBorder="1"/>
    <xf numFmtId="169" fontId="47" fillId="0" borderId="11" xfId="578" applyNumberFormat="1" applyFont="1" applyFill="1" applyBorder="1"/>
    <xf numFmtId="0" fontId="2" fillId="0" borderId="11" xfId="1570" applyFont="1" applyBorder="1"/>
    <xf numFmtId="169" fontId="47" fillId="0" borderId="11" xfId="578" applyNumberFormat="1" applyFont="1" applyBorder="1"/>
    <xf numFmtId="169" fontId="117" fillId="0" borderId="11" xfId="578" applyNumberFormat="1" applyFont="1" applyBorder="1"/>
    <xf numFmtId="0" fontId="86" fillId="0" borderId="0" xfId="1570" applyFont="1" applyFill="1" applyBorder="1"/>
    <xf numFmtId="169" fontId="2" fillId="0" borderId="0" xfId="1570" applyNumberFormat="1" applyFont="1" applyFill="1" applyBorder="1"/>
    <xf numFmtId="0" fontId="86" fillId="0" borderId="0" xfId="1570" applyFont="1" applyBorder="1"/>
    <xf numFmtId="168" fontId="2" fillId="0" borderId="0" xfId="1570" applyNumberFormat="1" applyFont="1" applyBorder="1"/>
    <xf numFmtId="184" fontId="2" fillId="0" borderId="0" xfId="1570" applyNumberFormat="1" applyFont="1" applyBorder="1"/>
    <xf numFmtId="169" fontId="2" fillId="0" borderId="0" xfId="1570" applyNumberFormat="1" applyFont="1" applyBorder="1"/>
    <xf numFmtId="168" fontId="2" fillId="0" borderId="0" xfId="1570" applyNumberFormat="1" applyFont="1" applyFill="1" applyBorder="1"/>
    <xf numFmtId="168" fontId="91" fillId="0" borderId="0" xfId="1570" applyNumberFormat="1" applyFont="1" applyFill="1" applyBorder="1"/>
    <xf numFmtId="0" fontId="118" fillId="0" borderId="0" xfId="1570" applyFont="1" applyBorder="1"/>
    <xf numFmtId="168" fontId="91" fillId="0" borderId="0" xfId="1570" applyNumberFormat="1" applyFont="1" applyBorder="1"/>
    <xf numFmtId="168" fontId="91" fillId="0" borderId="11" xfId="1570" applyNumberFormat="1" applyFont="1" applyBorder="1"/>
    <xf numFmtId="169" fontId="2" fillId="0" borderId="28" xfId="1570" applyNumberFormat="1" applyFont="1" applyFill="1" applyBorder="1"/>
    <xf numFmtId="0" fontId="118" fillId="0" borderId="28" xfId="1570" applyFont="1" applyBorder="1"/>
    <xf numFmtId="0" fontId="91" fillId="0" borderId="28" xfId="1570" applyFont="1" applyBorder="1"/>
    <xf numFmtId="0" fontId="2" fillId="0" borderId="28" xfId="1570" applyFont="1" applyBorder="1" applyAlignment="1">
      <alignment horizontal="center"/>
    </xf>
    <xf numFmtId="0" fontId="2" fillId="0" borderId="28" xfId="1570" applyFont="1" applyBorder="1"/>
    <xf numFmtId="168" fontId="86" fillId="0" borderId="0" xfId="1570" applyNumberFormat="1" applyFont="1" applyFill="1" applyBorder="1"/>
    <xf numFmtId="169" fontId="2" fillId="0" borderId="0" xfId="1570" applyNumberFormat="1" applyFont="1"/>
    <xf numFmtId="169" fontId="2" fillId="0" borderId="11" xfId="578" applyNumberFormat="1" applyFont="1" applyFill="1" applyBorder="1"/>
    <xf numFmtId="185" fontId="2" fillId="0" borderId="0" xfId="1570" applyNumberFormat="1" applyFont="1" applyFill="1" applyBorder="1"/>
    <xf numFmtId="0" fontId="119" fillId="0" borderId="0" xfId="1570" applyFont="1" applyFill="1"/>
    <xf numFmtId="168" fontId="47" fillId="0" borderId="0" xfId="578" applyNumberFormat="1" applyFont="1"/>
    <xf numFmtId="168" fontId="2" fillId="0" borderId="0" xfId="1570" applyNumberFormat="1" applyFont="1" applyFill="1"/>
    <xf numFmtId="168" fontId="117" fillId="0" borderId="0" xfId="578" applyNumberFormat="1" applyFont="1"/>
    <xf numFmtId="0" fontId="92" fillId="0" borderId="0" xfId="1570" applyFont="1" applyFill="1"/>
    <xf numFmtId="168" fontId="2" fillId="0" borderId="0" xfId="578" applyNumberFormat="1" applyFont="1"/>
    <xf numFmtId="0" fontId="86" fillId="0" borderId="0" xfId="1570" applyFont="1" applyFill="1"/>
    <xf numFmtId="0" fontId="24" fillId="0" borderId="0" xfId="1570" applyFont="1" applyFill="1"/>
    <xf numFmtId="168" fontId="24" fillId="0" borderId="0" xfId="578" applyNumberFormat="1" applyFont="1" applyFill="1"/>
    <xf numFmtId="168" fontId="2" fillId="0" borderId="0" xfId="578" applyNumberFormat="1" applyFont="1" applyFill="1"/>
    <xf numFmtId="0" fontId="2" fillId="0" borderId="0" xfId="1570" applyFont="1" applyFill="1" applyAlignment="1">
      <alignment horizontal="left" indent="1"/>
    </xf>
    <xf numFmtId="0" fontId="2" fillId="0" borderId="11" xfId="1570" applyFont="1" applyFill="1" applyBorder="1" applyAlignment="1">
      <alignment horizontal="left" indent="1"/>
    </xf>
    <xf numFmtId="0" fontId="2" fillId="0" borderId="11" xfId="1570" applyFont="1" applyFill="1" applyBorder="1"/>
    <xf numFmtId="169" fontId="24" fillId="0" borderId="11" xfId="578" applyNumberFormat="1" applyFont="1" applyFill="1" applyBorder="1"/>
    <xf numFmtId="168" fontId="117" fillId="0" borderId="11" xfId="578" applyNumberFormat="1" applyFont="1" applyBorder="1"/>
    <xf numFmtId="169" fontId="47" fillId="0" borderId="0" xfId="578" applyNumberFormat="1" applyFont="1"/>
    <xf numFmtId="169" fontId="117" fillId="0" borderId="0" xfId="578" applyNumberFormat="1" applyFont="1" applyFill="1"/>
    <xf numFmtId="169" fontId="117" fillId="0" borderId="0" xfId="578" applyNumberFormat="1" applyFont="1"/>
    <xf numFmtId="0" fontId="116" fillId="0" borderId="28" xfId="1570" applyFont="1" applyFill="1" applyBorder="1"/>
    <xf numFmtId="0" fontId="120" fillId="0" borderId="0" xfId="1570" applyFont="1"/>
    <xf numFmtId="0" fontId="121" fillId="0" borderId="0" xfId="1570" applyFont="1" applyFill="1" applyBorder="1"/>
    <xf numFmtId="0" fontId="116" fillId="0" borderId="0" xfId="1570" applyFont="1" applyFill="1" applyBorder="1"/>
    <xf numFmtId="5" fontId="2" fillId="0" borderId="0" xfId="578" applyNumberFormat="1" applyFont="1" applyBorder="1"/>
    <xf numFmtId="168" fontId="2" fillId="0" borderId="0" xfId="578" applyNumberFormat="1" applyFont="1" applyBorder="1"/>
    <xf numFmtId="187" fontId="2" fillId="0" borderId="0" xfId="1570" applyNumberFormat="1" applyFont="1" applyFill="1"/>
    <xf numFmtId="5" fontId="2" fillId="0" borderId="0" xfId="578" applyNumberFormat="1" applyFont="1" applyFill="1" applyBorder="1"/>
    <xf numFmtId="5" fontId="117" fillId="0" borderId="0" xfId="578" applyNumberFormat="1" applyFont="1"/>
    <xf numFmtId="0" fontId="86" fillId="0" borderId="27" xfId="1570" applyFont="1" applyFill="1" applyBorder="1" applyAlignment="1">
      <alignment horizontal="left"/>
    </xf>
    <xf numFmtId="5" fontId="2" fillId="0" borderId="29" xfId="578" applyNumberFormat="1" applyFont="1" applyFill="1" applyBorder="1"/>
    <xf numFmtId="0" fontId="86" fillId="0" borderId="33" xfId="1570" applyFont="1" applyFill="1" applyBorder="1"/>
    <xf numFmtId="5" fontId="2" fillId="0" borderId="34" xfId="578" applyNumberFormat="1" applyFont="1" applyFill="1" applyBorder="1"/>
    <xf numFmtId="0" fontId="116" fillId="0" borderId="33" xfId="1570" applyFont="1" applyFill="1" applyBorder="1"/>
    <xf numFmtId="5" fontId="2" fillId="0" borderId="37" xfId="578" applyNumberFormat="1" applyFont="1" applyFill="1" applyBorder="1"/>
    <xf numFmtId="0" fontId="120" fillId="0" borderId="36" xfId="1570" applyFont="1" applyFill="1" applyBorder="1"/>
    <xf numFmtId="0" fontId="120" fillId="0" borderId="35" xfId="1570" applyFont="1" applyFill="1" applyBorder="1"/>
    <xf numFmtId="0" fontId="120" fillId="119" borderId="0" xfId="1570" applyFont="1" applyFill="1"/>
    <xf numFmtId="0" fontId="116" fillId="0" borderId="0" xfId="1570" applyFont="1" applyBorder="1"/>
    <xf numFmtId="5" fontId="120" fillId="0" borderId="0" xfId="578" applyNumberFormat="1" applyFont="1" applyBorder="1"/>
    <xf numFmtId="168" fontId="120" fillId="0" borderId="0" xfId="578" applyNumberFormat="1" applyFont="1" applyBorder="1"/>
    <xf numFmtId="168" fontId="2" fillId="0" borderId="0" xfId="1570" applyNumberFormat="1" applyFill="1"/>
    <xf numFmtId="168" fontId="2" fillId="0" borderId="0" xfId="1570" applyNumberFormat="1" applyFont="1" applyFill="1" applyAlignment="1">
      <alignment horizontal="center"/>
    </xf>
    <xf numFmtId="0" fontId="30" fillId="0" borderId="0" xfId="1570" applyFont="1" applyFill="1"/>
    <xf numFmtId="3" fontId="2" fillId="0" borderId="0" xfId="1570" applyNumberFormat="1" applyFill="1"/>
    <xf numFmtId="168" fontId="30" fillId="0" borderId="0" xfId="578" applyNumberFormat="1" applyFont="1" applyFill="1"/>
    <xf numFmtId="0" fontId="30" fillId="0" borderId="0" xfId="1570" applyFont="1"/>
    <xf numFmtId="167" fontId="2" fillId="0" borderId="0" xfId="578" applyNumberFormat="1" applyFont="1" applyFill="1" applyBorder="1"/>
    <xf numFmtId="170" fontId="0" fillId="0" borderId="0" xfId="578" applyNumberFormat="1" applyFont="1" applyFill="1" applyBorder="1" applyAlignment="1">
      <alignment horizontal="center"/>
    </xf>
    <xf numFmtId="170" fontId="2" fillId="0" borderId="0" xfId="578" applyNumberFormat="1" applyFont="1" applyFill="1" applyBorder="1" applyAlignment="1">
      <alignment horizontal="center"/>
    </xf>
    <xf numFmtId="0" fontId="2" fillId="0" borderId="30" xfId="1570" applyBorder="1"/>
    <xf numFmtId="168" fontId="2" fillId="0" borderId="31" xfId="1570" applyNumberFormat="1" applyFill="1" applyBorder="1"/>
    <xf numFmtId="0" fontId="2" fillId="0" borderId="31" xfId="1570" applyBorder="1"/>
    <xf numFmtId="167" fontId="86" fillId="0" borderId="31" xfId="578" applyNumberFormat="1" applyFont="1" applyFill="1" applyBorder="1"/>
    <xf numFmtId="170" fontId="86" fillId="0" borderId="31" xfId="578" applyNumberFormat="1" applyFont="1" applyFill="1" applyBorder="1" applyAlignment="1">
      <alignment horizontal="center"/>
    </xf>
    <xf numFmtId="168" fontId="119" fillId="0" borderId="0" xfId="578" applyNumberFormat="1" applyFont="1" applyFill="1"/>
    <xf numFmtId="168" fontId="119" fillId="0" borderId="0" xfId="578" applyNumberFormat="1" applyFont="1" applyFill="1" applyAlignment="1">
      <alignment horizontal="center"/>
    </xf>
    <xf numFmtId="168" fontId="122" fillId="119" borderId="0" xfId="1570" applyNumberFormat="1" applyFont="1" applyFill="1"/>
    <xf numFmtId="5" fontId="2" fillId="0" borderId="0" xfId="578" applyNumberFormat="1" applyFont="1" applyFill="1"/>
    <xf numFmtId="168" fontId="47" fillId="0" borderId="0" xfId="578" applyNumberFormat="1" applyFont="1" applyFill="1"/>
    <xf numFmtId="5" fontId="31" fillId="0" borderId="0" xfId="1570" applyNumberFormat="1" applyFont="1" applyFill="1"/>
    <xf numFmtId="188" fontId="0" fillId="0" borderId="0" xfId="578" applyNumberFormat="1" applyFont="1" applyFill="1"/>
    <xf numFmtId="168" fontId="31" fillId="0" borderId="0" xfId="578" applyNumberFormat="1" applyFont="1" applyFill="1"/>
    <xf numFmtId="0" fontId="50" fillId="120" borderId="0" xfId="41408" applyFont="1" applyFill="1"/>
    <xf numFmtId="0" fontId="32" fillId="120" borderId="0" xfId="41408" applyFill="1"/>
    <xf numFmtId="0" fontId="88" fillId="120" borderId="0" xfId="41408" applyFont="1" applyFill="1"/>
    <xf numFmtId="0" fontId="32" fillId="120" borderId="0" xfId="41408" applyFont="1" applyFill="1"/>
    <xf numFmtId="0" fontId="87" fillId="120" borderId="0" xfId="41408" applyFont="1" applyFill="1" applyAlignment="1">
      <alignment horizontal="center"/>
    </xf>
    <xf numFmtId="0" fontId="0" fillId="120" borderId="0" xfId="41408" applyFont="1" applyFill="1"/>
    <xf numFmtId="0" fontId="51" fillId="120" borderId="0" xfId="41408" applyFont="1" applyFill="1"/>
    <xf numFmtId="10" fontId="32" fillId="120" borderId="0" xfId="41408" applyNumberFormat="1" applyFill="1"/>
    <xf numFmtId="0" fontId="123" fillId="120" borderId="0" xfId="41408" applyFont="1" applyFill="1"/>
    <xf numFmtId="10" fontId="32" fillId="120" borderId="0" xfId="1701" applyNumberFormat="1" applyFont="1" applyFill="1"/>
    <xf numFmtId="0" fontId="124" fillId="120" borderId="0" xfId="0" applyFont="1" applyFill="1" applyAlignment="1">
      <alignment horizontal="center"/>
    </xf>
    <xf numFmtId="172" fontId="32" fillId="120" borderId="0" xfId="1467" applyNumberFormat="1" applyFont="1" applyFill="1"/>
    <xf numFmtId="172" fontId="32" fillId="120" borderId="0" xfId="41408" applyNumberFormat="1" applyFill="1"/>
    <xf numFmtId="168" fontId="32" fillId="120" borderId="0" xfId="138" applyNumberFormat="1" applyFont="1" applyFill="1"/>
    <xf numFmtId="168" fontId="32" fillId="120" borderId="0" xfId="41408" applyNumberFormat="1" applyFill="1"/>
    <xf numFmtId="168" fontId="32" fillId="120" borderId="0" xfId="138" applyNumberFormat="1" applyFont="1" applyFill="1" applyBorder="1"/>
    <xf numFmtId="168" fontId="32" fillId="120" borderId="0" xfId="41408" applyNumberFormat="1" applyFill="1" applyBorder="1"/>
    <xf numFmtId="43" fontId="32" fillId="120" borderId="0" xfId="41408" applyNumberFormat="1" applyFont="1" applyFill="1"/>
    <xf numFmtId="43" fontId="32" fillId="120" borderId="0" xfId="41408" applyNumberFormat="1" applyFill="1"/>
    <xf numFmtId="172" fontId="32" fillId="120" borderId="0" xfId="1467" applyNumberFormat="1" applyFont="1" applyFill="1" applyBorder="1"/>
    <xf numFmtId="186" fontId="32" fillId="120" borderId="0" xfId="1701" applyNumberFormat="1" applyFont="1" applyFill="1" applyBorder="1"/>
    <xf numFmtId="6" fontId="2" fillId="120" borderId="0" xfId="0" applyNumberFormat="1" applyFont="1" applyFill="1" applyBorder="1"/>
    <xf numFmtId="0" fontId="32" fillId="120" borderId="0" xfId="41408" applyFill="1" applyBorder="1"/>
    <xf numFmtId="3" fontId="2" fillId="122" borderId="0" xfId="1570" applyNumberFormat="1" applyFill="1"/>
    <xf numFmtId="5" fontId="120" fillId="0" borderId="0" xfId="1570" applyNumberFormat="1" applyFont="1"/>
    <xf numFmtId="0" fontId="2" fillId="122" borderId="0" xfId="1570" applyFill="1"/>
    <xf numFmtId="167" fontId="86" fillId="122" borderId="31" xfId="578" applyNumberFormat="1" applyFont="1" applyFill="1" applyBorder="1"/>
    <xf numFmtId="5" fontId="2" fillId="0" borderId="0" xfId="1570" applyNumberFormat="1"/>
    <xf numFmtId="168" fontId="2" fillId="0" borderId="0" xfId="578" applyNumberFormat="1" applyFont="1" applyFill="1" applyBorder="1"/>
    <xf numFmtId="181" fontId="2" fillId="121" borderId="0" xfId="578" applyNumberFormat="1" applyFont="1" applyFill="1" applyBorder="1"/>
    <xf numFmtId="5" fontId="2" fillId="121" borderId="28" xfId="578" applyNumberFormat="1" applyFont="1" applyFill="1" applyBorder="1"/>
    <xf numFmtId="0" fontId="86" fillId="121" borderId="28" xfId="1570" applyFont="1" applyFill="1" applyBorder="1"/>
    <xf numFmtId="168" fontId="2" fillId="121" borderId="28" xfId="578" applyNumberFormat="1" applyFont="1" applyFill="1" applyBorder="1"/>
    <xf numFmtId="0" fontId="2" fillId="121" borderId="28" xfId="1570" applyFont="1" applyFill="1" applyBorder="1"/>
    <xf numFmtId="0" fontId="0" fillId="0" borderId="0" xfId="0" applyBorder="1" applyAlignment="1">
      <alignment horizontal="center" vertical="center"/>
    </xf>
    <xf numFmtId="0" fontId="0" fillId="0" borderId="54" xfId="0" applyBorder="1" applyAlignment="1">
      <alignment horizontal="center"/>
    </xf>
    <xf numFmtId="168" fontId="0" fillId="0" borderId="0" xfId="55171" applyNumberFormat="1" applyFont="1"/>
    <xf numFmtId="168" fontId="0" fillId="0" borderId="0" xfId="0" applyNumberFormat="1" applyBorder="1"/>
    <xf numFmtId="10" fontId="0" fillId="0" borderId="0" xfId="55173" applyNumberFormat="1" applyFont="1"/>
    <xf numFmtId="168" fontId="0" fillId="0" borderId="0" xfId="0" applyNumberFormat="1" applyFill="1"/>
    <xf numFmtId="10" fontId="0" fillId="0" borderId="0" xfId="55173" applyNumberFormat="1" applyFont="1" applyFill="1"/>
    <xf numFmtId="168" fontId="0" fillId="0" borderId="28" xfId="0" applyNumberFormat="1" applyFill="1" applyBorder="1"/>
    <xf numFmtId="10" fontId="0" fillId="0" borderId="28" xfId="0" applyNumberFormat="1" applyFill="1" applyBorder="1"/>
    <xf numFmtId="168" fontId="0" fillId="0" borderId="28" xfId="55171" applyNumberFormat="1" applyFont="1" applyFill="1" applyBorder="1"/>
    <xf numFmtId="0" fontId="0" fillId="0" borderId="28" xfId="0" applyBorder="1"/>
    <xf numFmtId="168" fontId="0" fillId="0" borderId="28" xfId="55171" applyNumberFormat="1" applyFont="1" applyBorder="1"/>
    <xf numFmtId="168" fontId="0" fillId="0" borderId="0" xfId="55171" applyNumberFormat="1" applyFont="1" applyBorder="1"/>
    <xf numFmtId="168" fontId="0" fillId="0" borderId="28" xfId="0" applyNumberFormat="1" applyBorder="1"/>
    <xf numFmtId="10" fontId="0" fillId="0" borderId="28" xfId="55173" applyNumberFormat="1" applyFont="1" applyBorder="1"/>
    <xf numFmtId="168" fontId="0" fillId="122" borderId="0" xfId="55171" applyNumberFormat="1" applyFont="1" applyFill="1"/>
    <xf numFmtId="0" fontId="0" fillId="122" borderId="0" xfId="0" applyFill="1"/>
    <xf numFmtId="10" fontId="0" fillId="0" borderId="28" xfId="0" applyNumberFormat="1" applyBorder="1"/>
    <xf numFmtId="171" fontId="94" fillId="121" borderId="0" xfId="0" applyNumberFormat="1" applyFont="1" applyFill="1" applyBorder="1"/>
    <xf numFmtId="167" fontId="2" fillId="0" borderId="0" xfId="1570" applyNumberFormat="1"/>
    <xf numFmtId="0" fontId="94" fillId="121" borderId="0" xfId="0" applyFont="1" applyFill="1" applyAlignment="1"/>
    <xf numFmtId="171" fontId="94" fillId="121" borderId="11" xfId="0" applyNumberFormat="1" applyFont="1" applyFill="1" applyBorder="1"/>
    <xf numFmtId="0" fontId="99" fillId="121" borderId="0" xfId="0" applyFont="1" applyFill="1" applyBorder="1" applyAlignment="1">
      <alignment horizontal="center"/>
    </xf>
    <xf numFmtId="0" fontId="99" fillId="121" borderId="11" xfId="0" applyFont="1" applyFill="1" applyBorder="1" applyAlignment="1">
      <alignment horizontal="center"/>
    </xf>
    <xf numFmtId="171" fontId="99" fillId="121" borderId="0" xfId="0" applyNumberFormat="1" applyFont="1" applyFill="1" applyBorder="1"/>
    <xf numFmtId="171" fontId="99" fillId="121" borderId="11" xfId="0" applyNumberFormat="1" applyFont="1" applyFill="1" applyBorder="1"/>
    <xf numFmtId="0" fontId="0" fillId="120" borderId="0" xfId="0" applyFill="1"/>
    <xf numFmtId="0" fontId="50" fillId="120" borderId="11" xfId="0" applyFont="1" applyFill="1" applyBorder="1"/>
    <xf numFmtId="0" fontId="0" fillId="120" borderId="11" xfId="0" applyFill="1" applyBorder="1"/>
    <xf numFmtId="0" fontId="0" fillId="120" borderId="0" xfId="0" applyFill="1" applyBorder="1"/>
    <xf numFmtId="5" fontId="0" fillId="120" borderId="11" xfId="0" applyNumberFormat="1" applyFill="1" applyBorder="1"/>
    <xf numFmtId="0" fontId="50" fillId="120" borderId="11" xfId="0" applyFont="1" applyFill="1" applyBorder="1" applyAlignment="1">
      <alignment horizontal="left"/>
    </xf>
    <xf numFmtId="0" fontId="127" fillId="120" borderId="0" xfId="0" applyFont="1" applyFill="1" applyBorder="1"/>
    <xf numFmtId="0" fontId="50" fillId="120" borderId="0" xfId="0" applyFont="1" applyFill="1"/>
    <xf numFmtId="5" fontId="128" fillId="120" borderId="0" xfId="0" applyNumberFormat="1" applyFont="1" applyFill="1"/>
    <xf numFmtId="5" fontId="50" fillId="120" borderId="11" xfId="0" applyNumberFormat="1" applyFont="1" applyFill="1" applyBorder="1" applyAlignment="1">
      <alignment horizontal="center"/>
    </xf>
    <xf numFmtId="0" fontId="0" fillId="120" borderId="0" xfId="0" applyFont="1" applyFill="1" applyAlignment="1">
      <alignment horizontal="right"/>
    </xf>
    <xf numFmtId="14" fontId="51" fillId="120" borderId="0" xfId="0" applyNumberFormat="1" applyFont="1" applyFill="1"/>
    <xf numFmtId="172" fontId="32" fillId="120" borderId="0" xfId="55172" applyNumberFormat="1" applyFont="1" applyFill="1"/>
    <xf numFmtId="0" fontId="129" fillId="0" borderId="0" xfId="0" applyFont="1" applyAlignment="1">
      <alignment horizontal="center"/>
    </xf>
    <xf numFmtId="0" fontId="129" fillId="0" borderId="11" xfId="0" applyFont="1" applyBorder="1" applyAlignment="1">
      <alignment horizontal="center"/>
    </xf>
    <xf numFmtId="0" fontId="129" fillId="0" borderId="0" xfId="0" applyFont="1" applyFill="1"/>
    <xf numFmtId="10" fontId="129" fillId="0" borderId="0" xfId="0" applyNumberFormat="1" applyFont="1" applyFill="1" applyBorder="1" applyAlignment="1"/>
    <xf numFmtId="181" fontId="129" fillId="0" borderId="11" xfId="1701" applyNumberFormat="1" applyFont="1" applyFill="1" applyBorder="1"/>
    <xf numFmtId="10" fontId="129" fillId="0" borderId="0" xfId="0" applyNumberFormat="1" applyFont="1" applyFill="1"/>
    <xf numFmtId="181" fontId="129" fillId="0" borderId="0" xfId="0" applyNumberFormat="1" applyFont="1" applyFill="1"/>
    <xf numFmtId="0" fontId="129" fillId="0" borderId="0" xfId="0" applyFont="1"/>
    <xf numFmtId="181" fontId="129" fillId="0" borderId="11" xfId="0" applyNumberFormat="1" applyFont="1" applyBorder="1"/>
    <xf numFmtId="189" fontId="129" fillId="0" borderId="58" xfId="1701" applyNumberFormat="1" applyFont="1" applyBorder="1"/>
    <xf numFmtId="171" fontId="94" fillId="0" borderId="0" xfId="0" quotePrefix="1" applyNumberFormat="1" applyFont="1" applyFill="1" applyBorder="1" applyAlignment="1">
      <alignment horizontal="center"/>
    </xf>
    <xf numFmtId="171" fontId="94" fillId="0" borderId="0" xfId="0" applyNumberFormat="1" applyFont="1" applyFill="1" applyBorder="1" applyAlignment="1">
      <alignment horizontal="center"/>
    </xf>
    <xf numFmtId="168" fontId="0" fillId="121" borderId="0" xfId="55171" applyNumberFormat="1" applyFont="1" applyFill="1"/>
    <xf numFmtId="3" fontId="94" fillId="121" borderId="0" xfId="0" applyNumberFormat="1" applyFont="1" applyFill="1" applyBorder="1"/>
    <xf numFmtId="0" fontId="2" fillId="121" borderId="0" xfId="1570" applyFill="1"/>
    <xf numFmtId="167" fontId="86" fillId="121" borderId="31" xfId="578" applyNumberFormat="1" applyFont="1" applyFill="1" applyBorder="1"/>
    <xf numFmtId="0" fontId="86" fillId="121" borderId="0" xfId="1570" applyFont="1" applyFill="1"/>
    <xf numFmtId="3" fontId="94" fillId="0" borderId="0" xfId="0" applyNumberFormat="1" applyFont="1" applyFill="1" applyBorder="1"/>
    <xf numFmtId="3" fontId="94" fillId="0" borderId="0" xfId="0" applyNumberFormat="1" applyFont="1" applyFill="1"/>
    <xf numFmtId="178" fontId="94" fillId="0" borderId="0" xfId="0" applyNumberFormat="1" applyFont="1" applyFill="1" applyAlignment="1">
      <alignment horizontal="right"/>
    </xf>
    <xf numFmtId="3" fontId="94" fillId="0" borderId="0" xfId="0" applyNumberFormat="1" applyFont="1" applyFill="1" applyAlignment="1">
      <alignment horizontal="right"/>
    </xf>
    <xf numFmtId="174" fontId="31" fillId="121" borderId="0" xfId="55172" applyNumberFormat="1" applyFont="1" applyFill="1" applyBorder="1"/>
    <xf numFmtId="0" fontId="0" fillId="120" borderId="0" xfId="0" applyFill="1" applyAlignment="1">
      <alignment horizontal="left" indent="1"/>
    </xf>
    <xf numFmtId="181" fontId="0" fillId="120" borderId="0" xfId="0" applyNumberFormat="1" applyFill="1"/>
    <xf numFmtId="171" fontId="31" fillId="121" borderId="9" xfId="138" applyNumberFormat="1" applyFont="1" applyFill="1" applyBorder="1" applyAlignment="1">
      <alignment vertical="center"/>
    </xf>
    <xf numFmtId="5" fontId="32" fillId="120" borderId="0" xfId="41408" applyNumberFormat="1" applyFill="1"/>
    <xf numFmtId="169" fontId="2" fillId="121" borderId="28" xfId="1570" applyNumberFormat="1" applyFont="1" applyFill="1" applyBorder="1"/>
    <xf numFmtId="0" fontId="0" fillId="120" borderId="0" xfId="41408" applyFont="1" applyFill="1" applyAlignment="1">
      <alignment horizontal="left" wrapText="1"/>
    </xf>
    <xf numFmtId="0" fontId="115" fillId="0" borderId="38" xfId="1570" applyFont="1" applyBorder="1" applyAlignment="1">
      <alignment horizontal="center" vertical="center" wrapText="1"/>
    </xf>
    <xf numFmtId="0" fontId="115" fillId="0" borderId="39" xfId="1570" applyFont="1" applyBorder="1" applyAlignment="1">
      <alignment horizontal="center" vertical="center" wrapText="1"/>
    </xf>
    <xf numFmtId="0" fontId="115" fillId="0" borderId="40" xfId="1570" applyFont="1" applyBorder="1" applyAlignment="1">
      <alignment horizontal="center" vertical="center" wrapText="1"/>
    </xf>
    <xf numFmtId="0" fontId="0" fillId="110" borderId="38" xfId="0" applyFill="1" applyBorder="1" applyAlignment="1">
      <alignment horizontal="center"/>
    </xf>
    <xf numFmtId="0" fontId="0" fillId="110" borderId="39" xfId="0" applyFill="1" applyBorder="1" applyAlignment="1">
      <alignment horizontal="center"/>
    </xf>
    <xf numFmtId="0" fontId="0" fillId="110" borderId="40" xfId="0" applyFill="1" applyBorder="1" applyAlignment="1">
      <alignment horizontal="center"/>
    </xf>
    <xf numFmtId="0" fontId="0" fillId="113" borderId="38" xfId="0" applyFill="1" applyBorder="1" applyAlignment="1">
      <alignment horizontal="center"/>
    </xf>
    <xf numFmtId="0" fontId="0" fillId="113" borderId="39" xfId="0" applyFill="1" applyBorder="1" applyAlignment="1">
      <alignment horizontal="center"/>
    </xf>
    <xf numFmtId="0" fontId="0" fillId="113" borderId="40" xfId="0" applyFill="1" applyBorder="1" applyAlignment="1">
      <alignment horizontal="center"/>
    </xf>
    <xf numFmtId="0" fontId="0" fillId="115" borderId="38" xfId="0" applyFill="1" applyBorder="1" applyAlignment="1">
      <alignment horizontal="center"/>
    </xf>
    <xf numFmtId="0" fontId="0" fillId="115" borderId="39" xfId="0" applyFill="1" applyBorder="1" applyAlignment="1">
      <alignment horizontal="center"/>
    </xf>
    <xf numFmtId="0" fontId="0" fillId="115" borderId="40" xfId="0" applyFill="1" applyBorder="1" applyAlignment="1">
      <alignment horizontal="center"/>
    </xf>
    <xf numFmtId="0" fontId="0" fillId="113" borderId="28" xfId="0" applyFill="1" applyBorder="1" applyAlignment="1">
      <alignment horizontal="center"/>
    </xf>
    <xf numFmtId="0" fontId="0" fillId="115" borderId="27" xfId="0" applyFill="1" applyBorder="1" applyAlignment="1">
      <alignment horizontal="center"/>
    </xf>
    <xf numFmtId="0" fontId="0" fillId="115" borderId="28" xfId="0" applyFill="1" applyBorder="1" applyAlignment="1">
      <alignment horizontal="center"/>
    </xf>
    <xf numFmtId="0" fontId="0" fillId="115" borderId="29" xfId="0" applyFill="1" applyBorder="1" applyAlignment="1">
      <alignment horizontal="center"/>
    </xf>
    <xf numFmtId="0" fontId="0" fillId="115" borderId="46" xfId="0" applyFill="1" applyBorder="1" applyAlignment="1">
      <alignment horizontal="center"/>
    </xf>
    <xf numFmtId="0" fontId="0" fillId="0" borderId="38" xfId="0" applyBorder="1" applyAlignment="1">
      <alignment horizontal="center"/>
    </xf>
    <xf numFmtId="0" fontId="0" fillId="0" borderId="40" xfId="0" applyBorder="1" applyAlignment="1">
      <alignment horizontal="center"/>
    </xf>
    <xf numFmtId="0" fontId="0" fillId="0" borderId="56" xfId="0" applyBorder="1" applyAlignment="1">
      <alignment horizontal="center" wrapText="1"/>
    </xf>
    <xf numFmtId="0" fontId="0" fillId="0" borderId="57" xfId="0" applyBorder="1" applyAlignment="1">
      <alignment horizontal="center" wrapText="1"/>
    </xf>
    <xf numFmtId="0" fontId="0" fillId="122" borderId="0" xfId="0" applyFill="1" applyAlignment="1">
      <alignment horizontal="center"/>
    </xf>
    <xf numFmtId="0" fontId="116" fillId="0" borderId="30" xfId="1570" applyFont="1" applyBorder="1" applyAlignment="1">
      <alignment horizontal="center"/>
    </xf>
    <xf numFmtId="0" fontId="116" fillId="0" borderId="31" xfId="1570" applyFont="1" applyBorder="1" applyAlignment="1">
      <alignment horizontal="center"/>
    </xf>
    <xf numFmtId="0" fontId="116" fillId="0" borderId="55" xfId="1570" applyFont="1" applyBorder="1" applyAlignment="1">
      <alignment horizontal="center"/>
    </xf>
  </cellXfs>
  <cellStyles count="55174">
    <cellStyle name=" 1" xfId="1" xr:uid="{00000000-0005-0000-0000-000000000000}"/>
    <cellStyle name=" 1 2" xfId="2" xr:uid="{00000000-0005-0000-0000-000001000000}"/>
    <cellStyle name=" 1 3" xfId="3" xr:uid="{00000000-0005-0000-0000-000002000000}"/>
    <cellStyle name="20% - Accent1" xfId="4" builtinId="30" customBuiltin="1"/>
    <cellStyle name="20% - Accent1 10" xfId="5121" xr:uid="{00000000-0005-0000-0000-000004000000}"/>
    <cellStyle name="20% - Accent1 10 2" xfId="6056" xr:uid="{00000000-0005-0000-0000-000005000000}"/>
    <cellStyle name="20% - Accent1 10 2 2" xfId="6057" xr:uid="{00000000-0005-0000-0000-000006000000}"/>
    <cellStyle name="20% - Accent1 10 2 3" xfId="6058" xr:uid="{00000000-0005-0000-0000-000007000000}"/>
    <cellStyle name="20% - Accent1 10 2_OATT calc" xfId="6059" xr:uid="{00000000-0005-0000-0000-000008000000}"/>
    <cellStyle name="20% - Accent1 10 3" xfId="6060" xr:uid="{00000000-0005-0000-0000-000009000000}"/>
    <cellStyle name="20% - Accent1 10 4" xfId="6061" xr:uid="{00000000-0005-0000-0000-00000A000000}"/>
    <cellStyle name="20% - Accent1 10_OATT calc" xfId="6062" xr:uid="{00000000-0005-0000-0000-00000B000000}"/>
    <cellStyle name="20% - Accent1 11" xfId="6063" xr:uid="{00000000-0005-0000-0000-00000C000000}"/>
    <cellStyle name="20% - Accent1 11 2" xfId="6064" xr:uid="{00000000-0005-0000-0000-00000D000000}"/>
    <cellStyle name="20% - Accent1 11 2 2" xfId="6065" xr:uid="{00000000-0005-0000-0000-00000E000000}"/>
    <cellStyle name="20% - Accent1 11 2 3" xfId="6066" xr:uid="{00000000-0005-0000-0000-00000F000000}"/>
    <cellStyle name="20% - Accent1 11 2_OATT calc" xfId="6067" xr:uid="{00000000-0005-0000-0000-000010000000}"/>
    <cellStyle name="20% - Accent1 11 3" xfId="6068" xr:uid="{00000000-0005-0000-0000-000011000000}"/>
    <cellStyle name="20% - Accent1 11 4" xfId="6069" xr:uid="{00000000-0005-0000-0000-000012000000}"/>
    <cellStyle name="20% - Accent1 11_OATT calc" xfId="6070" xr:uid="{00000000-0005-0000-0000-000013000000}"/>
    <cellStyle name="20% - Accent1 12" xfId="6071" xr:uid="{00000000-0005-0000-0000-000014000000}"/>
    <cellStyle name="20% - Accent1 12 2" xfId="6072" xr:uid="{00000000-0005-0000-0000-000015000000}"/>
    <cellStyle name="20% - Accent1 12 3" xfId="6073" xr:uid="{00000000-0005-0000-0000-000016000000}"/>
    <cellStyle name="20% - Accent1 12_OATT calc" xfId="6074" xr:uid="{00000000-0005-0000-0000-000017000000}"/>
    <cellStyle name="20% - Accent1 13" xfId="6075" xr:uid="{00000000-0005-0000-0000-000018000000}"/>
    <cellStyle name="20% - Accent1 14" xfId="6076" xr:uid="{00000000-0005-0000-0000-000019000000}"/>
    <cellStyle name="20% - Accent1 15" xfId="6077" xr:uid="{00000000-0005-0000-0000-00001A000000}"/>
    <cellStyle name="20% - Accent1 16" xfId="6078" xr:uid="{00000000-0005-0000-0000-00001B000000}"/>
    <cellStyle name="20% - Accent1 17" xfId="6079" xr:uid="{00000000-0005-0000-0000-00001C000000}"/>
    <cellStyle name="20% - Accent1 18" xfId="6080" xr:uid="{00000000-0005-0000-0000-00001D000000}"/>
    <cellStyle name="20% - Accent1 19" xfId="6081" xr:uid="{00000000-0005-0000-0000-00001E000000}"/>
    <cellStyle name="20% - Accent1 2" xfId="5" xr:uid="{00000000-0005-0000-0000-00001F000000}"/>
    <cellStyle name="20% - Accent1 2 10" xfId="6082" xr:uid="{00000000-0005-0000-0000-000020000000}"/>
    <cellStyle name="20% - Accent1 2 11" xfId="6083" xr:uid="{00000000-0005-0000-0000-000021000000}"/>
    <cellStyle name="20% - Accent1 2 12" xfId="6084" xr:uid="{00000000-0005-0000-0000-000022000000}"/>
    <cellStyle name="20% - Accent1 2 13" xfId="6085" xr:uid="{00000000-0005-0000-0000-000023000000}"/>
    <cellStyle name="20% - Accent1 2 2" xfId="6" xr:uid="{00000000-0005-0000-0000-000024000000}"/>
    <cellStyle name="20% - Accent1 2 2 10" xfId="6086" xr:uid="{00000000-0005-0000-0000-000025000000}"/>
    <cellStyle name="20% - Accent1 2 2 11" xfId="6087" xr:uid="{00000000-0005-0000-0000-000026000000}"/>
    <cellStyle name="20% - Accent1 2 2 12" xfId="6088" xr:uid="{00000000-0005-0000-0000-000027000000}"/>
    <cellStyle name="20% - Accent1 2 2 13" xfId="6089" xr:uid="{00000000-0005-0000-0000-000028000000}"/>
    <cellStyle name="20% - Accent1 2 2 14" xfId="6090" xr:uid="{00000000-0005-0000-0000-000029000000}"/>
    <cellStyle name="20% - Accent1 2 2 15" xfId="6091" xr:uid="{00000000-0005-0000-0000-00002A000000}"/>
    <cellStyle name="20% - Accent1 2 2 2" xfId="3208" xr:uid="{00000000-0005-0000-0000-00002B000000}"/>
    <cellStyle name="20% - Accent1 2 2 2 10" xfId="6092" xr:uid="{00000000-0005-0000-0000-00002C000000}"/>
    <cellStyle name="20% - Accent1 2 2 2 11" xfId="6093" xr:uid="{00000000-0005-0000-0000-00002D000000}"/>
    <cellStyle name="20% - Accent1 2 2 2 12" xfId="6094" xr:uid="{00000000-0005-0000-0000-00002E000000}"/>
    <cellStyle name="20% - Accent1 2 2 2 2" xfId="3793" xr:uid="{00000000-0005-0000-0000-00002F000000}"/>
    <cellStyle name="20% - Accent1 2 2 2 2 10" xfId="6095" xr:uid="{00000000-0005-0000-0000-000030000000}"/>
    <cellStyle name="20% - Accent1 2 2 2 2 11" xfId="6096" xr:uid="{00000000-0005-0000-0000-000031000000}"/>
    <cellStyle name="20% - Accent1 2 2 2 2 2" xfId="4894" xr:uid="{00000000-0005-0000-0000-000032000000}"/>
    <cellStyle name="20% - Accent1 2 2 2 2 2 10" xfId="6097" xr:uid="{00000000-0005-0000-0000-000033000000}"/>
    <cellStyle name="20% - Accent1 2 2 2 2 2 11" xfId="6098" xr:uid="{00000000-0005-0000-0000-000034000000}"/>
    <cellStyle name="20% - Accent1 2 2 2 2 2 2" xfId="6099" xr:uid="{00000000-0005-0000-0000-000035000000}"/>
    <cellStyle name="20% - Accent1 2 2 2 2 2 2 2" xfId="6100" xr:uid="{00000000-0005-0000-0000-000036000000}"/>
    <cellStyle name="20% - Accent1 2 2 2 2 2 2 2 2" xfId="6101" xr:uid="{00000000-0005-0000-0000-000037000000}"/>
    <cellStyle name="20% - Accent1 2 2 2 2 2 2 2 3" xfId="6102" xr:uid="{00000000-0005-0000-0000-000038000000}"/>
    <cellStyle name="20% - Accent1 2 2 2 2 2 2 2_OATT calc" xfId="6103" xr:uid="{00000000-0005-0000-0000-000039000000}"/>
    <cellStyle name="20% - Accent1 2 2 2 2 2 2 3" xfId="6104" xr:uid="{00000000-0005-0000-0000-00003A000000}"/>
    <cellStyle name="20% - Accent1 2 2 2 2 2 2 4" xfId="6105" xr:uid="{00000000-0005-0000-0000-00003B000000}"/>
    <cellStyle name="20% - Accent1 2 2 2 2 2 2 5" xfId="6106" xr:uid="{00000000-0005-0000-0000-00003C000000}"/>
    <cellStyle name="20% - Accent1 2 2 2 2 2 2_OATT calc" xfId="6107" xr:uid="{00000000-0005-0000-0000-00003D000000}"/>
    <cellStyle name="20% - Accent1 2 2 2 2 2 3" xfId="6108" xr:uid="{00000000-0005-0000-0000-00003E000000}"/>
    <cellStyle name="20% - Accent1 2 2 2 2 2 3 2" xfId="6109" xr:uid="{00000000-0005-0000-0000-00003F000000}"/>
    <cellStyle name="20% - Accent1 2 2 2 2 2 3 2 2" xfId="6110" xr:uid="{00000000-0005-0000-0000-000040000000}"/>
    <cellStyle name="20% - Accent1 2 2 2 2 2 3 2 3" xfId="6111" xr:uid="{00000000-0005-0000-0000-000041000000}"/>
    <cellStyle name="20% - Accent1 2 2 2 2 2 3 2_OATT calc" xfId="6112" xr:uid="{00000000-0005-0000-0000-000042000000}"/>
    <cellStyle name="20% - Accent1 2 2 2 2 2 3 3" xfId="6113" xr:uid="{00000000-0005-0000-0000-000043000000}"/>
    <cellStyle name="20% - Accent1 2 2 2 2 2 3 4" xfId="6114" xr:uid="{00000000-0005-0000-0000-000044000000}"/>
    <cellStyle name="20% - Accent1 2 2 2 2 2 3_OATT calc" xfId="6115" xr:uid="{00000000-0005-0000-0000-000045000000}"/>
    <cellStyle name="20% - Accent1 2 2 2 2 2 4" xfId="6116" xr:uid="{00000000-0005-0000-0000-000046000000}"/>
    <cellStyle name="20% - Accent1 2 2 2 2 2 4 2" xfId="6117" xr:uid="{00000000-0005-0000-0000-000047000000}"/>
    <cellStyle name="20% - Accent1 2 2 2 2 2 4 3" xfId="6118" xr:uid="{00000000-0005-0000-0000-000048000000}"/>
    <cellStyle name="20% - Accent1 2 2 2 2 2 4_OATT calc" xfId="6119" xr:uid="{00000000-0005-0000-0000-000049000000}"/>
    <cellStyle name="20% - Accent1 2 2 2 2 2 5" xfId="6120" xr:uid="{00000000-0005-0000-0000-00004A000000}"/>
    <cellStyle name="20% - Accent1 2 2 2 2 2 6" xfId="6121" xr:uid="{00000000-0005-0000-0000-00004B000000}"/>
    <cellStyle name="20% - Accent1 2 2 2 2 2 7" xfId="6122" xr:uid="{00000000-0005-0000-0000-00004C000000}"/>
    <cellStyle name="20% - Accent1 2 2 2 2 2 8" xfId="6123" xr:uid="{00000000-0005-0000-0000-00004D000000}"/>
    <cellStyle name="20% - Accent1 2 2 2 2 2 9" xfId="6124" xr:uid="{00000000-0005-0000-0000-00004E000000}"/>
    <cellStyle name="20% - Accent1 2 2 2 2 2_OATT calc" xfId="6125" xr:uid="{00000000-0005-0000-0000-00004F000000}"/>
    <cellStyle name="20% - Accent1 2 2 2 2 3" xfId="5851" xr:uid="{00000000-0005-0000-0000-000050000000}"/>
    <cellStyle name="20% - Accent1 2 2 2 2 3 2" xfId="6126" xr:uid="{00000000-0005-0000-0000-000051000000}"/>
    <cellStyle name="20% - Accent1 2 2 2 2 3 2 2" xfId="6127" xr:uid="{00000000-0005-0000-0000-000052000000}"/>
    <cellStyle name="20% - Accent1 2 2 2 2 3 2 3" xfId="6128" xr:uid="{00000000-0005-0000-0000-000053000000}"/>
    <cellStyle name="20% - Accent1 2 2 2 2 3 2_OATT calc" xfId="6129" xr:uid="{00000000-0005-0000-0000-000054000000}"/>
    <cellStyle name="20% - Accent1 2 2 2 2 3 3" xfId="6130" xr:uid="{00000000-0005-0000-0000-000055000000}"/>
    <cellStyle name="20% - Accent1 2 2 2 2 3 4" xfId="6131" xr:uid="{00000000-0005-0000-0000-000056000000}"/>
    <cellStyle name="20% - Accent1 2 2 2 2 3 5" xfId="6132" xr:uid="{00000000-0005-0000-0000-000057000000}"/>
    <cellStyle name="20% - Accent1 2 2 2 2 3_OATT calc" xfId="6133" xr:uid="{00000000-0005-0000-0000-000058000000}"/>
    <cellStyle name="20% - Accent1 2 2 2 2 4" xfId="6134" xr:uid="{00000000-0005-0000-0000-000059000000}"/>
    <cellStyle name="20% - Accent1 2 2 2 2 4 2" xfId="6135" xr:uid="{00000000-0005-0000-0000-00005A000000}"/>
    <cellStyle name="20% - Accent1 2 2 2 2 4 2 2" xfId="6136" xr:uid="{00000000-0005-0000-0000-00005B000000}"/>
    <cellStyle name="20% - Accent1 2 2 2 2 4 2 3" xfId="6137" xr:uid="{00000000-0005-0000-0000-00005C000000}"/>
    <cellStyle name="20% - Accent1 2 2 2 2 4 2_OATT calc" xfId="6138" xr:uid="{00000000-0005-0000-0000-00005D000000}"/>
    <cellStyle name="20% - Accent1 2 2 2 2 4 3" xfId="6139" xr:uid="{00000000-0005-0000-0000-00005E000000}"/>
    <cellStyle name="20% - Accent1 2 2 2 2 4 4" xfId="6140" xr:uid="{00000000-0005-0000-0000-00005F000000}"/>
    <cellStyle name="20% - Accent1 2 2 2 2 4_OATT calc" xfId="6141" xr:uid="{00000000-0005-0000-0000-000060000000}"/>
    <cellStyle name="20% - Accent1 2 2 2 2 5" xfId="6142" xr:uid="{00000000-0005-0000-0000-000061000000}"/>
    <cellStyle name="20% - Accent1 2 2 2 2 5 2" xfId="6143" xr:uid="{00000000-0005-0000-0000-000062000000}"/>
    <cellStyle name="20% - Accent1 2 2 2 2 5 3" xfId="6144" xr:uid="{00000000-0005-0000-0000-000063000000}"/>
    <cellStyle name="20% - Accent1 2 2 2 2 5_OATT calc" xfId="6145" xr:uid="{00000000-0005-0000-0000-000064000000}"/>
    <cellStyle name="20% - Accent1 2 2 2 2 6" xfId="6146" xr:uid="{00000000-0005-0000-0000-000065000000}"/>
    <cellStyle name="20% - Accent1 2 2 2 2 7" xfId="6147" xr:uid="{00000000-0005-0000-0000-000066000000}"/>
    <cellStyle name="20% - Accent1 2 2 2 2 8" xfId="6148" xr:uid="{00000000-0005-0000-0000-000067000000}"/>
    <cellStyle name="20% - Accent1 2 2 2 2 9" xfId="6149" xr:uid="{00000000-0005-0000-0000-000068000000}"/>
    <cellStyle name="20% - Accent1 2 2 2 2_OATT calc" xfId="6150" xr:uid="{00000000-0005-0000-0000-000069000000}"/>
    <cellStyle name="20% - Accent1 2 2 2 3" xfId="4476" xr:uid="{00000000-0005-0000-0000-00006A000000}"/>
    <cellStyle name="20% - Accent1 2 2 2 3 10" xfId="6151" xr:uid="{00000000-0005-0000-0000-00006B000000}"/>
    <cellStyle name="20% - Accent1 2 2 2 3 11" xfId="6152" xr:uid="{00000000-0005-0000-0000-00006C000000}"/>
    <cellStyle name="20% - Accent1 2 2 2 3 2" xfId="6153" xr:uid="{00000000-0005-0000-0000-00006D000000}"/>
    <cellStyle name="20% - Accent1 2 2 2 3 2 2" xfId="6154" xr:uid="{00000000-0005-0000-0000-00006E000000}"/>
    <cellStyle name="20% - Accent1 2 2 2 3 2 2 2" xfId="6155" xr:uid="{00000000-0005-0000-0000-00006F000000}"/>
    <cellStyle name="20% - Accent1 2 2 2 3 2 2 3" xfId="6156" xr:uid="{00000000-0005-0000-0000-000070000000}"/>
    <cellStyle name="20% - Accent1 2 2 2 3 2 2_OATT calc" xfId="6157" xr:uid="{00000000-0005-0000-0000-000071000000}"/>
    <cellStyle name="20% - Accent1 2 2 2 3 2 3" xfId="6158" xr:uid="{00000000-0005-0000-0000-000072000000}"/>
    <cellStyle name="20% - Accent1 2 2 2 3 2 4" xfId="6159" xr:uid="{00000000-0005-0000-0000-000073000000}"/>
    <cellStyle name="20% - Accent1 2 2 2 3 2 5" xfId="6160" xr:uid="{00000000-0005-0000-0000-000074000000}"/>
    <cellStyle name="20% - Accent1 2 2 2 3 2_OATT calc" xfId="6161" xr:uid="{00000000-0005-0000-0000-000075000000}"/>
    <cellStyle name="20% - Accent1 2 2 2 3 3" xfId="6162" xr:uid="{00000000-0005-0000-0000-000076000000}"/>
    <cellStyle name="20% - Accent1 2 2 2 3 3 2" xfId="6163" xr:uid="{00000000-0005-0000-0000-000077000000}"/>
    <cellStyle name="20% - Accent1 2 2 2 3 3 2 2" xfId="6164" xr:uid="{00000000-0005-0000-0000-000078000000}"/>
    <cellStyle name="20% - Accent1 2 2 2 3 3 2 3" xfId="6165" xr:uid="{00000000-0005-0000-0000-000079000000}"/>
    <cellStyle name="20% - Accent1 2 2 2 3 3 2_OATT calc" xfId="6166" xr:uid="{00000000-0005-0000-0000-00007A000000}"/>
    <cellStyle name="20% - Accent1 2 2 2 3 3 3" xfId="6167" xr:uid="{00000000-0005-0000-0000-00007B000000}"/>
    <cellStyle name="20% - Accent1 2 2 2 3 3 4" xfId="6168" xr:uid="{00000000-0005-0000-0000-00007C000000}"/>
    <cellStyle name="20% - Accent1 2 2 2 3 3_OATT calc" xfId="6169" xr:uid="{00000000-0005-0000-0000-00007D000000}"/>
    <cellStyle name="20% - Accent1 2 2 2 3 4" xfId="6170" xr:uid="{00000000-0005-0000-0000-00007E000000}"/>
    <cellStyle name="20% - Accent1 2 2 2 3 4 2" xfId="6171" xr:uid="{00000000-0005-0000-0000-00007F000000}"/>
    <cellStyle name="20% - Accent1 2 2 2 3 4 3" xfId="6172" xr:uid="{00000000-0005-0000-0000-000080000000}"/>
    <cellStyle name="20% - Accent1 2 2 2 3 4_OATT calc" xfId="6173" xr:uid="{00000000-0005-0000-0000-000081000000}"/>
    <cellStyle name="20% - Accent1 2 2 2 3 5" xfId="6174" xr:uid="{00000000-0005-0000-0000-000082000000}"/>
    <cellStyle name="20% - Accent1 2 2 2 3 6" xfId="6175" xr:uid="{00000000-0005-0000-0000-000083000000}"/>
    <cellStyle name="20% - Accent1 2 2 2 3 7" xfId="6176" xr:uid="{00000000-0005-0000-0000-000084000000}"/>
    <cellStyle name="20% - Accent1 2 2 2 3 8" xfId="6177" xr:uid="{00000000-0005-0000-0000-000085000000}"/>
    <cellStyle name="20% - Accent1 2 2 2 3 9" xfId="6178" xr:uid="{00000000-0005-0000-0000-000086000000}"/>
    <cellStyle name="20% - Accent1 2 2 2 3_OATT calc" xfId="6179" xr:uid="{00000000-0005-0000-0000-000087000000}"/>
    <cellStyle name="20% - Accent1 2 2 2 4" xfId="5376" xr:uid="{00000000-0005-0000-0000-000088000000}"/>
    <cellStyle name="20% - Accent1 2 2 2 4 2" xfId="6180" xr:uid="{00000000-0005-0000-0000-000089000000}"/>
    <cellStyle name="20% - Accent1 2 2 2 4 2 2" xfId="6181" xr:uid="{00000000-0005-0000-0000-00008A000000}"/>
    <cellStyle name="20% - Accent1 2 2 2 4 2 3" xfId="6182" xr:uid="{00000000-0005-0000-0000-00008B000000}"/>
    <cellStyle name="20% - Accent1 2 2 2 4 2_OATT calc" xfId="6183" xr:uid="{00000000-0005-0000-0000-00008C000000}"/>
    <cellStyle name="20% - Accent1 2 2 2 4 3" xfId="6184" xr:uid="{00000000-0005-0000-0000-00008D000000}"/>
    <cellStyle name="20% - Accent1 2 2 2 4 4" xfId="6185" xr:uid="{00000000-0005-0000-0000-00008E000000}"/>
    <cellStyle name="20% - Accent1 2 2 2 4 5" xfId="6186" xr:uid="{00000000-0005-0000-0000-00008F000000}"/>
    <cellStyle name="20% - Accent1 2 2 2 4_OATT calc" xfId="6187" xr:uid="{00000000-0005-0000-0000-000090000000}"/>
    <cellStyle name="20% - Accent1 2 2 2 5" xfId="6188" xr:uid="{00000000-0005-0000-0000-000091000000}"/>
    <cellStyle name="20% - Accent1 2 2 2 5 2" xfId="6189" xr:uid="{00000000-0005-0000-0000-000092000000}"/>
    <cellStyle name="20% - Accent1 2 2 2 5 2 2" xfId="6190" xr:uid="{00000000-0005-0000-0000-000093000000}"/>
    <cellStyle name="20% - Accent1 2 2 2 5 2 3" xfId="6191" xr:uid="{00000000-0005-0000-0000-000094000000}"/>
    <cellStyle name="20% - Accent1 2 2 2 5 2_OATT calc" xfId="6192" xr:uid="{00000000-0005-0000-0000-000095000000}"/>
    <cellStyle name="20% - Accent1 2 2 2 5 3" xfId="6193" xr:uid="{00000000-0005-0000-0000-000096000000}"/>
    <cellStyle name="20% - Accent1 2 2 2 5 4" xfId="6194" xr:uid="{00000000-0005-0000-0000-000097000000}"/>
    <cellStyle name="20% - Accent1 2 2 2 5_OATT calc" xfId="6195" xr:uid="{00000000-0005-0000-0000-000098000000}"/>
    <cellStyle name="20% - Accent1 2 2 2 6" xfId="6196" xr:uid="{00000000-0005-0000-0000-000099000000}"/>
    <cellStyle name="20% - Accent1 2 2 2 6 2" xfId="6197" xr:uid="{00000000-0005-0000-0000-00009A000000}"/>
    <cellStyle name="20% - Accent1 2 2 2 6 3" xfId="6198" xr:uid="{00000000-0005-0000-0000-00009B000000}"/>
    <cellStyle name="20% - Accent1 2 2 2 6_OATT calc" xfId="6199" xr:uid="{00000000-0005-0000-0000-00009C000000}"/>
    <cellStyle name="20% - Accent1 2 2 2 7" xfId="6200" xr:uid="{00000000-0005-0000-0000-00009D000000}"/>
    <cellStyle name="20% - Accent1 2 2 2 8" xfId="6201" xr:uid="{00000000-0005-0000-0000-00009E000000}"/>
    <cellStyle name="20% - Accent1 2 2 2 9" xfId="6202" xr:uid="{00000000-0005-0000-0000-00009F000000}"/>
    <cellStyle name="20% - Accent1 2 2 2_OATT calc" xfId="6203" xr:uid="{00000000-0005-0000-0000-0000A0000000}"/>
    <cellStyle name="20% - Accent1 2 2 3" xfId="3278" xr:uid="{00000000-0005-0000-0000-0000A1000000}"/>
    <cellStyle name="20% - Accent1 2 2 3 10" xfId="6204" xr:uid="{00000000-0005-0000-0000-0000A2000000}"/>
    <cellStyle name="20% - Accent1 2 2 3 11" xfId="6205" xr:uid="{00000000-0005-0000-0000-0000A3000000}"/>
    <cellStyle name="20% - Accent1 2 2 3 12" xfId="6206" xr:uid="{00000000-0005-0000-0000-0000A4000000}"/>
    <cellStyle name="20% - Accent1 2 2 3 2" xfId="3860" xr:uid="{00000000-0005-0000-0000-0000A5000000}"/>
    <cellStyle name="20% - Accent1 2 2 3 2 10" xfId="6207" xr:uid="{00000000-0005-0000-0000-0000A6000000}"/>
    <cellStyle name="20% - Accent1 2 2 3 2 11" xfId="6208" xr:uid="{00000000-0005-0000-0000-0000A7000000}"/>
    <cellStyle name="20% - Accent1 2 2 3 2 2" xfId="4960" xr:uid="{00000000-0005-0000-0000-0000A8000000}"/>
    <cellStyle name="20% - Accent1 2 2 3 2 2 10" xfId="6209" xr:uid="{00000000-0005-0000-0000-0000A9000000}"/>
    <cellStyle name="20% - Accent1 2 2 3 2 2 11" xfId="6210" xr:uid="{00000000-0005-0000-0000-0000AA000000}"/>
    <cellStyle name="20% - Accent1 2 2 3 2 2 2" xfId="6211" xr:uid="{00000000-0005-0000-0000-0000AB000000}"/>
    <cellStyle name="20% - Accent1 2 2 3 2 2 2 2" xfId="6212" xr:uid="{00000000-0005-0000-0000-0000AC000000}"/>
    <cellStyle name="20% - Accent1 2 2 3 2 2 2 2 2" xfId="6213" xr:uid="{00000000-0005-0000-0000-0000AD000000}"/>
    <cellStyle name="20% - Accent1 2 2 3 2 2 2 2 3" xfId="6214" xr:uid="{00000000-0005-0000-0000-0000AE000000}"/>
    <cellStyle name="20% - Accent1 2 2 3 2 2 2 2_OATT calc" xfId="6215" xr:uid="{00000000-0005-0000-0000-0000AF000000}"/>
    <cellStyle name="20% - Accent1 2 2 3 2 2 2 3" xfId="6216" xr:uid="{00000000-0005-0000-0000-0000B0000000}"/>
    <cellStyle name="20% - Accent1 2 2 3 2 2 2 4" xfId="6217" xr:uid="{00000000-0005-0000-0000-0000B1000000}"/>
    <cellStyle name="20% - Accent1 2 2 3 2 2 2 5" xfId="6218" xr:uid="{00000000-0005-0000-0000-0000B2000000}"/>
    <cellStyle name="20% - Accent1 2 2 3 2 2 2_OATT calc" xfId="6219" xr:uid="{00000000-0005-0000-0000-0000B3000000}"/>
    <cellStyle name="20% - Accent1 2 2 3 2 2 3" xfId="6220" xr:uid="{00000000-0005-0000-0000-0000B4000000}"/>
    <cellStyle name="20% - Accent1 2 2 3 2 2 3 2" xfId="6221" xr:uid="{00000000-0005-0000-0000-0000B5000000}"/>
    <cellStyle name="20% - Accent1 2 2 3 2 2 3 2 2" xfId="6222" xr:uid="{00000000-0005-0000-0000-0000B6000000}"/>
    <cellStyle name="20% - Accent1 2 2 3 2 2 3 2 3" xfId="6223" xr:uid="{00000000-0005-0000-0000-0000B7000000}"/>
    <cellStyle name="20% - Accent1 2 2 3 2 2 3 2_OATT calc" xfId="6224" xr:uid="{00000000-0005-0000-0000-0000B8000000}"/>
    <cellStyle name="20% - Accent1 2 2 3 2 2 3 3" xfId="6225" xr:uid="{00000000-0005-0000-0000-0000B9000000}"/>
    <cellStyle name="20% - Accent1 2 2 3 2 2 3 4" xfId="6226" xr:uid="{00000000-0005-0000-0000-0000BA000000}"/>
    <cellStyle name="20% - Accent1 2 2 3 2 2 3_OATT calc" xfId="6227" xr:uid="{00000000-0005-0000-0000-0000BB000000}"/>
    <cellStyle name="20% - Accent1 2 2 3 2 2 4" xfId="6228" xr:uid="{00000000-0005-0000-0000-0000BC000000}"/>
    <cellStyle name="20% - Accent1 2 2 3 2 2 4 2" xfId="6229" xr:uid="{00000000-0005-0000-0000-0000BD000000}"/>
    <cellStyle name="20% - Accent1 2 2 3 2 2 4 3" xfId="6230" xr:uid="{00000000-0005-0000-0000-0000BE000000}"/>
    <cellStyle name="20% - Accent1 2 2 3 2 2 4_OATT calc" xfId="6231" xr:uid="{00000000-0005-0000-0000-0000BF000000}"/>
    <cellStyle name="20% - Accent1 2 2 3 2 2 5" xfId="6232" xr:uid="{00000000-0005-0000-0000-0000C0000000}"/>
    <cellStyle name="20% - Accent1 2 2 3 2 2 6" xfId="6233" xr:uid="{00000000-0005-0000-0000-0000C1000000}"/>
    <cellStyle name="20% - Accent1 2 2 3 2 2 7" xfId="6234" xr:uid="{00000000-0005-0000-0000-0000C2000000}"/>
    <cellStyle name="20% - Accent1 2 2 3 2 2 8" xfId="6235" xr:uid="{00000000-0005-0000-0000-0000C3000000}"/>
    <cellStyle name="20% - Accent1 2 2 3 2 2 9" xfId="6236" xr:uid="{00000000-0005-0000-0000-0000C4000000}"/>
    <cellStyle name="20% - Accent1 2 2 3 2 2_OATT calc" xfId="6237" xr:uid="{00000000-0005-0000-0000-0000C5000000}"/>
    <cellStyle name="20% - Accent1 2 2 3 2 3" xfId="5916" xr:uid="{00000000-0005-0000-0000-0000C6000000}"/>
    <cellStyle name="20% - Accent1 2 2 3 2 3 2" xfId="6238" xr:uid="{00000000-0005-0000-0000-0000C7000000}"/>
    <cellStyle name="20% - Accent1 2 2 3 2 3 2 2" xfId="6239" xr:uid="{00000000-0005-0000-0000-0000C8000000}"/>
    <cellStyle name="20% - Accent1 2 2 3 2 3 2 3" xfId="6240" xr:uid="{00000000-0005-0000-0000-0000C9000000}"/>
    <cellStyle name="20% - Accent1 2 2 3 2 3 2_OATT calc" xfId="6241" xr:uid="{00000000-0005-0000-0000-0000CA000000}"/>
    <cellStyle name="20% - Accent1 2 2 3 2 3 3" xfId="6242" xr:uid="{00000000-0005-0000-0000-0000CB000000}"/>
    <cellStyle name="20% - Accent1 2 2 3 2 3 4" xfId="6243" xr:uid="{00000000-0005-0000-0000-0000CC000000}"/>
    <cellStyle name="20% - Accent1 2 2 3 2 3 5" xfId="6244" xr:uid="{00000000-0005-0000-0000-0000CD000000}"/>
    <cellStyle name="20% - Accent1 2 2 3 2 3_OATT calc" xfId="6245" xr:uid="{00000000-0005-0000-0000-0000CE000000}"/>
    <cellStyle name="20% - Accent1 2 2 3 2 4" xfId="6246" xr:uid="{00000000-0005-0000-0000-0000CF000000}"/>
    <cellStyle name="20% - Accent1 2 2 3 2 4 2" xfId="6247" xr:uid="{00000000-0005-0000-0000-0000D0000000}"/>
    <cellStyle name="20% - Accent1 2 2 3 2 4 2 2" xfId="6248" xr:uid="{00000000-0005-0000-0000-0000D1000000}"/>
    <cellStyle name="20% - Accent1 2 2 3 2 4 2 3" xfId="6249" xr:uid="{00000000-0005-0000-0000-0000D2000000}"/>
    <cellStyle name="20% - Accent1 2 2 3 2 4 2_OATT calc" xfId="6250" xr:uid="{00000000-0005-0000-0000-0000D3000000}"/>
    <cellStyle name="20% - Accent1 2 2 3 2 4 3" xfId="6251" xr:uid="{00000000-0005-0000-0000-0000D4000000}"/>
    <cellStyle name="20% - Accent1 2 2 3 2 4 4" xfId="6252" xr:uid="{00000000-0005-0000-0000-0000D5000000}"/>
    <cellStyle name="20% - Accent1 2 2 3 2 4_OATT calc" xfId="6253" xr:uid="{00000000-0005-0000-0000-0000D6000000}"/>
    <cellStyle name="20% - Accent1 2 2 3 2 5" xfId="6254" xr:uid="{00000000-0005-0000-0000-0000D7000000}"/>
    <cellStyle name="20% - Accent1 2 2 3 2 5 2" xfId="6255" xr:uid="{00000000-0005-0000-0000-0000D8000000}"/>
    <cellStyle name="20% - Accent1 2 2 3 2 5 3" xfId="6256" xr:uid="{00000000-0005-0000-0000-0000D9000000}"/>
    <cellStyle name="20% - Accent1 2 2 3 2 5_OATT calc" xfId="6257" xr:uid="{00000000-0005-0000-0000-0000DA000000}"/>
    <cellStyle name="20% - Accent1 2 2 3 2 6" xfId="6258" xr:uid="{00000000-0005-0000-0000-0000DB000000}"/>
    <cellStyle name="20% - Accent1 2 2 3 2 7" xfId="6259" xr:uid="{00000000-0005-0000-0000-0000DC000000}"/>
    <cellStyle name="20% - Accent1 2 2 3 2 8" xfId="6260" xr:uid="{00000000-0005-0000-0000-0000DD000000}"/>
    <cellStyle name="20% - Accent1 2 2 3 2 9" xfId="6261" xr:uid="{00000000-0005-0000-0000-0000DE000000}"/>
    <cellStyle name="20% - Accent1 2 2 3 2_OATT calc" xfId="6262" xr:uid="{00000000-0005-0000-0000-0000DF000000}"/>
    <cellStyle name="20% - Accent1 2 2 3 3" xfId="4542" xr:uid="{00000000-0005-0000-0000-0000E0000000}"/>
    <cellStyle name="20% - Accent1 2 2 3 3 10" xfId="6263" xr:uid="{00000000-0005-0000-0000-0000E1000000}"/>
    <cellStyle name="20% - Accent1 2 2 3 3 11" xfId="6264" xr:uid="{00000000-0005-0000-0000-0000E2000000}"/>
    <cellStyle name="20% - Accent1 2 2 3 3 2" xfId="6265" xr:uid="{00000000-0005-0000-0000-0000E3000000}"/>
    <cellStyle name="20% - Accent1 2 2 3 3 2 2" xfId="6266" xr:uid="{00000000-0005-0000-0000-0000E4000000}"/>
    <cellStyle name="20% - Accent1 2 2 3 3 2 2 2" xfId="6267" xr:uid="{00000000-0005-0000-0000-0000E5000000}"/>
    <cellStyle name="20% - Accent1 2 2 3 3 2 2 3" xfId="6268" xr:uid="{00000000-0005-0000-0000-0000E6000000}"/>
    <cellStyle name="20% - Accent1 2 2 3 3 2 2_OATT calc" xfId="6269" xr:uid="{00000000-0005-0000-0000-0000E7000000}"/>
    <cellStyle name="20% - Accent1 2 2 3 3 2 3" xfId="6270" xr:uid="{00000000-0005-0000-0000-0000E8000000}"/>
    <cellStyle name="20% - Accent1 2 2 3 3 2 4" xfId="6271" xr:uid="{00000000-0005-0000-0000-0000E9000000}"/>
    <cellStyle name="20% - Accent1 2 2 3 3 2 5" xfId="6272" xr:uid="{00000000-0005-0000-0000-0000EA000000}"/>
    <cellStyle name="20% - Accent1 2 2 3 3 2_OATT calc" xfId="6273" xr:uid="{00000000-0005-0000-0000-0000EB000000}"/>
    <cellStyle name="20% - Accent1 2 2 3 3 3" xfId="6274" xr:uid="{00000000-0005-0000-0000-0000EC000000}"/>
    <cellStyle name="20% - Accent1 2 2 3 3 3 2" xfId="6275" xr:uid="{00000000-0005-0000-0000-0000ED000000}"/>
    <cellStyle name="20% - Accent1 2 2 3 3 3 2 2" xfId="6276" xr:uid="{00000000-0005-0000-0000-0000EE000000}"/>
    <cellStyle name="20% - Accent1 2 2 3 3 3 2 3" xfId="6277" xr:uid="{00000000-0005-0000-0000-0000EF000000}"/>
    <cellStyle name="20% - Accent1 2 2 3 3 3 2_OATT calc" xfId="6278" xr:uid="{00000000-0005-0000-0000-0000F0000000}"/>
    <cellStyle name="20% - Accent1 2 2 3 3 3 3" xfId="6279" xr:uid="{00000000-0005-0000-0000-0000F1000000}"/>
    <cellStyle name="20% - Accent1 2 2 3 3 3 4" xfId="6280" xr:uid="{00000000-0005-0000-0000-0000F2000000}"/>
    <cellStyle name="20% - Accent1 2 2 3 3 3_OATT calc" xfId="6281" xr:uid="{00000000-0005-0000-0000-0000F3000000}"/>
    <cellStyle name="20% - Accent1 2 2 3 3 4" xfId="6282" xr:uid="{00000000-0005-0000-0000-0000F4000000}"/>
    <cellStyle name="20% - Accent1 2 2 3 3 4 2" xfId="6283" xr:uid="{00000000-0005-0000-0000-0000F5000000}"/>
    <cellStyle name="20% - Accent1 2 2 3 3 4 3" xfId="6284" xr:uid="{00000000-0005-0000-0000-0000F6000000}"/>
    <cellStyle name="20% - Accent1 2 2 3 3 4_OATT calc" xfId="6285" xr:uid="{00000000-0005-0000-0000-0000F7000000}"/>
    <cellStyle name="20% - Accent1 2 2 3 3 5" xfId="6286" xr:uid="{00000000-0005-0000-0000-0000F8000000}"/>
    <cellStyle name="20% - Accent1 2 2 3 3 6" xfId="6287" xr:uid="{00000000-0005-0000-0000-0000F9000000}"/>
    <cellStyle name="20% - Accent1 2 2 3 3 7" xfId="6288" xr:uid="{00000000-0005-0000-0000-0000FA000000}"/>
    <cellStyle name="20% - Accent1 2 2 3 3 8" xfId="6289" xr:uid="{00000000-0005-0000-0000-0000FB000000}"/>
    <cellStyle name="20% - Accent1 2 2 3 3 9" xfId="6290" xr:uid="{00000000-0005-0000-0000-0000FC000000}"/>
    <cellStyle name="20% - Accent1 2 2 3 3_OATT calc" xfId="6291" xr:uid="{00000000-0005-0000-0000-0000FD000000}"/>
    <cellStyle name="20% - Accent1 2 2 3 4" xfId="5442" xr:uid="{00000000-0005-0000-0000-0000FE000000}"/>
    <cellStyle name="20% - Accent1 2 2 3 4 2" xfId="6292" xr:uid="{00000000-0005-0000-0000-0000FF000000}"/>
    <cellStyle name="20% - Accent1 2 2 3 4 2 2" xfId="6293" xr:uid="{00000000-0005-0000-0000-000000010000}"/>
    <cellStyle name="20% - Accent1 2 2 3 4 2 3" xfId="6294" xr:uid="{00000000-0005-0000-0000-000001010000}"/>
    <cellStyle name="20% - Accent1 2 2 3 4 2_OATT calc" xfId="6295" xr:uid="{00000000-0005-0000-0000-000002010000}"/>
    <cellStyle name="20% - Accent1 2 2 3 4 3" xfId="6296" xr:uid="{00000000-0005-0000-0000-000003010000}"/>
    <cellStyle name="20% - Accent1 2 2 3 4 4" xfId="6297" xr:uid="{00000000-0005-0000-0000-000004010000}"/>
    <cellStyle name="20% - Accent1 2 2 3 4 5" xfId="6298" xr:uid="{00000000-0005-0000-0000-000005010000}"/>
    <cellStyle name="20% - Accent1 2 2 3 4_OATT calc" xfId="6299" xr:uid="{00000000-0005-0000-0000-000006010000}"/>
    <cellStyle name="20% - Accent1 2 2 3 5" xfId="6300" xr:uid="{00000000-0005-0000-0000-000007010000}"/>
    <cellStyle name="20% - Accent1 2 2 3 5 2" xfId="6301" xr:uid="{00000000-0005-0000-0000-000008010000}"/>
    <cellStyle name="20% - Accent1 2 2 3 5 2 2" xfId="6302" xr:uid="{00000000-0005-0000-0000-000009010000}"/>
    <cellStyle name="20% - Accent1 2 2 3 5 2 3" xfId="6303" xr:uid="{00000000-0005-0000-0000-00000A010000}"/>
    <cellStyle name="20% - Accent1 2 2 3 5 2_OATT calc" xfId="6304" xr:uid="{00000000-0005-0000-0000-00000B010000}"/>
    <cellStyle name="20% - Accent1 2 2 3 5 3" xfId="6305" xr:uid="{00000000-0005-0000-0000-00000C010000}"/>
    <cellStyle name="20% - Accent1 2 2 3 5 4" xfId="6306" xr:uid="{00000000-0005-0000-0000-00000D010000}"/>
    <cellStyle name="20% - Accent1 2 2 3 5_OATT calc" xfId="6307" xr:uid="{00000000-0005-0000-0000-00000E010000}"/>
    <cellStyle name="20% - Accent1 2 2 3 6" xfId="6308" xr:uid="{00000000-0005-0000-0000-00000F010000}"/>
    <cellStyle name="20% - Accent1 2 2 3 6 2" xfId="6309" xr:uid="{00000000-0005-0000-0000-000010010000}"/>
    <cellStyle name="20% - Accent1 2 2 3 6 3" xfId="6310" xr:uid="{00000000-0005-0000-0000-000011010000}"/>
    <cellStyle name="20% - Accent1 2 2 3 6_OATT calc" xfId="6311" xr:uid="{00000000-0005-0000-0000-000012010000}"/>
    <cellStyle name="20% - Accent1 2 2 3 7" xfId="6312" xr:uid="{00000000-0005-0000-0000-000013010000}"/>
    <cellStyle name="20% - Accent1 2 2 3 8" xfId="6313" xr:uid="{00000000-0005-0000-0000-000014010000}"/>
    <cellStyle name="20% - Accent1 2 2 3 9" xfId="6314" xr:uid="{00000000-0005-0000-0000-000015010000}"/>
    <cellStyle name="20% - Accent1 2 2 3_OATT calc" xfId="6315" xr:uid="{00000000-0005-0000-0000-000016010000}"/>
    <cellStyle name="20% - Accent1 2 2 4" xfId="3594" xr:uid="{00000000-0005-0000-0000-000017010000}"/>
    <cellStyle name="20% - Accent1 2 2 4 10" xfId="6316" xr:uid="{00000000-0005-0000-0000-000018010000}"/>
    <cellStyle name="20% - Accent1 2 2 4 11" xfId="6317" xr:uid="{00000000-0005-0000-0000-000019010000}"/>
    <cellStyle name="20% - Accent1 2 2 4 2" xfId="4695" xr:uid="{00000000-0005-0000-0000-00001A010000}"/>
    <cellStyle name="20% - Accent1 2 2 4 2 10" xfId="6318" xr:uid="{00000000-0005-0000-0000-00001B010000}"/>
    <cellStyle name="20% - Accent1 2 2 4 2 11" xfId="6319" xr:uid="{00000000-0005-0000-0000-00001C010000}"/>
    <cellStyle name="20% - Accent1 2 2 4 2 2" xfId="6320" xr:uid="{00000000-0005-0000-0000-00001D010000}"/>
    <cellStyle name="20% - Accent1 2 2 4 2 2 2" xfId="6321" xr:uid="{00000000-0005-0000-0000-00001E010000}"/>
    <cellStyle name="20% - Accent1 2 2 4 2 2 2 2" xfId="6322" xr:uid="{00000000-0005-0000-0000-00001F010000}"/>
    <cellStyle name="20% - Accent1 2 2 4 2 2 2 3" xfId="6323" xr:uid="{00000000-0005-0000-0000-000020010000}"/>
    <cellStyle name="20% - Accent1 2 2 4 2 2 2_OATT calc" xfId="6324" xr:uid="{00000000-0005-0000-0000-000021010000}"/>
    <cellStyle name="20% - Accent1 2 2 4 2 2 3" xfId="6325" xr:uid="{00000000-0005-0000-0000-000022010000}"/>
    <cellStyle name="20% - Accent1 2 2 4 2 2 4" xfId="6326" xr:uid="{00000000-0005-0000-0000-000023010000}"/>
    <cellStyle name="20% - Accent1 2 2 4 2 2 5" xfId="6327" xr:uid="{00000000-0005-0000-0000-000024010000}"/>
    <cellStyle name="20% - Accent1 2 2 4 2 2_OATT calc" xfId="6328" xr:uid="{00000000-0005-0000-0000-000025010000}"/>
    <cellStyle name="20% - Accent1 2 2 4 2 3" xfId="6329" xr:uid="{00000000-0005-0000-0000-000026010000}"/>
    <cellStyle name="20% - Accent1 2 2 4 2 3 2" xfId="6330" xr:uid="{00000000-0005-0000-0000-000027010000}"/>
    <cellStyle name="20% - Accent1 2 2 4 2 3 2 2" xfId="6331" xr:uid="{00000000-0005-0000-0000-000028010000}"/>
    <cellStyle name="20% - Accent1 2 2 4 2 3 2 3" xfId="6332" xr:uid="{00000000-0005-0000-0000-000029010000}"/>
    <cellStyle name="20% - Accent1 2 2 4 2 3 2_OATT calc" xfId="6333" xr:uid="{00000000-0005-0000-0000-00002A010000}"/>
    <cellStyle name="20% - Accent1 2 2 4 2 3 3" xfId="6334" xr:uid="{00000000-0005-0000-0000-00002B010000}"/>
    <cellStyle name="20% - Accent1 2 2 4 2 3 4" xfId="6335" xr:uid="{00000000-0005-0000-0000-00002C010000}"/>
    <cellStyle name="20% - Accent1 2 2 4 2 3_OATT calc" xfId="6336" xr:uid="{00000000-0005-0000-0000-00002D010000}"/>
    <cellStyle name="20% - Accent1 2 2 4 2 4" xfId="6337" xr:uid="{00000000-0005-0000-0000-00002E010000}"/>
    <cellStyle name="20% - Accent1 2 2 4 2 4 2" xfId="6338" xr:uid="{00000000-0005-0000-0000-00002F010000}"/>
    <cellStyle name="20% - Accent1 2 2 4 2 4 3" xfId="6339" xr:uid="{00000000-0005-0000-0000-000030010000}"/>
    <cellStyle name="20% - Accent1 2 2 4 2 4_OATT calc" xfId="6340" xr:uid="{00000000-0005-0000-0000-000031010000}"/>
    <cellStyle name="20% - Accent1 2 2 4 2 5" xfId="6341" xr:uid="{00000000-0005-0000-0000-000032010000}"/>
    <cellStyle name="20% - Accent1 2 2 4 2 6" xfId="6342" xr:uid="{00000000-0005-0000-0000-000033010000}"/>
    <cellStyle name="20% - Accent1 2 2 4 2 7" xfId="6343" xr:uid="{00000000-0005-0000-0000-000034010000}"/>
    <cellStyle name="20% - Accent1 2 2 4 2 8" xfId="6344" xr:uid="{00000000-0005-0000-0000-000035010000}"/>
    <cellStyle name="20% - Accent1 2 2 4 2 9" xfId="6345" xr:uid="{00000000-0005-0000-0000-000036010000}"/>
    <cellStyle name="20% - Accent1 2 2 4 2_OATT calc" xfId="6346" xr:uid="{00000000-0005-0000-0000-000037010000}"/>
    <cellStyle name="20% - Accent1 2 2 4 3" xfId="5658" xr:uid="{00000000-0005-0000-0000-000038010000}"/>
    <cellStyle name="20% - Accent1 2 2 4 3 2" xfId="6347" xr:uid="{00000000-0005-0000-0000-000039010000}"/>
    <cellStyle name="20% - Accent1 2 2 4 3 2 2" xfId="6348" xr:uid="{00000000-0005-0000-0000-00003A010000}"/>
    <cellStyle name="20% - Accent1 2 2 4 3 2 3" xfId="6349" xr:uid="{00000000-0005-0000-0000-00003B010000}"/>
    <cellStyle name="20% - Accent1 2 2 4 3 2_OATT calc" xfId="6350" xr:uid="{00000000-0005-0000-0000-00003C010000}"/>
    <cellStyle name="20% - Accent1 2 2 4 3 3" xfId="6351" xr:uid="{00000000-0005-0000-0000-00003D010000}"/>
    <cellStyle name="20% - Accent1 2 2 4 3 4" xfId="6352" xr:uid="{00000000-0005-0000-0000-00003E010000}"/>
    <cellStyle name="20% - Accent1 2 2 4 3 5" xfId="6353" xr:uid="{00000000-0005-0000-0000-00003F010000}"/>
    <cellStyle name="20% - Accent1 2 2 4 3_OATT calc" xfId="6354" xr:uid="{00000000-0005-0000-0000-000040010000}"/>
    <cellStyle name="20% - Accent1 2 2 4 4" xfId="6355" xr:uid="{00000000-0005-0000-0000-000041010000}"/>
    <cellStyle name="20% - Accent1 2 2 4 4 2" xfId="6356" xr:uid="{00000000-0005-0000-0000-000042010000}"/>
    <cellStyle name="20% - Accent1 2 2 4 4 2 2" xfId="6357" xr:uid="{00000000-0005-0000-0000-000043010000}"/>
    <cellStyle name="20% - Accent1 2 2 4 4 2 3" xfId="6358" xr:uid="{00000000-0005-0000-0000-000044010000}"/>
    <cellStyle name="20% - Accent1 2 2 4 4 2_OATT calc" xfId="6359" xr:uid="{00000000-0005-0000-0000-000045010000}"/>
    <cellStyle name="20% - Accent1 2 2 4 4 3" xfId="6360" xr:uid="{00000000-0005-0000-0000-000046010000}"/>
    <cellStyle name="20% - Accent1 2 2 4 4 4" xfId="6361" xr:uid="{00000000-0005-0000-0000-000047010000}"/>
    <cellStyle name="20% - Accent1 2 2 4 4_OATT calc" xfId="6362" xr:uid="{00000000-0005-0000-0000-000048010000}"/>
    <cellStyle name="20% - Accent1 2 2 4 5" xfId="6363" xr:uid="{00000000-0005-0000-0000-000049010000}"/>
    <cellStyle name="20% - Accent1 2 2 4 5 2" xfId="6364" xr:uid="{00000000-0005-0000-0000-00004A010000}"/>
    <cellStyle name="20% - Accent1 2 2 4 5 3" xfId="6365" xr:uid="{00000000-0005-0000-0000-00004B010000}"/>
    <cellStyle name="20% - Accent1 2 2 4 5_OATT calc" xfId="6366" xr:uid="{00000000-0005-0000-0000-00004C010000}"/>
    <cellStyle name="20% - Accent1 2 2 4 6" xfId="6367" xr:uid="{00000000-0005-0000-0000-00004D010000}"/>
    <cellStyle name="20% - Accent1 2 2 4 7" xfId="6368" xr:uid="{00000000-0005-0000-0000-00004E010000}"/>
    <cellStyle name="20% - Accent1 2 2 4 8" xfId="6369" xr:uid="{00000000-0005-0000-0000-00004F010000}"/>
    <cellStyle name="20% - Accent1 2 2 4 9" xfId="6370" xr:uid="{00000000-0005-0000-0000-000050010000}"/>
    <cellStyle name="20% - Accent1 2 2 4_OATT calc" xfId="6371" xr:uid="{00000000-0005-0000-0000-000051010000}"/>
    <cellStyle name="20% - Accent1 2 2 5" xfId="4274" xr:uid="{00000000-0005-0000-0000-000052010000}"/>
    <cellStyle name="20% - Accent1 2 2 5 10" xfId="6372" xr:uid="{00000000-0005-0000-0000-000053010000}"/>
    <cellStyle name="20% - Accent1 2 2 5 11" xfId="6373" xr:uid="{00000000-0005-0000-0000-000054010000}"/>
    <cellStyle name="20% - Accent1 2 2 5 2" xfId="6374" xr:uid="{00000000-0005-0000-0000-000055010000}"/>
    <cellStyle name="20% - Accent1 2 2 5 2 2" xfId="6375" xr:uid="{00000000-0005-0000-0000-000056010000}"/>
    <cellStyle name="20% - Accent1 2 2 5 2 2 2" xfId="6376" xr:uid="{00000000-0005-0000-0000-000057010000}"/>
    <cellStyle name="20% - Accent1 2 2 5 2 2 3" xfId="6377" xr:uid="{00000000-0005-0000-0000-000058010000}"/>
    <cellStyle name="20% - Accent1 2 2 5 2 2_OATT calc" xfId="6378" xr:uid="{00000000-0005-0000-0000-000059010000}"/>
    <cellStyle name="20% - Accent1 2 2 5 2 3" xfId="6379" xr:uid="{00000000-0005-0000-0000-00005A010000}"/>
    <cellStyle name="20% - Accent1 2 2 5 2 4" xfId="6380" xr:uid="{00000000-0005-0000-0000-00005B010000}"/>
    <cellStyle name="20% - Accent1 2 2 5 2 5" xfId="6381" xr:uid="{00000000-0005-0000-0000-00005C010000}"/>
    <cellStyle name="20% - Accent1 2 2 5 2_OATT calc" xfId="6382" xr:uid="{00000000-0005-0000-0000-00005D010000}"/>
    <cellStyle name="20% - Accent1 2 2 5 3" xfId="6383" xr:uid="{00000000-0005-0000-0000-00005E010000}"/>
    <cellStyle name="20% - Accent1 2 2 5 3 2" xfId="6384" xr:uid="{00000000-0005-0000-0000-00005F010000}"/>
    <cellStyle name="20% - Accent1 2 2 5 3 2 2" xfId="6385" xr:uid="{00000000-0005-0000-0000-000060010000}"/>
    <cellStyle name="20% - Accent1 2 2 5 3 2 3" xfId="6386" xr:uid="{00000000-0005-0000-0000-000061010000}"/>
    <cellStyle name="20% - Accent1 2 2 5 3 2_OATT calc" xfId="6387" xr:uid="{00000000-0005-0000-0000-000062010000}"/>
    <cellStyle name="20% - Accent1 2 2 5 3 3" xfId="6388" xr:uid="{00000000-0005-0000-0000-000063010000}"/>
    <cellStyle name="20% - Accent1 2 2 5 3 4" xfId="6389" xr:uid="{00000000-0005-0000-0000-000064010000}"/>
    <cellStyle name="20% - Accent1 2 2 5 3_OATT calc" xfId="6390" xr:uid="{00000000-0005-0000-0000-000065010000}"/>
    <cellStyle name="20% - Accent1 2 2 5 4" xfId="6391" xr:uid="{00000000-0005-0000-0000-000066010000}"/>
    <cellStyle name="20% - Accent1 2 2 5 4 2" xfId="6392" xr:uid="{00000000-0005-0000-0000-000067010000}"/>
    <cellStyle name="20% - Accent1 2 2 5 4 3" xfId="6393" xr:uid="{00000000-0005-0000-0000-000068010000}"/>
    <cellStyle name="20% - Accent1 2 2 5 4_OATT calc" xfId="6394" xr:uid="{00000000-0005-0000-0000-000069010000}"/>
    <cellStyle name="20% - Accent1 2 2 5 5" xfId="6395" xr:uid="{00000000-0005-0000-0000-00006A010000}"/>
    <cellStyle name="20% - Accent1 2 2 5 6" xfId="6396" xr:uid="{00000000-0005-0000-0000-00006B010000}"/>
    <cellStyle name="20% - Accent1 2 2 5 7" xfId="6397" xr:uid="{00000000-0005-0000-0000-00006C010000}"/>
    <cellStyle name="20% - Accent1 2 2 5 8" xfId="6398" xr:uid="{00000000-0005-0000-0000-00006D010000}"/>
    <cellStyle name="20% - Accent1 2 2 5 9" xfId="6399" xr:uid="{00000000-0005-0000-0000-00006E010000}"/>
    <cellStyle name="20% - Accent1 2 2 5_OATT calc" xfId="6400" xr:uid="{00000000-0005-0000-0000-00006F010000}"/>
    <cellStyle name="20% - Accent1 2 2 6" xfId="5174" xr:uid="{00000000-0005-0000-0000-000070010000}"/>
    <cellStyle name="20% - Accent1 2 2 6 2" xfId="6401" xr:uid="{00000000-0005-0000-0000-000071010000}"/>
    <cellStyle name="20% - Accent1 2 2 6 2 2" xfId="6402" xr:uid="{00000000-0005-0000-0000-000072010000}"/>
    <cellStyle name="20% - Accent1 2 2 6 2 3" xfId="6403" xr:uid="{00000000-0005-0000-0000-000073010000}"/>
    <cellStyle name="20% - Accent1 2 2 6 2_OATT calc" xfId="6404" xr:uid="{00000000-0005-0000-0000-000074010000}"/>
    <cellStyle name="20% - Accent1 2 2 6 3" xfId="6405" xr:uid="{00000000-0005-0000-0000-000075010000}"/>
    <cellStyle name="20% - Accent1 2 2 6 4" xfId="6406" xr:uid="{00000000-0005-0000-0000-000076010000}"/>
    <cellStyle name="20% - Accent1 2 2 6 5" xfId="6407" xr:uid="{00000000-0005-0000-0000-000077010000}"/>
    <cellStyle name="20% - Accent1 2 2 6_OATT calc" xfId="6408" xr:uid="{00000000-0005-0000-0000-000078010000}"/>
    <cellStyle name="20% - Accent1 2 2 7" xfId="3007" xr:uid="{00000000-0005-0000-0000-000079010000}"/>
    <cellStyle name="20% - Accent1 2 2 7 2" xfId="6409" xr:uid="{00000000-0005-0000-0000-00007A010000}"/>
    <cellStyle name="20% - Accent1 2 2 7 2 2" xfId="6410" xr:uid="{00000000-0005-0000-0000-00007B010000}"/>
    <cellStyle name="20% - Accent1 2 2 7 2 3" xfId="6411" xr:uid="{00000000-0005-0000-0000-00007C010000}"/>
    <cellStyle name="20% - Accent1 2 2 7 2_OATT calc" xfId="6412" xr:uid="{00000000-0005-0000-0000-00007D010000}"/>
    <cellStyle name="20% - Accent1 2 2 7 3" xfId="6413" xr:uid="{00000000-0005-0000-0000-00007E010000}"/>
    <cellStyle name="20% - Accent1 2 2 7 4" xfId="6414" xr:uid="{00000000-0005-0000-0000-00007F010000}"/>
    <cellStyle name="20% - Accent1 2 2 7_OATT calc" xfId="6415" xr:uid="{00000000-0005-0000-0000-000080010000}"/>
    <cellStyle name="20% - Accent1 2 2 8" xfId="6416" xr:uid="{00000000-0005-0000-0000-000081010000}"/>
    <cellStyle name="20% - Accent1 2 2 8 2" xfId="6417" xr:uid="{00000000-0005-0000-0000-000082010000}"/>
    <cellStyle name="20% - Accent1 2 2 8 2 2" xfId="6418" xr:uid="{00000000-0005-0000-0000-000083010000}"/>
    <cellStyle name="20% - Accent1 2 2 8 2 3" xfId="6419" xr:uid="{00000000-0005-0000-0000-000084010000}"/>
    <cellStyle name="20% - Accent1 2 2 8 2_OATT calc" xfId="6420" xr:uid="{00000000-0005-0000-0000-000085010000}"/>
    <cellStyle name="20% - Accent1 2 2 8 3" xfId="6421" xr:uid="{00000000-0005-0000-0000-000086010000}"/>
    <cellStyle name="20% - Accent1 2 2 8 4" xfId="6422" xr:uid="{00000000-0005-0000-0000-000087010000}"/>
    <cellStyle name="20% - Accent1 2 2 8_OATT calc" xfId="6423" xr:uid="{00000000-0005-0000-0000-000088010000}"/>
    <cellStyle name="20% - Accent1 2 2 9" xfId="6424" xr:uid="{00000000-0005-0000-0000-000089010000}"/>
    <cellStyle name="20% - Accent1 2 2 9 2" xfId="6425" xr:uid="{00000000-0005-0000-0000-00008A010000}"/>
    <cellStyle name="20% - Accent1 2 2 9 3" xfId="6426" xr:uid="{00000000-0005-0000-0000-00008B010000}"/>
    <cellStyle name="20% - Accent1 2 2 9_OATT calc" xfId="6427" xr:uid="{00000000-0005-0000-0000-00008C010000}"/>
    <cellStyle name="20% - Accent1 2 2_OATT calc" xfId="6428" xr:uid="{00000000-0005-0000-0000-00008D010000}"/>
    <cellStyle name="20% - Accent1 2 3" xfId="3076" xr:uid="{00000000-0005-0000-0000-00008E010000}"/>
    <cellStyle name="20% - Accent1 2 3 2" xfId="6429" xr:uid="{00000000-0005-0000-0000-00008F010000}"/>
    <cellStyle name="20% - Accent1 2 4" xfId="3104" xr:uid="{00000000-0005-0000-0000-000090010000}"/>
    <cellStyle name="20% - Accent1 2 4 10" xfId="6430" xr:uid="{00000000-0005-0000-0000-000091010000}"/>
    <cellStyle name="20% - Accent1 2 4 11" xfId="6431" xr:uid="{00000000-0005-0000-0000-000092010000}"/>
    <cellStyle name="20% - Accent1 2 4 12" xfId="6432" xr:uid="{00000000-0005-0000-0000-000093010000}"/>
    <cellStyle name="20% - Accent1 2 4 2" xfId="3689" xr:uid="{00000000-0005-0000-0000-000094010000}"/>
    <cellStyle name="20% - Accent1 2 4 2 10" xfId="6433" xr:uid="{00000000-0005-0000-0000-000095010000}"/>
    <cellStyle name="20% - Accent1 2 4 2 11" xfId="6434" xr:uid="{00000000-0005-0000-0000-000096010000}"/>
    <cellStyle name="20% - Accent1 2 4 2 2" xfId="4789" xr:uid="{00000000-0005-0000-0000-000097010000}"/>
    <cellStyle name="20% - Accent1 2 4 2 2 10" xfId="6435" xr:uid="{00000000-0005-0000-0000-000098010000}"/>
    <cellStyle name="20% - Accent1 2 4 2 2 11" xfId="6436" xr:uid="{00000000-0005-0000-0000-000099010000}"/>
    <cellStyle name="20% - Accent1 2 4 2 2 2" xfId="6437" xr:uid="{00000000-0005-0000-0000-00009A010000}"/>
    <cellStyle name="20% - Accent1 2 4 2 2 2 2" xfId="6438" xr:uid="{00000000-0005-0000-0000-00009B010000}"/>
    <cellStyle name="20% - Accent1 2 4 2 2 2 2 2" xfId="6439" xr:uid="{00000000-0005-0000-0000-00009C010000}"/>
    <cellStyle name="20% - Accent1 2 4 2 2 2 2 3" xfId="6440" xr:uid="{00000000-0005-0000-0000-00009D010000}"/>
    <cellStyle name="20% - Accent1 2 4 2 2 2 2_OATT calc" xfId="6441" xr:uid="{00000000-0005-0000-0000-00009E010000}"/>
    <cellStyle name="20% - Accent1 2 4 2 2 2 3" xfId="6442" xr:uid="{00000000-0005-0000-0000-00009F010000}"/>
    <cellStyle name="20% - Accent1 2 4 2 2 2 4" xfId="6443" xr:uid="{00000000-0005-0000-0000-0000A0010000}"/>
    <cellStyle name="20% - Accent1 2 4 2 2 2 5" xfId="6444" xr:uid="{00000000-0005-0000-0000-0000A1010000}"/>
    <cellStyle name="20% - Accent1 2 4 2 2 2_OATT calc" xfId="6445" xr:uid="{00000000-0005-0000-0000-0000A2010000}"/>
    <cellStyle name="20% - Accent1 2 4 2 2 3" xfId="6446" xr:uid="{00000000-0005-0000-0000-0000A3010000}"/>
    <cellStyle name="20% - Accent1 2 4 2 2 3 2" xfId="6447" xr:uid="{00000000-0005-0000-0000-0000A4010000}"/>
    <cellStyle name="20% - Accent1 2 4 2 2 3 2 2" xfId="6448" xr:uid="{00000000-0005-0000-0000-0000A5010000}"/>
    <cellStyle name="20% - Accent1 2 4 2 2 3 2 3" xfId="6449" xr:uid="{00000000-0005-0000-0000-0000A6010000}"/>
    <cellStyle name="20% - Accent1 2 4 2 2 3 2_OATT calc" xfId="6450" xr:uid="{00000000-0005-0000-0000-0000A7010000}"/>
    <cellStyle name="20% - Accent1 2 4 2 2 3 3" xfId="6451" xr:uid="{00000000-0005-0000-0000-0000A8010000}"/>
    <cellStyle name="20% - Accent1 2 4 2 2 3 4" xfId="6452" xr:uid="{00000000-0005-0000-0000-0000A9010000}"/>
    <cellStyle name="20% - Accent1 2 4 2 2 3_OATT calc" xfId="6453" xr:uid="{00000000-0005-0000-0000-0000AA010000}"/>
    <cellStyle name="20% - Accent1 2 4 2 2 4" xfId="6454" xr:uid="{00000000-0005-0000-0000-0000AB010000}"/>
    <cellStyle name="20% - Accent1 2 4 2 2 4 2" xfId="6455" xr:uid="{00000000-0005-0000-0000-0000AC010000}"/>
    <cellStyle name="20% - Accent1 2 4 2 2 4 3" xfId="6456" xr:uid="{00000000-0005-0000-0000-0000AD010000}"/>
    <cellStyle name="20% - Accent1 2 4 2 2 4_OATT calc" xfId="6457" xr:uid="{00000000-0005-0000-0000-0000AE010000}"/>
    <cellStyle name="20% - Accent1 2 4 2 2 5" xfId="6458" xr:uid="{00000000-0005-0000-0000-0000AF010000}"/>
    <cellStyle name="20% - Accent1 2 4 2 2 6" xfId="6459" xr:uid="{00000000-0005-0000-0000-0000B0010000}"/>
    <cellStyle name="20% - Accent1 2 4 2 2 7" xfId="6460" xr:uid="{00000000-0005-0000-0000-0000B1010000}"/>
    <cellStyle name="20% - Accent1 2 4 2 2 8" xfId="6461" xr:uid="{00000000-0005-0000-0000-0000B2010000}"/>
    <cellStyle name="20% - Accent1 2 4 2 2 9" xfId="6462" xr:uid="{00000000-0005-0000-0000-0000B3010000}"/>
    <cellStyle name="20% - Accent1 2 4 2 2_OATT calc" xfId="6463" xr:uid="{00000000-0005-0000-0000-0000B4010000}"/>
    <cellStyle name="20% - Accent1 2 4 2 3" xfId="5749" xr:uid="{00000000-0005-0000-0000-0000B5010000}"/>
    <cellStyle name="20% - Accent1 2 4 2 3 2" xfId="6464" xr:uid="{00000000-0005-0000-0000-0000B6010000}"/>
    <cellStyle name="20% - Accent1 2 4 2 3 2 2" xfId="6465" xr:uid="{00000000-0005-0000-0000-0000B7010000}"/>
    <cellStyle name="20% - Accent1 2 4 2 3 2 3" xfId="6466" xr:uid="{00000000-0005-0000-0000-0000B8010000}"/>
    <cellStyle name="20% - Accent1 2 4 2 3 2_OATT calc" xfId="6467" xr:uid="{00000000-0005-0000-0000-0000B9010000}"/>
    <cellStyle name="20% - Accent1 2 4 2 3 3" xfId="6468" xr:uid="{00000000-0005-0000-0000-0000BA010000}"/>
    <cellStyle name="20% - Accent1 2 4 2 3 4" xfId="6469" xr:uid="{00000000-0005-0000-0000-0000BB010000}"/>
    <cellStyle name="20% - Accent1 2 4 2 3 5" xfId="6470" xr:uid="{00000000-0005-0000-0000-0000BC010000}"/>
    <cellStyle name="20% - Accent1 2 4 2 3_OATT calc" xfId="6471" xr:uid="{00000000-0005-0000-0000-0000BD010000}"/>
    <cellStyle name="20% - Accent1 2 4 2 4" xfId="6472" xr:uid="{00000000-0005-0000-0000-0000BE010000}"/>
    <cellStyle name="20% - Accent1 2 4 2 4 2" xfId="6473" xr:uid="{00000000-0005-0000-0000-0000BF010000}"/>
    <cellStyle name="20% - Accent1 2 4 2 4 2 2" xfId="6474" xr:uid="{00000000-0005-0000-0000-0000C0010000}"/>
    <cellStyle name="20% - Accent1 2 4 2 4 2 3" xfId="6475" xr:uid="{00000000-0005-0000-0000-0000C1010000}"/>
    <cellStyle name="20% - Accent1 2 4 2 4 2_OATT calc" xfId="6476" xr:uid="{00000000-0005-0000-0000-0000C2010000}"/>
    <cellStyle name="20% - Accent1 2 4 2 4 3" xfId="6477" xr:uid="{00000000-0005-0000-0000-0000C3010000}"/>
    <cellStyle name="20% - Accent1 2 4 2 4 4" xfId="6478" xr:uid="{00000000-0005-0000-0000-0000C4010000}"/>
    <cellStyle name="20% - Accent1 2 4 2 4_OATT calc" xfId="6479" xr:uid="{00000000-0005-0000-0000-0000C5010000}"/>
    <cellStyle name="20% - Accent1 2 4 2 5" xfId="6480" xr:uid="{00000000-0005-0000-0000-0000C6010000}"/>
    <cellStyle name="20% - Accent1 2 4 2 5 2" xfId="6481" xr:uid="{00000000-0005-0000-0000-0000C7010000}"/>
    <cellStyle name="20% - Accent1 2 4 2 5 3" xfId="6482" xr:uid="{00000000-0005-0000-0000-0000C8010000}"/>
    <cellStyle name="20% - Accent1 2 4 2 5_OATT calc" xfId="6483" xr:uid="{00000000-0005-0000-0000-0000C9010000}"/>
    <cellStyle name="20% - Accent1 2 4 2 6" xfId="6484" xr:uid="{00000000-0005-0000-0000-0000CA010000}"/>
    <cellStyle name="20% - Accent1 2 4 2 7" xfId="6485" xr:uid="{00000000-0005-0000-0000-0000CB010000}"/>
    <cellStyle name="20% - Accent1 2 4 2 8" xfId="6486" xr:uid="{00000000-0005-0000-0000-0000CC010000}"/>
    <cellStyle name="20% - Accent1 2 4 2 9" xfId="6487" xr:uid="{00000000-0005-0000-0000-0000CD010000}"/>
    <cellStyle name="20% - Accent1 2 4 2_OATT calc" xfId="6488" xr:uid="{00000000-0005-0000-0000-0000CE010000}"/>
    <cellStyle name="20% - Accent1 2 4 3" xfId="4371" xr:uid="{00000000-0005-0000-0000-0000CF010000}"/>
    <cellStyle name="20% - Accent1 2 4 3 10" xfId="6489" xr:uid="{00000000-0005-0000-0000-0000D0010000}"/>
    <cellStyle name="20% - Accent1 2 4 3 11" xfId="6490" xr:uid="{00000000-0005-0000-0000-0000D1010000}"/>
    <cellStyle name="20% - Accent1 2 4 3 2" xfId="6491" xr:uid="{00000000-0005-0000-0000-0000D2010000}"/>
    <cellStyle name="20% - Accent1 2 4 3 2 2" xfId="6492" xr:uid="{00000000-0005-0000-0000-0000D3010000}"/>
    <cellStyle name="20% - Accent1 2 4 3 2 2 2" xfId="6493" xr:uid="{00000000-0005-0000-0000-0000D4010000}"/>
    <cellStyle name="20% - Accent1 2 4 3 2 2 3" xfId="6494" xr:uid="{00000000-0005-0000-0000-0000D5010000}"/>
    <cellStyle name="20% - Accent1 2 4 3 2 2_OATT calc" xfId="6495" xr:uid="{00000000-0005-0000-0000-0000D6010000}"/>
    <cellStyle name="20% - Accent1 2 4 3 2 3" xfId="6496" xr:uid="{00000000-0005-0000-0000-0000D7010000}"/>
    <cellStyle name="20% - Accent1 2 4 3 2 4" xfId="6497" xr:uid="{00000000-0005-0000-0000-0000D8010000}"/>
    <cellStyle name="20% - Accent1 2 4 3 2 5" xfId="6498" xr:uid="{00000000-0005-0000-0000-0000D9010000}"/>
    <cellStyle name="20% - Accent1 2 4 3 2_OATT calc" xfId="6499" xr:uid="{00000000-0005-0000-0000-0000DA010000}"/>
    <cellStyle name="20% - Accent1 2 4 3 3" xfId="6500" xr:uid="{00000000-0005-0000-0000-0000DB010000}"/>
    <cellStyle name="20% - Accent1 2 4 3 3 2" xfId="6501" xr:uid="{00000000-0005-0000-0000-0000DC010000}"/>
    <cellStyle name="20% - Accent1 2 4 3 3 2 2" xfId="6502" xr:uid="{00000000-0005-0000-0000-0000DD010000}"/>
    <cellStyle name="20% - Accent1 2 4 3 3 2 3" xfId="6503" xr:uid="{00000000-0005-0000-0000-0000DE010000}"/>
    <cellStyle name="20% - Accent1 2 4 3 3 2_OATT calc" xfId="6504" xr:uid="{00000000-0005-0000-0000-0000DF010000}"/>
    <cellStyle name="20% - Accent1 2 4 3 3 3" xfId="6505" xr:uid="{00000000-0005-0000-0000-0000E0010000}"/>
    <cellStyle name="20% - Accent1 2 4 3 3 4" xfId="6506" xr:uid="{00000000-0005-0000-0000-0000E1010000}"/>
    <cellStyle name="20% - Accent1 2 4 3 3_OATT calc" xfId="6507" xr:uid="{00000000-0005-0000-0000-0000E2010000}"/>
    <cellStyle name="20% - Accent1 2 4 3 4" xfId="6508" xr:uid="{00000000-0005-0000-0000-0000E3010000}"/>
    <cellStyle name="20% - Accent1 2 4 3 4 2" xfId="6509" xr:uid="{00000000-0005-0000-0000-0000E4010000}"/>
    <cellStyle name="20% - Accent1 2 4 3 4 3" xfId="6510" xr:uid="{00000000-0005-0000-0000-0000E5010000}"/>
    <cellStyle name="20% - Accent1 2 4 3 4_OATT calc" xfId="6511" xr:uid="{00000000-0005-0000-0000-0000E6010000}"/>
    <cellStyle name="20% - Accent1 2 4 3 5" xfId="6512" xr:uid="{00000000-0005-0000-0000-0000E7010000}"/>
    <cellStyle name="20% - Accent1 2 4 3 6" xfId="6513" xr:uid="{00000000-0005-0000-0000-0000E8010000}"/>
    <cellStyle name="20% - Accent1 2 4 3 7" xfId="6514" xr:uid="{00000000-0005-0000-0000-0000E9010000}"/>
    <cellStyle name="20% - Accent1 2 4 3 8" xfId="6515" xr:uid="{00000000-0005-0000-0000-0000EA010000}"/>
    <cellStyle name="20% - Accent1 2 4 3 9" xfId="6516" xr:uid="{00000000-0005-0000-0000-0000EB010000}"/>
    <cellStyle name="20% - Accent1 2 4 3_OATT calc" xfId="6517" xr:uid="{00000000-0005-0000-0000-0000EC010000}"/>
    <cellStyle name="20% - Accent1 2 4 4" xfId="5276" xr:uid="{00000000-0005-0000-0000-0000ED010000}"/>
    <cellStyle name="20% - Accent1 2 4 4 2" xfId="6518" xr:uid="{00000000-0005-0000-0000-0000EE010000}"/>
    <cellStyle name="20% - Accent1 2 4 4 2 2" xfId="6519" xr:uid="{00000000-0005-0000-0000-0000EF010000}"/>
    <cellStyle name="20% - Accent1 2 4 4 2 3" xfId="6520" xr:uid="{00000000-0005-0000-0000-0000F0010000}"/>
    <cellStyle name="20% - Accent1 2 4 4 2_OATT calc" xfId="6521" xr:uid="{00000000-0005-0000-0000-0000F1010000}"/>
    <cellStyle name="20% - Accent1 2 4 4 3" xfId="6522" xr:uid="{00000000-0005-0000-0000-0000F2010000}"/>
    <cellStyle name="20% - Accent1 2 4 4 4" xfId="6523" xr:uid="{00000000-0005-0000-0000-0000F3010000}"/>
    <cellStyle name="20% - Accent1 2 4 4 5" xfId="6524" xr:uid="{00000000-0005-0000-0000-0000F4010000}"/>
    <cellStyle name="20% - Accent1 2 4 4_OATT calc" xfId="6525" xr:uid="{00000000-0005-0000-0000-0000F5010000}"/>
    <cellStyle name="20% - Accent1 2 4 5" xfId="6526" xr:uid="{00000000-0005-0000-0000-0000F6010000}"/>
    <cellStyle name="20% - Accent1 2 4 5 2" xfId="6527" xr:uid="{00000000-0005-0000-0000-0000F7010000}"/>
    <cellStyle name="20% - Accent1 2 4 5 2 2" xfId="6528" xr:uid="{00000000-0005-0000-0000-0000F8010000}"/>
    <cellStyle name="20% - Accent1 2 4 5 2 3" xfId="6529" xr:uid="{00000000-0005-0000-0000-0000F9010000}"/>
    <cellStyle name="20% - Accent1 2 4 5 2_OATT calc" xfId="6530" xr:uid="{00000000-0005-0000-0000-0000FA010000}"/>
    <cellStyle name="20% - Accent1 2 4 5 3" xfId="6531" xr:uid="{00000000-0005-0000-0000-0000FB010000}"/>
    <cellStyle name="20% - Accent1 2 4 5 4" xfId="6532" xr:uid="{00000000-0005-0000-0000-0000FC010000}"/>
    <cellStyle name="20% - Accent1 2 4 5_OATT calc" xfId="6533" xr:uid="{00000000-0005-0000-0000-0000FD010000}"/>
    <cellStyle name="20% - Accent1 2 4 6" xfId="6534" xr:uid="{00000000-0005-0000-0000-0000FE010000}"/>
    <cellStyle name="20% - Accent1 2 4 6 2" xfId="6535" xr:uid="{00000000-0005-0000-0000-0000FF010000}"/>
    <cellStyle name="20% - Accent1 2 4 6 3" xfId="6536" xr:uid="{00000000-0005-0000-0000-000000020000}"/>
    <cellStyle name="20% - Accent1 2 4 6_OATT calc" xfId="6537" xr:uid="{00000000-0005-0000-0000-000001020000}"/>
    <cellStyle name="20% - Accent1 2 4 7" xfId="6538" xr:uid="{00000000-0005-0000-0000-000002020000}"/>
    <cellStyle name="20% - Accent1 2 4 8" xfId="6539" xr:uid="{00000000-0005-0000-0000-000003020000}"/>
    <cellStyle name="20% - Accent1 2 4 9" xfId="6540" xr:uid="{00000000-0005-0000-0000-000004020000}"/>
    <cellStyle name="20% - Accent1 2 4_OATT calc" xfId="6541" xr:uid="{00000000-0005-0000-0000-000005020000}"/>
    <cellStyle name="20% - Accent1 2 5" xfId="4069" xr:uid="{00000000-0005-0000-0000-000006020000}"/>
    <cellStyle name="20% - Accent1 2 5 2" xfId="6542" xr:uid="{00000000-0005-0000-0000-000007020000}"/>
    <cellStyle name="20% - Accent1 2 5 2 2" xfId="6543" xr:uid="{00000000-0005-0000-0000-000008020000}"/>
    <cellStyle name="20% - Accent1 2 5 2 3" xfId="6544" xr:uid="{00000000-0005-0000-0000-000009020000}"/>
    <cellStyle name="20% - Accent1 2 5 2_OATT calc" xfId="6545" xr:uid="{00000000-0005-0000-0000-00000A020000}"/>
    <cellStyle name="20% - Accent1 2 5 3" xfId="6546" xr:uid="{00000000-0005-0000-0000-00000B020000}"/>
    <cellStyle name="20% - Accent1 2 5 4" xfId="6547" xr:uid="{00000000-0005-0000-0000-00000C020000}"/>
    <cellStyle name="20% - Accent1 2 5 5" xfId="6548" xr:uid="{00000000-0005-0000-0000-00000D020000}"/>
    <cellStyle name="20% - Accent1 2 5_OATT calc" xfId="6549" xr:uid="{00000000-0005-0000-0000-00000E020000}"/>
    <cellStyle name="20% - Accent1 2 6" xfId="4099" xr:uid="{00000000-0005-0000-0000-00000F020000}"/>
    <cellStyle name="20% - Accent1 2 6 2" xfId="6029" xr:uid="{00000000-0005-0000-0000-000010020000}"/>
    <cellStyle name="20% - Accent1 2 6 2 2" xfId="6550" xr:uid="{00000000-0005-0000-0000-000011020000}"/>
    <cellStyle name="20% - Accent1 2 6 2 3" xfId="6551" xr:uid="{00000000-0005-0000-0000-000012020000}"/>
    <cellStyle name="20% - Accent1 2 6 2_OATT calc" xfId="6552" xr:uid="{00000000-0005-0000-0000-000013020000}"/>
    <cellStyle name="20% - Accent1 2 6 3" xfId="6553" xr:uid="{00000000-0005-0000-0000-000014020000}"/>
    <cellStyle name="20% - Accent1 2 6 4" xfId="6554" xr:uid="{00000000-0005-0000-0000-000015020000}"/>
    <cellStyle name="20% - Accent1 2 6_OATT calc" xfId="6555" xr:uid="{00000000-0005-0000-0000-000016020000}"/>
    <cellStyle name="20% - Accent1 2 7" xfId="2943" xr:uid="{00000000-0005-0000-0000-000017020000}"/>
    <cellStyle name="20% - Accent1 2 7 2" xfId="6556" xr:uid="{00000000-0005-0000-0000-000018020000}"/>
    <cellStyle name="20% - Accent1 2 7 3" xfId="6557" xr:uid="{00000000-0005-0000-0000-000019020000}"/>
    <cellStyle name="20% - Accent1 2 7_OATT calc" xfId="6558" xr:uid="{00000000-0005-0000-0000-00001A020000}"/>
    <cellStyle name="20% - Accent1 2 8" xfId="6559" xr:uid="{00000000-0005-0000-0000-00001B020000}"/>
    <cellStyle name="20% - Accent1 2 9" xfId="6560" xr:uid="{00000000-0005-0000-0000-00001C020000}"/>
    <cellStyle name="20% - Accent1 2_OATT calc" xfId="6561" xr:uid="{00000000-0005-0000-0000-00001D020000}"/>
    <cellStyle name="20% - Accent1 20" xfId="6562" xr:uid="{00000000-0005-0000-0000-00001E020000}"/>
    <cellStyle name="20% - Accent1 21" xfId="6563" xr:uid="{00000000-0005-0000-0000-00001F020000}"/>
    <cellStyle name="20% - Accent1 22" xfId="6564" xr:uid="{00000000-0005-0000-0000-000020020000}"/>
    <cellStyle name="20% - Accent1 23" xfId="6565" xr:uid="{00000000-0005-0000-0000-000021020000}"/>
    <cellStyle name="20% - Accent1 24" xfId="6566" xr:uid="{00000000-0005-0000-0000-000022020000}"/>
    <cellStyle name="20% - Accent1 25" xfId="6567" xr:uid="{00000000-0005-0000-0000-000023020000}"/>
    <cellStyle name="20% - Accent1 26" xfId="6568" xr:uid="{00000000-0005-0000-0000-000024020000}"/>
    <cellStyle name="20% - Accent1 27" xfId="6569" xr:uid="{00000000-0005-0000-0000-000025020000}"/>
    <cellStyle name="20% - Accent1 28" xfId="6570" xr:uid="{00000000-0005-0000-0000-000026020000}"/>
    <cellStyle name="20% - Accent1 29" xfId="6571" xr:uid="{00000000-0005-0000-0000-000027020000}"/>
    <cellStyle name="20% - Accent1 3" xfId="7" xr:uid="{00000000-0005-0000-0000-000028020000}"/>
    <cellStyle name="20% - Accent1 3 10" xfId="6572" xr:uid="{00000000-0005-0000-0000-000029020000}"/>
    <cellStyle name="20% - Accent1 3 11" xfId="6573" xr:uid="{00000000-0005-0000-0000-00002A020000}"/>
    <cellStyle name="20% - Accent1 3 12" xfId="6574" xr:uid="{00000000-0005-0000-0000-00002B020000}"/>
    <cellStyle name="20% - Accent1 3 13" xfId="6575" xr:uid="{00000000-0005-0000-0000-00002C020000}"/>
    <cellStyle name="20% - Accent1 3 14" xfId="6576" xr:uid="{00000000-0005-0000-0000-00002D020000}"/>
    <cellStyle name="20% - Accent1 3 15" xfId="6577" xr:uid="{00000000-0005-0000-0000-00002E020000}"/>
    <cellStyle name="20% - Accent1 3 2" xfId="8" xr:uid="{00000000-0005-0000-0000-00002F020000}"/>
    <cellStyle name="20% - Accent1 3 2 10" xfId="6578" xr:uid="{00000000-0005-0000-0000-000030020000}"/>
    <cellStyle name="20% - Accent1 3 2 11" xfId="6579" xr:uid="{00000000-0005-0000-0000-000031020000}"/>
    <cellStyle name="20% - Accent1 3 2 12" xfId="6580" xr:uid="{00000000-0005-0000-0000-000032020000}"/>
    <cellStyle name="20% - Accent1 3 2 13" xfId="6581" xr:uid="{00000000-0005-0000-0000-000033020000}"/>
    <cellStyle name="20% - Accent1 3 2 14" xfId="6582" xr:uid="{00000000-0005-0000-0000-000034020000}"/>
    <cellStyle name="20% - Accent1 3 2 2" xfId="3199" xr:uid="{00000000-0005-0000-0000-000035020000}"/>
    <cellStyle name="20% - Accent1 3 2 2 10" xfId="6583" xr:uid="{00000000-0005-0000-0000-000036020000}"/>
    <cellStyle name="20% - Accent1 3 2 2 11" xfId="6584" xr:uid="{00000000-0005-0000-0000-000037020000}"/>
    <cellStyle name="20% - Accent1 3 2 2 12" xfId="6585" xr:uid="{00000000-0005-0000-0000-000038020000}"/>
    <cellStyle name="20% - Accent1 3 2 2 2" xfId="3785" xr:uid="{00000000-0005-0000-0000-000039020000}"/>
    <cellStyle name="20% - Accent1 3 2 2 2 10" xfId="6586" xr:uid="{00000000-0005-0000-0000-00003A020000}"/>
    <cellStyle name="20% - Accent1 3 2 2 2 11" xfId="6587" xr:uid="{00000000-0005-0000-0000-00003B020000}"/>
    <cellStyle name="20% - Accent1 3 2 2 2 2" xfId="4886" xr:uid="{00000000-0005-0000-0000-00003C020000}"/>
    <cellStyle name="20% - Accent1 3 2 2 2 2 10" xfId="6588" xr:uid="{00000000-0005-0000-0000-00003D020000}"/>
    <cellStyle name="20% - Accent1 3 2 2 2 2 11" xfId="6589" xr:uid="{00000000-0005-0000-0000-00003E020000}"/>
    <cellStyle name="20% - Accent1 3 2 2 2 2 2" xfId="6590" xr:uid="{00000000-0005-0000-0000-00003F020000}"/>
    <cellStyle name="20% - Accent1 3 2 2 2 2 2 2" xfId="6591" xr:uid="{00000000-0005-0000-0000-000040020000}"/>
    <cellStyle name="20% - Accent1 3 2 2 2 2 2 2 2" xfId="6592" xr:uid="{00000000-0005-0000-0000-000041020000}"/>
    <cellStyle name="20% - Accent1 3 2 2 2 2 2 2 3" xfId="6593" xr:uid="{00000000-0005-0000-0000-000042020000}"/>
    <cellStyle name="20% - Accent1 3 2 2 2 2 2 2_OATT calc" xfId="6594" xr:uid="{00000000-0005-0000-0000-000043020000}"/>
    <cellStyle name="20% - Accent1 3 2 2 2 2 2 3" xfId="6595" xr:uid="{00000000-0005-0000-0000-000044020000}"/>
    <cellStyle name="20% - Accent1 3 2 2 2 2 2 4" xfId="6596" xr:uid="{00000000-0005-0000-0000-000045020000}"/>
    <cellStyle name="20% - Accent1 3 2 2 2 2 2 5" xfId="6597" xr:uid="{00000000-0005-0000-0000-000046020000}"/>
    <cellStyle name="20% - Accent1 3 2 2 2 2 2_OATT calc" xfId="6598" xr:uid="{00000000-0005-0000-0000-000047020000}"/>
    <cellStyle name="20% - Accent1 3 2 2 2 2 3" xfId="6599" xr:uid="{00000000-0005-0000-0000-000048020000}"/>
    <cellStyle name="20% - Accent1 3 2 2 2 2 3 2" xfId="6600" xr:uid="{00000000-0005-0000-0000-000049020000}"/>
    <cellStyle name="20% - Accent1 3 2 2 2 2 3 2 2" xfId="6601" xr:uid="{00000000-0005-0000-0000-00004A020000}"/>
    <cellStyle name="20% - Accent1 3 2 2 2 2 3 2 3" xfId="6602" xr:uid="{00000000-0005-0000-0000-00004B020000}"/>
    <cellStyle name="20% - Accent1 3 2 2 2 2 3 2_OATT calc" xfId="6603" xr:uid="{00000000-0005-0000-0000-00004C020000}"/>
    <cellStyle name="20% - Accent1 3 2 2 2 2 3 3" xfId="6604" xr:uid="{00000000-0005-0000-0000-00004D020000}"/>
    <cellStyle name="20% - Accent1 3 2 2 2 2 3 4" xfId="6605" xr:uid="{00000000-0005-0000-0000-00004E020000}"/>
    <cellStyle name="20% - Accent1 3 2 2 2 2 3_OATT calc" xfId="6606" xr:uid="{00000000-0005-0000-0000-00004F020000}"/>
    <cellStyle name="20% - Accent1 3 2 2 2 2 4" xfId="6607" xr:uid="{00000000-0005-0000-0000-000050020000}"/>
    <cellStyle name="20% - Accent1 3 2 2 2 2 4 2" xfId="6608" xr:uid="{00000000-0005-0000-0000-000051020000}"/>
    <cellStyle name="20% - Accent1 3 2 2 2 2 4 3" xfId="6609" xr:uid="{00000000-0005-0000-0000-000052020000}"/>
    <cellStyle name="20% - Accent1 3 2 2 2 2 4_OATT calc" xfId="6610" xr:uid="{00000000-0005-0000-0000-000053020000}"/>
    <cellStyle name="20% - Accent1 3 2 2 2 2 5" xfId="6611" xr:uid="{00000000-0005-0000-0000-000054020000}"/>
    <cellStyle name="20% - Accent1 3 2 2 2 2 6" xfId="6612" xr:uid="{00000000-0005-0000-0000-000055020000}"/>
    <cellStyle name="20% - Accent1 3 2 2 2 2 7" xfId="6613" xr:uid="{00000000-0005-0000-0000-000056020000}"/>
    <cellStyle name="20% - Accent1 3 2 2 2 2 8" xfId="6614" xr:uid="{00000000-0005-0000-0000-000057020000}"/>
    <cellStyle name="20% - Accent1 3 2 2 2 2 9" xfId="6615" xr:uid="{00000000-0005-0000-0000-000058020000}"/>
    <cellStyle name="20% - Accent1 3 2 2 2 2_OATT calc" xfId="6616" xr:uid="{00000000-0005-0000-0000-000059020000}"/>
    <cellStyle name="20% - Accent1 3 2 2 2 3" xfId="5845" xr:uid="{00000000-0005-0000-0000-00005A020000}"/>
    <cellStyle name="20% - Accent1 3 2 2 2 3 2" xfId="6617" xr:uid="{00000000-0005-0000-0000-00005B020000}"/>
    <cellStyle name="20% - Accent1 3 2 2 2 3 2 2" xfId="6618" xr:uid="{00000000-0005-0000-0000-00005C020000}"/>
    <cellStyle name="20% - Accent1 3 2 2 2 3 2 3" xfId="6619" xr:uid="{00000000-0005-0000-0000-00005D020000}"/>
    <cellStyle name="20% - Accent1 3 2 2 2 3 2_OATT calc" xfId="6620" xr:uid="{00000000-0005-0000-0000-00005E020000}"/>
    <cellStyle name="20% - Accent1 3 2 2 2 3 3" xfId="6621" xr:uid="{00000000-0005-0000-0000-00005F020000}"/>
    <cellStyle name="20% - Accent1 3 2 2 2 3 4" xfId="6622" xr:uid="{00000000-0005-0000-0000-000060020000}"/>
    <cellStyle name="20% - Accent1 3 2 2 2 3 5" xfId="6623" xr:uid="{00000000-0005-0000-0000-000061020000}"/>
    <cellStyle name="20% - Accent1 3 2 2 2 3_OATT calc" xfId="6624" xr:uid="{00000000-0005-0000-0000-000062020000}"/>
    <cellStyle name="20% - Accent1 3 2 2 2 4" xfId="6625" xr:uid="{00000000-0005-0000-0000-000063020000}"/>
    <cellStyle name="20% - Accent1 3 2 2 2 4 2" xfId="6626" xr:uid="{00000000-0005-0000-0000-000064020000}"/>
    <cellStyle name="20% - Accent1 3 2 2 2 4 2 2" xfId="6627" xr:uid="{00000000-0005-0000-0000-000065020000}"/>
    <cellStyle name="20% - Accent1 3 2 2 2 4 2 3" xfId="6628" xr:uid="{00000000-0005-0000-0000-000066020000}"/>
    <cellStyle name="20% - Accent1 3 2 2 2 4 2_OATT calc" xfId="6629" xr:uid="{00000000-0005-0000-0000-000067020000}"/>
    <cellStyle name="20% - Accent1 3 2 2 2 4 3" xfId="6630" xr:uid="{00000000-0005-0000-0000-000068020000}"/>
    <cellStyle name="20% - Accent1 3 2 2 2 4 4" xfId="6631" xr:uid="{00000000-0005-0000-0000-000069020000}"/>
    <cellStyle name="20% - Accent1 3 2 2 2 4_OATT calc" xfId="6632" xr:uid="{00000000-0005-0000-0000-00006A020000}"/>
    <cellStyle name="20% - Accent1 3 2 2 2 5" xfId="6633" xr:uid="{00000000-0005-0000-0000-00006B020000}"/>
    <cellStyle name="20% - Accent1 3 2 2 2 5 2" xfId="6634" xr:uid="{00000000-0005-0000-0000-00006C020000}"/>
    <cellStyle name="20% - Accent1 3 2 2 2 5 3" xfId="6635" xr:uid="{00000000-0005-0000-0000-00006D020000}"/>
    <cellStyle name="20% - Accent1 3 2 2 2 5_OATT calc" xfId="6636" xr:uid="{00000000-0005-0000-0000-00006E020000}"/>
    <cellStyle name="20% - Accent1 3 2 2 2 6" xfId="6637" xr:uid="{00000000-0005-0000-0000-00006F020000}"/>
    <cellStyle name="20% - Accent1 3 2 2 2 7" xfId="6638" xr:uid="{00000000-0005-0000-0000-000070020000}"/>
    <cellStyle name="20% - Accent1 3 2 2 2 8" xfId="6639" xr:uid="{00000000-0005-0000-0000-000071020000}"/>
    <cellStyle name="20% - Accent1 3 2 2 2 9" xfId="6640" xr:uid="{00000000-0005-0000-0000-000072020000}"/>
    <cellStyle name="20% - Accent1 3 2 2 2_OATT calc" xfId="6641" xr:uid="{00000000-0005-0000-0000-000073020000}"/>
    <cellStyle name="20% - Accent1 3 2 2 3" xfId="4468" xr:uid="{00000000-0005-0000-0000-000074020000}"/>
    <cellStyle name="20% - Accent1 3 2 2 3 10" xfId="6642" xr:uid="{00000000-0005-0000-0000-000075020000}"/>
    <cellStyle name="20% - Accent1 3 2 2 3 11" xfId="6643" xr:uid="{00000000-0005-0000-0000-000076020000}"/>
    <cellStyle name="20% - Accent1 3 2 2 3 2" xfId="6644" xr:uid="{00000000-0005-0000-0000-000077020000}"/>
    <cellStyle name="20% - Accent1 3 2 2 3 2 2" xfId="6645" xr:uid="{00000000-0005-0000-0000-000078020000}"/>
    <cellStyle name="20% - Accent1 3 2 2 3 2 2 2" xfId="6646" xr:uid="{00000000-0005-0000-0000-000079020000}"/>
    <cellStyle name="20% - Accent1 3 2 2 3 2 2 3" xfId="6647" xr:uid="{00000000-0005-0000-0000-00007A020000}"/>
    <cellStyle name="20% - Accent1 3 2 2 3 2 2_OATT calc" xfId="6648" xr:uid="{00000000-0005-0000-0000-00007B020000}"/>
    <cellStyle name="20% - Accent1 3 2 2 3 2 3" xfId="6649" xr:uid="{00000000-0005-0000-0000-00007C020000}"/>
    <cellStyle name="20% - Accent1 3 2 2 3 2 4" xfId="6650" xr:uid="{00000000-0005-0000-0000-00007D020000}"/>
    <cellStyle name="20% - Accent1 3 2 2 3 2 5" xfId="6651" xr:uid="{00000000-0005-0000-0000-00007E020000}"/>
    <cellStyle name="20% - Accent1 3 2 2 3 2_OATT calc" xfId="6652" xr:uid="{00000000-0005-0000-0000-00007F020000}"/>
    <cellStyle name="20% - Accent1 3 2 2 3 3" xfId="6653" xr:uid="{00000000-0005-0000-0000-000080020000}"/>
    <cellStyle name="20% - Accent1 3 2 2 3 3 2" xfId="6654" xr:uid="{00000000-0005-0000-0000-000081020000}"/>
    <cellStyle name="20% - Accent1 3 2 2 3 3 2 2" xfId="6655" xr:uid="{00000000-0005-0000-0000-000082020000}"/>
    <cellStyle name="20% - Accent1 3 2 2 3 3 2 3" xfId="6656" xr:uid="{00000000-0005-0000-0000-000083020000}"/>
    <cellStyle name="20% - Accent1 3 2 2 3 3 2_OATT calc" xfId="6657" xr:uid="{00000000-0005-0000-0000-000084020000}"/>
    <cellStyle name="20% - Accent1 3 2 2 3 3 3" xfId="6658" xr:uid="{00000000-0005-0000-0000-000085020000}"/>
    <cellStyle name="20% - Accent1 3 2 2 3 3 4" xfId="6659" xr:uid="{00000000-0005-0000-0000-000086020000}"/>
    <cellStyle name="20% - Accent1 3 2 2 3 3_OATT calc" xfId="6660" xr:uid="{00000000-0005-0000-0000-000087020000}"/>
    <cellStyle name="20% - Accent1 3 2 2 3 4" xfId="6661" xr:uid="{00000000-0005-0000-0000-000088020000}"/>
    <cellStyle name="20% - Accent1 3 2 2 3 4 2" xfId="6662" xr:uid="{00000000-0005-0000-0000-000089020000}"/>
    <cellStyle name="20% - Accent1 3 2 2 3 4 3" xfId="6663" xr:uid="{00000000-0005-0000-0000-00008A020000}"/>
    <cellStyle name="20% - Accent1 3 2 2 3 4_OATT calc" xfId="6664" xr:uid="{00000000-0005-0000-0000-00008B020000}"/>
    <cellStyle name="20% - Accent1 3 2 2 3 5" xfId="6665" xr:uid="{00000000-0005-0000-0000-00008C020000}"/>
    <cellStyle name="20% - Accent1 3 2 2 3 6" xfId="6666" xr:uid="{00000000-0005-0000-0000-00008D020000}"/>
    <cellStyle name="20% - Accent1 3 2 2 3 7" xfId="6667" xr:uid="{00000000-0005-0000-0000-00008E020000}"/>
    <cellStyle name="20% - Accent1 3 2 2 3 8" xfId="6668" xr:uid="{00000000-0005-0000-0000-00008F020000}"/>
    <cellStyle name="20% - Accent1 3 2 2 3 9" xfId="6669" xr:uid="{00000000-0005-0000-0000-000090020000}"/>
    <cellStyle name="20% - Accent1 3 2 2 3_OATT calc" xfId="6670" xr:uid="{00000000-0005-0000-0000-000091020000}"/>
    <cellStyle name="20% - Accent1 3 2 2 4" xfId="5368" xr:uid="{00000000-0005-0000-0000-000092020000}"/>
    <cellStyle name="20% - Accent1 3 2 2 4 2" xfId="6671" xr:uid="{00000000-0005-0000-0000-000093020000}"/>
    <cellStyle name="20% - Accent1 3 2 2 4 2 2" xfId="6672" xr:uid="{00000000-0005-0000-0000-000094020000}"/>
    <cellStyle name="20% - Accent1 3 2 2 4 2 3" xfId="6673" xr:uid="{00000000-0005-0000-0000-000095020000}"/>
    <cellStyle name="20% - Accent1 3 2 2 4 2_OATT calc" xfId="6674" xr:uid="{00000000-0005-0000-0000-000096020000}"/>
    <cellStyle name="20% - Accent1 3 2 2 4 3" xfId="6675" xr:uid="{00000000-0005-0000-0000-000097020000}"/>
    <cellStyle name="20% - Accent1 3 2 2 4 4" xfId="6676" xr:uid="{00000000-0005-0000-0000-000098020000}"/>
    <cellStyle name="20% - Accent1 3 2 2 4 5" xfId="6677" xr:uid="{00000000-0005-0000-0000-000099020000}"/>
    <cellStyle name="20% - Accent1 3 2 2 4_OATT calc" xfId="6678" xr:uid="{00000000-0005-0000-0000-00009A020000}"/>
    <cellStyle name="20% - Accent1 3 2 2 5" xfId="6679" xr:uid="{00000000-0005-0000-0000-00009B020000}"/>
    <cellStyle name="20% - Accent1 3 2 2 5 2" xfId="6680" xr:uid="{00000000-0005-0000-0000-00009C020000}"/>
    <cellStyle name="20% - Accent1 3 2 2 5 2 2" xfId="6681" xr:uid="{00000000-0005-0000-0000-00009D020000}"/>
    <cellStyle name="20% - Accent1 3 2 2 5 2 3" xfId="6682" xr:uid="{00000000-0005-0000-0000-00009E020000}"/>
    <cellStyle name="20% - Accent1 3 2 2 5 2_OATT calc" xfId="6683" xr:uid="{00000000-0005-0000-0000-00009F020000}"/>
    <cellStyle name="20% - Accent1 3 2 2 5 3" xfId="6684" xr:uid="{00000000-0005-0000-0000-0000A0020000}"/>
    <cellStyle name="20% - Accent1 3 2 2 5 4" xfId="6685" xr:uid="{00000000-0005-0000-0000-0000A1020000}"/>
    <cellStyle name="20% - Accent1 3 2 2 5_OATT calc" xfId="6686" xr:uid="{00000000-0005-0000-0000-0000A2020000}"/>
    <cellStyle name="20% - Accent1 3 2 2 6" xfId="6687" xr:uid="{00000000-0005-0000-0000-0000A3020000}"/>
    <cellStyle name="20% - Accent1 3 2 2 6 2" xfId="6688" xr:uid="{00000000-0005-0000-0000-0000A4020000}"/>
    <cellStyle name="20% - Accent1 3 2 2 6 3" xfId="6689" xr:uid="{00000000-0005-0000-0000-0000A5020000}"/>
    <cellStyle name="20% - Accent1 3 2 2 6_OATT calc" xfId="6690" xr:uid="{00000000-0005-0000-0000-0000A6020000}"/>
    <cellStyle name="20% - Accent1 3 2 2 7" xfId="6691" xr:uid="{00000000-0005-0000-0000-0000A7020000}"/>
    <cellStyle name="20% - Accent1 3 2 2 8" xfId="6692" xr:uid="{00000000-0005-0000-0000-0000A8020000}"/>
    <cellStyle name="20% - Accent1 3 2 2 9" xfId="6693" xr:uid="{00000000-0005-0000-0000-0000A9020000}"/>
    <cellStyle name="20% - Accent1 3 2 2_OATT calc" xfId="6694" xr:uid="{00000000-0005-0000-0000-0000AA020000}"/>
    <cellStyle name="20% - Accent1 3 2 3" xfId="3350" xr:uid="{00000000-0005-0000-0000-0000AB020000}"/>
    <cellStyle name="20% - Accent1 3 2 3 10" xfId="6695" xr:uid="{00000000-0005-0000-0000-0000AC020000}"/>
    <cellStyle name="20% - Accent1 3 2 3 11" xfId="6696" xr:uid="{00000000-0005-0000-0000-0000AD020000}"/>
    <cellStyle name="20% - Accent1 3 2 3 12" xfId="6697" xr:uid="{00000000-0005-0000-0000-0000AE020000}"/>
    <cellStyle name="20% - Accent1 3 2 3 2" xfId="3932" xr:uid="{00000000-0005-0000-0000-0000AF020000}"/>
    <cellStyle name="20% - Accent1 3 2 3 2 10" xfId="6698" xr:uid="{00000000-0005-0000-0000-0000B0020000}"/>
    <cellStyle name="20% - Accent1 3 2 3 2 11" xfId="6699" xr:uid="{00000000-0005-0000-0000-0000B1020000}"/>
    <cellStyle name="20% - Accent1 3 2 3 2 2" xfId="5033" xr:uid="{00000000-0005-0000-0000-0000B2020000}"/>
    <cellStyle name="20% - Accent1 3 2 3 2 2 10" xfId="6700" xr:uid="{00000000-0005-0000-0000-0000B3020000}"/>
    <cellStyle name="20% - Accent1 3 2 3 2 2 11" xfId="6701" xr:uid="{00000000-0005-0000-0000-0000B4020000}"/>
    <cellStyle name="20% - Accent1 3 2 3 2 2 2" xfId="6702" xr:uid="{00000000-0005-0000-0000-0000B5020000}"/>
    <cellStyle name="20% - Accent1 3 2 3 2 2 2 2" xfId="6703" xr:uid="{00000000-0005-0000-0000-0000B6020000}"/>
    <cellStyle name="20% - Accent1 3 2 3 2 2 2 2 2" xfId="6704" xr:uid="{00000000-0005-0000-0000-0000B7020000}"/>
    <cellStyle name="20% - Accent1 3 2 3 2 2 2 2 3" xfId="6705" xr:uid="{00000000-0005-0000-0000-0000B8020000}"/>
    <cellStyle name="20% - Accent1 3 2 3 2 2 2 2_OATT calc" xfId="6706" xr:uid="{00000000-0005-0000-0000-0000B9020000}"/>
    <cellStyle name="20% - Accent1 3 2 3 2 2 2 3" xfId="6707" xr:uid="{00000000-0005-0000-0000-0000BA020000}"/>
    <cellStyle name="20% - Accent1 3 2 3 2 2 2 4" xfId="6708" xr:uid="{00000000-0005-0000-0000-0000BB020000}"/>
    <cellStyle name="20% - Accent1 3 2 3 2 2 2 5" xfId="6709" xr:uid="{00000000-0005-0000-0000-0000BC020000}"/>
    <cellStyle name="20% - Accent1 3 2 3 2 2 2_OATT calc" xfId="6710" xr:uid="{00000000-0005-0000-0000-0000BD020000}"/>
    <cellStyle name="20% - Accent1 3 2 3 2 2 3" xfId="6711" xr:uid="{00000000-0005-0000-0000-0000BE020000}"/>
    <cellStyle name="20% - Accent1 3 2 3 2 2 3 2" xfId="6712" xr:uid="{00000000-0005-0000-0000-0000BF020000}"/>
    <cellStyle name="20% - Accent1 3 2 3 2 2 3 2 2" xfId="6713" xr:uid="{00000000-0005-0000-0000-0000C0020000}"/>
    <cellStyle name="20% - Accent1 3 2 3 2 2 3 2 3" xfId="6714" xr:uid="{00000000-0005-0000-0000-0000C1020000}"/>
    <cellStyle name="20% - Accent1 3 2 3 2 2 3 2_OATT calc" xfId="6715" xr:uid="{00000000-0005-0000-0000-0000C2020000}"/>
    <cellStyle name="20% - Accent1 3 2 3 2 2 3 3" xfId="6716" xr:uid="{00000000-0005-0000-0000-0000C3020000}"/>
    <cellStyle name="20% - Accent1 3 2 3 2 2 3 4" xfId="6717" xr:uid="{00000000-0005-0000-0000-0000C4020000}"/>
    <cellStyle name="20% - Accent1 3 2 3 2 2 3_OATT calc" xfId="6718" xr:uid="{00000000-0005-0000-0000-0000C5020000}"/>
    <cellStyle name="20% - Accent1 3 2 3 2 2 4" xfId="6719" xr:uid="{00000000-0005-0000-0000-0000C6020000}"/>
    <cellStyle name="20% - Accent1 3 2 3 2 2 4 2" xfId="6720" xr:uid="{00000000-0005-0000-0000-0000C7020000}"/>
    <cellStyle name="20% - Accent1 3 2 3 2 2 4 3" xfId="6721" xr:uid="{00000000-0005-0000-0000-0000C8020000}"/>
    <cellStyle name="20% - Accent1 3 2 3 2 2 4_OATT calc" xfId="6722" xr:uid="{00000000-0005-0000-0000-0000C9020000}"/>
    <cellStyle name="20% - Accent1 3 2 3 2 2 5" xfId="6723" xr:uid="{00000000-0005-0000-0000-0000CA020000}"/>
    <cellStyle name="20% - Accent1 3 2 3 2 2 6" xfId="6724" xr:uid="{00000000-0005-0000-0000-0000CB020000}"/>
    <cellStyle name="20% - Accent1 3 2 3 2 2 7" xfId="6725" xr:uid="{00000000-0005-0000-0000-0000CC020000}"/>
    <cellStyle name="20% - Accent1 3 2 3 2 2 8" xfId="6726" xr:uid="{00000000-0005-0000-0000-0000CD020000}"/>
    <cellStyle name="20% - Accent1 3 2 3 2 2 9" xfId="6727" xr:uid="{00000000-0005-0000-0000-0000CE020000}"/>
    <cellStyle name="20% - Accent1 3 2 3 2 2_OATT calc" xfId="6728" xr:uid="{00000000-0005-0000-0000-0000CF020000}"/>
    <cellStyle name="20% - Accent1 3 2 3 2 3" xfId="5988" xr:uid="{00000000-0005-0000-0000-0000D0020000}"/>
    <cellStyle name="20% - Accent1 3 2 3 2 3 2" xfId="6729" xr:uid="{00000000-0005-0000-0000-0000D1020000}"/>
    <cellStyle name="20% - Accent1 3 2 3 2 3 2 2" xfId="6730" xr:uid="{00000000-0005-0000-0000-0000D2020000}"/>
    <cellStyle name="20% - Accent1 3 2 3 2 3 2 3" xfId="6731" xr:uid="{00000000-0005-0000-0000-0000D3020000}"/>
    <cellStyle name="20% - Accent1 3 2 3 2 3 2_OATT calc" xfId="6732" xr:uid="{00000000-0005-0000-0000-0000D4020000}"/>
    <cellStyle name="20% - Accent1 3 2 3 2 3 3" xfId="6733" xr:uid="{00000000-0005-0000-0000-0000D5020000}"/>
    <cellStyle name="20% - Accent1 3 2 3 2 3 4" xfId="6734" xr:uid="{00000000-0005-0000-0000-0000D6020000}"/>
    <cellStyle name="20% - Accent1 3 2 3 2 3 5" xfId="6735" xr:uid="{00000000-0005-0000-0000-0000D7020000}"/>
    <cellStyle name="20% - Accent1 3 2 3 2 3_OATT calc" xfId="6736" xr:uid="{00000000-0005-0000-0000-0000D8020000}"/>
    <cellStyle name="20% - Accent1 3 2 3 2 4" xfId="6737" xr:uid="{00000000-0005-0000-0000-0000D9020000}"/>
    <cellStyle name="20% - Accent1 3 2 3 2 4 2" xfId="6738" xr:uid="{00000000-0005-0000-0000-0000DA020000}"/>
    <cellStyle name="20% - Accent1 3 2 3 2 4 2 2" xfId="6739" xr:uid="{00000000-0005-0000-0000-0000DB020000}"/>
    <cellStyle name="20% - Accent1 3 2 3 2 4 2 3" xfId="6740" xr:uid="{00000000-0005-0000-0000-0000DC020000}"/>
    <cellStyle name="20% - Accent1 3 2 3 2 4 2_OATT calc" xfId="6741" xr:uid="{00000000-0005-0000-0000-0000DD020000}"/>
    <cellStyle name="20% - Accent1 3 2 3 2 4 3" xfId="6742" xr:uid="{00000000-0005-0000-0000-0000DE020000}"/>
    <cellStyle name="20% - Accent1 3 2 3 2 4 4" xfId="6743" xr:uid="{00000000-0005-0000-0000-0000DF020000}"/>
    <cellStyle name="20% - Accent1 3 2 3 2 4_OATT calc" xfId="6744" xr:uid="{00000000-0005-0000-0000-0000E0020000}"/>
    <cellStyle name="20% - Accent1 3 2 3 2 5" xfId="6745" xr:uid="{00000000-0005-0000-0000-0000E1020000}"/>
    <cellStyle name="20% - Accent1 3 2 3 2 5 2" xfId="6746" xr:uid="{00000000-0005-0000-0000-0000E2020000}"/>
    <cellStyle name="20% - Accent1 3 2 3 2 5 3" xfId="6747" xr:uid="{00000000-0005-0000-0000-0000E3020000}"/>
    <cellStyle name="20% - Accent1 3 2 3 2 5_OATT calc" xfId="6748" xr:uid="{00000000-0005-0000-0000-0000E4020000}"/>
    <cellStyle name="20% - Accent1 3 2 3 2 6" xfId="6749" xr:uid="{00000000-0005-0000-0000-0000E5020000}"/>
    <cellStyle name="20% - Accent1 3 2 3 2 7" xfId="6750" xr:uid="{00000000-0005-0000-0000-0000E6020000}"/>
    <cellStyle name="20% - Accent1 3 2 3 2 8" xfId="6751" xr:uid="{00000000-0005-0000-0000-0000E7020000}"/>
    <cellStyle name="20% - Accent1 3 2 3 2 9" xfId="6752" xr:uid="{00000000-0005-0000-0000-0000E8020000}"/>
    <cellStyle name="20% - Accent1 3 2 3 2_OATT calc" xfId="6753" xr:uid="{00000000-0005-0000-0000-0000E9020000}"/>
    <cellStyle name="20% - Accent1 3 2 3 3" xfId="4615" xr:uid="{00000000-0005-0000-0000-0000EA020000}"/>
    <cellStyle name="20% - Accent1 3 2 3 3 10" xfId="6754" xr:uid="{00000000-0005-0000-0000-0000EB020000}"/>
    <cellStyle name="20% - Accent1 3 2 3 3 11" xfId="6755" xr:uid="{00000000-0005-0000-0000-0000EC020000}"/>
    <cellStyle name="20% - Accent1 3 2 3 3 2" xfId="6756" xr:uid="{00000000-0005-0000-0000-0000ED020000}"/>
    <cellStyle name="20% - Accent1 3 2 3 3 2 2" xfId="6757" xr:uid="{00000000-0005-0000-0000-0000EE020000}"/>
    <cellStyle name="20% - Accent1 3 2 3 3 2 2 2" xfId="6758" xr:uid="{00000000-0005-0000-0000-0000EF020000}"/>
    <cellStyle name="20% - Accent1 3 2 3 3 2 2 3" xfId="6759" xr:uid="{00000000-0005-0000-0000-0000F0020000}"/>
    <cellStyle name="20% - Accent1 3 2 3 3 2 2_OATT calc" xfId="6760" xr:uid="{00000000-0005-0000-0000-0000F1020000}"/>
    <cellStyle name="20% - Accent1 3 2 3 3 2 3" xfId="6761" xr:uid="{00000000-0005-0000-0000-0000F2020000}"/>
    <cellStyle name="20% - Accent1 3 2 3 3 2 4" xfId="6762" xr:uid="{00000000-0005-0000-0000-0000F3020000}"/>
    <cellStyle name="20% - Accent1 3 2 3 3 2 5" xfId="6763" xr:uid="{00000000-0005-0000-0000-0000F4020000}"/>
    <cellStyle name="20% - Accent1 3 2 3 3 2_OATT calc" xfId="6764" xr:uid="{00000000-0005-0000-0000-0000F5020000}"/>
    <cellStyle name="20% - Accent1 3 2 3 3 3" xfId="6765" xr:uid="{00000000-0005-0000-0000-0000F6020000}"/>
    <cellStyle name="20% - Accent1 3 2 3 3 3 2" xfId="6766" xr:uid="{00000000-0005-0000-0000-0000F7020000}"/>
    <cellStyle name="20% - Accent1 3 2 3 3 3 2 2" xfId="6767" xr:uid="{00000000-0005-0000-0000-0000F8020000}"/>
    <cellStyle name="20% - Accent1 3 2 3 3 3 2 3" xfId="6768" xr:uid="{00000000-0005-0000-0000-0000F9020000}"/>
    <cellStyle name="20% - Accent1 3 2 3 3 3 2_OATT calc" xfId="6769" xr:uid="{00000000-0005-0000-0000-0000FA020000}"/>
    <cellStyle name="20% - Accent1 3 2 3 3 3 3" xfId="6770" xr:uid="{00000000-0005-0000-0000-0000FB020000}"/>
    <cellStyle name="20% - Accent1 3 2 3 3 3 4" xfId="6771" xr:uid="{00000000-0005-0000-0000-0000FC020000}"/>
    <cellStyle name="20% - Accent1 3 2 3 3 3_OATT calc" xfId="6772" xr:uid="{00000000-0005-0000-0000-0000FD020000}"/>
    <cellStyle name="20% - Accent1 3 2 3 3 4" xfId="6773" xr:uid="{00000000-0005-0000-0000-0000FE020000}"/>
    <cellStyle name="20% - Accent1 3 2 3 3 4 2" xfId="6774" xr:uid="{00000000-0005-0000-0000-0000FF020000}"/>
    <cellStyle name="20% - Accent1 3 2 3 3 4 3" xfId="6775" xr:uid="{00000000-0005-0000-0000-000000030000}"/>
    <cellStyle name="20% - Accent1 3 2 3 3 4_OATT calc" xfId="6776" xr:uid="{00000000-0005-0000-0000-000001030000}"/>
    <cellStyle name="20% - Accent1 3 2 3 3 5" xfId="6777" xr:uid="{00000000-0005-0000-0000-000002030000}"/>
    <cellStyle name="20% - Accent1 3 2 3 3 6" xfId="6778" xr:uid="{00000000-0005-0000-0000-000003030000}"/>
    <cellStyle name="20% - Accent1 3 2 3 3 7" xfId="6779" xr:uid="{00000000-0005-0000-0000-000004030000}"/>
    <cellStyle name="20% - Accent1 3 2 3 3 8" xfId="6780" xr:uid="{00000000-0005-0000-0000-000005030000}"/>
    <cellStyle name="20% - Accent1 3 2 3 3 9" xfId="6781" xr:uid="{00000000-0005-0000-0000-000006030000}"/>
    <cellStyle name="20% - Accent1 3 2 3 3_OATT calc" xfId="6782" xr:uid="{00000000-0005-0000-0000-000007030000}"/>
    <cellStyle name="20% - Accent1 3 2 3 4" xfId="5515" xr:uid="{00000000-0005-0000-0000-000008030000}"/>
    <cellStyle name="20% - Accent1 3 2 3 4 2" xfId="6783" xr:uid="{00000000-0005-0000-0000-000009030000}"/>
    <cellStyle name="20% - Accent1 3 2 3 4 2 2" xfId="6784" xr:uid="{00000000-0005-0000-0000-00000A030000}"/>
    <cellStyle name="20% - Accent1 3 2 3 4 2 3" xfId="6785" xr:uid="{00000000-0005-0000-0000-00000B030000}"/>
    <cellStyle name="20% - Accent1 3 2 3 4 2_OATT calc" xfId="6786" xr:uid="{00000000-0005-0000-0000-00000C030000}"/>
    <cellStyle name="20% - Accent1 3 2 3 4 3" xfId="6787" xr:uid="{00000000-0005-0000-0000-00000D030000}"/>
    <cellStyle name="20% - Accent1 3 2 3 4 4" xfId="6788" xr:uid="{00000000-0005-0000-0000-00000E030000}"/>
    <cellStyle name="20% - Accent1 3 2 3 4 5" xfId="6789" xr:uid="{00000000-0005-0000-0000-00000F030000}"/>
    <cellStyle name="20% - Accent1 3 2 3 4_OATT calc" xfId="6790" xr:uid="{00000000-0005-0000-0000-000010030000}"/>
    <cellStyle name="20% - Accent1 3 2 3 5" xfId="6791" xr:uid="{00000000-0005-0000-0000-000011030000}"/>
    <cellStyle name="20% - Accent1 3 2 3 5 2" xfId="6792" xr:uid="{00000000-0005-0000-0000-000012030000}"/>
    <cellStyle name="20% - Accent1 3 2 3 5 2 2" xfId="6793" xr:uid="{00000000-0005-0000-0000-000013030000}"/>
    <cellStyle name="20% - Accent1 3 2 3 5 2 3" xfId="6794" xr:uid="{00000000-0005-0000-0000-000014030000}"/>
    <cellStyle name="20% - Accent1 3 2 3 5 2_OATT calc" xfId="6795" xr:uid="{00000000-0005-0000-0000-000015030000}"/>
    <cellStyle name="20% - Accent1 3 2 3 5 3" xfId="6796" xr:uid="{00000000-0005-0000-0000-000016030000}"/>
    <cellStyle name="20% - Accent1 3 2 3 5 4" xfId="6797" xr:uid="{00000000-0005-0000-0000-000017030000}"/>
    <cellStyle name="20% - Accent1 3 2 3 5_OATT calc" xfId="6798" xr:uid="{00000000-0005-0000-0000-000018030000}"/>
    <cellStyle name="20% - Accent1 3 2 3 6" xfId="6799" xr:uid="{00000000-0005-0000-0000-000019030000}"/>
    <cellStyle name="20% - Accent1 3 2 3 6 2" xfId="6800" xr:uid="{00000000-0005-0000-0000-00001A030000}"/>
    <cellStyle name="20% - Accent1 3 2 3 6 3" xfId="6801" xr:uid="{00000000-0005-0000-0000-00001B030000}"/>
    <cellStyle name="20% - Accent1 3 2 3 6_OATT calc" xfId="6802" xr:uid="{00000000-0005-0000-0000-00001C030000}"/>
    <cellStyle name="20% - Accent1 3 2 3 7" xfId="6803" xr:uid="{00000000-0005-0000-0000-00001D030000}"/>
    <cellStyle name="20% - Accent1 3 2 3 8" xfId="6804" xr:uid="{00000000-0005-0000-0000-00001E030000}"/>
    <cellStyle name="20% - Accent1 3 2 3 9" xfId="6805" xr:uid="{00000000-0005-0000-0000-00001F030000}"/>
    <cellStyle name="20% - Accent1 3 2 3_OATT calc" xfId="6806" xr:uid="{00000000-0005-0000-0000-000020030000}"/>
    <cellStyle name="20% - Accent1 3 2 4" xfId="3662" xr:uid="{00000000-0005-0000-0000-000021030000}"/>
    <cellStyle name="20% - Accent1 3 2 4 10" xfId="6807" xr:uid="{00000000-0005-0000-0000-000022030000}"/>
    <cellStyle name="20% - Accent1 3 2 4 11" xfId="6808" xr:uid="{00000000-0005-0000-0000-000023030000}"/>
    <cellStyle name="20% - Accent1 3 2 4 2" xfId="4763" xr:uid="{00000000-0005-0000-0000-000024030000}"/>
    <cellStyle name="20% - Accent1 3 2 4 2 10" xfId="6809" xr:uid="{00000000-0005-0000-0000-000025030000}"/>
    <cellStyle name="20% - Accent1 3 2 4 2 11" xfId="6810" xr:uid="{00000000-0005-0000-0000-000026030000}"/>
    <cellStyle name="20% - Accent1 3 2 4 2 2" xfId="6811" xr:uid="{00000000-0005-0000-0000-000027030000}"/>
    <cellStyle name="20% - Accent1 3 2 4 2 2 2" xfId="6812" xr:uid="{00000000-0005-0000-0000-000028030000}"/>
    <cellStyle name="20% - Accent1 3 2 4 2 2 2 2" xfId="6813" xr:uid="{00000000-0005-0000-0000-000029030000}"/>
    <cellStyle name="20% - Accent1 3 2 4 2 2 2 3" xfId="6814" xr:uid="{00000000-0005-0000-0000-00002A030000}"/>
    <cellStyle name="20% - Accent1 3 2 4 2 2 2_OATT calc" xfId="6815" xr:uid="{00000000-0005-0000-0000-00002B030000}"/>
    <cellStyle name="20% - Accent1 3 2 4 2 2 3" xfId="6816" xr:uid="{00000000-0005-0000-0000-00002C030000}"/>
    <cellStyle name="20% - Accent1 3 2 4 2 2 4" xfId="6817" xr:uid="{00000000-0005-0000-0000-00002D030000}"/>
    <cellStyle name="20% - Accent1 3 2 4 2 2 5" xfId="6818" xr:uid="{00000000-0005-0000-0000-00002E030000}"/>
    <cellStyle name="20% - Accent1 3 2 4 2 2_OATT calc" xfId="6819" xr:uid="{00000000-0005-0000-0000-00002F030000}"/>
    <cellStyle name="20% - Accent1 3 2 4 2 3" xfId="6820" xr:uid="{00000000-0005-0000-0000-000030030000}"/>
    <cellStyle name="20% - Accent1 3 2 4 2 3 2" xfId="6821" xr:uid="{00000000-0005-0000-0000-000031030000}"/>
    <cellStyle name="20% - Accent1 3 2 4 2 3 2 2" xfId="6822" xr:uid="{00000000-0005-0000-0000-000032030000}"/>
    <cellStyle name="20% - Accent1 3 2 4 2 3 2 3" xfId="6823" xr:uid="{00000000-0005-0000-0000-000033030000}"/>
    <cellStyle name="20% - Accent1 3 2 4 2 3 2_OATT calc" xfId="6824" xr:uid="{00000000-0005-0000-0000-000034030000}"/>
    <cellStyle name="20% - Accent1 3 2 4 2 3 3" xfId="6825" xr:uid="{00000000-0005-0000-0000-000035030000}"/>
    <cellStyle name="20% - Accent1 3 2 4 2 3 4" xfId="6826" xr:uid="{00000000-0005-0000-0000-000036030000}"/>
    <cellStyle name="20% - Accent1 3 2 4 2 3_OATT calc" xfId="6827" xr:uid="{00000000-0005-0000-0000-000037030000}"/>
    <cellStyle name="20% - Accent1 3 2 4 2 4" xfId="6828" xr:uid="{00000000-0005-0000-0000-000038030000}"/>
    <cellStyle name="20% - Accent1 3 2 4 2 4 2" xfId="6829" xr:uid="{00000000-0005-0000-0000-000039030000}"/>
    <cellStyle name="20% - Accent1 3 2 4 2 4 3" xfId="6830" xr:uid="{00000000-0005-0000-0000-00003A030000}"/>
    <cellStyle name="20% - Accent1 3 2 4 2 4_OATT calc" xfId="6831" xr:uid="{00000000-0005-0000-0000-00003B030000}"/>
    <cellStyle name="20% - Accent1 3 2 4 2 5" xfId="6832" xr:uid="{00000000-0005-0000-0000-00003C030000}"/>
    <cellStyle name="20% - Accent1 3 2 4 2 6" xfId="6833" xr:uid="{00000000-0005-0000-0000-00003D030000}"/>
    <cellStyle name="20% - Accent1 3 2 4 2 7" xfId="6834" xr:uid="{00000000-0005-0000-0000-00003E030000}"/>
    <cellStyle name="20% - Accent1 3 2 4 2 8" xfId="6835" xr:uid="{00000000-0005-0000-0000-00003F030000}"/>
    <cellStyle name="20% - Accent1 3 2 4 2 9" xfId="6836" xr:uid="{00000000-0005-0000-0000-000040030000}"/>
    <cellStyle name="20% - Accent1 3 2 4 2_OATT calc" xfId="6837" xr:uid="{00000000-0005-0000-0000-000041030000}"/>
    <cellStyle name="20% - Accent1 3 2 4 3" xfId="5724" xr:uid="{00000000-0005-0000-0000-000042030000}"/>
    <cellStyle name="20% - Accent1 3 2 4 3 2" xfId="6838" xr:uid="{00000000-0005-0000-0000-000043030000}"/>
    <cellStyle name="20% - Accent1 3 2 4 3 2 2" xfId="6839" xr:uid="{00000000-0005-0000-0000-000044030000}"/>
    <cellStyle name="20% - Accent1 3 2 4 3 2 3" xfId="6840" xr:uid="{00000000-0005-0000-0000-000045030000}"/>
    <cellStyle name="20% - Accent1 3 2 4 3 2_OATT calc" xfId="6841" xr:uid="{00000000-0005-0000-0000-000046030000}"/>
    <cellStyle name="20% - Accent1 3 2 4 3 3" xfId="6842" xr:uid="{00000000-0005-0000-0000-000047030000}"/>
    <cellStyle name="20% - Accent1 3 2 4 3 4" xfId="6843" xr:uid="{00000000-0005-0000-0000-000048030000}"/>
    <cellStyle name="20% - Accent1 3 2 4 3 5" xfId="6844" xr:uid="{00000000-0005-0000-0000-000049030000}"/>
    <cellStyle name="20% - Accent1 3 2 4 3_OATT calc" xfId="6845" xr:uid="{00000000-0005-0000-0000-00004A030000}"/>
    <cellStyle name="20% - Accent1 3 2 4 4" xfId="6846" xr:uid="{00000000-0005-0000-0000-00004B030000}"/>
    <cellStyle name="20% - Accent1 3 2 4 4 2" xfId="6847" xr:uid="{00000000-0005-0000-0000-00004C030000}"/>
    <cellStyle name="20% - Accent1 3 2 4 4 2 2" xfId="6848" xr:uid="{00000000-0005-0000-0000-00004D030000}"/>
    <cellStyle name="20% - Accent1 3 2 4 4 2 3" xfId="6849" xr:uid="{00000000-0005-0000-0000-00004E030000}"/>
    <cellStyle name="20% - Accent1 3 2 4 4 2_OATT calc" xfId="6850" xr:uid="{00000000-0005-0000-0000-00004F030000}"/>
    <cellStyle name="20% - Accent1 3 2 4 4 3" xfId="6851" xr:uid="{00000000-0005-0000-0000-000050030000}"/>
    <cellStyle name="20% - Accent1 3 2 4 4 4" xfId="6852" xr:uid="{00000000-0005-0000-0000-000051030000}"/>
    <cellStyle name="20% - Accent1 3 2 4 4_OATT calc" xfId="6853" xr:uid="{00000000-0005-0000-0000-000052030000}"/>
    <cellStyle name="20% - Accent1 3 2 4 5" xfId="6854" xr:uid="{00000000-0005-0000-0000-000053030000}"/>
    <cellStyle name="20% - Accent1 3 2 4 5 2" xfId="6855" xr:uid="{00000000-0005-0000-0000-000054030000}"/>
    <cellStyle name="20% - Accent1 3 2 4 5 3" xfId="6856" xr:uid="{00000000-0005-0000-0000-000055030000}"/>
    <cellStyle name="20% - Accent1 3 2 4 5_OATT calc" xfId="6857" xr:uid="{00000000-0005-0000-0000-000056030000}"/>
    <cellStyle name="20% - Accent1 3 2 4 6" xfId="6858" xr:uid="{00000000-0005-0000-0000-000057030000}"/>
    <cellStyle name="20% - Accent1 3 2 4 7" xfId="6859" xr:uid="{00000000-0005-0000-0000-000058030000}"/>
    <cellStyle name="20% - Accent1 3 2 4 8" xfId="6860" xr:uid="{00000000-0005-0000-0000-000059030000}"/>
    <cellStyle name="20% - Accent1 3 2 4 9" xfId="6861" xr:uid="{00000000-0005-0000-0000-00005A030000}"/>
    <cellStyle name="20% - Accent1 3 2 4_OATT calc" xfId="6862" xr:uid="{00000000-0005-0000-0000-00005B030000}"/>
    <cellStyle name="20% - Accent1 3 2 5" xfId="4345" xr:uid="{00000000-0005-0000-0000-00005C030000}"/>
    <cellStyle name="20% - Accent1 3 2 5 10" xfId="6863" xr:uid="{00000000-0005-0000-0000-00005D030000}"/>
    <cellStyle name="20% - Accent1 3 2 5 11" xfId="6864" xr:uid="{00000000-0005-0000-0000-00005E030000}"/>
    <cellStyle name="20% - Accent1 3 2 5 2" xfId="6865" xr:uid="{00000000-0005-0000-0000-00005F030000}"/>
    <cellStyle name="20% - Accent1 3 2 5 2 2" xfId="6866" xr:uid="{00000000-0005-0000-0000-000060030000}"/>
    <cellStyle name="20% - Accent1 3 2 5 2 2 2" xfId="6867" xr:uid="{00000000-0005-0000-0000-000061030000}"/>
    <cellStyle name="20% - Accent1 3 2 5 2 2 3" xfId="6868" xr:uid="{00000000-0005-0000-0000-000062030000}"/>
    <cellStyle name="20% - Accent1 3 2 5 2 2_OATT calc" xfId="6869" xr:uid="{00000000-0005-0000-0000-000063030000}"/>
    <cellStyle name="20% - Accent1 3 2 5 2 3" xfId="6870" xr:uid="{00000000-0005-0000-0000-000064030000}"/>
    <cellStyle name="20% - Accent1 3 2 5 2 4" xfId="6871" xr:uid="{00000000-0005-0000-0000-000065030000}"/>
    <cellStyle name="20% - Accent1 3 2 5 2 5" xfId="6872" xr:uid="{00000000-0005-0000-0000-000066030000}"/>
    <cellStyle name="20% - Accent1 3 2 5 2_OATT calc" xfId="6873" xr:uid="{00000000-0005-0000-0000-000067030000}"/>
    <cellStyle name="20% - Accent1 3 2 5 3" xfId="6874" xr:uid="{00000000-0005-0000-0000-000068030000}"/>
    <cellStyle name="20% - Accent1 3 2 5 3 2" xfId="6875" xr:uid="{00000000-0005-0000-0000-000069030000}"/>
    <cellStyle name="20% - Accent1 3 2 5 3 2 2" xfId="6876" xr:uid="{00000000-0005-0000-0000-00006A030000}"/>
    <cellStyle name="20% - Accent1 3 2 5 3 2 3" xfId="6877" xr:uid="{00000000-0005-0000-0000-00006B030000}"/>
    <cellStyle name="20% - Accent1 3 2 5 3 2_OATT calc" xfId="6878" xr:uid="{00000000-0005-0000-0000-00006C030000}"/>
    <cellStyle name="20% - Accent1 3 2 5 3 3" xfId="6879" xr:uid="{00000000-0005-0000-0000-00006D030000}"/>
    <cellStyle name="20% - Accent1 3 2 5 3 4" xfId="6880" xr:uid="{00000000-0005-0000-0000-00006E030000}"/>
    <cellStyle name="20% - Accent1 3 2 5 3_OATT calc" xfId="6881" xr:uid="{00000000-0005-0000-0000-00006F030000}"/>
    <cellStyle name="20% - Accent1 3 2 5 4" xfId="6882" xr:uid="{00000000-0005-0000-0000-000070030000}"/>
    <cellStyle name="20% - Accent1 3 2 5 4 2" xfId="6883" xr:uid="{00000000-0005-0000-0000-000071030000}"/>
    <cellStyle name="20% - Accent1 3 2 5 4 3" xfId="6884" xr:uid="{00000000-0005-0000-0000-000072030000}"/>
    <cellStyle name="20% - Accent1 3 2 5 4_OATT calc" xfId="6885" xr:uid="{00000000-0005-0000-0000-000073030000}"/>
    <cellStyle name="20% - Accent1 3 2 5 5" xfId="6886" xr:uid="{00000000-0005-0000-0000-000074030000}"/>
    <cellStyle name="20% - Accent1 3 2 5 6" xfId="6887" xr:uid="{00000000-0005-0000-0000-000075030000}"/>
    <cellStyle name="20% - Accent1 3 2 5 7" xfId="6888" xr:uid="{00000000-0005-0000-0000-000076030000}"/>
    <cellStyle name="20% - Accent1 3 2 5 8" xfId="6889" xr:uid="{00000000-0005-0000-0000-000077030000}"/>
    <cellStyle name="20% - Accent1 3 2 5 9" xfId="6890" xr:uid="{00000000-0005-0000-0000-000078030000}"/>
    <cellStyle name="20% - Accent1 3 2 5_OATT calc" xfId="6891" xr:uid="{00000000-0005-0000-0000-000079030000}"/>
    <cellStyle name="20% - Accent1 3 2 6" xfId="5245" xr:uid="{00000000-0005-0000-0000-00007A030000}"/>
    <cellStyle name="20% - Accent1 3 2 6 2" xfId="6892" xr:uid="{00000000-0005-0000-0000-00007B030000}"/>
    <cellStyle name="20% - Accent1 3 2 6 2 2" xfId="6893" xr:uid="{00000000-0005-0000-0000-00007C030000}"/>
    <cellStyle name="20% - Accent1 3 2 6 2 3" xfId="6894" xr:uid="{00000000-0005-0000-0000-00007D030000}"/>
    <cellStyle name="20% - Accent1 3 2 6 2_OATT calc" xfId="6895" xr:uid="{00000000-0005-0000-0000-00007E030000}"/>
    <cellStyle name="20% - Accent1 3 2 6 3" xfId="6896" xr:uid="{00000000-0005-0000-0000-00007F030000}"/>
    <cellStyle name="20% - Accent1 3 2 6 4" xfId="6897" xr:uid="{00000000-0005-0000-0000-000080030000}"/>
    <cellStyle name="20% - Accent1 3 2 6 5" xfId="6898" xr:uid="{00000000-0005-0000-0000-000081030000}"/>
    <cellStyle name="20% - Accent1 3 2 6_OATT calc" xfId="6899" xr:uid="{00000000-0005-0000-0000-000082030000}"/>
    <cellStyle name="20% - Accent1 3 2 7" xfId="6900" xr:uid="{00000000-0005-0000-0000-000083030000}"/>
    <cellStyle name="20% - Accent1 3 2 7 2" xfId="6901" xr:uid="{00000000-0005-0000-0000-000084030000}"/>
    <cellStyle name="20% - Accent1 3 2 7 2 2" xfId="6902" xr:uid="{00000000-0005-0000-0000-000085030000}"/>
    <cellStyle name="20% - Accent1 3 2 7 2 3" xfId="6903" xr:uid="{00000000-0005-0000-0000-000086030000}"/>
    <cellStyle name="20% - Accent1 3 2 7 2_OATT calc" xfId="6904" xr:uid="{00000000-0005-0000-0000-000087030000}"/>
    <cellStyle name="20% - Accent1 3 2 7 3" xfId="6905" xr:uid="{00000000-0005-0000-0000-000088030000}"/>
    <cellStyle name="20% - Accent1 3 2 7 4" xfId="6906" xr:uid="{00000000-0005-0000-0000-000089030000}"/>
    <cellStyle name="20% - Accent1 3 2 7_OATT calc" xfId="6907" xr:uid="{00000000-0005-0000-0000-00008A030000}"/>
    <cellStyle name="20% - Accent1 3 2 8" xfId="6908" xr:uid="{00000000-0005-0000-0000-00008B030000}"/>
    <cellStyle name="20% - Accent1 3 2 8 2" xfId="6909" xr:uid="{00000000-0005-0000-0000-00008C030000}"/>
    <cellStyle name="20% - Accent1 3 2 8 3" xfId="6910" xr:uid="{00000000-0005-0000-0000-00008D030000}"/>
    <cellStyle name="20% - Accent1 3 2 8_OATT calc" xfId="6911" xr:uid="{00000000-0005-0000-0000-00008E030000}"/>
    <cellStyle name="20% - Accent1 3 2 9" xfId="6912" xr:uid="{00000000-0005-0000-0000-00008F030000}"/>
    <cellStyle name="20% - Accent1 3 2_OATT calc" xfId="6913" xr:uid="{00000000-0005-0000-0000-000090030000}"/>
    <cellStyle name="20% - Accent1 3 3" xfId="3120" xr:uid="{00000000-0005-0000-0000-000091030000}"/>
    <cellStyle name="20% - Accent1 3 3 10" xfId="6914" xr:uid="{00000000-0005-0000-0000-000092030000}"/>
    <cellStyle name="20% - Accent1 3 3 11" xfId="6915" xr:uid="{00000000-0005-0000-0000-000093030000}"/>
    <cellStyle name="20% - Accent1 3 3 12" xfId="6916" xr:uid="{00000000-0005-0000-0000-000094030000}"/>
    <cellStyle name="20% - Accent1 3 3 2" xfId="3706" xr:uid="{00000000-0005-0000-0000-000095030000}"/>
    <cellStyle name="20% - Accent1 3 3 2 10" xfId="6917" xr:uid="{00000000-0005-0000-0000-000096030000}"/>
    <cellStyle name="20% - Accent1 3 3 2 11" xfId="6918" xr:uid="{00000000-0005-0000-0000-000097030000}"/>
    <cellStyle name="20% - Accent1 3 3 2 2" xfId="4807" xr:uid="{00000000-0005-0000-0000-000098030000}"/>
    <cellStyle name="20% - Accent1 3 3 2 2 10" xfId="6919" xr:uid="{00000000-0005-0000-0000-000099030000}"/>
    <cellStyle name="20% - Accent1 3 3 2 2 11" xfId="6920" xr:uid="{00000000-0005-0000-0000-00009A030000}"/>
    <cellStyle name="20% - Accent1 3 3 2 2 2" xfId="6921" xr:uid="{00000000-0005-0000-0000-00009B030000}"/>
    <cellStyle name="20% - Accent1 3 3 2 2 2 2" xfId="6922" xr:uid="{00000000-0005-0000-0000-00009C030000}"/>
    <cellStyle name="20% - Accent1 3 3 2 2 2 2 2" xfId="6923" xr:uid="{00000000-0005-0000-0000-00009D030000}"/>
    <cellStyle name="20% - Accent1 3 3 2 2 2 2 3" xfId="6924" xr:uid="{00000000-0005-0000-0000-00009E030000}"/>
    <cellStyle name="20% - Accent1 3 3 2 2 2 2_OATT calc" xfId="6925" xr:uid="{00000000-0005-0000-0000-00009F030000}"/>
    <cellStyle name="20% - Accent1 3 3 2 2 2 3" xfId="6926" xr:uid="{00000000-0005-0000-0000-0000A0030000}"/>
    <cellStyle name="20% - Accent1 3 3 2 2 2 4" xfId="6927" xr:uid="{00000000-0005-0000-0000-0000A1030000}"/>
    <cellStyle name="20% - Accent1 3 3 2 2 2 5" xfId="6928" xr:uid="{00000000-0005-0000-0000-0000A2030000}"/>
    <cellStyle name="20% - Accent1 3 3 2 2 2_OATT calc" xfId="6929" xr:uid="{00000000-0005-0000-0000-0000A3030000}"/>
    <cellStyle name="20% - Accent1 3 3 2 2 3" xfId="6930" xr:uid="{00000000-0005-0000-0000-0000A4030000}"/>
    <cellStyle name="20% - Accent1 3 3 2 2 3 2" xfId="6931" xr:uid="{00000000-0005-0000-0000-0000A5030000}"/>
    <cellStyle name="20% - Accent1 3 3 2 2 3 2 2" xfId="6932" xr:uid="{00000000-0005-0000-0000-0000A6030000}"/>
    <cellStyle name="20% - Accent1 3 3 2 2 3 2 3" xfId="6933" xr:uid="{00000000-0005-0000-0000-0000A7030000}"/>
    <cellStyle name="20% - Accent1 3 3 2 2 3 2_OATT calc" xfId="6934" xr:uid="{00000000-0005-0000-0000-0000A8030000}"/>
    <cellStyle name="20% - Accent1 3 3 2 2 3 3" xfId="6935" xr:uid="{00000000-0005-0000-0000-0000A9030000}"/>
    <cellStyle name="20% - Accent1 3 3 2 2 3 4" xfId="6936" xr:uid="{00000000-0005-0000-0000-0000AA030000}"/>
    <cellStyle name="20% - Accent1 3 3 2 2 3_OATT calc" xfId="6937" xr:uid="{00000000-0005-0000-0000-0000AB030000}"/>
    <cellStyle name="20% - Accent1 3 3 2 2 4" xfId="6938" xr:uid="{00000000-0005-0000-0000-0000AC030000}"/>
    <cellStyle name="20% - Accent1 3 3 2 2 4 2" xfId="6939" xr:uid="{00000000-0005-0000-0000-0000AD030000}"/>
    <cellStyle name="20% - Accent1 3 3 2 2 4 3" xfId="6940" xr:uid="{00000000-0005-0000-0000-0000AE030000}"/>
    <cellStyle name="20% - Accent1 3 3 2 2 4_OATT calc" xfId="6941" xr:uid="{00000000-0005-0000-0000-0000AF030000}"/>
    <cellStyle name="20% - Accent1 3 3 2 2 5" xfId="6942" xr:uid="{00000000-0005-0000-0000-0000B0030000}"/>
    <cellStyle name="20% - Accent1 3 3 2 2 6" xfId="6943" xr:uid="{00000000-0005-0000-0000-0000B1030000}"/>
    <cellStyle name="20% - Accent1 3 3 2 2 7" xfId="6944" xr:uid="{00000000-0005-0000-0000-0000B2030000}"/>
    <cellStyle name="20% - Accent1 3 3 2 2 8" xfId="6945" xr:uid="{00000000-0005-0000-0000-0000B3030000}"/>
    <cellStyle name="20% - Accent1 3 3 2 2 9" xfId="6946" xr:uid="{00000000-0005-0000-0000-0000B4030000}"/>
    <cellStyle name="20% - Accent1 3 3 2 2_OATT calc" xfId="6947" xr:uid="{00000000-0005-0000-0000-0000B5030000}"/>
    <cellStyle name="20% - Accent1 3 3 2 3" xfId="5766" xr:uid="{00000000-0005-0000-0000-0000B6030000}"/>
    <cellStyle name="20% - Accent1 3 3 2 3 2" xfId="6948" xr:uid="{00000000-0005-0000-0000-0000B7030000}"/>
    <cellStyle name="20% - Accent1 3 3 2 3 2 2" xfId="6949" xr:uid="{00000000-0005-0000-0000-0000B8030000}"/>
    <cellStyle name="20% - Accent1 3 3 2 3 2 3" xfId="6950" xr:uid="{00000000-0005-0000-0000-0000B9030000}"/>
    <cellStyle name="20% - Accent1 3 3 2 3 2_OATT calc" xfId="6951" xr:uid="{00000000-0005-0000-0000-0000BA030000}"/>
    <cellStyle name="20% - Accent1 3 3 2 3 3" xfId="6952" xr:uid="{00000000-0005-0000-0000-0000BB030000}"/>
    <cellStyle name="20% - Accent1 3 3 2 3 4" xfId="6953" xr:uid="{00000000-0005-0000-0000-0000BC030000}"/>
    <cellStyle name="20% - Accent1 3 3 2 3 5" xfId="6954" xr:uid="{00000000-0005-0000-0000-0000BD030000}"/>
    <cellStyle name="20% - Accent1 3 3 2 3_OATT calc" xfId="6955" xr:uid="{00000000-0005-0000-0000-0000BE030000}"/>
    <cellStyle name="20% - Accent1 3 3 2 4" xfId="6956" xr:uid="{00000000-0005-0000-0000-0000BF030000}"/>
    <cellStyle name="20% - Accent1 3 3 2 4 2" xfId="6957" xr:uid="{00000000-0005-0000-0000-0000C0030000}"/>
    <cellStyle name="20% - Accent1 3 3 2 4 2 2" xfId="6958" xr:uid="{00000000-0005-0000-0000-0000C1030000}"/>
    <cellStyle name="20% - Accent1 3 3 2 4 2 3" xfId="6959" xr:uid="{00000000-0005-0000-0000-0000C2030000}"/>
    <cellStyle name="20% - Accent1 3 3 2 4 2_OATT calc" xfId="6960" xr:uid="{00000000-0005-0000-0000-0000C3030000}"/>
    <cellStyle name="20% - Accent1 3 3 2 4 3" xfId="6961" xr:uid="{00000000-0005-0000-0000-0000C4030000}"/>
    <cellStyle name="20% - Accent1 3 3 2 4 4" xfId="6962" xr:uid="{00000000-0005-0000-0000-0000C5030000}"/>
    <cellStyle name="20% - Accent1 3 3 2 4_OATT calc" xfId="6963" xr:uid="{00000000-0005-0000-0000-0000C6030000}"/>
    <cellStyle name="20% - Accent1 3 3 2 5" xfId="6964" xr:uid="{00000000-0005-0000-0000-0000C7030000}"/>
    <cellStyle name="20% - Accent1 3 3 2 5 2" xfId="6965" xr:uid="{00000000-0005-0000-0000-0000C8030000}"/>
    <cellStyle name="20% - Accent1 3 3 2 5 3" xfId="6966" xr:uid="{00000000-0005-0000-0000-0000C9030000}"/>
    <cellStyle name="20% - Accent1 3 3 2 5_OATT calc" xfId="6967" xr:uid="{00000000-0005-0000-0000-0000CA030000}"/>
    <cellStyle name="20% - Accent1 3 3 2 6" xfId="6968" xr:uid="{00000000-0005-0000-0000-0000CB030000}"/>
    <cellStyle name="20% - Accent1 3 3 2 7" xfId="6969" xr:uid="{00000000-0005-0000-0000-0000CC030000}"/>
    <cellStyle name="20% - Accent1 3 3 2 8" xfId="6970" xr:uid="{00000000-0005-0000-0000-0000CD030000}"/>
    <cellStyle name="20% - Accent1 3 3 2 9" xfId="6971" xr:uid="{00000000-0005-0000-0000-0000CE030000}"/>
    <cellStyle name="20% - Accent1 3 3 2_OATT calc" xfId="6972" xr:uid="{00000000-0005-0000-0000-0000CF030000}"/>
    <cellStyle name="20% - Accent1 3 3 3" xfId="4389" xr:uid="{00000000-0005-0000-0000-0000D0030000}"/>
    <cellStyle name="20% - Accent1 3 3 3 10" xfId="6973" xr:uid="{00000000-0005-0000-0000-0000D1030000}"/>
    <cellStyle name="20% - Accent1 3 3 3 11" xfId="6974" xr:uid="{00000000-0005-0000-0000-0000D2030000}"/>
    <cellStyle name="20% - Accent1 3 3 3 2" xfId="6975" xr:uid="{00000000-0005-0000-0000-0000D3030000}"/>
    <cellStyle name="20% - Accent1 3 3 3 2 2" xfId="6976" xr:uid="{00000000-0005-0000-0000-0000D4030000}"/>
    <cellStyle name="20% - Accent1 3 3 3 2 2 2" xfId="6977" xr:uid="{00000000-0005-0000-0000-0000D5030000}"/>
    <cellStyle name="20% - Accent1 3 3 3 2 2 3" xfId="6978" xr:uid="{00000000-0005-0000-0000-0000D6030000}"/>
    <cellStyle name="20% - Accent1 3 3 3 2 2_OATT calc" xfId="6979" xr:uid="{00000000-0005-0000-0000-0000D7030000}"/>
    <cellStyle name="20% - Accent1 3 3 3 2 3" xfId="6980" xr:uid="{00000000-0005-0000-0000-0000D8030000}"/>
    <cellStyle name="20% - Accent1 3 3 3 2 4" xfId="6981" xr:uid="{00000000-0005-0000-0000-0000D9030000}"/>
    <cellStyle name="20% - Accent1 3 3 3 2 5" xfId="6982" xr:uid="{00000000-0005-0000-0000-0000DA030000}"/>
    <cellStyle name="20% - Accent1 3 3 3 2_OATT calc" xfId="6983" xr:uid="{00000000-0005-0000-0000-0000DB030000}"/>
    <cellStyle name="20% - Accent1 3 3 3 3" xfId="6984" xr:uid="{00000000-0005-0000-0000-0000DC030000}"/>
    <cellStyle name="20% - Accent1 3 3 3 3 2" xfId="6985" xr:uid="{00000000-0005-0000-0000-0000DD030000}"/>
    <cellStyle name="20% - Accent1 3 3 3 3 2 2" xfId="6986" xr:uid="{00000000-0005-0000-0000-0000DE030000}"/>
    <cellStyle name="20% - Accent1 3 3 3 3 2 3" xfId="6987" xr:uid="{00000000-0005-0000-0000-0000DF030000}"/>
    <cellStyle name="20% - Accent1 3 3 3 3 2_OATT calc" xfId="6988" xr:uid="{00000000-0005-0000-0000-0000E0030000}"/>
    <cellStyle name="20% - Accent1 3 3 3 3 3" xfId="6989" xr:uid="{00000000-0005-0000-0000-0000E1030000}"/>
    <cellStyle name="20% - Accent1 3 3 3 3 4" xfId="6990" xr:uid="{00000000-0005-0000-0000-0000E2030000}"/>
    <cellStyle name="20% - Accent1 3 3 3 3_OATT calc" xfId="6991" xr:uid="{00000000-0005-0000-0000-0000E3030000}"/>
    <cellStyle name="20% - Accent1 3 3 3 4" xfId="6992" xr:uid="{00000000-0005-0000-0000-0000E4030000}"/>
    <cellStyle name="20% - Accent1 3 3 3 4 2" xfId="6993" xr:uid="{00000000-0005-0000-0000-0000E5030000}"/>
    <cellStyle name="20% - Accent1 3 3 3 4 3" xfId="6994" xr:uid="{00000000-0005-0000-0000-0000E6030000}"/>
    <cellStyle name="20% - Accent1 3 3 3 4_OATT calc" xfId="6995" xr:uid="{00000000-0005-0000-0000-0000E7030000}"/>
    <cellStyle name="20% - Accent1 3 3 3 5" xfId="6996" xr:uid="{00000000-0005-0000-0000-0000E8030000}"/>
    <cellStyle name="20% - Accent1 3 3 3 6" xfId="6997" xr:uid="{00000000-0005-0000-0000-0000E9030000}"/>
    <cellStyle name="20% - Accent1 3 3 3 7" xfId="6998" xr:uid="{00000000-0005-0000-0000-0000EA030000}"/>
    <cellStyle name="20% - Accent1 3 3 3 8" xfId="6999" xr:uid="{00000000-0005-0000-0000-0000EB030000}"/>
    <cellStyle name="20% - Accent1 3 3 3 9" xfId="7000" xr:uid="{00000000-0005-0000-0000-0000EC030000}"/>
    <cellStyle name="20% - Accent1 3 3 3_OATT calc" xfId="7001" xr:uid="{00000000-0005-0000-0000-0000ED030000}"/>
    <cellStyle name="20% - Accent1 3 3 4" xfId="5289" xr:uid="{00000000-0005-0000-0000-0000EE030000}"/>
    <cellStyle name="20% - Accent1 3 3 4 2" xfId="7002" xr:uid="{00000000-0005-0000-0000-0000EF030000}"/>
    <cellStyle name="20% - Accent1 3 3 4 2 2" xfId="7003" xr:uid="{00000000-0005-0000-0000-0000F0030000}"/>
    <cellStyle name="20% - Accent1 3 3 4 2 3" xfId="7004" xr:uid="{00000000-0005-0000-0000-0000F1030000}"/>
    <cellStyle name="20% - Accent1 3 3 4 2_OATT calc" xfId="7005" xr:uid="{00000000-0005-0000-0000-0000F2030000}"/>
    <cellStyle name="20% - Accent1 3 3 4 3" xfId="7006" xr:uid="{00000000-0005-0000-0000-0000F3030000}"/>
    <cellStyle name="20% - Accent1 3 3 4 4" xfId="7007" xr:uid="{00000000-0005-0000-0000-0000F4030000}"/>
    <cellStyle name="20% - Accent1 3 3 4 5" xfId="7008" xr:uid="{00000000-0005-0000-0000-0000F5030000}"/>
    <cellStyle name="20% - Accent1 3 3 4_OATT calc" xfId="7009" xr:uid="{00000000-0005-0000-0000-0000F6030000}"/>
    <cellStyle name="20% - Accent1 3 3 5" xfId="7010" xr:uid="{00000000-0005-0000-0000-0000F7030000}"/>
    <cellStyle name="20% - Accent1 3 3 5 2" xfId="7011" xr:uid="{00000000-0005-0000-0000-0000F8030000}"/>
    <cellStyle name="20% - Accent1 3 3 5 2 2" xfId="7012" xr:uid="{00000000-0005-0000-0000-0000F9030000}"/>
    <cellStyle name="20% - Accent1 3 3 5 2 3" xfId="7013" xr:uid="{00000000-0005-0000-0000-0000FA030000}"/>
    <cellStyle name="20% - Accent1 3 3 5 2_OATT calc" xfId="7014" xr:uid="{00000000-0005-0000-0000-0000FB030000}"/>
    <cellStyle name="20% - Accent1 3 3 5 3" xfId="7015" xr:uid="{00000000-0005-0000-0000-0000FC030000}"/>
    <cellStyle name="20% - Accent1 3 3 5 4" xfId="7016" xr:uid="{00000000-0005-0000-0000-0000FD030000}"/>
    <cellStyle name="20% - Accent1 3 3 5_OATT calc" xfId="7017" xr:uid="{00000000-0005-0000-0000-0000FE030000}"/>
    <cellStyle name="20% - Accent1 3 3 6" xfId="7018" xr:uid="{00000000-0005-0000-0000-0000FF030000}"/>
    <cellStyle name="20% - Accent1 3 3 6 2" xfId="7019" xr:uid="{00000000-0005-0000-0000-000000040000}"/>
    <cellStyle name="20% - Accent1 3 3 6 3" xfId="7020" xr:uid="{00000000-0005-0000-0000-000001040000}"/>
    <cellStyle name="20% - Accent1 3 3 6_OATT calc" xfId="7021" xr:uid="{00000000-0005-0000-0000-000002040000}"/>
    <cellStyle name="20% - Accent1 3 3 7" xfId="7022" xr:uid="{00000000-0005-0000-0000-000003040000}"/>
    <cellStyle name="20% - Accent1 3 3 8" xfId="7023" xr:uid="{00000000-0005-0000-0000-000004040000}"/>
    <cellStyle name="20% - Accent1 3 3 9" xfId="7024" xr:uid="{00000000-0005-0000-0000-000005040000}"/>
    <cellStyle name="20% - Accent1 3 3_OATT calc" xfId="7025" xr:uid="{00000000-0005-0000-0000-000006040000}"/>
    <cellStyle name="20% - Accent1 3 4" xfId="3244" xr:uid="{00000000-0005-0000-0000-000007040000}"/>
    <cellStyle name="20% - Accent1 3 4 10" xfId="7026" xr:uid="{00000000-0005-0000-0000-000008040000}"/>
    <cellStyle name="20% - Accent1 3 4 11" xfId="7027" xr:uid="{00000000-0005-0000-0000-000009040000}"/>
    <cellStyle name="20% - Accent1 3 4 12" xfId="7028" xr:uid="{00000000-0005-0000-0000-00000A040000}"/>
    <cellStyle name="20% - Accent1 3 4 2" xfId="3826" xr:uid="{00000000-0005-0000-0000-00000B040000}"/>
    <cellStyle name="20% - Accent1 3 4 2 10" xfId="7029" xr:uid="{00000000-0005-0000-0000-00000C040000}"/>
    <cellStyle name="20% - Accent1 3 4 2 11" xfId="7030" xr:uid="{00000000-0005-0000-0000-00000D040000}"/>
    <cellStyle name="20% - Accent1 3 4 2 2" xfId="4926" xr:uid="{00000000-0005-0000-0000-00000E040000}"/>
    <cellStyle name="20% - Accent1 3 4 2 2 10" xfId="7031" xr:uid="{00000000-0005-0000-0000-00000F040000}"/>
    <cellStyle name="20% - Accent1 3 4 2 2 11" xfId="7032" xr:uid="{00000000-0005-0000-0000-000010040000}"/>
    <cellStyle name="20% - Accent1 3 4 2 2 2" xfId="7033" xr:uid="{00000000-0005-0000-0000-000011040000}"/>
    <cellStyle name="20% - Accent1 3 4 2 2 2 2" xfId="7034" xr:uid="{00000000-0005-0000-0000-000012040000}"/>
    <cellStyle name="20% - Accent1 3 4 2 2 2 2 2" xfId="7035" xr:uid="{00000000-0005-0000-0000-000013040000}"/>
    <cellStyle name="20% - Accent1 3 4 2 2 2 2 3" xfId="7036" xr:uid="{00000000-0005-0000-0000-000014040000}"/>
    <cellStyle name="20% - Accent1 3 4 2 2 2 2_OATT calc" xfId="7037" xr:uid="{00000000-0005-0000-0000-000015040000}"/>
    <cellStyle name="20% - Accent1 3 4 2 2 2 3" xfId="7038" xr:uid="{00000000-0005-0000-0000-000016040000}"/>
    <cellStyle name="20% - Accent1 3 4 2 2 2 4" xfId="7039" xr:uid="{00000000-0005-0000-0000-000017040000}"/>
    <cellStyle name="20% - Accent1 3 4 2 2 2 5" xfId="7040" xr:uid="{00000000-0005-0000-0000-000018040000}"/>
    <cellStyle name="20% - Accent1 3 4 2 2 2_OATT calc" xfId="7041" xr:uid="{00000000-0005-0000-0000-000019040000}"/>
    <cellStyle name="20% - Accent1 3 4 2 2 3" xfId="7042" xr:uid="{00000000-0005-0000-0000-00001A040000}"/>
    <cellStyle name="20% - Accent1 3 4 2 2 3 2" xfId="7043" xr:uid="{00000000-0005-0000-0000-00001B040000}"/>
    <cellStyle name="20% - Accent1 3 4 2 2 3 2 2" xfId="7044" xr:uid="{00000000-0005-0000-0000-00001C040000}"/>
    <cellStyle name="20% - Accent1 3 4 2 2 3 2 3" xfId="7045" xr:uid="{00000000-0005-0000-0000-00001D040000}"/>
    <cellStyle name="20% - Accent1 3 4 2 2 3 2_OATT calc" xfId="7046" xr:uid="{00000000-0005-0000-0000-00001E040000}"/>
    <cellStyle name="20% - Accent1 3 4 2 2 3 3" xfId="7047" xr:uid="{00000000-0005-0000-0000-00001F040000}"/>
    <cellStyle name="20% - Accent1 3 4 2 2 3 4" xfId="7048" xr:uid="{00000000-0005-0000-0000-000020040000}"/>
    <cellStyle name="20% - Accent1 3 4 2 2 3_OATT calc" xfId="7049" xr:uid="{00000000-0005-0000-0000-000021040000}"/>
    <cellStyle name="20% - Accent1 3 4 2 2 4" xfId="7050" xr:uid="{00000000-0005-0000-0000-000022040000}"/>
    <cellStyle name="20% - Accent1 3 4 2 2 4 2" xfId="7051" xr:uid="{00000000-0005-0000-0000-000023040000}"/>
    <cellStyle name="20% - Accent1 3 4 2 2 4 3" xfId="7052" xr:uid="{00000000-0005-0000-0000-000024040000}"/>
    <cellStyle name="20% - Accent1 3 4 2 2 4_OATT calc" xfId="7053" xr:uid="{00000000-0005-0000-0000-000025040000}"/>
    <cellStyle name="20% - Accent1 3 4 2 2 5" xfId="7054" xr:uid="{00000000-0005-0000-0000-000026040000}"/>
    <cellStyle name="20% - Accent1 3 4 2 2 6" xfId="7055" xr:uid="{00000000-0005-0000-0000-000027040000}"/>
    <cellStyle name="20% - Accent1 3 4 2 2 7" xfId="7056" xr:uid="{00000000-0005-0000-0000-000028040000}"/>
    <cellStyle name="20% - Accent1 3 4 2 2 8" xfId="7057" xr:uid="{00000000-0005-0000-0000-000029040000}"/>
    <cellStyle name="20% - Accent1 3 4 2 2 9" xfId="7058" xr:uid="{00000000-0005-0000-0000-00002A040000}"/>
    <cellStyle name="20% - Accent1 3 4 2 2_OATT calc" xfId="7059" xr:uid="{00000000-0005-0000-0000-00002B040000}"/>
    <cellStyle name="20% - Accent1 3 4 2 3" xfId="5882" xr:uid="{00000000-0005-0000-0000-00002C040000}"/>
    <cellStyle name="20% - Accent1 3 4 2 3 2" xfId="7060" xr:uid="{00000000-0005-0000-0000-00002D040000}"/>
    <cellStyle name="20% - Accent1 3 4 2 3 2 2" xfId="7061" xr:uid="{00000000-0005-0000-0000-00002E040000}"/>
    <cellStyle name="20% - Accent1 3 4 2 3 2 3" xfId="7062" xr:uid="{00000000-0005-0000-0000-00002F040000}"/>
    <cellStyle name="20% - Accent1 3 4 2 3 2_OATT calc" xfId="7063" xr:uid="{00000000-0005-0000-0000-000030040000}"/>
    <cellStyle name="20% - Accent1 3 4 2 3 3" xfId="7064" xr:uid="{00000000-0005-0000-0000-000031040000}"/>
    <cellStyle name="20% - Accent1 3 4 2 3 4" xfId="7065" xr:uid="{00000000-0005-0000-0000-000032040000}"/>
    <cellStyle name="20% - Accent1 3 4 2 3 5" xfId="7066" xr:uid="{00000000-0005-0000-0000-000033040000}"/>
    <cellStyle name="20% - Accent1 3 4 2 3_OATT calc" xfId="7067" xr:uid="{00000000-0005-0000-0000-000034040000}"/>
    <cellStyle name="20% - Accent1 3 4 2 4" xfId="7068" xr:uid="{00000000-0005-0000-0000-000035040000}"/>
    <cellStyle name="20% - Accent1 3 4 2 4 2" xfId="7069" xr:uid="{00000000-0005-0000-0000-000036040000}"/>
    <cellStyle name="20% - Accent1 3 4 2 4 2 2" xfId="7070" xr:uid="{00000000-0005-0000-0000-000037040000}"/>
    <cellStyle name="20% - Accent1 3 4 2 4 2 3" xfId="7071" xr:uid="{00000000-0005-0000-0000-000038040000}"/>
    <cellStyle name="20% - Accent1 3 4 2 4 2_OATT calc" xfId="7072" xr:uid="{00000000-0005-0000-0000-000039040000}"/>
    <cellStyle name="20% - Accent1 3 4 2 4 3" xfId="7073" xr:uid="{00000000-0005-0000-0000-00003A040000}"/>
    <cellStyle name="20% - Accent1 3 4 2 4 4" xfId="7074" xr:uid="{00000000-0005-0000-0000-00003B040000}"/>
    <cellStyle name="20% - Accent1 3 4 2 4_OATT calc" xfId="7075" xr:uid="{00000000-0005-0000-0000-00003C040000}"/>
    <cellStyle name="20% - Accent1 3 4 2 5" xfId="7076" xr:uid="{00000000-0005-0000-0000-00003D040000}"/>
    <cellStyle name="20% - Accent1 3 4 2 5 2" xfId="7077" xr:uid="{00000000-0005-0000-0000-00003E040000}"/>
    <cellStyle name="20% - Accent1 3 4 2 5 3" xfId="7078" xr:uid="{00000000-0005-0000-0000-00003F040000}"/>
    <cellStyle name="20% - Accent1 3 4 2 5_OATT calc" xfId="7079" xr:uid="{00000000-0005-0000-0000-000040040000}"/>
    <cellStyle name="20% - Accent1 3 4 2 6" xfId="7080" xr:uid="{00000000-0005-0000-0000-000041040000}"/>
    <cellStyle name="20% - Accent1 3 4 2 7" xfId="7081" xr:uid="{00000000-0005-0000-0000-000042040000}"/>
    <cellStyle name="20% - Accent1 3 4 2 8" xfId="7082" xr:uid="{00000000-0005-0000-0000-000043040000}"/>
    <cellStyle name="20% - Accent1 3 4 2 9" xfId="7083" xr:uid="{00000000-0005-0000-0000-000044040000}"/>
    <cellStyle name="20% - Accent1 3 4 2_OATT calc" xfId="7084" xr:uid="{00000000-0005-0000-0000-000045040000}"/>
    <cellStyle name="20% - Accent1 3 4 3" xfId="4508" xr:uid="{00000000-0005-0000-0000-000046040000}"/>
    <cellStyle name="20% - Accent1 3 4 3 10" xfId="7085" xr:uid="{00000000-0005-0000-0000-000047040000}"/>
    <cellStyle name="20% - Accent1 3 4 3 11" xfId="7086" xr:uid="{00000000-0005-0000-0000-000048040000}"/>
    <cellStyle name="20% - Accent1 3 4 3 2" xfId="7087" xr:uid="{00000000-0005-0000-0000-000049040000}"/>
    <cellStyle name="20% - Accent1 3 4 3 2 2" xfId="7088" xr:uid="{00000000-0005-0000-0000-00004A040000}"/>
    <cellStyle name="20% - Accent1 3 4 3 2 2 2" xfId="7089" xr:uid="{00000000-0005-0000-0000-00004B040000}"/>
    <cellStyle name="20% - Accent1 3 4 3 2 2 3" xfId="7090" xr:uid="{00000000-0005-0000-0000-00004C040000}"/>
    <cellStyle name="20% - Accent1 3 4 3 2 2_OATT calc" xfId="7091" xr:uid="{00000000-0005-0000-0000-00004D040000}"/>
    <cellStyle name="20% - Accent1 3 4 3 2 3" xfId="7092" xr:uid="{00000000-0005-0000-0000-00004E040000}"/>
    <cellStyle name="20% - Accent1 3 4 3 2 4" xfId="7093" xr:uid="{00000000-0005-0000-0000-00004F040000}"/>
    <cellStyle name="20% - Accent1 3 4 3 2 5" xfId="7094" xr:uid="{00000000-0005-0000-0000-000050040000}"/>
    <cellStyle name="20% - Accent1 3 4 3 2_OATT calc" xfId="7095" xr:uid="{00000000-0005-0000-0000-000051040000}"/>
    <cellStyle name="20% - Accent1 3 4 3 3" xfId="7096" xr:uid="{00000000-0005-0000-0000-000052040000}"/>
    <cellStyle name="20% - Accent1 3 4 3 3 2" xfId="7097" xr:uid="{00000000-0005-0000-0000-000053040000}"/>
    <cellStyle name="20% - Accent1 3 4 3 3 2 2" xfId="7098" xr:uid="{00000000-0005-0000-0000-000054040000}"/>
    <cellStyle name="20% - Accent1 3 4 3 3 2 3" xfId="7099" xr:uid="{00000000-0005-0000-0000-000055040000}"/>
    <cellStyle name="20% - Accent1 3 4 3 3 2_OATT calc" xfId="7100" xr:uid="{00000000-0005-0000-0000-000056040000}"/>
    <cellStyle name="20% - Accent1 3 4 3 3 3" xfId="7101" xr:uid="{00000000-0005-0000-0000-000057040000}"/>
    <cellStyle name="20% - Accent1 3 4 3 3 4" xfId="7102" xr:uid="{00000000-0005-0000-0000-000058040000}"/>
    <cellStyle name="20% - Accent1 3 4 3 3_OATT calc" xfId="7103" xr:uid="{00000000-0005-0000-0000-000059040000}"/>
    <cellStyle name="20% - Accent1 3 4 3 4" xfId="7104" xr:uid="{00000000-0005-0000-0000-00005A040000}"/>
    <cellStyle name="20% - Accent1 3 4 3 4 2" xfId="7105" xr:uid="{00000000-0005-0000-0000-00005B040000}"/>
    <cellStyle name="20% - Accent1 3 4 3 4 3" xfId="7106" xr:uid="{00000000-0005-0000-0000-00005C040000}"/>
    <cellStyle name="20% - Accent1 3 4 3 4_OATT calc" xfId="7107" xr:uid="{00000000-0005-0000-0000-00005D040000}"/>
    <cellStyle name="20% - Accent1 3 4 3 5" xfId="7108" xr:uid="{00000000-0005-0000-0000-00005E040000}"/>
    <cellStyle name="20% - Accent1 3 4 3 6" xfId="7109" xr:uid="{00000000-0005-0000-0000-00005F040000}"/>
    <cellStyle name="20% - Accent1 3 4 3 7" xfId="7110" xr:uid="{00000000-0005-0000-0000-000060040000}"/>
    <cellStyle name="20% - Accent1 3 4 3 8" xfId="7111" xr:uid="{00000000-0005-0000-0000-000061040000}"/>
    <cellStyle name="20% - Accent1 3 4 3 9" xfId="7112" xr:uid="{00000000-0005-0000-0000-000062040000}"/>
    <cellStyle name="20% - Accent1 3 4 3_OATT calc" xfId="7113" xr:uid="{00000000-0005-0000-0000-000063040000}"/>
    <cellStyle name="20% - Accent1 3 4 4" xfId="5408" xr:uid="{00000000-0005-0000-0000-000064040000}"/>
    <cellStyle name="20% - Accent1 3 4 4 2" xfId="7114" xr:uid="{00000000-0005-0000-0000-000065040000}"/>
    <cellStyle name="20% - Accent1 3 4 4 2 2" xfId="7115" xr:uid="{00000000-0005-0000-0000-000066040000}"/>
    <cellStyle name="20% - Accent1 3 4 4 2 3" xfId="7116" xr:uid="{00000000-0005-0000-0000-000067040000}"/>
    <cellStyle name="20% - Accent1 3 4 4 2_OATT calc" xfId="7117" xr:uid="{00000000-0005-0000-0000-000068040000}"/>
    <cellStyle name="20% - Accent1 3 4 4 3" xfId="7118" xr:uid="{00000000-0005-0000-0000-000069040000}"/>
    <cellStyle name="20% - Accent1 3 4 4 4" xfId="7119" xr:uid="{00000000-0005-0000-0000-00006A040000}"/>
    <cellStyle name="20% - Accent1 3 4 4 5" xfId="7120" xr:uid="{00000000-0005-0000-0000-00006B040000}"/>
    <cellStyle name="20% - Accent1 3 4 4_OATT calc" xfId="7121" xr:uid="{00000000-0005-0000-0000-00006C040000}"/>
    <cellStyle name="20% - Accent1 3 4 5" xfId="7122" xr:uid="{00000000-0005-0000-0000-00006D040000}"/>
    <cellStyle name="20% - Accent1 3 4 5 2" xfId="7123" xr:uid="{00000000-0005-0000-0000-00006E040000}"/>
    <cellStyle name="20% - Accent1 3 4 5 2 2" xfId="7124" xr:uid="{00000000-0005-0000-0000-00006F040000}"/>
    <cellStyle name="20% - Accent1 3 4 5 2 3" xfId="7125" xr:uid="{00000000-0005-0000-0000-000070040000}"/>
    <cellStyle name="20% - Accent1 3 4 5 2_OATT calc" xfId="7126" xr:uid="{00000000-0005-0000-0000-000071040000}"/>
    <cellStyle name="20% - Accent1 3 4 5 3" xfId="7127" xr:uid="{00000000-0005-0000-0000-000072040000}"/>
    <cellStyle name="20% - Accent1 3 4 5 4" xfId="7128" xr:uid="{00000000-0005-0000-0000-000073040000}"/>
    <cellStyle name="20% - Accent1 3 4 5_OATT calc" xfId="7129" xr:uid="{00000000-0005-0000-0000-000074040000}"/>
    <cellStyle name="20% - Accent1 3 4 6" xfId="7130" xr:uid="{00000000-0005-0000-0000-000075040000}"/>
    <cellStyle name="20% - Accent1 3 4 6 2" xfId="7131" xr:uid="{00000000-0005-0000-0000-000076040000}"/>
    <cellStyle name="20% - Accent1 3 4 6 3" xfId="7132" xr:uid="{00000000-0005-0000-0000-000077040000}"/>
    <cellStyle name="20% - Accent1 3 4 6_OATT calc" xfId="7133" xr:uid="{00000000-0005-0000-0000-000078040000}"/>
    <cellStyle name="20% - Accent1 3 4 7" xfId="7134" xr:uid="{00000000-0005-0000-0000-000079040000}"/>
    <cellStyle name="20% - Accent1 3 4 8" xfId="7135" xr:uid="{00000000-0005-0000-0000-00007A040000}"/>
    <cellStyle name="20% - Accent1 3 4 9" xfId="7136" xr:uid="{00000000-0005-0000-0000-00007B040000}"/>
    <cellStyle name="20% - Accent1 3 4_OATT calc" xfId="7137" xr:uid="{00000000-0005-0000-0000-00007C040000}"/>
    <cellStyle name="20% - Accent1 3 5" xfId="3565" xr:uid="{00000000-0005-0000-0000-00007D040000}"/>
    <cellStyle name="20% - Accent1 3 5 10" xfId="7138" xr:uid="{00000000-0005-0000-0000-00007E040000}"/>
    <cellStyle name="20% - Accent1 3 5 11" xfId="7139" xr:uid="{00000000-0005-0000-0000-00007F040000}"/>
    <cellStyle name="20% - Accent1 3 5 2" xfId="4669" xr:uid="{00000000-0005-0000-0000-000080040000}"/>
    <cellStyle name="20% - Accent1 3 5 2 10" xfId="7140" xr:uid="{00000000-0005-0000-0000-000081040000}"/>
    <cellStyle name="20% - Accent1 3 5 2 11" xfId="7141" xr:uid="{00000000-0005-0000-0000-000082040000}"/>
    <cellStyle name="20% - Accent1 3 5 2 2" xfId="7142" xr:uid="{00000000-0005-0000-0000-000083040000}"/>
    <cellStyle name="20% - Accent1 3 5 2 2 2" xfId="7143" xr:uid="{00000000-0005-0000-0000-000084040000}"/>
    <cellStyle name="20% - Accent1 3 5 2 2 2 2" xfId="7144" xr:uid="{00000000-0005-0000-0000-000085040000}"/>
    <cellStyle name="20% - Accent1 3 5 2 2 2 3" xfId="7145" xr:uid="{00000000-0005-0000-0000-000086040000}"/>
    <cellStyle name="20% - Accent1 3 5 2 2 2_OATT calc" xfId="7146" xr:uid="{00000000-0005-0000-0000-000087040000}"/>
    <cellStyle name="20% - Accent1 3 5 2 2 3" xfId="7147" xr:uid="{00000000-0005-0000-0000-000088040000}"/>
    <cellStyle name="20% - Accent1 3 5 2 2 4" xfId="7148" xr:uid="{00000000-0005-0000-0000-000089040000}"/>
    <cellStyle name="20% - Accent1 3 5 2 2 5" xfId="7149" xr:uid="{00000000-0005-0000-0000-00008A040000}"/>
    <cellStyle name="20% - Accent1 3 5 2 2_OATT calc" xfId="7150" xr:uid="{00000000-0005-0000-0000-00008B040000}"/>
    <cellStyle name="20% - Accent1 3 5 2 3" xfId="7151" xr:uid="{00000000-0005-0000-0000-00008C040000}"/>
    <cellStyle name="20% - Accent1 3 5 2 3 2" xfId="7152" xr:uid="{00000000-0005-0000-0000-00008D040000}"/>
    <cellStyle name="20% - Accent1 3 5 2 3 2 2" xfId="7153" xr:uid="{00000000-0005-0000-0000-00008E040000}"/>
    <cellStyle name="20% - Accent1 3 5 2 3 2 3" xfId="7154" xr:uid="{00000000-0005-0000-0000-00008F040000}"/>
    <cellStyle name="20% - Accent1 3 5 2 3 2_OATT calc" xfId="7155" xr:uid="{00000000-0005-0000-0000-000090040000}"/>
    <cellStyle name="20% - Accent1 3 5 2 3 3" xfId="7156" xr:uid="{00000000-0005-0000-0000-000091040000}"/>
    <cellStyle name="20% - Accent1 3 5 2 3 4" xfId="7157" xr:uid="{00000000-0005-0000-0000-000092040000}"/>
    <cellStyle name="20% - Accent1 3 5 2 3_OATT calc" xfId="7158" xr:uid="{00000000-0005-0000-0000-000093040000}"/>
    <cellStyle name="20% - Accent1 3 5 2 4" xfId="7159" xr:uid="{00000000-0005-0000-0000-000094040000}"/>
    <cellStyle name="20% - Accent1 3 5 2 4 2" xfId="7160" xr:uid="{00000000-0005-0000-0000-000095040000}"/>
    <cellStyle name="20% - Accent1 3 5 2 4 3" xfId="7161" xr:uid="{00000000-0005-0000-0000-000096040000}"/>
    <cellStyle name="20% - Accent1 3 5 2 4_OATT calc" xfId="7162" xr:uid="{00000000-0005-0000-0000-000097040000}"/>
    <cellStyle name="20% - Accent1 3 5 2 5" xfId="7163" xr:uid="{00000000-0005-0000-0000-000098040000}"/>
    <cellStyle name="20% - Accent1 3 5 2 6" xfId="7164" xr:uid="{00000000-0005-0000-0000-000099040000}"/>
    <cellStyle name="20% - Accent1 3 5 2 7" xfId="7165" xr:uid="{00000000-0005-0000-0000-00009A040000}"/>
    <cellStyle name="20% - Accent1 3 5 2 8" xfId="7166" xr:uid="{00000000-0005-0000-0000-00009B040000}"/>
    <cellStyle name="20% - Accent1 3 5 2 9" xfId="7167" xr:uid="{00000000-0005-0000-0000-00009C040000}"/>
    <cellStyle name="20% - Accent1 3 5 2_OATT calc" xfId="7168" xr:uid="{00000000-0005-0000-0000-00009D040000}"/>
    <cellStyle name="20% - Accent1 3 5 3" xfId="5636" xr:uid="{00000000-0005-0000-0000-00009E040000}"/>
    <cellStyle name="20% - Accent1 3 5 3 2" xfId="7169" xr:uid="{00000000-0005-0000-0000-00009F040000}"/>
    <cellStyle name="20% - Accent1 3 5 3 2 2" xfId="7170" xr:uid="{00000000-0005-0000-0000-0000A0040000}"/>
    <cellStyle name="20% - Accent1 3 5 3 2 3" xfId="7171" xr:uid="{00000000-0005-0000-0000-0000A1040000}"/>
    <cellStyle name="20% - Accent1 3 5 3 2_OATT calc" xfId="7172" xr:uid="{00000000-0005-0000-0000-0000A2040000}"/>
    <cellStyle name="20% - Accent1 3 5 3 3" xfId="7173" xr:uid="{00000000-0005-0000-0000-0000A3040000}"/>
    <cellStyle name="20% - Accent1 3 5 3 4" xfId="7174" xr:uid="{00000000-0005-0000-0000-0000A4040000}"/>
    <cellStyle name="20% - Accent1 3 5 3 5" xfId="7175" xr:uid="{00000000-0005-0000-0000-0000A5040000}"/>
    <cellStyle name="20% - Accent1 3 5 3_OATT calc" xfId="7176" xr:uid="{00000000-0005-0000-0000-0000A6040000}"/>
    <cellStyle name="20% - Accent1 3 5 4" xfId="7177" xr:uid="{00000000-0005-0000-0000-0000A7040000}"/>
    <cellStyle name="20% - Accent1 3 5 4 2" xfId="7178" xr:uid="{00000000-0005-0000-0000-0000A8040000}"/>
    <cellStyle name="20% - Accent1 3 5 4 2 2" xfId="7179" xr:uid="{00000000-0005-0000-0000-0000A9040000}"/>
    <cellStyle name="20% - Accent1 3 5 4 2 3" xfId="7180" xr:uid="{00000000-0005-0000-0000-0000AA040000}"/>
    <cellStyle name="20% - Accent1 3 5 4 2_OATT calc" xfId="7181" xr:uid="{00000000-0005-0000-0000-0000AB040000}"/>
    <cellStyle name="20% - Accent1 3 5 4 3" xfId="7182" xr:uid="{00000000-0005-0000-0000-0000AC040000}"/>
    <cellStyle name="20% - Accent1 3 5 4 4" xfId="7183" xr:uid="{00000000-0005-0000-0000-0000AD040000}"/>
    <cellStyle name="20% - Accent1 3 5 4_OATT calc" xfId="7184" xr:uid="{00000000-0005-0000-0000-0000AE040000}"/>
    <cellStyle name="20% - Accent1 3 5 5" xfId="7185" xr:uid="{00000000-0005-0000-0000-0000AF040000}"/>
    <cellStyle name="20% - Accent1 3 5 5 2" xfId="7186" xr:uid="{00000000-0005-0000-0000-0000B0040000}"/>
    <cellStyle name="20% - Accent1 3 5 5 3" xfId="7187" xr:uid="{00000000-0005-0000-0000-0000B1040000}"/>
    <cellStyle name="20% - Accent1 3 5 5_OATT calc" xfId="7188" xr:uid="{00000000-0005-0000-0000-0000B2040000}"/>
    <cellStyle name="20% - Accent1 3 5 6" xfId="7189" xr:uid="{00000000-0005-0000-0000-0000B3040000}"/>
    <cellStyle name="20% - Accent1 3 5 7" xfId="7190" xr:uid="{00000000-0005-0000-0000-0000B4040000}"/>
    <cellStyle name="20% - Accent1 3 5 8" xfId="7191" xr:uid="{00000000-0005-0000-0000-0000B5040000}"/>
    <cellStyle name="20% - Accent1 3 5 9" xfId="7192" xr:uid="{00000000-0005-0000-0000-0000B6040000}"/>
    <cellStyle name="20% - Accent1 3 5_OATT calc" xfId="7193" xr:uid="{00000000-0005-0000-0000-0000B7040000}"/>
    <cellStyle name="20% - Accent1 3 6" xfId="4249" xr:uid="{00000000-0005-0000-0000-0000B8040000}"/>
    <cellStyle name="20% - Accent1 3 6 10" xfId="7194" xr:uid="{00000000-0005-0000-0000-0000B9040000}"/>
    <cellStyle name="20% - Accent1 3 6 11" xfId="7195" xr:uid="{00000000-0005-0000-0000-0000BA040000}"/>
    <cellStyle name="20% - Accent1 3 6 2" xfId="7196" xr:uid="{00000000-0005-0000-0000-0000BB040000}"/>
    <cellStyle name="20% - Accent1 3 6 2 2" xfId="7197" xr:uid="{00000000-0005-0000-0000-0000BC040000}"/>
    <cellStyle name="20% - Accent1 3 6 2 2 2" xfId="7198" xr:uid="{00000000-0005-0000-0000-0000BD040000}"/>
    <cellStyle name="20% - Accent1 3 6 2 2 3" xfId="7199" xr:uid="{00000000-0005-0000-0000-0000BE040000}"/>
    <cellStyle name="20% - Accent1 3 6 2 2_OATT calc" xfId="7200" xr:uid="{00000000-0005-0000-0000-0000BF040000}"/>
    <cellStyle name="20% - Accent1 3 6 2 3" xfId="7201" xr:uid="{00000000-0005-0000-0000-0000C0040000}"/>
    <cellStyle name="20% - Accent1 3 6 2 4" xfId="7202" xr:uid="{00000000-0005-0000-0000-0000C1040000}"/>
    <cellStyle name="20% - Accent1 3 6 2 5" xfId="7203" xr:uid="{00000000-0005-0000-0000-0000C2040000}"/>
    <cellStyle name="20% - Accent1 3 6 2_OATT calc" xfId="7204" xr:uid="{00000000-0005-0000-0000-0000C3040000}"/>
    <cellStyle name="20% - Accent1 3 6 3" xfId="7205" xr:uid="{00000000-0005-0000-0000-0000C4040000}"/>
    <cellStyle name="20% - Accent1 3 6 3 2" xfId="7206" xr:uid="{00000000-0005-0000-0000-0000C5040000}"/>
    <cellStyle name="20% - Accent1 3 6 3 2 2" xfId="7207" xr:uid="{00000000-0005-0000-0000-0000C6040000}"/>
    <cellStyle name="20% - Accent1 3 6 3 2 3" xfId="7208" xr:uid="{00000000-0005-0000-0000-0000C7040000}"/>
    <cellStyle name="20% - Accent1 3 6 3 2_OATT calc" xfId="7209" xr:uid="{00000000-0005-0000-0000-0000C8040000}"/>
    <cellStyle name="20% - Accent1 3 6 3 3" xfId="7210" xr:uid="{00000000-0005-0000-0000-0000C9040000}"/>
    <cellStyle name="20% - Accent1 3 6 3 4" xfId="7211" xr:uid="{00000000-0005-0000-0000-0000CA040000}"/>
    <cellStyle name="20% - Accent1 3 6 3_OATT calc" xfId="7212" xr:uid="{00000000-0005-0000-0000-0000CB040000}"/>
    <cellStyle name="20% - Accent1 3 6 4" xfId="7213" xr:uid="{00000000-0005-0000-0000-0000CC040000}"/>
    <cellStyle name="20% - Accent1 3 6 4 2" xfId="7214" xr:uid="{00000000-0005-0000-0000-0000CD040000}"/>
    <cellStyle name="20% - Accent1 3 6 4 3" xfId="7215" xr:uid="{00000000-0005-0000-0000-0000CE040000}"/>
    <cellStyle name="20% - Accent1 3 6 4_OATT calc" xfId="7216" xr:uid="{00000000-0005-0000-0000-0000CF040000}"/>
    <cellStyle name="20% - Accent1 3 6 5" xfId="7217" xr:uid="{00000000-0005-0000-0000-0000D0040000}"/>
    <cellStyle name="20% - Accent1 3 6 6" xfId="7218" xr:uid="{00000000-0005-0000-0000-0000D1040000}"/>
    <cellStyle name="20% - Accent1 3 6 7" xfId="7219" xr:uid="{00000000-0005-0000-0000-0000D2040000}"/>
    <cellStyle name="20% - Accent1 3 6 8" xfId="7220" xr:uid="{00000000-0005-0000-0000-0000D3040000}"/>
    <cellStyle name="20% - Accent1 3 6 9" xfId="7221" xr:uid="{00000000-0005-0000-0000-0000D4040000}"/>
    <cellStyle name="20% - Accent1 3 6_OATT calc" xfId="7222" xr:uid="{00000000-0005-0000-0000-0000D5040000}"/>
    <cellStyle name="20% - Accent1 3 7" xfId="5145" xr:uid="{00000000-0005-0000-0000-0000D6040000}"/>
    <cellStyle name="20% - Accent1 3 7 2" xfId="7223" xr:uid="{00000000-0005-0000-0000-0000D7040000}"/>
    <cellStyle name="20% - Accent1 3 7 2 2" xfId="7224" xr:uid="{00000000-0005-0000-0000-0000D8040000}"/>
    <cellStyle name="20% - Accent1 3 7 2 3" xfId="7225" xr:uid="{00000000-0005-0000-0000-0000D9040000}"/>
    <cellStyle name="20% - Accent1 3 7 2_OATT calc" xfId="7226" xr:uid="{00000000-0005-0000-0000-0000DA040000}"/>
    <cellStyle name="20% - Accent1 3 7 3" xfId="7227" xr:uid="{00000000-0005-0000-0000-0000DB040000}"/>
    <cellStyle name="20% - Accent1 3 7 4" xfId="7228" xr:uid="{00000000-0005-0000-0000-0000DC040000}"/>
    <cellStyle name="20% - Accent1 3 7 5" xfId="7229" xr:uid="{00000000-0005-0000-0000-0000DD040000}"/>
    <cellStyle name="20% - Accent1 3 7_OATT calc" xfId="7230" xr:uid="{00000000-0005-0000-0000-0000DE040000}"/>
    <cellStyle name="20% - Accent1 3 8" xfId="7231" xr:uid="{00000000-0005-0000-0000-0000DF040000}"/>
    <cellStyle name="20% - Accent1 3 8 2" xfId="7232" xr:uid="{00000000-0005-0000-0000-0000E0040000}"/>
    <cellStyle name="20% - Accent1 3 8 2 2" xfId="7233" xr:uid="{00000000-0005-0000-0000-0000E1040000}"/>
    <cellStyle name="20% - Accent1 3 8 2 3" xfId="7234" xr:uid="{00000000-0005-0000-0000-0000E2040000}"/>
    <cellStyle name="20% - Accent1 3 8 2_OATT calc" xfId="7235" xr:uid="{00000000-0005-0000-0000-0000E3040000}"/>
    <cellStyle name="20% - Accent1 3 8 3" xfId="7236" xr:uid="{00000000-0005-0000-0000-0000E4040000}"/>
    <cellStyle name="20% - Accent1 3 8 4" xfId="7237" xr:uid="{00000000-0005-0000-0000-0000E5040000}"/>
    <cellStyle name="20% - Accent1 3 8_OATT calc" xfId="7238" xr:uid="{00000000-0005-0000-0000-0000E6040000}"/>
    <cellStyle name="20% - Accent1 3 9" xfId="7239" xr:uid="{00000000-0005-0000-0000-0000E7040000}"/>
    <cellStyle name="20% - Accent1 3 9 2" xfId="7240" xr:uid="{00000000-0005-0000-0000-0000E8040000}"/>
    <cellStyle name="20% - Accent1 3 9 3" xfId="7241" xr:uid="{00000000-0005-0000-0000-0000E9040000}"/>
    <cellStyle name="20% - Accent1 3 9_OATT calc" xfId="7242" xr:uid="{00000000-0005-0000-0000-0000EA040000}"/>
    <cellStyle name="20% - Accent1 3_OATT calc" xfId="7243" xr:uid="{00000000-0005-0000-0000-0000EB040000}"/>
    <cellStyle name="20% - Accent1 30" xfId="7244" xr:uid="{00000000-0005-0000-0000-0000EC040000}"/>
    <cellStyle name="20% - Accent1 31" xfId="7245" xr:uid="{00000000-0005-0000-0000-0000ED040000}"/>
    <cellStyle name="20% - Accent1 32" xfId="7246" xr:uid="{00000000-0005-0000-0000-0000EE040000}"/>
    <cellStyle name="20% - Accent1 33" xfId="7247" xr:uid="{00000000-0005-0000-0000-0000EF040000}"/>
    <cellStyle name="20% - Accent1 4" xfId="9" xr:uid="{00000000-0005-0000-0000-0000F0040000}"/>
    <cellStyle name="20% - Accent1 4 10" xfId="7248" xr:uid="{00000000-0005-0000-0000-0000F1040000}"/>
    <cellStyle name="20% - Accent1 4 11" xfId="7249" xr:uid="{00000000-0005-0000-0000-0000F2040000}"/>
    <cellStyle name="20% - Accent1 4 12" xfId="7250" xr:uid="{00000000-0005-0000-0000-0000F3040000}"/>
    <cellStyle name="20% - Accent1 4 13" xfId="7251" xr:uid="{00000000-0005-0000-0000-0000F4040000}"/>
    <cellStyle name="20% - Accent1 4 14" xfId="7252" xr:uid="{00000000-0005-0000-0000-0000F5040000}"/>
    <cellStyle name="20% - Accent1 4 15" xfId="7253" xr:uid="{00000000-0005-0000-0000-0000F6040000}"/>
    <cellStyle name="20% - Accent1 4 2" xfId="3057" xr:uid="{00000000-0005-0000-0000-0000F7040000}"/>
    <cellStyle name="20% - Accent1 4 2 10" xfId="7254" xr:uid="{00000000-0005-0000-0000-0000F8040000}"/>
    <cellStyle name="20% - Accent1 4 2 11" xfId="7255" xr:uid="{00000000-0005-0000-0000-0000F9040000}"/>
    <cellStyle name="20% - Accent1 4 2 12" xfId="7256" xr:uid="{00000000-0005-0000-0000-0000FA040000}"/>
    <cellStyle name="20% - Accent1 4 2 13" xfId="7257" xr:uid="{00000000-0005-0000-0000-0000FB040000}"/>
    <cellStyle name="20% - Accent1 4 2 14" xfId="7258" xr:uid="{00000000-0005-0000-0000-0000FC040000}"/>
    <cellStyle name="20% - Accent1 4 2 2" xfId="3178" xr:uid="{00000000-0005-0000-0000-0000FD040000}"/>
    <cellStyle name="20% - Accent1 4 2 2 10" xfId="7259" xr:uid="{00000000-0005-0000-0000-0000FE040000}"/>
    <cellStyle name="20% - Accent1 4 2 2 11" xfId="7260" xr:uid="{00000000-0005-0000-0000-0000FF040000}"/>
    <cellStyle name="20% - Accent1 4 2 2 12" xfId="7261" xr:uid="{00000000-0005-0000-0000-000000050000}"/>
    <cellStyle name="20% - Accent1 4 2 2 2" xfId="3766" xr:uid="{00000000-0005-0000-0000-000001050000}"/>
    <cellStyle name="20% - Accent1 4 2 2 2 10" xfId="7262" xr:uid="{00000000-0005-0000-0000-000002050000}"/>
    <cellStyle name="20% - Accent1 4 2 2 2 11" xfId="7263" xr:uid="{00000000-0005-0000-0000-000003050000}"/>
    <cellStyle name="20% - Accent1 4 2 2 2 2" xfId="4867" xr:uid="{00000000-0005-0000-0000-000004050000}"/>
    <cellStyle name="20% - Accent1 4 2 2 2 2 10" xfId="7264" xr:uid="{00000000-0005-0000-0000-000005050000}"/>
    <cellStyle name="20% - Accent1 4 2 2 2 2 11" xfId="7265" xr:uid="{00000000-0005-0000-0000-000006050000}"/>
    <cellStyle name="20% - Accent1 4 2 2 2 2 2" xfId="7266" xr:uid="{00000000-0005-0000-0000-000007050000}"/>
    <cellStyle name="20% - Accent1 4 2 2 2 2 2 2" xfId="7267" xr:uid="{00000000-0005-0000-0000-000008050000}"/>
    <cellStyle name="20% - Accent1 4 2 2 2 2 2 2 2" xfId="7268" xr:uid="{00000000-0005-0000-0000-000009050000}"/>
    <cellStyle name="20% - Accent1 4 2 2 2 2 2 2 3" xfId="7269" xr:uid="{00000000-0005-0000-0000-00000A050000}"/>
    <cellStyle name="20% - Accent1 4 2 2 2 2 2 2_OATT calc" xfId="7270" xr:uid="{00000000-0005-0000-0000-00000B050000}"/>
    <cellStyle name="20% - Accent1 4 2 2 2 2 2 3" xfId="7271" xr:uid="{00000000-0005-0000-0000-00000C050000}"/>
    <cellStyle name="20% - Accent1 4 2 2 2 2 2 4" xfId="7272" xr:uid="{00000000-0005-0000-0000-00000D050000}"/>
    <cellStyle name="20% - Accent1 4 2 2 2 2 2 5" xfId="7273" xr:uid="{00000000-0005-0000-0000-00000E050000}"/>
    <cellStyle name="20% - Accent1 4 2 2 2 2 2_OATT calc" xfId="7274" xr:uid="{00000000-0005-0000-0000-00000F050000}"/>
    <cellStyle name="20% - Accent1 4 2 2 2 2 3" xfId="7275" xr:uid="{00000000-0005-0000-0000-000010050000}"/>
    <cellStyle name="20% - Accent1 4 2 2 2 2 3 2" xfId="7276" xr:uid="{00000000-0005-0000-0000-000011050000}"/>
    <cellStyle name="20% - Accent1 4 2 2 2 2 3 2 2" xfId="7277" xr:uid="{00000000-0005-0000-0000-000012050000}"/>
    <cellStyle name="20% - Accent1 4 2 2 2 2 3 2 3" xfId="7278" xr:uid="{00000000-0005-0000-0000-000013050000}"/>
    <cellStyle name="20% - Accent1 4 2 2 2 2 3 2_OATT calc" xfId="7279" xr:uid="{00000000-0005-0000-0000-000014050000}"/>
    <cellStyle name="20% - Accent1 4 2 2 2 2 3 3" xfId="7280" xr:uid="{00000000-0005-0000-0000-000015050000}"/>
    <cellStyle name="20% - Accent1 4 2 2 2 2 3 4" xfId="7281" xr:uid="{00000000-0005-0000-0000-000016050000}"/>
    <cellStyle name="20% - Accent1 4 2 2 2 2 3_OATT calc" xfId="7282" xr:uid="{00000000-0005-0000-0000-000017050000}"/>
    <cellStyle name="20% - Accent1 4 2 2 2 2 4" xfId="7283" xr:uid="{00000000-0005-0000-0000-000018050000}"/>
    <cellStyle name="20% - Accent1 4 2 2 2 2 4 2" xfId="7284" xr:uid="{00000000-0005-0000-0000-000019050000}"/>
    <cellStyle name="20% - Accent1 4 2 2 2 2 4 3" xfId="7285" xr:uid="{00000000-0005-0000-0000-00001A050000}"/>
    <cellStyle name="20% - Accent1 4 2 2 2 2 4_OATT calc" xfId="7286" xr:uid="{00000000-0005-0000-0000-00001B050000}"/>
    <cellStyle name="20% - Accent1 4 2 2 2 2 5" xfId="7287" xr:uid="{00000000-0005-0000-0000-00001C050000}"/>
    <cellStyle name="20% - Accent1 4 2 2 2 2 6" xfId="7288" xr:uid="{00000000-0005-0000-0000-00001D050000}"/>
    <cellStyle name="20% - Accent1 4 2 2 2 2 7" xfId="7289" xr:uid="{00000000-0005-0000-0000-00001E050000}"/>
    <cellStyle name="20% - Accent1 4 2 2 2 2 8" xfId="7290" xr:uid="{00000000-0005-0000-0000-00001F050000}"/>
    <cellStyle name="20% - Accent1 4 2 2 2 2 9" xfId="7291" xr:uid="{00000000-0005-0000-0000-000020050000}"/>
    <cellStyle name="20% - Accent1 4 2 2 2 2_OATT calc" xfId="7292" xr:uid="{00000000-0005-0000-0000-000021050000}"/>
    <cellStyle name="20% - Accent1 4 2 2 2 3" xfId="5826" xr:uid="{00000000-0005-0000-0000-000022050000}"/>
    <cellStyle name="20% - Accent1 4 2 2 2 3 2" xfId="7293" xr:uid="{00000000-0005-0000-0000-000023050000}"/>
    <cellStyle name="20% - Accent1 4 2 2 2 3 2 2" xfId="7294" xr:uid="{00000000-0005-0000-0000-000024050000}"/>
    <cellStyle name="20% - Accent1 4 2 2 2 3 2 3" xfId="7295" xr:uid="{00000000-0005-0000-0000-000025050000}"/>
    <cellStyle name="20% - Accent1 4 2 2 2 3 2_OATT calc" xfId="7296" xr:uid="{00000000-0005-0000-0000-000026050000}"/>
    <cellStyle name="20% - Accent1 4 2 2 2 3 3" xfId="7297" xr:uid="{00000000-0005-0000-0000-000027050000}"/>
    <cellStyle name="20% - Accent1 4 2 2 2 3 4" xfId="7298" xr:uid="{00000000-0005-0000-0000-000028050000}"/>
    <cellStyle name="20% - Accent1 4 2 2 2 3 5" xfId="7299" xr:uid="{00000000-0005-0000-0000-000029050000}"/>
    <cellStyle name="20% - Accent1 4 2 2 2 3_OATT calc" xfId="7300" xr:uid="{00000000-0005-0000-0000-00002A050000}"/>
    <cellStyle name="20% - Accent1 4 2 2 2 4" xfId="7301" xr:uid="{00000000-0005-0000-0000-00002B050000}"/>
    <cellStyle name="20% - Accent1 4 2 2 2 4 2" xfId="7302" xr:uid="{00000000-0005-0000-0000-00002C050000}"/>
    <cellStyle name="20% - Accent1 4 2 2 2 4 2 2" xfId="7303" xr:uid="{00000000-0005-0000-0000-00002D050000}"/>
    <cellStyle name="20% - Accent1 4 2 2 2 4 2 3" xfId="7304" xr:uid="{00000000-0005-0000-0000-00002E050000}"/>
    <cellStyle name="20% - Accent1 4 2 2 2 4 2_OATT calc" xfId="7305" xr:uid="{00000000-0005-0000-0000-00002F050000}"/>
    <cellStyle name="20% - Accent1 4 2 2 2 4 3" xfId="7306" xr:uid="{00000000-0005-0000-0000-000030050000}"/>
    <cellStyle name="20% - Accent1 4 2 2 2 4 4" xfId="7307" xr:uid="{00000000-0005-0000-0000-000031050000}"/>
    <cellStyle name="20% - Accent1 4 2 2 2 4_OATT calc" xfId="7308" xr:uid="{00000000-0005-0000-0000-000032050000}"/>
    <cellStyle name="20% - Accent1 4 2 2 2 5" xfId="7309" xr:uid="{00000000-0005-0000-0000-000033050000}"/>
    <cellStyle name="20% - Accent1 4 2 2 2 5 2" xfId="7310" xr:uid="{00000000-0005-0000-0000-000034050000}"/>
    <cellStyle name="20% - Accent1 4 2 2 2 5 3" xfId="7311" xr:uid="{00000000-0005-0000-0000-000035050000}"/>
    <cellStyle name="20% - Accent1 4 2 2 2 5_OATT calc" xfId="7312" xr:uid="{00000000-0005-0000-0000-000036050000}"/>
    <cellStyle name="20% - Accent1 4 2 2 2 6" xfId="7313" xr:uid="{00000000-0005-0000-0000-000037050000}"/>
    <cellStyle name="20% - Accent1 4 2 2 2 7" xfId="7314" xr:uid="{00000000-0005-0000-0000-000038050000}"/>
    <cellStyle name="20% - Accent1 4 2 2 2 8" xfId="7315" xr:uid="{00000000-0005-0000-0000-000039050000}"/>
    <cellStyle name="20% - Accent1 4 2 2 2 9" xfId="7316" xr:uid="{00000000-0005-0000-0000-00003A050000}"/>
    <cellStyle name="20% - Accent1 4 2 2 2_OATT calc" xfId="7317" xr:uid="{00000000-0005-0000-0000-00003B050000}"/>
    <cellStyle name="20% - Accent1 4 2 2 3" xfId="4449" xr:uid="{00000000-0005-0000-0000-00003C050000}"/>
    <cellStyle name="20% - Accent1 4 2 2 3 10" xfId="7318" xr:uid="{00000000-0005-0000-0000-00003D050000}"/>
    <cellStyle name="20% - Accent1 4 2 2 3 11" xfId="7319" xr:uid="{00000000-0005-0000-0000-00003E050000}"/>
    <cellStyle name="20% - Accent1 4 2 2 3 2" xfId="7320" xr:uid="{00000000-0005-0000-0000-00003F050000}"/>
    <cellStyle name="20% - Accent1 4 2 2 3 2 2" xfId="7321" xr:uid="{00000000-0005-0000-0000-000040050000}"/>
    <cellStyle name="20% - Accent1 4 2 2 3 2 2 2" xfId="7322" xr:uid="{00000000-0005-0000-0000-000041050000}"/>
    <cellStyle name="20% - Accent1 4 2 2 3 2 2 3" xfId="7323" xr:uid="{00000000-0005-0000-0000-000042050000}"/>
    <cellStyle name="20% - Accent1 4 2 2 3 2 2_OATT calc" xfId="7324" xr:uid="{00000000-0005-0000-0000-000043050000}"/>
    <cellStyle name="20% - Accent1 4 2 2 3 2 3" xfId="7325" xr:uid="{00000000-0005-0000-0000-000044050000}"/>
    <cellStyle name="20% - Accent1 4 2 2 3 2 4" xfId="7326" xr:uid="{00000000-0005-0000-0000-000045050000}"/>
    <cellStyle name="20% - Accent1 4 2 2 3 2 5" xfId="7327" xr:uid="{00000000-0005-0000-0000-000046050000}"/>
    <cellStyle name="20% - Accent1 4 2 2 3 2_OATT calc" xfId="7328" xr:uid="{00000000-0005-0000-0000-000047050000}"/>
    <cellStyle name="20% - Accent1 4 2 2 3 3" xfId="7329" xr:uid="{00000000-0005-0000-0000-000048050000}"/>
    <cellStyle name="20% - Accent1 4 2 2 3 3 2" xfId="7330" xr:uid="{00000000-0005-0000-0000-000049050000}"/>
    <cellStyle name="20% - Accent1 4 2 2 3 3 2 2" xfId="7331" xr:uid="{00000000-0005-0000-0000-00004A050000}"/>
    <cellStyle name="20% - Accent1 4 2 2 3 3 2 3" xfId="7332" xr:uid="{00000000-0005-0000-0000-00004B050000}"/>
    <cellStyle name="20% - Accent1 4 2 2 3 3 2_OATT calc" xfId="7333" xr:uid="{00000000-0005-0000-0000-00004C050000}"/>
    <cellStyle name="20% - Accent1 4 2 2 3 3 3" xfId="7334" xr:uid="{00000000-0005-0000-0000-00004D050000}"/>
    <cellStyle name="20% - Accent1 4 2 2 3 3 4" xfId="7335" xr:uid="{00000000-0005-0000-0000-00004E050000}"/>
    <cellStyle name="20% - Accent1 4 2 2 3 3_OATT calc" xfId="7336" xr:uid="{00000000-0005-0000-0000-00004F050000}"/>
    <cellStyle name="20% - Accent1 4 2 2 3 4" xfId="7337" xr:uid="{00000000-0005-0000-0000-000050050000}"/>
    <cellStyle name="20% - Accent1 4 2 2 3 4 2" xfId="7338" xr:uid="{00000000-0005-0000-0000-000051050000}"/>
    <cellStyle name="20% - Accent1 4 2 2 3 4 3" xfId="7339" xr:uid="{00000000-0005-0000-0000-000052050000}"/>
    <cellStyle name="20% - Accent1 4 2 2 3 4_OATT calc" xfId="7340" xr:uid="{00000000-0005-0000-0000-000053050000}"/>
    <cellStyle name="20% - Accent1 4 2 2 3 5" xfId="7341" xr:uid="{00000000-0005-0000-0000-000054050000}"/>
    <cellStyle name="20% - Accent1 4 2 2 3 6" xfId="7342" xr:uid="{00000000-0005-0000-0000-000055050000}"/>
    <cellStyle name="20% - Accent1 4 2 2 3 7" xfId="7343" xr:uid="{00000000-0005-0000-0000-000056050000}"/>
    <cellStyle name="20% - Accent1 4 2 2 3 8" xfId="7344" xr:uid="{00000000-0005-0000-0000-000057050000}"/>
    <cellStyle name="20% - Accent1 4 2 2 3 9" xfId="7345" xr:uid="{00000000-0005-0000-0000-000058050000}"/>
    <cellStyle name="20% - Accent1 4 2 2 3_OATT calc" xfId="7346" xr:uid="{00000000-0005-0000-0000-000059050000}"/>
    <cellStyle name="20% - Accent1 4 2 2 4" xfId="5349" xr:uid="{00000000-0005-0000-0000-00005A050000}"/>
    <cellStyle name="20% - Accent1 4 2 2 4 2" xfId="7347" xr:uid="{00000000-0005-0000-0000-00005B050000}"/>
    <cellStyle name="20% - Accent1 4 2 2 4 2 2" xfId="7348" xr:uid="{00000000-0005-0000-0000-00005C050000}"/>
    <cellStyle name="20% - Accent1 4 2 2 4 2 3" xfId="7349" xr:uid="{00000000-0005-0000-0000-00005D050000}"/>
    <cellStyle name="20% - Accent1 4 2 2 4 2_OATT calc" xfId="7350" xr:uid="{00000000-0005-0000-0000-00005E050000}"/>
    <cellStyle name="20% - Accent1 4 2 2 4 3" xfId="7351" xr:uid="{00000000-0005-0000-0000-00005F050000}"/>
    <cellStyle name="20% - Accent1 4 2 2 4 4" xfId="7352" xr:uid="{00000000-0005-0000-0000-000060050000}"/>
    <cellStyle name="20% - Accent1 4 2 2 4 5" xfId="7353" xr:uid="{00000000-0005-0000-0000-000061050000}"/>
    <cellStyle name="20% - Accent1 4 2 2 4_OATT calc" xfId="7354" xr:uid="{00000000-0005-0000-0000-000062050000}"/>
    <cellStyle name="20% - Accent1 4 2 2 5" xfId="7355" xr:uid="{00000000-0005-0000-0000-000063050000}"/>
    <cellStyle name="20% - Accent1 4 2 2 5 2" xfId="7356" xr:uid="{00000000-0005-0000-0000-000064050000}"/>
    <cellStyle name="20% - Accent1 4 2 2 5 2 2" xfId="7357" xr:uid="{00000000-0005-0000-0000-000065050000}"/>
    <cellStyle name="20% - Accent1 4 2 2 5 2 3" xfId="7358" xr:uid="{00000000-0005-0000-0000-000066050000}"/>
    <cellStyle name="20% - Accent1 4 2 2 5 2_OATT calc" xfId="7359" xr:uid="{00000000-0005-0000-0000-000067050000}"/>
    <cellStyle name="20% - Accent1 4 2 2 5 3" xfId="7360" xr:uid="{00000000-0005-0000-0000-000068050000}"/>
    <cellStyle name="20% - Accent1 4 2 2 5 4" xfId="7361" xr:uid="{00000000-0005-0000-0000-000069050000}"/>
    <cellStyle name="20% - Accent1 4 2 2 5_OATT calc" xfId="7362" xr:uid="{00000000-0005-0000-0000-00006A050000}"/>
    <cellStyle name="20% - Accent1 4 2 2 6" xfId="7363" xr:uid="{00000000-0005-0000-0000-00006B050000}"/>
    <cellStyle name="20% - Accent1 4 2 2 6 2" xfId="7364" xr:uid="{00000000-0005-0000-0000-00006C050000}"/>
    <cellStyle name="20% - Accent1 4 2 2 6 3" xfId="7365" xr:uid="{00000000-0005-0000-0000-00006D050000}"/>
    <cellStyle name="20% - Accent1 4 2 2 6_OATT calc" xfId="7366" xr:uid="{00000000-0005-0000-0000-00006E050000}"/>
    <cellStyle name="20% - Accent1 4 2 2 7" xfId="7367" xr:uid="{00000000-0005-0000-0000-00006F050000}"/>
    <cellStyle name="20% - Accent1 4 2 2 8" xfId="7368" xr:uid="{00000000-0005-0000-0000-000070050000}"/>
    <cellStyle name="20% - Accent1 4 2 2 9" xfId="7369" xr:uid="{00000000-0005-0000-0000-000071050000}"/>
    <cellStyle name="20% - Accent1 4 2 2_OATT calc" xfId="7370" xr:uid="{00000000-0005-0000-0000-000072050000}"/>
    <cellStyle name="20% - Accent1 4 2 3" xfId="3337" xr:uid="{00000000-0005-0000-0000-000073050000}"/>
    <cellStyle name="20% - Accent1 4 2 3 10" xfId="7371" xr:uid="{00000000-0005-0000-0000-000074050000}"/>
    <cellStyle name="20% - Accent1 4 2 3 11" xfId="7372" xr:uid="{00000000-0005-0000-0000-000075050000}"/>
    <cellStyle name="20% - Accent1 4 2 3 12" xfId="7373" xr:uid="{00000000-0005-0000-0000-000076050000}"/>
    <cellStyle name="20% - Accent1 4 2 3 2" xfId="3919" xr:uid="{00000000-0005-0000-0000-000077050000}"/>
    <cellStyle name="20% - Accent1 4 2 3 2 10" xfId="7374" xr:uid="{00000000-0005-0000-0000-000078050000}"/>
    <cellStyle name="20% - Accent1 4 2 3 2 11" xfId="7375" xr:uid="{00000000-0005-0000-0000-000079050000}"/>
    <cellStyle name="20% - Accent1 4 2 3 2 2" xfId="5020" xr:uid="{00000000-0005-0000-0000-00007A050000}"/>
    <cellStyle name="20% - Accent1 4 2 3 2 2 10" xfId="7376" xr:uid="{00000000-0005-0000-0000-00007B050000}"/>
    <cellStyle name="20% - Accent1 4 2 3 2 2 11" xfId="7377" xr:uid="{00000000-0005-0000-0000-00007C050000}"/>
    <cellStyle name="20% - Accent1 4 2 3 2 2 2" xfId="7378" xr:uid="{00000000-0005-0000-0000-00007D050000}"/>
    <cellStyle name="20% - Accent1 4 2 3 2 2 2 2" xfId="7379" xr:uid="{00000000-0005-0000-0000-00007E050000}"/>
    <cellStyle name="20% - Accent1 4 2 3 2 2 2 2 2" xfId="7380" xr:uid="{00000000-0005-0000-0000-00007F050000}"/>
    <cellStyle name="20% - Accent1 4 2 3 2 2 2 2 3" xfId="7381" xr:uid="{00000000-0005-0000-0000-000080050000}"/>
    <cellStyle name="20% - Accent1 4 2 3 2 2 2 2_OATT calc" xfId="7382" xr:uid="{00000000-0005-0000-0000-000081050000}"/>
    <cellStyle name="20% - Accent1 4 2 3 2 2 2 3" xfId="7383" xr:uid="{00000000-0005-0000-0000-000082050000}"/>
    <cellStyle name="20% - Accent1 4 2 3 2 2 2 4" xfId="7384" xr:uid="{00000000-0005-0000-0000-000083050000}"/>
    <cellStyle name="20% - Accent1 4 2 3 2 2 2 5" xfId="7385" xr:uid="{00000000-0005-0000-0000-000084050000}"/>
    <cellStyle name="20% - Accent1 4 2 3 2 2 2_OATT calc" xfId="7386" xr:uid="{00000000-0005-0000-0000-000085050000}"/>
    <cellStyle name="20% - Accent1 4 2 3 2 2 3" xfId="7387" xr:uid="{00000000-0005-0000-0000-000086050000}"/>
    <cellStyle name="20% - Accent1 4 2 3 2 2 3 2" xfId="7388" xr:uid="{00000000-0005-0000-0000-000087050000}"/>
    <cellStyle name="20% - Accent1 4 2 3 2 2 3 2 2" xfId="7389" xr:uid="{00000000-0005-0000-0000-000088050000}"/>
    <cellStyle name="20% - Accent1 4 2 3 2 2 3 2 3" xfId="7390" xr:uid="{00000000-0005-0000-0000-000089050000}"/>
    <cellStyle name="20% - Accent1 4 2 3 2 2 3 2_OATT calc" xfId="7391" xr:uid="{00000000-0005-0000-0000-00008A050000}"/>
    <cellStyle name="20% - Accent1 4 2 3 2 2 3 3" xfId="7392" xr:uid="{00000000-0005-0000-0000-00008B050000}"/>
    <cellStyle name="20% - Accent1 4 2 3 2 2 3 4" xfId="7393" xr:uid="{00000000-0005-0000-0000-00008C050000}"/>
    <cellStyle name="20% - Accent1 4 2 3 2 2 3_OATT calc" xfId="7394" xr:uid="{00000000-0005-0000-0000-00008D050000}"/>
    <cellStyle name="20% - Accent1 4 2 3 2 2 4" xfId="7395" xr:uid="{00000000-0005-0000-0000-00008E050000}"/>
    <cellStyle name="20% - Accent1 4 2 3 2 2 4 2" xfId="7396" xr:uid="{00000000-0005-0000-0000-00008F050000}"/>
    <cellStyle name="20% - Accent1 4 2 3 2 2 4 3" xfId="7397" xr:uid="{00000000-0005-0000-0000-000090050000}"/>
    <cellStyle name="20% - Accent1 4 2 3 2 2 4_OATT calc" xfId="7398" xr:uid="{00000000-0005-0000-0000-000091050000}"/>
    <cellStyle name="20% - Accent1 4 2 3 2 2 5" xfId="7399" xr:uid="{00000000-0005-0000-0000-000092050000}"/>
    <cellStyle name="20% - Accent1 4 2 3 2 2 6" xfId="7400" xr:uid="{00000000-0005-0000-0000-000093050000}"/>
    <cellStyle name="20% - Accent1 4 2 3 2 2 7" xfId="7401" xr:uid="{00000000-0005-0000-0000-000094050000}"/>
    <cellStyle name="20% - Accent1 4 2 3 2 2 8" xfId="7402" xr:uid="{00000000-0005-0000-0000-000095050000}"/>
    <cellStyle name="20% - Accent1 4 2 3 2 2 9" xfId="7403" xr:uid="{00000000-0005-0000-0000-000096050000}"/>
    <cellStyle name="20% - Accent1 4 2 3 2 2_OATT calc" xfId="7404" xr:uid="{00000000-0005-0000-0000-000097050000}"/>
    <cellStyle name="20% - Accent1 4 2 3 2 3" xfId="5975" xr:uid="{00000000-0005-0000-0000-000098050000}"/>
    <cellStyle name="20% - Accent1 4 2 3 2 3 2" xfId="7405" xr:uid="{00000000-0005-0000-0000-000099050000}"/>
    <cellStyle name="20% - Accent1 4 2 3 2 3 2 2" xfId="7406" xr:uid="{00000000-0005-0000-0000-00009A050000}"/>
    <cellStyle name="20% - Accent1 4 2 3 2 3 2 3" xfId="7407" xr:uid="{00000000-0005-0000-0000-00009B050000}"/>
    <cellStyle name="20% - Accent1 4 2 3 2 3 2_OATT calc" xfId="7408" xr:uid="{00000000-0005-0000-0000-00009C050000}"/>
    <cellStyle name="20% - Accent1 4 2 3 2 3 3" xfId="7409" xr:uid="{00000000-0005-0000-0000-00009D050000}"/>
    <cellStyle name="20% - Accent1 4 2 3 2 3 4" xfId="7410" xr:uid="{00000000-0005-0000-0000-00009E050000}"/>
    <cellStyle name="20% - Accent1 4 2 3 2 3 5" xfId="7411" xr:uid="{00000000-0005-0000-0000-00009F050000}"/>
    <cellStyle name="20% - Accent1 4 2 3 2 3_OATT calc" xfId="7412" xr:uid="{00000000-0005-0000-0000-0000A0050000}"/>
    <cellStyle name="20% - Accent1 4 2 3 2 4" xfId="7413" xr:uid="{00000000-0005-0000-0000-0000A1050000}"/>
    <cellStyle name="20% - Accent1 4 2 3 2 4 2" xfId="7414" xr:uid="{00000000-0005-0000-0000-0000A2050000}"/>
    <cellStyle name="20% - Accent1 4 2 3 2 4 2 2" xfId="7415" xr:uid="{00000000-0005-0000-0000-0000A3050000}"/>
    <cellStyle name="20% - Accent1 4 2 3 2 4 2 3" xfId="7416" xr:uid="{00000000-0005-0000-0000-0000A4050000}"/>
    <cellStyle name="20% - Accent1 4 2 3 2 4 2_OATT calc" xfId="7417" xr:uid="{00000000-0005-0000-0000-0000A5050000}"/>
    <cellStyle name="20% - Accent1 4 2 3 2 4 3" xfId="7418" xr:uid="{00000000-0005-0000-0000-0000A6050000}"/>
    <cellStyle name="20% - Accent1 4 2 3 2 4 4" xfId="7419" xr:uid="{00000000-0005-0000-0000-0000A7050000}"/>
    <cellStyle name="20% - Accent1 4 2 3 2 4_OATT calc" xfId="7420" xr:uid="{00000000-0005-0000-0000-0000A8050000}"/>
    <cellStyle name="20% - Accent1 4 2 3 2 5" xfId="7421" xr:uid="{00000000-0005-0000-0000-0000A9050000}"/>
    <cellStyle name="20% - Accent1 4 2 3 2 5 2" xfId="7422" xr:uid="{00000000-0005-0000-0000-0000AA050000}"/>
    <cellStyle name="20% - Accent1 4 2 3 2 5 3" xfId="7423" xr:uid="{00000000-0005-0000-0000-0000AB050000}"/>
    <cellStyle name="20% - Accent1 4 2 3 2 5_OATT calc" xfId="7424" xr:uid="{00000000-0005-0000-0000-0000AC050000}"/>
    <cellStyle name="20% - Accent1 4 2 3 2 6" xfId="7425" xr:uid="{00000000-0005-0000-0000-0000AD050000}"/>
    <cellStyle name="20% - Accent1 4 2 3 2 7" xfId="7426" xr:uid="{00000000-0005-0000-0000-0000AE050000}"/>
    <cellStyle name="20% - Accent1 4 2 3 2 8" xfId="7427" xr:uid="{00000000-0005-0000-0000-0000AF050000}"/>
    <cellStyle name="20% - Accent1 4 2 3 2 9" xfId="7428" xr:uid="{00000000-0005-0000-0000-0000B0050000}"/>
    <cellStyle name="20% - Accent1 4 2 3 2_OATT calc" xfId="7429" xr:uid="{00000000-0005-0000-0000-0000B1050000}"/>
    <cellStyle name="20% - Accent1 4 2 3 3" xfId="4602" xr:uid="{00000000-0005-0000-0000-0000B2050000}"/>
    <cellStyle name="20% - Accent1 4 2 3 3 10" xfId="7430" xr:uid="{00000000-0005-0000-0000-0000B3050000}"/>
    <cellStyle name="20% - Accent1 4 2 3 3 11" xfId="7431" xr:uid="{00000000-0005-0000-0000-0000B4050000}"/>
    <cellStyle name="20% - Accent1 4 2 3 3 2" xfId="7432" xr:uid="{00000000-0005-0000-0000-0000B5050000}"/>
    <cellStyle name="20% - Accent1 4 2 3 3 2 2" xfId="7433" xr:uid="{00000000-0005-0000-0000-0000B6050000}"/>
    <cellStyle name="20% - Accent1 4 2 3 3 2 2 2" xfId="7434" xr:uid="{00000000-0005-0000-0000-0000B7050000}"/>
    <cellStyle name="20% - Accent1 4 2 3 3 2 2 3" xfId="7435" xr:uid="{00000000-0005-0000-0000-0000B8050000}"/>
    <cellStyle name="20% - Accent1 4 2 3 3 2 2_OATT calc" xfId="7436" xr:uid="{00000000-0005-0000-0000-0000B9050000}"/>
    <cellStyle name="20% - Accent1 4 2 3 3 2 3" xfId="7437" xr:uid="{00000000-0005-0000-0000-0000BA050000}"/>
    <cellStyle name="20% - Accent1 4 2 3 3 2 4" xfId="7438" xr:uid="{00000000-0005-0000-0000-0000BB050000}"/>
    <cellStyle name="20% - Accent1 4 2 3 3 2 5" xfId="7439" xr:uid="{00000000-0005-0000-0000-0000BC050000}"/>
    <cellStyle name="20% - Accent1 4 2 3 3 2_OATT calc" xfId="7440" xr:uid="{00000000-0005-0000-0000-0000BD050000}"/>
    <cellStyle name="20% - Accent1 4 2 3 3 3" xfId="7441" xr:uid="{00000000-0005-0000-0000-0000BE050000}"/>
    <cellStyle name="20% - Accent1 4 2 3 3 3 2" xfId="7442" xr:uid="{00000000-0005-0000-0000-0000BF050000}"/>
    <cellStyle name="20% - Accent1 4 2 3 3 3 2 2" xfId="7443" xr:uid="{00000000-0005-0000-0000-0000C0050000}"/>
    <cellStyle name="20% - Accent1 4 2 3 3 3 2 3" xfId="7444" xr:uid="{00000000-0005-0000-0000-0000C1050000}"/>
    <cellStyle name="20% - Accent1 4 2 3 3 3 2_OATT calc" xfId="7445" xr:uid="{00000000-0005-0000-0000-0000C2050000}"/>
    <cellStyle name="20% - Accent1 4 2 3 3 3 3" xfId="7446" xr:uid="{00000000-0005-0000-0000-0000C3050000}"/>
    <cellStyle name="20% - Accent1 4 2 3 3 3 4" xfId="7447" xr:uid="{00000000-0005-0000-0000-0000C4050000}"/>
    <cellStyle name="20% - Accent1 4 2 3 3 3_OATT calc" xfId="7448" xr:uid="{00000000-0005-0000-0000-0000C5050000}"/>
    <cellStyle name="20% - Accent1 4 2 3 3 4" xfId="7449" xr:uid="{00000000-0005-0000-0000-0000C6050000}"/>
    <cellStyle name="20% - Accent1 4 2 3 3 4 2" xfId="7450" xr:uid="{00000000-0005-0000-0000-0000C7050000}"/>
    <cellStyle name="20% - Accent1 4 2 3 3 4 3" xfId="7451" xr:uid="{00000000-0005-0000-0000-0000C8050000}"/>
    <cellStyle name="20% - Accent1 4 2 3 3 4_OATT calc" xfId="7452" xr:uid="{00000000-0005-0000-0000-0000C9050000}"/>
    <cellStyle name="20% - Accent1 4 2 3 3 5" xfId="7453" xr:uid="{00000000-0005-0000-0000-0000CA050000}"/>
    <cellStyle name="20% - Accent1 4 2 3 3 6" xfId="7454" xr:uid="{00000000-0005-0000-0000-0000CB050000}"/>
    <cellStyle name="20% - Accent1 4 2 3 3 7" xfId="7455" xr:uid="{00000000-0005-0000-0000-0000CC050000}"/>
    <cellStyle name="20% - Accent1 4 2 3 3 8" xfId="7456" xr:uid="{00000000-0005-0000-0000-0000CD050000}"/>
    <cellStyle name="20% - Accent1 4 2 3 3 9" xfId="7457" xr:uid="{00000000-0005-0000-0000-0000CE050000}"/>
    <cellStyle name="20% - Accent1 4 2 3 3_OATT calc" xfId="7458" xr:uid="{00000000-0005-0000-0000-0000CF050000}"/>
    <cellStyle name="20% - Accent1 4 2 3 4" xfId="5502" xr:uid="{00000000-0005-0000-0000-0000D0050000}"/>
    <cellStyle name="20% - Accent1 4 2 3 4 2" xfId="7459" xr:uid="{00000000-0005-0000-0000-0000D1050000}"/>
    <cellStyle name="20% - Accent1 4 2 3 4 2 2" xfId="7460" xr:uid="{00000000-0005-0000-0000-0000D2050000}"/>
    <cellStyle name="20% - Accent1 4 2 3 4 2 3" xfId="7461" xr:uid="{00000000-0005-0000-0000-0000D3050000}"/>
    <cellStyle name="20% - Accent1 4 2 3 4 2_OATT calc" xfId="7462" xr:uid="{00000000-0005-0000-0000-0000D4050000}"/>
    <cellStyle name="20% - Accent1 4 2 3 4 3" xfId="7463" xr:uid="{00000000-0005-0000-0000-0000D5050000}"/>
    <cellStyle name="20% - Accent1 4 2 3 4 4" xfId="7464" xr:uid="{00000000-0005-0000-0000-0000D6050000}"/>
    <cellStyle name="20% - Accent1 4 2 3 4 5" xfId="7465" xr:uid="{00000000-0005-0000-0000-0000D7050000}"/>
    <cellStyle name="20% - Accent1 4 2 3 4_OATT calc" xfId="7466" xr:uid="{00000000-0005-0000-0000-0000D8050000}"/>
    <cellStyle name="20% - Accent1 4 2 3 5" xfId="7467" xr:uid="{00000000-0005-0000-0000-0000D9050000}"/>
    <cellStyle name="20% - Accent1 4 2 3 5 2" xfId="7468" xr:uid="{00000000-0005-0000-0000-0000DA050000}"/>
    <cellStyle name="20% - Accent1 4 2 3 5 2 2" xfId="7469" xr:uid="{00000000-0005-0000-0000-0000DB050000}"/>
    <cellStyle name="20% - Accent1 4 2 3 5 2 3" xfId="7470" xr:uid="{00000000-0005-0000-0000-0000DC050000}"/>
    <cellStyle name="20% - Accent1 4 2 3 5 2_OATT calc" xfId="7471" xr:uid="{00000000-0005-0000-0000-0000DD050000}"/>
    <cellStyle name="20% - Accent1 4 2 3 5 3" xfId="7472" xr:uid="{00000000-0005-0000-0000-0000DE050000}"/>
    <cellStyle name="20% - Accent1 4 2 3 5 4" xfId="7473" xr:uid="{00000000-0005-0000-0000-0000DF050000}"/>
    <cellStyle name="20% - Accent1 4 2 3 5_OATT calc" xfId="7474" xr:uid="{00000000-0005-0000-0000-0000E0050000}"/>
    <cellStyle name="20% - Accent1 4 2 3 6" xfId="7475" xr:uid="{00000000-0005-0000-0000-0000E1050000}"/>
    <cellStyle name="20% - Accent1 4 2 3 6 2" xfId="7476" xr:uid="{00000000-0005-0000-0000-0000E2050000}"/>
    <cellStyle name="20% - Accent1 4 2 3 6 3" xfId="7477" xr:uid="{00000000-0005-0000-0000-0000E3050000}"/>
    <cellStyle name="20% - Accent1 4 2 3 6_OATT calc" xfId="7478" xr:uid="{00000000-0005-0000-0000-0000E4050000}"/>
    <cellStyle name="20% - Accent1 4 2 3 7" xfId="7479" xr:uid="{00000000-0005-0000-0000-0000E5050000}"/>
    <cellStyle name="20% - Accent1 4 2 3 8" xfId="7480" xr:uid="{00000000-0005-0000-0000-0000E6050000}"/>
    <cellStyle name="20% - Accent1 4 2 3 9" xfId="7481" xr:uid="{00000000-0005-0000-0000-0000E7050000}"/>
    <cellStyle name="20% - Accent1 4 2 3_OATT calc" xfId="7482" xr:uid="{00000000-0005-0000-0000-0000E8050000}"/>
    <cellStyle name="20% - Accent1 4 2 4" xfId="3649" xr:uid="{00000000-0005-0000-0000-0000E9050000}"/>
    <cellStyle name="20% - Accent1 4 2 4 10" xfId="7483" xr:uid="{00000000-0005-0000-0000-0000EA050000}"/>
    <cellStyle name="20% - Accent1 4 2 4 11" xfId="7484" xr:uid="{00000000-0005-0000-0000-0000EB050000}"/>
    <cellStyle name="20% - Accent1 4 2 4 2" xfId="4750" xr:uid="{00000000-0005-0000-0000-0000EC050000}"/>
    <cellStyle name="20% - Accent1 4 2 4 2 10" xfId="7485" xr:uid="{00000000-0005-0000-0000-0000ED050000}"/>
    <cellStyle name="20% - Accent1 4 2 4 2 11" xfId="7486" xr:uid="{00000000-0005-0000-0000-0000EE050000}"/>
    <cellStyle name="20% - Accent1 4 2 4 2 2" xfId="7487" xr:uid="{00000000-0005-0000-0000-0000EF050000}"/>
    <cellStyle name="20% - Accent1 4 2 4 2 2 2" xfId="7488" xr:uid="{00000000-0005-0000-0000-0000F0050000}"/>
    <cellStyle name="20% - Accent1 4 2 4 2 2 2 2" xfId="7489" xr:uid="{00000000-0005-0000-0000-0000F1050000}"/>
    <cellStyle name="20% - Accent1 4 2 4 2 2 2 3" xfId="7490" xr:uid="{00000000-0005-0000-0000-0000F2050000}"/>
    <cellStyle name="20% - Accent1 4 2 4 2 2 2_OATT calc" xfId="7491" xr:uid="{00000000-0005-0000-0000-0000F3050000}"/>
    <cellStyle name="20% - Accent1 4 2 4 2 2 3" xfId="7492" xr:uid="{00000000-0005-0000-0000-0000F4050000}"/>
    <cellStyle name="20% - Accent1 4 2 4 2 2 4" xfId="7493" xr:uid="{00000000-0005-0000-0000-0000F5050000}"/>
    <cellStyle name="20% - Accent1 4 2 4 2 2 5" xfId="7494" xr:uid="{00000000-0005-0000-0000-0000F6050000}"/>
    <cellStyle name="20% - Accent1 4 2 4 2 2_OATT calc" xfId="7495" xr:uid="{00000000-0005-0000-0000-0000F7050000}"/>
    <cellStyle name="20% - Accent1 4 2 4 2 3" xfId="7496" xr:uid="{00000000-0005-0000-0000-0000F8050000}"/>
    <cellStyle name="20% - Accent1 4 2 4 2 3 2" xfId="7497" xr:uid="{00000000-0005-0000-0000-0000F9050000}"/>
    <cellStyle name="20% - Accent1 4 2 4 2 3 2 2" xfId="7498" xr:uid="{00000000-0005-0000-0000-0000FA050000}"/>
    <cellStyle name="20% - Accent1 4 2 4 2 3 2 3" xfId="7499" xr:uid="{00000000-0005-0000-0000-0000FB050000}"/>
    <cellStyle name="20% - Accent1 4 2 4 2 3 2_OATT calc" xfId="7500" xr:uid="{00000000-0005-0000-0000-0000FC050000}"/>
    <cellStyle name="20% - Accent1 4 2 4 2 3 3" xfId="7501" xr:uid="{00000000-0005-0000-0000-0000FD050000}"/>
    <cellStyle name="20% - Accent1 4 2 4 2 3 4" xfId="7502" xr:uid="{00000000-0005-0000-0000-0000FE050000}"/>
    <cellStyle name="20% - Accent1 4 2 4 2 3_OATT calc" xfId="7503" xr:uid="{00000000-0005-0000-0000-0000FF050000}"/>
    <cellStyle name="20% - Accent1 4 2 4 2 4" xfId="7504" xr:uid="{00000000-0005-0000-0000-000000060000}"/>
    <cellStyle name="20% - Accent1 4 2 4 2 4 2" xfId="7505" xr:uid="{00000000-0005-0000-0000-000001060000}"/>
    <cellStyle name="20% - Accent1 4 2 4 2 4 3" xfId="7506" xr:uid="{00000000-0005-0000-0000-000002060000}"/>
    <cellStyle name="20% - Accent1 4 2 4 2 4_OATT calc" xfId="7507" xr:uid="{00000000-0005-0000-0000-000003060000}"/>
    <cellStyle name="20% - Accent1 4 2 4 2 5" xfId="7508" xr:uid="{00000000-0005-0000-0000-000004060000}"/>
    <cellStyle name="20% - Accent1 4 2 4 2 6" xfId="7509" xr:uid="{00000000-0005-0000-0000-000005060000}"/>
    <cellStyle name="20% - Accent1 4 2 4 2 7" xfId="7510" xr:uid="{00000000-0005-0000-0000-000006060000}"/>
    <cellStyle name="20% - Accent1 4 2 4 2 8" xfId="7511" xr:uid="{00000000-0005-0000-0000-000007060000}"/>
    <cellStyle name="20% - Accent1 4 2 4 2 9" xfId="7512" xr:uid="{00000000-0005-0000-0000-000008060000}"/>
    <cellStyle name="20% - Accent1 4 2 4 2_OATT calc" xfId="7513" xr:uid="{00000000-0005-0000-0000-000009060000}"/>
    <cellStyle name="20% - Accent1 4 2 4 3" xfId="5711" xr:uid="{00000000-0005-0000-0000-00000A060000}"/>
    <cellStyle name="20% - Accent1 4 2 4 3 2" xfId="7514" xr:uid="{00000000-0005-0000-0000-00000B060000}"/>
    <cellStyle name="20% - Accent1 4 2 4 3 2 2" xfId="7515" xr:uid="{00000000-0005-0000-0000-00000C060000}"/>
    <cellStyle name="20% - Accent1 4 2 4 3 2 3" xfId="7516" xr:uid="{00000000-0005-0000-0000-00000D060000}"/>
    <cellStyle name="20% - Accent1 4 2 4 3 2_OATT calc" xfId="7517" xr:uid="{00000000-0005-0000-0000-00000E060000}"/>
    <cellStyle name="20% - Accent1 4 2 4 3 3" xfId="7518" xr:uid="{00000000-0005-0000-0000-00000F060000}"/>
    <cellStyle name="20% - Accent1 4 2 4 3 4" xfId="7519" xr:uid="{00000000-0005-0000-0000-000010060000}"/>
    <cellStyle name="20% - Accent1 4 2 4 3 5" xfId="7520" xr:uid="{00000000-0005-0000-0000-000011060000}"/>
    <cellStyle name="20% - Accent1 4 2 4 3_OATT calc" xfId="7521" xr:uid="{00000000-0005-0000-0000-000012060000}"/>
    <cellStyle name="20% - Accent1 4 2 4 4" xfId="7522" xr:uid="{00000000-0005-0000-0000-000013060000}"/>
    <cellStyle name="20% - Accent1 4 2 4 4 2" xfId="7523" xr:uid="{00000000-0005-0000-0000-000014060000}"/>
    <cellStyle name="20% - Accent1 4 2 4 4 2 2" xfId="7524" xr:uid="{00000000-0005-0000-0000-000015060000}"/>
    <cellStyle name="20% - Accent1 4 2 4 4 2 3" xfId="7525" xr:uid="{00000000-0005-0000-0000-000016060000}"/>
    <cellStyle name="20% - Accent1 4 2 4 4 2_OATT calc" xfId="7526" xr:uid="{00000000-0005-0000-0000-000017060000}"/>
    <cellStyle name="20% - Accent1 4 2 4 4 3" xfId="7527" xr:uid="{00000000-0005-0000-0000-000018060000}"/>
    <cellStyle name="20% - Accent1 4 2 4 4 4" xfId="7528" xr:uid="{00000000-0005-0000-0000-000019060000}"/>
    <cellStyle name="20% - Accent1 4 2 4 4_OATT calc" xfId="7529" xr:uid="{00000000-0005-0000-0000-00001A060000}"/>
    <cellStyle name="20% - Accent1 4 2 4 5" xfId="7530" xr:uid="{00000000-0005-0000-0000-00001B060000}"/>
    <cellStyle name="20% - Accent1 4 2 4 5 2" xfId="7531" xr:uid="{00000000-0005-0000-0000-00001C060000}"/>
    <cellStyle name="20% - Accent1 4 2 4 5 3" xfId="7532" xr:uid="{00000000-0005-0000-0000-00001D060000}"/>
    <cellStyle name="20% - Accent1 4 2 4 5_OATT calc" xfId="7533" xr:uid="{00000000-0005-0000-0000-00001E060000}"/>
    <cellStyle name="20% - Accent1 4 2 4 6" xfId="7534" xr:uid="{00000000-0005-0000-0000-00001F060000}"/>
    <cellStyle name="20% - Accent1 4 2 4 7" xfId="7535" xr:uid="{00000000-0005-0000-0000-000020060000}"/>
    <cellStyle name="20% - Accent1 4 2 4 8" xfId="7536" xr:uid="{00000000-0005-0000-0000-000021060000}"/>
    <cellStyle name="20% - Accent1 4 2 4 9" xfId="7537" xr:uid="{00000000-0005-0000-0000-000022060000}"/>
    <cellStyle name="20% - Accent1 4 2 4_OATT calc" xfId="7538" xr:uid="{00000000-0005-0000-0000-000023060000}"/>
    <cellStyle name="20% - Accent1 4 2 5" xfId="4332" xr:uid="{00000000-0005-0000-0000-000024060000}"/>
    <cellStyle name="20% - Accent1 4 2 5 10" xfId="7539" xr:uid="{00000000-0005-0000-0000-000025060000}"/>
    <cellStyle name="20% - Accent1 4 2 5 11" xfId="7540" xr:uid="{00000000-0005-0000-0000-000026060000}"/>
    <cellStyle name="20% - Accent1 4 2 5 2" xfId="7541" xr:uid="{00000000-0005-0000-0000-000027060000}"/>
    <cellStyle name="20% - Accent1 4 2 5 2 2" xfId="7542" xr:uid="{00000000-0005-0000-0000-000028060000}"/>
    <cellStyle name="20% - Accent1 4 2 5 2 2 2" xfId="7543" xr:uid="{00000000-0005-0000-0000-000029060000}"/>
    <cellStyle name="20% - Accent1 4 2 5 2 2 3" xfId="7544" xr:uid="{00000000-0005-0000-0000-00002A060000}"/>
    <cellStyle name="20% - Accent1 4 2 5 2 2_OATT calc" xfId="7545" xr:uid="{00000000-0005-0000-0000-00002B060000}"/>
    <cellStyle name="20% - Accent1 4 2 5 2 3" xfId="7546" xr:uid="{00000000-0005-0000-0000-00002C060000}"/>
    <cellStyle name="20% - Accent1 4 2 5 2 4" xfId="7547" xr:uid="{00000000-0005-0000-0000-00002D060000}"/>
    <cellStyle name="20% - Accent1 4 2 5 2 5" xfId="7548" xr:uid="{00000000-0005-0000-0000-00002E060000}"/>
    <cellStyle name="20% - Accent1 4 2 5 2_OATT calc" xfId="7549" xr:uid="{00000000-0005-0000-0000-00002F060000}"/>
    <cellStyle name="20% - Accent1 4 2 5 3" xfId="7550" xr:uid="{00000000-0005-0000-0000-000030060000}"/>
    <cellStyle name="20% - Accent1 4 2 5 3 2" xfId="7551" xr:uid="{00000000-0005-0000-0000-000031060000}"/>
    <cellStyle name="20% - Accent1 4 2 5 3 2 2" xfId="7552" xr:uid="{00000000-0005-0000-0000-000032060000}"/>
    <cellStyle name="20% - Accent1 4 2 5 3 2 3" xfId="7553" xr:uid="{00000000-0005-0000-0000-000033060000}"/>
    <cellStyle name="20% - Accent1 4 2 5 3 2_OATT calc" xfId="7554" xr:uid="{00000000-0005-0000-0000-000034060000}"/>
    <cellStyle name="20% - Accent1 4 2 5 3 3" xfId="7555" xr:uid="{00000000-0005-0000-0000-000035060000}"/>
    <cellStyle name="20% - Accent1 4 2 5 3 4" xfId="7556" xr:uid="{00000000-0005-0000-0000-000036060000}"/>
    <cellStyle name="20% - Accent1 4 2 5 3_OATT calc" xfId="7557" xr:uid="{00000000-0005-0000-0000-000037060000}"/>
    <cellStyle name="20% - Accent1 4 2 5 4" xfId="7558" xr:uid="{00000000-0005-0000-0000-000038060000}"/>
    <cellStyle name="20% - Accent1 4 2 5 4 2" xfId="7559" xr:uid="{00000000-0005-0000-0000-000039060000}"/>
    <cellStyle name="20% - Accent1 4 2 5 4 3" xfId="7560" xr:uid="{00000000-0005-0000-0000-00003A060000}"/>
    <cellStyle name="20% - Accent1 4 2 5 4_OATT calc" xfId="7561" xr:uid="{00000000-0005-0000-0000-00003B060000}"/>
    <cellStyle name="20% - Accent1 4 2 5 5" xfId="7562" xr:uid="{00000000-0005-0000-0000-00003C060000}"/>
    <cellStyle name="20% - Accent1 4 2 5 6" xfId="7563" xr:uid="{00000000-0005-0000-0000-00003D060000}"/>
    <cellStyle name="20% - Accent1 4 2 5 7" xfId="7564" xr:uid="{00000000-0005-0000-0000-00003E060000}"/>
    <cellStyle name="20% - Accent1 4 2 5 8" xfId="7565" xr:uid="{00000000-0005-0000-0000-00003F060000}"/>
    <cellStyle name="20% - Accent1 4 2 5 9" xfId="7566" xr:uid="{00000000-0005-0000-0000-000040060000}"/>
    <cellStyle name="20% - Accent1 4 2 5_OATT calc" xfId="7567" xr:uid="{00000000-0005-0000-0000-000041060000}"/>
    <cellStyle name="20% - Accent1 4 2 6" xfId="5232" xr:uid="{00000000-0005-0000-0000-000042060000}"/>
    <cellStyle name="20% - Accent1 4 2 6 2" xfId="7568" xr:uid="{00000000-0005-0000-0000-000043060000}"/>
    <cellStyle name="20% - Accent1 4 2 6 2 2" xfId="7569" xr:uid="{00000000-0005-0000-0000-000044060000}"/>
    <cellStyle name="20% - Accent1 4 2 6 2 3" xfId="7570" xr:uid="{00000000-0005-0000-0000-000045060000}"/>
    <cellStyle name="20% - Accent1 4 2 6 2_OATT calc" xfId="7571" xr:uid="{00000000-0005-0000-0000-000046060000}"/>
    <cellStyle name="20% - Accent1 4 2 6 3" xfId="7572" xr:uid="{00000000-0005-0000-0000-000047060000}"/>
    <cellStyle name="20% - Accent1 4 2 6 4" xfId="7573" xr:uid="{00000000-0005-0000-0000-000048060000}"/>
    <cellStyle name="20% - Accent1 4 2 6 5" xfId="7574" xr:uid="{00000000-0005-0000-0000-000049060000}"/>
    <cellStyle name="20% - Accent1 4 2 6_OATT calc" xfId="7575" xr:uid="{00000000-0005-0000-0000-00004A060000}"/>
    <cellStyle name="20% - Accent1 4 2 7" xfId="7576" xr:uid="{00000000-0005-0000-0000-00004B060000}"/>
    <cellStyle name="20% - Accent1 4 2 7 2" xfId="7577" xr:uid="{00000000-0005-0000-0000-00004C060000}"/>
    <cellStyle name="20% - Accent1 4 2 7 2 2" xfId="7578" xr:uid="{00000000-0005-0000-0000-00004D060000}"/>
    <cellStyle name="20% - Accent1 4 2 7 2 3" xfId="7579" xr:uid="{00000000-0005-0000-0000-00004E060000}"/>
    <cellStyle name="20% - Accent1 4 2 7 2_OATT calc" xfId="7580" xr:uid="{00000000-0005-0000-0000-00004F060000}"/>
    <cellStyle name="20% - Accent1 4 2 7 3" xfId="7581" xr:uid="{00000000-0005-0000-0000-000050060000}"/>
    <cellStyle name="20% - Accent1 4 2 7 4" xfId="7582" xr:uid="{00000000-0005-0000-0000-000051060000}"/>
    <cellStyle name="20% - Accent1 4 2 7_OATT calc" xfId="7583" xr:uid="{00000000-0005-0000-0000-000052060000}"/>
    <cellStyle name="20% - Accent1 4 2 8" xfId="7584" xr:uid="{00000000-0005-0000-0000-000053060000}"/>
    <cellStyle name="20% - Accent1 4 2 8 2" xfId="7585" xr:uid="{00000000-0005-0000-0000-000054060000}"/>
    <cellStyle name="20% - Accent1 4 2 8 3" xfId="7586" xr:uid="{00000000-0005-0000-0000-000055060000}"/>
    <cellStyle name="20% - Accent1 4 2 8_OATT calc" xfId="7587" xr:uid="{00000000-0005-0000-0000-000056060000}"/>
    <cellStyle name="20% - Accent1 4 2 9" xfId="7588" xr:uid="{00000000-0005-0000-0000-000057060000}"/>
    <cellStyle name="20% - Accent1 4 2_OATT calc" xfId="7589" xr:uid="{00000000-0005-0000-0000-000058060000}"/>
    <cellStyle name="20% - Accent1 4 3" xfId="3139" xr:uid="{00000000-0005-0000-0000-000059060000}"/>
    <cellStyle name="20% - Accent1 4 3 10" xfId="7590" xr:uid="{00000000-0005-0000-0000-00005A060000}"/>
    <cellStyle name="20% - Accent1 4 3 11" xfId="7591" xr:uid="{00000000-0005-0000-0000-00005B060000}"/>
    <cellStyle name="20% - Accent1 4 3 12" xfId="7592" xr:uid="{00000000-0005-0000-0000-00005C060000}"/>
    <cellStyle name="20% - Accent1 4 3 2" xfId="3725" xr:uid="{00000000-0005-0000-0000-00005D060000}"/>
    <cellStyle name="20% - Accent1 4 3 2 10" xfId="7593" xr:uid="{00000000-0005-0000-0000-00005E060000}"/>
    <cellStyle name="20% - Accent1 4 3 2 11" xfId="7594" xr:uid="{00000000-0005-0000-0000-00005F060000}"/>
    <cellStyle name="20% - Accent1 4 3 2 2" xfId="4826" xr:uid="{00000000-0005-0000-0000-000060060000}"/>
    <cellStyle name="20% - Accent1 4 3 2 2 10" xfId="7595" xr:uid="{00000000-0005-0000-0000-000061060000}"/>
    <cellStyle name="20% - Accent1 4 3 2 2 11" xfId="7596" xr:uid="{00000000-0005-0000-0000-000062060000}"/>
    <cellStyle name="20% - Accent1 4 3 2 2 2" xfId="7597" xr:uid="{00000000-0005-0000-0000-000063060000}"/>
    <cellStyle name="20% - Accent1 4 3 2 2 2 2" xfId="7598" xr:uid="{00000000-0005-0000-0000-000064060000}"/>
    <cellStyle name="20% - Accent1 4 3 2 2 2 2 2" xfId="7599" xr:uid="{00000000-0005-0000-0000-000065060000}"/>
    <cellStyle name="20% - Accent1 4 3 2 2 2 2 3" xfId="7600" xr:uid="{00000000-0005-0000-0000-000066060000}"/>
    <cellStyle name="20% - Accent1 4 3 2 2 2 2_OATT calc" xfId="7601" xr:uid="{00000000-0005-0000-0000-000067060000}"/>
    <cellStyle name="20% - Accent1 4 3 2 2 2 3" xfId="7602" xr:uid="{00000000-0005-0000-0000-000068060000}"/>
    <cellStyle name="20% - Accent1 4 3 2 2 2 4" xfId="7603" xr:uid="{00000000-0005-0000-0000-000069060000}"/>
    <cellStyle name="20% - Accent1 4 3 2 2 2 5" xfId="7604" xr:uid="{00000000-0005-0000-0000-00006A060000}"/>
    <cellStyle name="20% - Accent1 4 3 2 2 2_OATT calc" xfId="7605" xr:uid="{00000000-0005-0000-0000-00006B060000}"/>
    <cellStyle name="20% - Accent1 4 3 2 2 3" xfId="7606" xr:uid="{00000000-0005-0000-0000-00006C060000}"/>
    <cellStyle name="20% - Accent1 4 3 2 2 3 2" xfId="7607" xr:uid="{00000000-0005-0000-0000-00006D060000}"/>
    <cellStyle name="20% - Accent1 4 3 2 2 3 2 2" xfId="7608" xr:uid="{00000000-0005-0000-0000-00006E060000}"/>
    <cellStyle name="20% - Accent1 4 3 2 2 3 2 3" xfId="7609" xr:uid="{00000000-0005-0000-0000-00006F060000}"/>
    <cellStyle name="20% - Accent1 4 3 2 2 3 2_OATT calc" xfId="7610" xr:uid="{00000000-0005-0000-0000-000070060000}"/>
    <cellStyle name="20% - Accent1 4 3 2 2 3 3" xfId="7611" xr:uid="{00000000-0005-0000-0000-000071060000}"/>
    <cellStyle name="20% - Accent1 4 3 2 2 3 4" xfId="7612" xr:uid="{00000000-0005-0000-0000-000072060000}"/>
    <cellStyle name="20% - Accent1 4 3 2 2 3_OATT calc" xfId="7613" xr:uid="{00000000-0005-0000-0000-000073060000}"/>
    <cellStyle name="20% - Accent1 4 3 2 2 4" xfId="7614" xr:uid="{00000000-0005-0000-0000-000074060000}"/>
    <cellStyle name="20% - Accent1 4 3 2 2 4 2" xfId="7615" xr:uid="{00000000-0005-0000-0000-000075060000}"/>
    <cellStyle name="20% - Accent1 4 3 2 2 4 3" xfId="7616" xr:uid="{00000000-0005-0000-0000-000076060000}"/>
    <cellStyle name="20% - Accent1 4 3 2 2 4_OATT calc" xfId="7617" xr:uid="{00000000-0005-0000-0000-000077060000}"/>
    <cellStyle name="20% - Accent1 4 3 2 2 5" xfId="7618" xr:uid="{00000000-0005-0000-0000-000078060000}"/>
    <cellStyle name="20% - Accent1 4 3 2 2 6" xfId="7619" xr:uid="{00000000-0005-0000-0000-000079060000}"/>
    <cellStyle name="20% - Accent1 4 3 2 2 7" xfId="7620" xr:uid="{00000000-0005-0000-0000-00007A060000}"/>
    <cellStyle name="20% - Accent1 4 3 2 2 8" xfId="7621" xr:uid="{00000000-0005-0000-0000-00007B060000}"/>
    <cellStyle name="20% - Accent1 4 3 2 2 9" xfId="7622" xr:uid="{00000000-0005-0000-0000-00007C060000}"/>
    <cellStyle name="20% - Accent1 4 3 2 2_OATT calc" xfId="7623" xr:uid="{00000000-0005-0000-0000-00007D060000}"/>
    <cellStyle name="20% - Accent1 4 3 2 3" xfId="5785" xr:uid="{00000000-0005-0000-0000-00007E060000}"/>
    <cellStyle name="20% - Accent1 4 3 2 3 2" xfId="7624" xr:uid="{00000000-0005-0000-0000-00007F060000}"/>
    <cellStyle name="20% - Accent1 4 3 2 3 2 2" xfId="7625" xr:uid="{00000000-0005-0000-0000-000080060000}"/>
    <cellStyle name="20% - Accent1 4 3 2 3 2 3" xfId="7626" xr:uid="{00000000-0005-0000-0000-000081060000}"/>
    <cellStyle name="20% - Accent1 4 3 2 3 2_OATT calc" xfId="7627" xr:uid="{00000000-0005-0000-0000-000082060000}"/>
    <cellStyle name="20% - Accent1 4 3 2 3 3" xfId="7628" xr:uid="{00000000-0005-0000-0000-000083060000}"/>
    <cellStyle name="20% - Accent1 4 3 2 3 4" xfId="7629" xr:uid="{00000000-0005-0000-0000-000084060000}"/>
    <cellStyle name="20% - Accent1 4 3 2 3 5" xfId="7630" xr:uid="{00000000-0005-0000-0000-000085060000}"/>
    <cellStyle name="20% - Accent1 4 3 2 3_OATT calc" xfId="7631" xr:uid="{00000000-0005-0000-0000-000086060000}"/>
    <cellStyle name="20% - Accent1 4 3 2 4" xfId="7632" xr:uid="{00000000-0005-0000-0000-000087060000}"/>
    <cellStyle name="20% - Accent1 4 3 2 4 2" xfId="7633" xr:uid="{00000000-0005-0000-0000-000088060000}"/>
    <cellStyle name="20% - Accent1 4 3 2 4 2 2" xfId="7634" xr:uid="{00000000-0005-0000-0000-000089060000}"/>
    <cellStyle name="20% - Accent1 4 3 2 4 2 3" xfId="7635" xr:uid="{00000000-0005-0000-0000-00008A060000}"/>
    <cellStyle name="20% - Accent1 4 3 2 4 2_OATT calc" xfId="7636" xr:uid="{00000000-0005-0000-0000-00008B060000}"/>
    <cellStyle name="20% - Accent1 4 3 2 4 3" xfId="7637" xr:uid="{00000000-0005-0000-0000-00008C060000}"/>
    <cellStyle name="20% - Accent1 4 3 2 4 4" xfId="7638" xr:uid="{00000000-0005-0000-0000-00008D060000}"/>
    <cellStyle name="20% - Accent1 4 3 2 4_OATT calc" xfId="7639" xr:uid="{00000000-0005-0000-0000-00008E060000}"/>
    <cellStyle name="20% - Accent1 4 3 2 5" xfId="7640" xr:uid="{00000000-0005-0000-0000-00008F060000}"/>
    <cellStyle name="20% - Accent1 4 3 2 5 2" xfId="7641" xr:uid="{00000000-0005-0000-0000-000090060000}"/>
    <cellStyle name="20% - Accent1 4 3 2 5 3" xfId="7642" xr:uid="{00000000-0005-0000-0000-000091060000}"/>
    <cellStyle name="20% - Accent1 4 3 2 5_OATT calc" xfId="7643" xr:uid="{00000000-0005-0000-0000-000092060000}"/>
    <cellStyle name="20% - Accent1 4 3 2 6" xfId="7644" xr:uid="{00000000-0005-0000-0000-000093060000}"/>
    <cellStyle name="20% - Accent1 4 3 2 7" xfId="7645" xr:uid="{00000000-0005-0000-0000-000094060000}"/>
    <cellStyle name="20% - Accent1 4 3 2 8" xfId="7646" xr:uid="{00000000-0005-0000-0000-000095060000}"/>
    <cellStyle name="20% - Accent1 4 3 2 9" xfId="7647" xr:uid="{00000000-0005-0000-0000-000096060000}"/>
    <cellStyle name="20% - Accent1 4 3 2_OATT calc" xfId="7648" xr:uid="{00000000-0005-0000-0000-000097060000}"/>
    <cellStyle name="20% - Accent1 4 3 3" xfId="4408" xr:uid="{00000000-0005-0000-0000-000098060000}"/>
    <cellStyle name="20% - Accent1 4 3 3 10" xfId="7649" xr:uid="{00000000-0005-0000-0000-000099060000}"/>
    <cellStyle name="20% - Accent1 4 3 3 11" xfId="7650" xr:uid="{00000000-0005-0000-0000-00009A060000}"/>
    <cellStyle name="20% - Accent1 4 3 3 2" xfId="7651" xr:uid="{00000000-0005-0000-0000-00009B060000}"/>
    <cellStyle name="20% - Accent1 4 3 3 2 2" xfId="7652" xr:uid="{00000000-0005-0000-0000-00009C060000}"/>
    <cellStyle name="20% - Accent1 4 3 3 2 2 2" xfId="7653" xr:uid="{00000000-0005-0000-0000-00009D060000}"/>
    <cellStyle name="20% - Accent1 4 3 3 2 2 3" xfId="7654" xr:uid="{00000000-0005-0000-0000-00009E060000}"/>
    <cellStyle name="20% - Accent1 4 3 3 2 2_OATT calc" xfId="7655" xr:uid="{00000000-0005-0000-0000-00009F060000}"/>
    <cellStyle name="20% - Accent1 4 3 3 2 3" xfId="7656" xr:uid="{00000000-0005-0000-0000-0000A0060000}"/>
    <cellStyle name="20% - Accent1 4 3 3 2 4" xfId="7657" xr:uid="{00000000-0005-0000-0000-0000A1060000}"/>
    <cellStyle name="20% - Accent1 4 3 3 2 5" xfId="7658" xr:uid="{00000000-0005-0000-0000-0000A2060000}"/>
    <cellStyle name="20% - Accent1 4 3 3 2_OATT calc" xfId="7659" xr:uid="{00000000-0005-0000-0000-0000A3060000}"/>
    <cellStyle name="20% - Accent1 4 3 3 3" xfId="7660" xr:uid="{00000000-0005-0000-0000-0000A4060000}"/>
    <cellStyle name="20% - Accent1 4 3 3 3 2" xfId="7661" xr:uid="{00000000-0005-0000-0000-0000A5060000}"/>
    <cellStyle name="20% - Accent1 4 3 3 3 2 2" xfId="7662" xr:uid="{00000000-0005-0000-0000-0000A6060000}"/>
    <cellStyle name="20% - Accent1 4 3 3 3 2 3" xfId="7663" xr:uid="{00000000-0005-0000-0000-0000A7060000}"/>
    <cellStyle name="20% - Accent1 4 3 3 3 2_OATT calc" xfId="7664" xr:uid="{00000000-0005-0000-0000-0000A8060000}"/>
    <cellStyle name="20% - Accent1 4 3 3 3 3" xfId="7665" xr:uid="{00000000-0005-0000-0000-0000A9060000}"/>
    <cellStyle name="20% - Accent1 4 3 3 3 4" xfId="7666" xr:uid="{00000000-0005-0000-0000-0000AA060000}"/>
    <cellStyle name="20% - Accent1 4 3 3 3_OATT calc" xfId="7667" xr:uid="{00000000-0005-0000-0000-0000AB060000}"/>
    <cellStyle name="20% - Accent1 4 3 3 4" xfId="7668" xr:uid="{00000000-0005-0000-0000-0000AC060000}"/>
    <cellStyle name="20% - Accent1 4 3 3 4 2" xfId="7669" xr:uid="{00000000-0005-0000-0000-0000AD060000}"/>
    <cellStyle name="20% - Accent1 4 3 3 4 3" xfId="7670" xr:uid="{00000000-0005-0000-0000-0000AE060000}"/>
    <cellStyle name="20% - Accent1 4 3 3 4_OATT calc" xfId="7671" xr:uid="{00000000-0005-0000-0000-0000AF060000}"/>
    <cellStyle name="20% - Accent1 4 3 3 5" xfId="7672" xr:uid="{00000000-0005-0000-0000-0000B0060000}"/>
    <cellStyle name="20% - Accent1 4 3 3 6" xfId="7673" xr:uid="{00000000-0005-0000-0000-0000B1060000}"/>
    <cellStyle name="20% - Accent1 4 3 3 7" xfId="7674" xr:uid="{00000000-0005-0000-0000-0000B2060000}"/>
    <cellStyle name="20% - Accent1 4 3 3 8" xfId="7675" xr:uid="{00000000-0005-0000-0000-0000B3060000}"/>
    <cellStyle name="20% - Accent1 4 3 3 9" xfId="7676" xr:uid="{00000000-0005-0000-0000-0000B4060000}"/>
    <cellStyle name="20% - Accent1 4 3 3_OATT calc" xfId="7677" xr:uid="{00000000-0005-0000-0000-0000B5060000}"/>
    <cellStyle name="20% - Accent1 4 3 4" xfId="5308" xr:uid="{00000000-0005-0000-0000-0000B6060000}"/>
    <cellStyle name="20% - Accent1 4 3 4 2" xfId="7678" xr:uid="{00000000-0005-0000-0000-0000B7060000}"/>
    <cellStyle name="20% - Accent1 4 3 4 2 2" xfId="7679" xr:uid="{00000000-0005-0000-0000-0000B8060000}"/>
    <cellStyle name="20% - Accent1 4 3 4 2 3" xfId="7680" xr:uid="{00000000-0005-0000-0000-0000B9060000}"/>
    <cellStyle name="20% - Accent1 4 3 4 2_OATT calc" xfId="7681" xr:uid="{00000000-0005-0000-0000-0000BA060000}"/>
    <cellStyle name="20% - Accent1 4 3 4 3" xfId="7682" xr:uid="{00000000-0005-0000-0000-0000BB060000}"/>
    <cellStyle name="20% - Accent1 4 3 4 4" xfId="7683" xr:uid="{00000000-0005-0000-0000-0000BC060000}"/>
    <cellStyle name="20% - Accent1 4 3 4 5" xfId="7684" xr:uid="{00000000-0005-0000-0000-0000BD060000}"/>
    <cellStyle name="20% - Accent1 4 3 4_OATT calc" xfId="7685" xr:uid="{00000000-0005-0000-0000-0000BE060000}"/>
    <cellStyle name="20% - Accent1 4 3 5" xfId="7686" xr:uid="{00000000-0005-0000-0000-0000BF060000}"/>
    <cellStyle name="20% - Accent1 4 3 5 2" xfId="7687" xr:uid="{00000000-0005-0000-0000-0000C0060000}"/>
    <cellStyle name="20% - Accent1 4 3 5 2 2" xfId="7688" xr:uid="{00000000-0005-0000-0000-0000C1060000}"/>
    <cellStyle name="20% - Accent1 4 3 5 2 3" xfId="7689" xr:uid="{00000000-0005-0000-0000-0000C2060000}"/>
    <cellStyle name="20% - Accent1 4 3 5 2_OATT calc" xfId="7690" xr:uid="{00000000-0005-0000-0000-0000C3060000}"/>
    <cellStyle name="20% - Accent1 4 3 5 3" xfId="7691" xr:uid="{00000000-0005-0000-0000-0000C4060000}"/>
    <cellStyle name="20% - Accent1 4 3 5 4" xfId="7692" xr:uid="{00000000-0005-0000-0000-0000C5060000}"/>
    <cellStyle name="20% - Accent1 4 3 5_OATT calc" xfId="7693" xr:uid="{00000000-0005-0000-0000-0000C6060000}"/>
    <cellStyle name="20% - Accent1 4 3 6" xfId="7694" xr:uid="{00000000-0005-0000-0000-0000C7060000}"/>
    <cellStyle name="20% - Accent1 4 3 6 2" xfId="7695" xr:uid="{00000000-0005-0000-0000-0000C8060000}"/>
    <cellStyle name="20% - Accent1 4 3 6 3" xfId="7696" xr:uid="{00000000-0005-0000-0000-0000C9060000}"/>
    <cellStyle name="20% - Accent1 4 3 6_OATT calc" xfId="7697" xr:uid="{00000000-0005-0000-0000-0000CA060000}"/>
    <cellStyle name="20% - Accent1 4 3 7" xfId="7698" xr:uid="{00000000-0005-0000-0000-0000CB060000}"/>
    <cellStyle name="20% - Accent1 4 3 8" xfId="7699" xr:uid="{00000000-0005-0000-0000-0000CC060000}"/>
    <cellStyle name="20% - Accent1 4 3 9" xfId="7700" xr:uid="{00000000-0005-0000-0000-0000CD060000}"/>
    <cellStyle name="20% - Accent1 4 3_OATT calc" xfId="7701" xr:uid="{00000000-0005-0000-0000-0000CE060000}"/>
    <cellStyle name="20% - Accent1 4 4" xfId="3245" xr:uid="{00000000-0005-0000-0000-0000CF060000}"/>
    <cellStyle name="20% - Accent1 4 4 10" xfId="7702" xr:uid="{00000000-0005-0000-0000-0000D0060000}"/>
    <cellStyle name="20% - Accent1 4 4 11" xfId="7703" xr:uid="{00000000-0005-0000-0000-0000D1060000}"/>
    <cellStyle name="20% - Accent1 4 4 12" xfId="7704" xr:uid="{00000000-0005-0000-0000-0000D2060000}"/>
    <cellStyle name="20% - Accent1 4 4 2" xfId="3827" xr:uid="{00000000-0005-0000-0000-0000D3060000}"/>
    <cellStyle name="20% - Accent1 4 4 2 10" xfId="7705" xr:uid="{00000000-0005-0000-0000-0000D4060000}"/>
    <cellStyle name="20% - Accent1 4 4 2 11" xfId="7706" xr:uid="{00000000-0005-0000-0000-0000D5060000}"/>
    <cellStyle name="20% - Accent1 4 4 2 2" xfId="4927" xr:uid="{00000000-0005-0000-0000-0000D6060000}"/>
    <cellStyle name="20% - Accent1 4 4 2 2 10" xfId="7707" xr:uid="{00000000-0005-0000-0000-0000D7060000}"/>
    <cellStyle name="20% - Accent1 4 4 2 2 11" xfId="7708" xr:uid="{00000000-0005-0000-0000-0000D8060000}"/>
    <cellStyle name="20% - Accent1 4 4 2 2 2" xfId="7709" xr:uid="{00000000-0005-0000-0000-0000D9060000}"/>
    <cellStyle name="20% - Accent1 4 4 2 2 2 2" xfId="7710" xr:uid="{00000000-0005-0000-0000-0000DA060000}"/>
    <cellStyle name="20% - Accent1 4 4 2 2 2 2 2" xfId="7711" xr:uid="{00000000-0005-0000-0000-0000DB060000}"/>
    <cellStyle name="20% - Accent1 4 4 2 2 2 2 3" xfId="7712" xr:uid="{00000000-0005-0000-0000-0000DC060000}"/>
    <cellStyle name="20% - Accent1 4 4 2 2 2 2_OATT calc" xfId="7713" xr:uid="{00000000-0005-0000-0000-0000DD060000}"/>
    <cellStyle name="20% - Accent1 4 4 2 2 2 3" xfId="7714" xr:uid="{00000000-0005-0000-0000-0000DE060000}"/>
    <cellStyle name="20% - Accent1 4 4 2 2 2 4" xfId="7715" xr:uid="{00000000-0005-0000-0000-0000DF060000}"/>
    <cellStyle name="20% - Accent1 4 4 2 2 2 5" xfId="7716" xr:uid="{00000000-0005-0000-0000-0000E0060000}"/>
    <cellStyle name="20% - Accent1 4 4 2 2 2_OATT calc" xfId="7717" xr:uid="{00000000-0005-0000-0000-0000E1060000}"/>
    <cellStyle name="20% - Accent1 4 4 2 2 3" xfId="7718" xr:uid="{00000000-0005-0000-0000-0000E2060000}"/>
    <cellStyle name="20% - Accent1 4 4 2 2 3 2" xfId="7719" xr:uid="{00000000-0005-0000-0000-0000E3060000}"/>
    <cellStyle name="20% - Accent1 4 4 2 2 3 2 2" xfId="7720" xr:uid="{00000000-0005-0000-0000-0000E4060000}"/>
    <cellStyle name="20% - Accent1 4 4 2 2 3 2 3" xfId="7721" xr:uid="{00000000-0005-0000-0000-0000E5060000}"/>
    <cellStyle name="20% - Accent1 4 4 2 2 3 2_OATT calc" xfId="7722" xr:uid="{00000000-0005-0000-0000-0000E6060000}"/>
    <cellStyle name="20% - Accent1 4 4 2 2 3 3" xfId="7723" xr:uid="{00000000-0005-0000-0000-0000E7060000}"/>
    <cellStyle name="20% - Accent1 4 4 2 2 3 4" xfId="7724" xr:uid="{00000000-0005-0000-0000-0000E8060000}"/>
    <cellStyle name="20% - Accent1 4 4 2 2 3_OATT calc" xfId="7725" xr:uid="{00000000-0005-0000-0000-0000E9060000}"/>
    <cellStyle name="20% - Accent1 4 4 2 2 4" xfId="7726" xr:uid="{00000000-0005-0000-0000-0000EA060000}"/>
    <cellStyle name="20% - Accent1 4 4 2 2 4 2" xfId="7727" xr:uid="{00000000-0005-0000-0000-0000EB060000}"/>
    <cellStyle name="20% - Accent1 4 4 2 2 4 3" xfId="7728" xr:uid="{00000000-0005-0000-0000-0000EC060000}"/>
    <cellStyle name="20% - Accent1 4 4 2 2 4_OATT calc" xfId="7729" xr:uid="{00000000-0005-0000-0000-0000ED060000}"/>
    <cellStyle name="20% - Accent1 4 4 2 2 5" xfId="7730" xr:uid="{00000000-0005-0000-0000-0000EE060000}"/>
    <cellStyle name="20% - Accent1 4 4 2 2 6" xfId="7731" xr:uid="{00000000-0005-0000-0000-0000EF060000}"/>
    <cellStyle name="20% - Accent1 4 4 2 2 7" xfId="7732" xr:uid="{00000000-0005-0000-0000-0000F0060000}"/>
    <cellStyle name="20% - Accent1 4 4 2 2 8" xfId="7733" xr:uid="{00000000-0005-0000-0000-0000F1060000}"/>
    <cellStyle name="20% - Accent1 4 4 2 2 9" xfId="7734" xr:uid="{00000000-0005-0000-0000-0000F2060000}"/>
    <cellStyle name="20% - Accent1 4 4 2 2_OATT calc" xfId="7735" xr:uid="{00000000-0005-0000-0000-0000F3060000}"/>
    <cellStyle name="20% - Accent1 4 4 2 3" xfId="5883" xr:uid="{00000000-0005-0000-0000-0000F4060000}"/>
    <cellStyle name="20% - Accent1 4 4 2 3 2" xfId="7736" xr:uid="{00000000-0005-0000-0000-0000F5060000}"/>
    <cellStyle name="20% - Accent1 4 4 2 3 2 2" xfId="7737" xr:uid="{00000000-0005-0000-0000-0000F6060000}"/>
    <cellStyle name="20% - Accent1 4 4 2 3 2 3" xfId="7738" xr:uid="{00000000-0005-0000-0000-0000F7060000}"/>
    <cellStyle name="20% - Accent1 4 4 2 3 2_OATT calc" xfId="7739" xr:uid="{00000000-0005-0000-0000-0000F8060000}"/>
    <cellStyle name="20% - Accent1 4 4 2 3 3" xfId="7740" xr:uid="{00000000-0005-0000-0000-0000F9060000}"/>
    <cellStyle name="20% - Accent1 4 4 2 3 4" xfId="7741" xr:uid="{00000000-0005-0000-0000-0000FA060000}"/>
    <cellStyle name="20% - Accent1 4 4 2 3 5" xfId="7742" xr:uid="{00000000-0005-0000-0000-0000FB060000}"/>
    <cellStyle name="20% - Accent1 4 4 2 3_OATT calc" xfId="7743" xr:uid="{00000000-0005-0000-0000-0000FC060000}"/>
    <cellStyle name="20% - Accent1 4 4 2 4" xfId="7744" xr:uid="{00000000-0005-0000-0000-0000FD060000}"/>
    <cellStyle name="20% - Accent1 4 4 2 4 2" xfId="7745" xr:uid="{00000000-0005-0000-0000-0000FE060000}"/>
    <cellStyle name="20% - Accent1 4 4 2 4 2 2" xfId="7746" xr:uid="{00000000-0005-0000-0000-0000FF060000}"/>
    <cellStyle name="20% - Accent1 4 4 2 4 2 3" xfId="7747" xr:uid="{00000000-0005-0000-0000-000000070000}"/>
    <cellStyle name="20% - Accent1 4 4 2 4 2_OATT calc" xfId="7748" xr:uid="{00000000-0005-0000-0000-000001070000}"/>
    <cellStyle name="20% - Accent1 4 4 2 4 3" xfId="7749" xr:uid="{00000000-0005-0000-0000-000002070000}"/>
    <cellStyle name="20% - Accent1 4 4 2 4 4" xfId="7750" xr:uid="{00000000-0005-0000-0000-000003070000}"/>
    <cellStyle name="20% - Accent1 4 4 2 4_OATT calc" xfId="7751" xr:uid="{00000000-0005-0000-0000-000004070000}"/>
    <cellStyle name="20% - Accent1 4 4 2 5" xfId="7752" xr:uid="{00000000-0005-0000-0000-000005070000}"/>
    <cellStyle name="20% - Accent1 4 4 2 5 2" xfId="7753" xr:uid="{00000000-0005-0000-0000-000006070000}"/>
    <cellStyle name="20% - Accent1 4 4 2 5 3" xfId="7754" xr:uid="{00000000-0005-0000-0000-000007070000}"/>
    <cellStyle name="20% - Accent1 4 4 2 5_OATT calc" xfId="7755" xr:uid="{00000000-0005-0000-0000-000008070000}"/>
    <cellStyle name="20% - Accent1 4 4 2 6" xfId="7756" xr:uid="{00000000-0005-0000-0000-000009070000}"/>
    <cellStyle name="20% - Accent1 4 4 2 7" xfId="7757" xr:uid="{00000000-0005-0000-0000-00000A070000}"/>
    <cellStyle name="20% - Accent1 4 4 2 8" xfId="7758" xr:uid="{00000000-0005-0000-0000-00000B070000}"/>
    <cellStyle name="20% - Accent1 4 4 2 9" xfId="7759" xr:uid="{00000000-0005-0000-0000-00000C070000}"/>
    <cellStyle name="20% - Accent1 4 4 2_OATT calc" xfId="7760" xr:uid="{00000000-0005-0000-0000-00000D070000}"/>
    <cellStyle name="20% - Accent1 4 4 3" xfId="4509" xr:uid="{00000000-0005-0000-0000-00000E070000}"/>
    <cellStyle name="20% - Accent1 4 4 3 10" xfId="7761" xr:uid="{00000000-0005-0000-0000-00000F070000}"/>
    <cellStyle name="20% - Accent1 4 4 3 11" xfId="7762" xr:uid="{00000000-0005-0000-0000-000010070000}"/>
    <cellStyle name="20% - Accent1 4 4 3 2" xfId="7763" xr:uid="{00000000-0005-0000-0000-000011070000}"/>
    <cellStyle name="20% - Accent1 4 4 3 2 2" xfId="7764" xr:uid="{00000000-0005-0000-0000-000012070000}"/>
    <cellStyle name="20% - Accent1 4 4 3 2 2 2" xfId="7765" xr:uid="{00000000-0005-0000-0000-000013070000}"/>
    <cellStyle name="20% - Accent1 4 4 3 2 2 3" xfId="7766" xr:uid="{00000000-0005-0000-0000-000014070000}"/>
    <cellStyle name="20% - Accent1 4 4 3 2 2_OATT calc" xfId="7767" xr:uid="{00000000-0005-0000-0000-000015070000}"/>
    <cellStyle name="20% - Accent1 4 4 3 2 3" xfId="7768" xr:uid="{00000000-0005-0000-0000-000016070000}"/>
    <cellStyle name="20% - Accent1 4 4 3 2 4" xfId="7769" xr:uid="{00000000-0005-0000-0000-000017070000}"/>
    <cellStyle name="20% - Accent1 4 4 3 2 5" xfId="7770" xr:uid="{00000000-0005-0000-0000-000018070000}"/>
    <cellStyle name="20% - Accent1 4 4 3 2_OATT calc" xfId="7771" xr:uid="{00000000-0005-0000-0000-000019070000}"/>
    <cellStyle name="20% - Accent1 4 4 3 3" xfId="7772" xr:uid="{00000000-0005-0000-0000-00001A070000}"/>
    <cellStyle name="20% - Accent1 4 4 3 3 2" xfId="7773" xr:uid="{00000000-0005-0000-0000-00001B070000}"/>
    <cellStyle name="20% - Accent1 4 4 3 3 2 2" xfId="7774" xr:uid="{00000000-0005-0000-0000-00001C070000}"/>
    <cellStyle name="20% - Accent1 4 4 3 3 2 3" xfId="7775" xr:uid="{00000000-0005-0000-0000-00001D070000}"/>
    <cellStyle name="20% - Accent1 4 4 3 3 2_OATT calc" xfId="7776" xr:uid="{00000000-0005-0000-0000-00001E070000}"/>
    <cellStyle name="20% - Accent1 4 4 3 3 3" xfId="7777" xr:uid="{00000000-0005-0000-0000-00001F070000}"/>
    <cellStyle name="20% - Accent1 4 4 3 3 4" xfId="7778" xr:uid="{00000000-0005-0000-0000-000020070000}"/>
    <cellStyle name="20% - Accent1 4 4 3 3_OATT calc" xfId="7779" xr:uid="{00000000-0005-0000-0000-000021070000}"/>
    <cellStyle name="20% - Accent1 4 4 3 4" xfId="7780" xr:uid="{00000000-0005-0000-0000-000022070000}"/>
    <cellStyle name="20% - Accent1 4 4 3 4 2" xfId="7781" xr:uid="{00000000-0005-0000-0000-000023070000}"/>
    <cellStyle name="20% - Accent1 4 4 3 4 3" xfId="7782" xr:uid="{00000000-0005-0000-0000-000024070000}"/>
    <cellStyle name="20% - Accent1 4 4 3 4_OATT calc" xfId="7783" xr:uid="{00000000-0005-0000-0000-000025070000}"/>
    <cellStyle name="20% - Accent1 4 4 3 5" xfId="7784" xr:uid="{00000000-0005-0000-0000-000026070000}"/>
    <cellStyle name="20% - Accent1 4 4 3 6" xfId="7785" xr:uid="{00000000-0005-0000-0000-000027070000}"/>
    <cellStyle name="20% - Accent1 4 4 3 7" xfId="7786" xr:uid="{00000000-0005-0000-0000-000028070000}"/>
    <cellStyle name="20% - Accent1 4 4 3 8" xfId="7787" xr:uid="{00000000-0005-0000-0000-000029070000}"/>
    <cellStyle name="20% - Accent1 4 4 3 9" xfId="7788" xr:uid="{00000000-0005-0000-0000-00002A070000}"/>
    <cellStyle name="20% - Accent1 4 4 3_OATT calc" xfId="7789" xr:uid="{00000000-0005-0000-0000-00002B070000}"/>
    <cellStyle name="20% - Accent1 4 4 4" xfId="5409" xr:uid="{00000000-0005-0000-0000-00002C070000}"/>
    <cellStyle name="20% - Accent1 4 4 4 2" xfId="7790" xr:uid="{00000000-0005-0000-0000-00002D070000}"/>
    <cellStyle name="20% - Accent1 4 4 4 2 2" xfId="7791" xr:uid="{00000000-0005-0000-0000-00002E070000}"/>
    <cellStyle name="20% - Accent1 4 4 4 2 3" xfId="7792" xr:uid="{00000000-0005-0000-0000-00002F070000}"/>
    <cellStyle name="20% - Accent1 4 4 4 2_OATT calc" xfId="7793" xr:uid="{00000000-0005-0000-0000-000030070000}"/>
    <cellStyle name="20% - Accent1 4 4 4 3" xfId="7794" xr:uid="{00000000-0005-0000-0000-000031070000}"/>
    <cellStyle name="20% - Accent1 4 4 4 4" xfId="7795" xr:uid="{00000000-0005-0000-0000-000032070000}"/>
    <cellStyle name="20% - Accent1 4 4 4 5" xfId="7796" xr:uid="{00000000-0005-0000-0000-000033070000}"/>
    <cellStyle name="20% - Accent1 4 4 4_OATT calc" xfId="7797" xr:uid="{00000000-0005-0000-0000-000034070000}"/>
    <cellStyle name="20% - Accent1 4 4 5" xfId="7798" xr:uid="{00000000-0005-0000-0000-000035070000}"/>
    <cellStyle name="20% - Accent1 4 4 5 2" xfId="7799" xr:uid="{00000000-0005-0000-0000-000036070000}"/>
    <cellStyle name="20% - Accent1 4 4 5 2 2" xfId="7800" xr:uid="{00000000-0005-0000-0000-000037070000}"/>
    <cellStyle name="20% - Accent1 4 4 5 2 3" xfId="7801" xr:uid="{00000000-0005-0000-0000-000038070000}"/>
    <cellStyle name="20% - Accent1 4 4 5 2_OATT calc" xfId="7802" xr:uid="{00000000-0005-0000-0000-000039070000}"/>
    <cellStyle name="20% - Accent1 4 4 5 3" xfId="7803" xr:uid="{00000000-0005-0000-0000-00003A070000}"/>
    <cellStyle name="20% - Accent1 4 4 5 4" xfId="7804" xr:uid="{00000000-0005-0000-0000-00003B070000}"/>
    <cellStyle name="20% - Accent1 4 4 5_OATT calc" xfId="7805" xr:uid="{00000000-0005-0000-0000-00003C070000}"/>
    <cellStyle name="20% - Accent1 4 4 6" xfId="7806" xr:uid="{00000000-0005-0000-0000-00003D070000}"/>
    <cellStyle name="20% - Accent1 4 4 6 2" xfId="7807" xr:uid="{00000000-0005-0000-0000-00003E070000}"/>
    <cellStyle name="20% - Accent1 4 4 6 3" xfId="7808" xr:uid="{00000000-0005-0000-0000-00003F070000}"/>
    <cellStyle name="20% - Accent1 4 4 6_OATT calc" xfId="7809" xr:uid="{00000000-0005-0000-0000-000040070000}"/>
    <cellStyle name="20% - Accent1 4 4 7" xfId="7810" xr:uid="{00000000-0005-0000-0000-000041070000}"/>
    <cellStyle name="20% - Accent1 4 4 8" xfId="7811" xr:uid="{00000000-0005-0000-0000-000042070000}"/>
    <cellStyle name="20% - Accent1 4 4 9" xfId="7812" xr:uid="{00000000-0005-0000-0000-000043070000}"/>
    <cellStyle name="20% - Accent1 4 4_OATT calc" xfId="7813" xr:uid="{00000000-0005-0000-0000-000044070000}"/>
    <cellStyle name="20% - Accent1 4 5" xfId="3564" xr:uid="{00000000-0005-0000-0000-000045070000}"/>
    <cellStyle name="20% - Accent1 4 5 10" xfId="7814" xr:uid="{00000000-0005-0000-0000-000046070000}"/>
    <cellStyle name="20% - Accent1 4 5 11" xfId="7815" xr:uid="{00000000-0005-0000-0000-000047070000}"/>
    <cellStyle name="20% - Accent1 4 5 2" xfId="4668" xr:uid="{00000000-0005-0000-0000-000048070000}"/>
    <cellStyle name="20% - Accent1 4 5 2 10" xfId="7816" xr:uid="{00000000-0005-0000-0000-000049070000}"/>
    <cellStyle name="20% - Accent1 4 5 2 11" xfId="7817" xr:uid="{00000000-0005-0000-0000-00004A070000}"/>
    <cellStyle name="20% - Accent1 4 5 2 2" xfId="7818" xr:uid="{00000000-0005-0000-0000-00004B070000}"/>
    <cellStyle name="20% - Accent1 4 5 2 2 2" xfId="7819" xr:uid="{00000000-0005-0000-0000-00004C070000}"/>
    <cellStyle name="20% - Accent1 4 5 2 2 2 2" xfId="7820" xr:uid="{00000000-0005-0000-0000-00004D070000}"/>
    <cellStyle name="20% - Accent1 4 5 2 2 2 3" xfId="7821" xr:uid="{00000000-0005-0000-0000-00004E070000}"/>
    <cellStyle name="20% - Accent1 4 5 2 2 2_OATT calc" xfId="7822" xr:uid="{00000000-0005-0000-0000-00004F070000}"/>
    <cellStyle name="20% - Accent1 4 5 2 2 3" xfId="7823" xr:uid="{00000000-0005-0000-0000-000050070000}"/>
    <cellStyle name="20% - Accent1 4 5 2 2 4" xfId="7824" xr:uid="{00000000-0005-0000-0000-000051070000}"/>
    <cellStyle name="20% - Accent1 4 5 2 2 5" xfId="7825" xr:uid="{00000000-0005-0000-0000-000052070000}"/>
    <cellStyle name="20% - Accent1 4 5 2 2_OATT calc" xfId="7826" xr:uid="{00000000-0005-0000-0000-000053070000}"/>
    <cellStyle name="20% - Accent1 4 5 2 3" xfId="7827" xr:uid="{00000000-0005-0000-0000-000054070000}"/>
    <cellStyle name="20% - Accent1 4 5 2 3 2" xfId="7828" xr:uid="{00000000-0005-0000-0000-000055070000}"/>
    <cellStyle name="20% - Accent1 4 5 2 3 2 2" xfId="7829" xr:uid="{00000000-0005-0000-0000-000056070000}"/>
    <cellStyle name="20% - Accent1 4 5 2 3 2 3" xfId="7830" xr:uid="{00000000-0005-0000-0000-000057070000}"/>
    <cellStyle name="20% - Accent1 4 5 2 3 2_OATT calc" xfId="7831" xr:uid="{00000000-0005-0000-0000-000058070000}"/>
    <cellStyle name="20% - Accent1 4 5 2 3 3" xfId="7832" xr:uid="{00000000-0005-0000-0000-000059070000}"/>
    <cellStyle name="20% - Accent1 4 5 2 3 4" xfId="7833" xr:uid="{00000000-0005-0000-0000-00005A070000}"/>
    <cellStyle name="20% - Accent1 4 5 2 3_OATT calc" xfId="7834" xr:uid="{00000000-0005-0000-0000-00005B070000}"/>
    <cellStyle name="20% - Accent1 4 5 2 4" xfId="7835" xr:uid="{00000000-0005-0000-0000-00005C070000}"/>
    <cellStyle name="20% - Accent1 4 5 2 4 2" xfId="7836" xr:uid="{00000000-0005-0000-0000-00005D070000}"/>
    <cellStyle name="20% - Accent1 4 5 2 4 3" xfId="7837" xr:uid="{00000000-0005-0000-0000-00005E070000}"/>
    <cellStyle name="20% - Accent1 4 5 2 4_OATT calc" xfId="7838" xr:uid="{00000000-0005-0000-0000-00005F070000}"/>
    <cellStyle name="20% - Accent1 4 5 2 5" xfId="7839" xr:uid="{00000000-0005-0000-0000-000060070000}"/>
    <cellStyle name="20% - Accent1 4 5 2 6" xfId="7840" xr:uid="{00000000-0005-0000-0000-000061070000}"/>
    <cellStyle name="20% - Accent1 4 5 2 7" xfId="7841" xr:uid="{00000000-0005-0000-0000-000062070000}"/>
    <cellStyle name="20% - Accent1 4 5 2 8" xfId="7842" xr:uid="{00000000-0005-0000-0000-000063070000}"/>
    <cellStyle name="20% - Accent1 4 5 2 9" xfId="7843" xr:uid="{00000000-0005-0000-0000-000064070000}"/>
    <cellStyle name="20% - Accent1 4 5 2_OATT calc" xfId="7844" xr:uid="{00000000-0005-0000-0000-000065070000}"/>
    <cellStyle name="20% - Accent1 4 5 3" xfId="5635" xr:uid="{00000000-0005-0000-0000-000066070000}"/>
    <cellStyle name="20% - Accent1 4 5 3 2" xfId="7845" xr:uid="{00000000-0005-0000-0000-000067070000}"/>
    <cellStyle name="20% - Accent1 4 5 3 2 2" xfId="7846" xr:uid="{00000000-0005-0000-0000-000068070000}"/>
    <cellStyle name="20% - Accent1 4 5 3 2 3" xfId="7847" xr:uid="{00000000-0005-0000-0000-000069070000}"/>
    <cellStyle name="20% - Accent1 4 5 3 2_OATT calc" xfId="7848" xr:uid="{00000000-0005-0000-0000-00006A070000}"/>
    <cellStyle name="20% - Accent1 4 5 3 3" xfId="7849" xr:uid="{00000000-0005-0000-0000-00006B070000}"/>
    <cellStyle name="20% - Accent1 4 5 3 4" xfId="7850" xr:uid="{00000000-0005-0000-0000-00006C070000}"/>
    <cellStyle name="20% - Accent1 4 5 3 5" xfId="7851" xr:uid="{00000000-0005-0000-0000-00006D070000}"/>
    <cellStyle name="20% - Accent1 4 5 3_OATT calc" xfId="7852" xr:uid="{00000000-0005-0000-0000-00006E070000}"/>
    <cellStyle name="20% - Accent1 4 5 4" xfId="7853" xr:uid="{00000000-0005-0000-0000-00006F070000}"/>
    <cellStyle name="20% - Accent1 4 5 4 2" xfId="7854" xr:uid="{00000000-0005-0000-0000-000070070000}"/>
    <cellStyle name="20% - Accent1 4 5 4 2 2" xfId="7855" xr:uid="{00000000-0005-0000-0000-000071070000}"/>
    <cellStyle name="20% - Accent1 4 5 4 2 3" xfId="7856" xr:uid="{00000000-0005-0000-0000-000072070000}"/>
    <cellStyle name="20% - Accent1 4 5 4 2_OATT calc" xfId="7857" xr:uid="{00000000-0005-0000-0000-000073070000}"/>
    <cellStyle name="20% - Accent1 4 5 4 3" xfId="7858" xr:uid="{00000000-0005-0000-0000-000074070000}"/>
    <cellStyle name="20% - Accent1 4 5 4 4" xfId="7859" xr:uid="{00000000-0005-0000-0000-000075070000}"/>
    <cellStyle name="20% - Accent1 4 5 4_OATT calc" xfId="7860" xr:uid="{00000000-0005-0000-0000-000076070000}"/>
    <cellStyle name="20% - Accent1 4 5 5" xfId="7861" xr:uid="{00000000-0005-0000-0000-000077070000}"/>
    <cellStyle name="20% - Accent1 4 5 5 2" xfId="7862" xr:uid="{00000000-0005-0000-0000-000078070000}"/>
    <cellStyle name="20% - Accent1 4 5 5 3" xfId="7863" xr:uid="{00000000-0005-0000-0000-000079070000}"/>
    <cellStyle name="20% - Accent1 4 5 5_OATT calc" xfId="7864" xr:uid="{00000000-0005-0000-0000-00007A070000}"/>
    <cellStyle name="20% - Accent1 4 5 6" xfId="7865" xr:uid="{00000000-0005-0000-0000-00007B070000}"/>
    <cellStyle name="20% - Accent1 4 5 7" xfId="7866" xr:uid="{00000000-0005-0000-0000-00007C070000}"/>
    <cellStyle name="20% - Accent1 4 5 8" xfId="7867" xr:uid="{00000000-0005-0000-0000-00007D070000}"/>
    <cellStyle name="20% - Accent1 4 5 9" xfId="7868" xr:uid="{00000000-0005-0000-0000-00007E070000}"/>
    <cellStyle name="20% - Accent1 4 5_OATT calc" xfId="7869" xr:uid="{00000000-0005-0000-0000-00007F070000}"/>
    <cellStyle name="20% - Accent1 4 6" xfId="4248" xr:uid="{00000000-0005-0000-0000-000080070000}"/>
    <cellStyle name="20% - Accent1 4 6 10" xfId="7870" xr:uid="{00000000-0005-0000-0000-000081070000}"/>
    <cellStyle name="20% - Accent1 4 6 11" xfId="7871" xr:uid="{00000000-0005-0000-0000-000082070000}"/>
    <cellStyle name="20% - Accent1 4 6 2" xfId="7872" xr:uid="{00000000-0005-0000-0000-000083070000}"/>
    <cellStyle name="20% - Accent1 4 6 2 2" xfId="7873" xr:uid="{00000000-0005-0000-0000-000084070000}"/>
    <cellStyle name="20% - Accent1 4 6 2 2 2" xfId="7874" xr:uid="{00000000-0005-0000-0000-000085070000}"/>
    <cellStyle name="20% - Accent1 4 6 2 2 3" xfId="7875" xr:uid="{00000000-0005-0000-0000-000086070000}"/>
    <cellStyle name="20% - Accent1 4 6 2 2_OATT calc" xfId="7876" xr:uid="{00000000-0005-0000-0000-000087070000}"/>
    <cellStyle name="20% - Accent1 4 6 2 3" xfId="7877" xr:uid="{00000000-0005-0000-0000-000088070000}"/>
    <cellStyle name="20% - Accent1 4 6 2 4" xfId="7878" xr:uid="{00000000-0005-0000-0000-000089070000}"/>
    <cellStyle name="20% - Accent1 4 6 2 5" xfId="7879" xr:uid="{00000000-0005-0000-0000-00008A070000}"/>
    <cellStyle name="20% - Accent1 4 6 2_OATT calc" xfId="7880" xr:uid="{00000000-0005-0000-0000-00008B070000}"/>
    <cellStyle name="20% - Accent1 4 6 3" xfId="7881" xr:uid="{00000000-0005-0000-0000-00008C070000}"/>
    <cellStyle name="20% - Accent1 4 6 3 2" xfId="7882" xr:uid="{00000000-0005-0000-0000-00008D070000}"/>
    <cellStyle name="20% - Accent1 4 6 3 2 2" xfId="7883" xr:uid="{00000000-0005-0000-0000-00008E070000}"/>
    <cellStyle name="20% - Accent1 4 6 3 2 3" xfId="7884" xr:uid="{00000000-0005-0000-0000-00008F070000}"/>
    <cellStyle name="20% - Accent1 4 6 3 2_OATT calc" xfId="7885" xr:uid="{00000000-0005-0000-0000-000090070000}"/>
    <cellStyle name="20% - Accent1 4 6 3 3" xfId="7886" xr:uid="{00000000-0005-0000-0000-000091070000}"/>
    <cellStyle name="20% - Accent1 4 6 3 4" xfId="7887" xr:uid="{00000000-0005-0000-0000-000092070000}"/>
    <cellStyle name="20% - Accent1 4 6 3_OATT calc" xfId="7888" xr:uid="{00000000-0005-0000-0000-000093070000}"/>
    <cellStyle name="20% - Accent1 4 6 4" xfId="7889" xr:uid="{00000000-0005-0000-0000-000094070000}"/>
    <cellStyle name="20% - Accent1 4 6 4 2" xfId="7890" xr:uid="{00000000-0005-0000-0000-000095070000}"/>
    <cellStyle name="20% - Accent1 4 6 4 3" xfId="7891" xr:uid="{00000000-0005-0000-0000-000096070000}"/>
    <cellStyle name="20% - Accent1 4 6 4_OATT calc" xfId="7892" xr:uid="{00000000-0005-0000-0000-000097070000}"/>
    <cellStyle name="20% - Accent1 4 6 5" xfId="7893" xr:uid="{00000000-0005-0000-0000-000098070000}"/>
    <cellStyle name="20% - Accent1 4 6 6" xfId="7894" xr:uid="{00000000-0005-0000-0000-000099070000}"/>
    <cellStyle name="20% - Accent1 4 6 7" xfId="7895" xr:uid="{00000000-0005-0000-0000-00009A070000}"/>
    <cellStyle name="20% - Accent1 4 6 8" xfId="7896" xr:uid="{00000000-0005-0000-0000-00009B070000}"/>
    <cellStyle name="20% - Accent1 4 6 9" xfId="7897" xr:uid="{00000000-0005-0000-0000-00009C070000}"/>
    <cellStyle name="20% - Accent1 4 6_OATT calc" xfId="7898" xr:uid="{00000000-0005-0000-0000-00009D070000}"/>
    <cellStyle name="20% - Accent1 4 7" xfId="5144" xr:uid="{00000000-0005-0000-0000-00009E070000}"/>
    <cellStyle name="20% - Accent1 4 7 2" xfId="7899" xr:uid="{00000000-0005-0000-0000-00009F070000}"/>
    <cellStyle name="20% - Accent1 4 7 2 2" xfId="7900" xr:uid="{00000000-0005-0000-0000-0000A0070000}"/>
    <cellStyle name="20% - Accent1 4 7 2 3" xfId="7901" xr:uid="{00000000-0005-0000-0000-0000A1070000}"/>
    <cellStyle name="20% - Accent1 4 7 2_OATT calc" xfId="7902" xr:uid="{00000000-0005-0000-0000-0000A2070000}"/>
    <cellStyle name="20% - Accent1 4 7 3" xfId="7903" xr:uid="{00000000-0005-0000-0000-0000A3070000}"/>
    <cellStyle name="20% - Accent1 4 7 4" xfId="7904" xr:uid="{00000000-0005-0000-0000-0000A4070000}"/>
    <cellStyle name="20% - Accent1 4 7 5" xfId="7905" xr:uid="{00000000-0005-0000-0000-0000A5070000}"/>
    <cellStyle name="20% - Accent1 4 7_OATT calc" xfId="7906" xr:uid="{00000000-0005-0000-0000-0000A6070000}"/>
    <cellStyle name="20% - Accent1 4 8" xfId="2942" xr:uid="{00000000-0005-0000-0000-0000A7070000}"/>
    <cellStyle name="20% - Accent1 4 8 2" xfId="7907" xr:uid="{00000000-0005-0000-0000-0000A8070000}"/>
    <cellStyle name="20% - Accent1 4 8 2 2" xfId="7908" xr:uid="{00000000-0005-0000-0000-0000A9070000}"/>
    <cellStyle name="20% - Accent1 4 8 2 3" xfId="7909" xr:uid="{00000000-0005-0000-0000-0000AA070000}"/>
    <cellStyle name="20% - Accent1 4 8 2_OATT calc" xfId="7910" xr:uid="{00000000-0005-0000-0000-0000AB070000}"/>
    <cellStyle name="20% - Accent1 4 8 3" xfId="7911" xr:uid="{00000000-0005-0000-0000-0000AC070000}"/>
    <cellStyle name="20% - Accent1 4 8 4" xfId="7912" xr:uid="{00000000-0005-0000-0000-0000AD070000}"/>
    <cellStyle name="20% - Accent1 4 8_OATT calc" xfId="7913" xr:uid="{00000000-0005-0000-0000-0000AE070000}"/>
    <cellStyle name="20% - Accent1 4 9" xfId="7914" xr:uid="{00000000-0005-0000-0000-0000AF070000}"/>
    <cellStyle name="20% - Accent1 4 9 2" xfId="7915" xr:uid="{00000000-0005-0000-0000-0000B0070000}"/>
    <cellStyle name="20% - Accent1 4 9 3" xfId="7916" xr:uid="{00000000-0005-0000-0000-0000B1070000}"/>
    <cellStyle name="20% - Accent1 4 9_OATT calc" xfId="7917" xr:uid="{00000000-0005-0000-0000-0000B2070000}"/>
    <cellStyle name="20% - Accent1 4_OATT calc" xfId="7918" xr:uid="{00000000-0005-0000-0000-0000B3070000}"/>
    <cellStyle name="20% - Accent1 5" xfId="3032" xr:uid="{00000000-0005-0000-0000-0000B4070000}"/>
    <cellStyle name="20% - Accent1 5 10" xfId="7919" xr:uid="{00000000-0005-0000-0000-0000B5070000}"/>
    <cellStyle name="20% - Accent1 5 11" xfId="7920" xr:uid="{00000000-0005-0000-0000-0000B6070000}"/>
    <cellStyle name="20% - Accent1 5 12" xfId="7921" xr:uid="{00000000-0005-0000-0000-0000B7070000}"/>
    <cellStyle name="20% - Accent1 5 13" xfId="7922" xr:uid="{00000000-0005-0000-0000-0000B8070000}"/>
    <cellStyle name="20% - Accent1 5 14" xfId="7923" xr:uid="{00000000-0005-0000-0000-0000B9070000}"/>
    <cellStyle name="20% - Accent1 5 2" xfId="3157" xr:uid="{00000000-0005-0000-0000-0000BA070000}"/>
    <cellStyle name="20% - Accent1 5 2 10" xfId="7924" xr:uid="{00000000-0005-0000-0000-0000BB070000}"/>
    <cellStyle name="20% - Accent1 5 2 11" xfId="7925" xr:uid="{00000000-0005-0000-0000-0000BC070000}"/>
    <cellStyle name="20% - Accent1 5 2 12" xfId="7926" xr:uid="{00000000-0005-0000-0000-0000BD070000}"/>
    <cellStyle name="20% - Accent1 5 2 2" xfId="3745" xr:uid="{00000000-0005-0000-0000-0000BE070000}"/>
    <cellStyle name="20% - Accent1 5 2 2 10" xfId="7927" xr:uid="{00000000-0005-0000-0000-0000BF070000}"/>
    <cellStyle name="20% - Accent1 5 2 2 11" xfId="7928" xr:uid="{00000000-0005-0000-0000-0000C0070000}"/>
    <cellStyle name="20% - Accent1 5 2 2 2" xfId="4846" xr:uid="{00000000-0005-0000-0000-0000C1070000}"/>
    <cellStyle name="20% - Accent1 5 2 2 2 10" xfId="7929" xr:uid="{00000000-0005-0000-0000-0000C2070000}"/>
    <cellStyle name="20% - Accent1 5 2 2 2 11" xfId="7930" xr:uid="{00000000-0005-0000-0000-0000C3070000}"/>
    <cellStyle name="20% - Accent1 5 2 2 2 2" xfId="7931" xr:uid="{00000000-0005-0000-0000-0000C4070000}"/>
    <cellStyle name="20% - Accent1 5 2 2 2 2 2" xfId="7932" xr:uid="{00000000-0005-0000-0000-0000C5070000}"/>
    <cellStyle name="20% - Accent1 5 2 2 2 2 2 2" xfId="7933" xr:uid="{00000000-0005-0000-0000-0000C6070000}"/>
    <cellStyle name="20% - Accent1 5 2 2 2 2 2 3" xfId="7934" xr:uid="{00000000-0005-0000-0000-0000C7070000}"/>
    <cellStyle name="20% - Accent1 5 2 2 2 2 2_OATT calc" xfId="7935" xr:uid="{00000000-0005-0000-0000-0000C8070000}"/>
    <cellStyle name="20% - Accent1 5 2 2 2 2 3" xfId="7936" xr:uid="{00000000-0005-0000-0000-0000C9070000}"/>
    <cellStyle name="20% - Accent1 5 2 2 2 2 4" xfId="7937" xr:uid="{00000000-0005-0000-0000-0000CA070000}"/>
    <cellStyle name="20% - Accent1 5 2 2 2 2 5" xfId="7938" xr:uid="{00000000-0005-0000-0000-0000CB070000}"/>
    <cellStyle name="20% - Accent1 5 2 2 2 2_OATT calc" xfId="7939" xr:uid="{00000000-0005-0000-0000-0000CC070000}"/>
    <cellStyle name="20% - Accent1 5 2 2 2 3" xfId="7940" xr:uid="{00000000-0005-0000-0000-0000CD070000}"/>
    <cellStyle name="20% - Accent1 5 2 2 2 3 2" xfId="7941" xr:uid="{00000000-0005-0000-0000-0000CE070000}"/>
    <cellStyle name="20% - Accent1 5 2 2 2 3 2 2" xfId="7942" xr:uid="{00000000-0005-0000-0000-0000CF070000}"/>
    <cellStyle name="20% - Accent1 5 2 2 2 3 2 3" xfId="7943" xr:uid="{00000000-0005-0000-0000-0000D0070000}"/>
    <cellStyle name="20% - Accent1 5 2 2 2 3 2_OATT calc" xfId="7944" xr:uid="{00000000-0005-0000-0000-0000D1070000}"/>
    <cellStyle name="20% - Accent1 5 2 2 2 3 3" xfId="7945" xr:uid="{00000000-0005-0000-0000-0000D2070000}"/>
    <cellStyle name="20% - Accent1 5 2 2 2 3 4" xfId="7946" xr:uid="{00000000-0005-0000-0000-0000D3070000}"/>
    <cellStyle name="20% - Accent1 5 2 2 2 3_OATT calc" xfId="7947" xr:uid="{00000000-0005-0000-0000-0000D4070000}"/>
    <cellStyle name="20% - Accent1 5 2 2 2 4" xfId="7948" xr:uid="{00000000-0005-0000-0000-0000D5070000}"/>
    <cellStyle name="20% - Accent1 5 2 2 2 4 2" xfId="7949" xr:uid="{00000000-0005-0000-0000-0000D6070000}"/>
    <cellStyle name="20% - Accent1 5 2 2 2 4 3" xfId="7950" xr:uid="{00000000-0005-0000-0000-0000D7070000}"/>
    <cellStyle name="20% - Accent1 5 2 2 2 4_OATT calc" xfId="7951" xr:uid="{00000000-0005-0000-0000-0000D8070000}"/>
    <cellStyle name="20% - Accent1 5 2 2 2 5" xfId="7952" xr:uid="{00000000-0005-0000-0000-0000D9070000}"/>
    <cellStyle name="20% - Accent1 5 2 2 2 6" xfId="7953" xr:uid="{00000000-0005-0000-0000-0000DA070000}"/>
    <cellStyle name="20% - Accent1 5 2 2 2 7" xfId="7954" xr:uid="{00000000-0005-0000-0000-0000DB070000}"/>
    <cellStyle name="20% - Accent1 5 2 2 2 8" xfId="7955" xr:uid="{00000000-0005-0000-0000-0000DC070000}"/>
    <cellStyle name="20% - Accent1 5 2 2 2 9" xfId="7956" xr:uid="{00000000-0005-0000-0000-0000DD070000}"/>
    <cellStyle name="20% - Accent1 5 2 2 2_OATT calc" xfId="7957" xr:uid="{00000000-0005-0000-0000-0000DE070000}"/>
    <cellStyle name="20% - Accent1 5 2 2 3" xfId="5805" xr:uid="{00000000-0005-0000-0000-0000DF070000}"/>
    <cellStyle name="20% - Accent1 5 2 2 3 2" xfId="7958" xr:uid="{00000000-0005-0000-0000-0000E0070000}"/>
    <cellStyle name="20% - Accent1 5 2 2 3 2 2" xfId="7959" xr:uid="{00000000-0005-0000-0000-0000E1070000}"/>
    <cellStyle name="20% - Accent1 5 2 2 3 2 3" xfId="7960" xr:uid="{00000000-0005-0000-0000-0000E2070000}"/>
    <cellStyle name="20% - Accent1 5 2 2 3 2_OATT calc" xfId="7961" xr:uid="{00000000-0005-0000-0000-0000E3070000}"/>
    <cellStyle name="20% - Accent1 5 2 2 3 3" xfId="7962" xr:uid="{00000000-0005-0000-0000-0000E4070000}"/>
    <cellStyle name="20% - Accent1 5 2 2 3 4" xfId="7963" xr:uid="{00000000-0005-0000-0000-0000E5070000}"/>
    <cellStyle name="20% - Accent1 5 2 2 3 5" xfId="7964" xr:uid="{00000000-0005-0000-0000-0000E6070000}"/>
    <cellStyle name="20% - Accent1 5 2 2 3_OATT calc" xfId="7965" xr:uid="{00000000-0005-0000-0000-0000E7070000}"/>
    <cellStyle name="20% - Accent1 5 2 2 4" xfId="7966" xr:uid="{00000000-0005-0000-0000-0000E8070000}"/>
    <cellStyle name="20% - Accent1 5 2 2 4 2" xfId="7967" xr:uid="{00000000-0005-0000-0000-0000E9070000}"/>
    <cellStyle name="20% - Accent1 5 2 2 4 2 2" xfId="7968" xr:uid="{00000000-0005-0000-0000-0000EA070000}"/>
    <cellStyle name="20% - Accent1 5 2 2 4 2 3" xfId="7969" xr:uid="{00000000-0005-0000-0000-0000EB070000}"/>
    <cellStyle name="20% - Accent1 5 2 2 4 2_OATT calc" xfId="7970" xr:uid="{00000000-0005-0000-0000-0000EC070000}"/>
    <cellStyle name="20% - Accent1 5 2 2 4 3" xfId="7971" xr:uid="{00000000-0005-0000-0000-0000ED070000}"/>
    <cellStyle name="20% - Accent1 5 2 2 4 4" xfId="7972" xr:uid="{00000000-0005-0000-0000-0000EE070000}"/>
    <cellStyle name="20% - Accent1 5 2 2 4_OATT calc" xfId="7973" xr:uid="{00000000-0005-0000-0000-0000EF070000}"/>
    <cellStyle name="20% - Accent1 5 2 2 5" xfId="7974" xr:uid="{00000000-0005-0000-0000-0000F0070000}"/>
    <cellStyle name="20% - Accent1 5 2 2 5 2" xfId="7975" xr:uid="{00000000-0005-0000-0000-0000F1070000}"/>
    <cellStyle name="20% - Accent1 5 2 2 5 3" xfId="7976" xr:uid="{00000000-0005-0000-0000-0000F2070000}"/>
    <cellStyle name="20% - Accent1 5 2 2 5_OATT calc" xfId="7977" xr:uid="{00000000-0005-0000-0000-0000F3070000}"/>
    <cellStyle name="20% - Accent1 5 2 2 6" xfId="7978" xr:uid="{00000000-0005-0000-0000-0000F4070000}"/>
    <cellStyle name="20% - Accent1 5 2 2 7" xfId="7979" xr:uid="{00000000-0005-0000-0000-0000F5070000}"/>
    <cellStyle name="20% - Accent1 5 2 2 8" xfId="7980" xr:uid="{00000000-0005-0000-0000-0000F6070000}"/>
    <cellStyle name="20% - Accent1 5 2 2 9" xfId="7981" xr:uid="{00000000-0005-0000-0000-0000F7070000}"/>
    <cellStyle name="20% - Accent1 5 2 2_OATT calc" xfId="7982" xr:uid="{00000000-0005-0000-0000-0000F8070000}"/>
    <cellStyle name="20% - Accent1 5 2 3" xfId="4428" xr:uid="{00000000-0005-0000-0000-0000F9070000}"/>
    <cellStyle name="20% - Accent1 5 2 3 10" xfId="7983" xr:uid="{00000000-0005-0000-0000-0000FA070000}"/>
    <cellStyle name="20% - Accent1 5 2 3 11" xfId="7984" xr:uid="{00000000-0005-0000-0000-0000FB070000}"/>
    <cellStyle name="20% - Accent1 5 2 3 2" xfId="7985" xr:uid="{00000000-0005-0000-0000-0000FC070000}"/>
    <cellStyle name="20% - Accent1 5 2 3 2 2" xfId="7986" xr:uid="{00000000-0005-0000-0000-0000FD070000}"/>
    <cellStyle name="20% - Accent1 5 2 3 2 2 2" xfId="7987" xr:uid="{00000000-0005-0000-0000-0000FE070000}"/>
    <cellStyle name="20% - Accent1 5 2 3 2 2 3" xfId="7988" xr:uid="{00000000-0005-0000-0000-0000FF070000}"/>
    <cellStyle name="20% - Accent1 5 2 3 2 2_OATT calc" xfId="7989" xr:uid="{00000000-0005-0000-0000-000000080000}"/>
    <cellStyle name="20% - Accent1 5 2 3 2 3" xfId="7990" xr:uid="{00000000-0005-0000-0000-000001080000}"/>
    <cellStyle name="20% - Accent1 5 2 3 2 4" xfId="7991" xr:uid="{00000000-0005-0000-0000-000002080000}"/>
    <cellStyle name="20% - Accent1 5 2 3 2 5" xfId="7992" xr:uid="{00000000-0005-0000-0000-000003080000}"/>
    <cellStyle name="20% - Accent1 5 2 3 2_OATT calc" xfId="7993" xr:uid="{00000000-0005-0000-0000-000004080000}"/>
    <cellStyle name="20% - Accent1 5 2 3 3" xfId="7994" xr:uid="{00000000-0005-0000-0000-000005080000}"/>
    <cellStyle name="20% - Accent1 5 2 3 3 2" xfId="7995" xr:uid="{00000000-0005-0000-0000-000006080000}"/>
    <cellStyle name="20% - Accent1 5 2 3 3 2 2" xfId="7996" xr:uid="{00000000-0005-0000-0000-000007080000}"/>
    <cellStyle name="20% - Accent1 5 2 3 3 2 3" xfId="7997" xr:uid="{00000000-0005-0000-0000-000008080000}"/>
    <cellStyle name="20% - Accent1 5 2 3 3 2_OATT calc" xfId="7998" xr:uid="{00000000-0005-0000-0000-000009080000}"/>
    <cellStyle name="20% - Accent1 5 2 3 3 3" xfId="7999" xr:uid="{00000000-0005-0000-0000-00000A080000}"/>
    <cellStyle name="20% - Accent1 5 2 3 3 4" xfId="8000" xr:uid="{00000000-0005-0000-0000-00000B080000}"/>
    <cellStyle name="20% - Accent1 5 2 3 3_OATT calc" xfId="8001" xr:uid="{00000000-0005-0000-0000-00000C080000}"/>
    <cellStyle name="20% - Accent1 5 2 3 4" xfId="8002" xr:uid="{00000000-0005-0000-0000-00000D080000}"/>
    <cellStyle name="20% - Accent1 5 2 3 4 2" xfId="8003" xr:uid="{00000000-0005-0000-0000-00000E080000}"/>
    <cellStyle name="20% - Accent1 5 2 3 4 3" xfId="8004" xr:uid="{00000000-0005-0000-0000-00000F080000}"/>
    <cellStyle name="20% - Accent1 5 2 3 4_OATT calc" xfId="8005" xr:uid="{00000000-0005-0000-0000-000010080000}"/>
    <cellStyle name="20% - Accent1 5 2 3 5" xfId="8006" xr:uid="{00000000-0005-0000-0000-000011080000}"/>
    <cellStyle name="20% - Accent1 5 2 3 6" xfId="8007" xr:uid="{00000000-0005-0000-0000-000012080000}"/>
    <cellStyle name="20% - Accent1 5 2 3 7" xfId="8008" xr:uid="{00000000-0005-0000-0000-000013080000}"/>
    <cellStyle name="20% - Accent1 5 2 3 8" xfId="8009" xr:uid="{00000000-0005-0000-0000-000014080000}"/>
    <cellStyle name="20% - Accent1 5 2 3 9" xfId="8010" xr:uid="{00000000-0005-0000-0000-000015080000}"/>
    <cellStyle name="20% - Accent1 5 2 3_OATT calc" xfId="8011" xr:uid="{00000000-0005-0000-0000-000016080000}"/>
    <cellStyle name="20% - Accent1 5 2 4" xfId="5328" xr:uid="{00000000-0005-0000-0000-000017080000}"/>
    <cellStyle name="20% - Accent1 5 2 4 2" xfId="8012" xr:uid="{00000000-0005-0000-0000-000018080000}"/>
    <cellStyle name="20% - Accent1 5 2 4 2 2" xfId="8013" xr:uid="{00000000-0005-0000-0000-000019080000}"/>
    <cellStyle name="20% - Accent1 5 2 4 2 3" xfId="8014" xr:uid="{00000000-0005-0000-0000-00001A080000}"/>
    <cellStyle name="20% - Accent1 5 2 4 2_OATT calc" xfId="8015" xr:uid="{00000000-0005-0000-0000-00001B080000}"/>
    <cellStyle name="20% - Accent1 5 2 4 3" xfId="8016" xr:uid="{00000000-0005-0000-0000-00001C080000}"/>
    <cellStyle name="20% - Accent1 5 2 4 4" xfId="8017" xr:uid="{00000000-0005-0000-0000-00001D080000}"/>
    <cellStyle name="20% - Accent1 5 2 4 5" xfId="8018" xr:uid="{00000000-0005-0000-0000-00001E080000}"/>
    <cellStyle name="20% - Accent1 5 2 4_OATT calc" xfId="8019" xr:uid="{00000000-0005-0000-0000-00001F080000}"/>
    <cellStyle name="20% - Accent1 5 2 5" xfId="8020" xr:uid="{00000000-0005-0000-0000-000020080000}"/>
    <cellStyle name="20% - Accent1 5 2 5 2" xfId="8021" xr:uid="{00000000-0005-0000-0000-000021080000}"/>
    <cellStyle name="20% - Accent1 5 2 5 2 2" xfId="8022" xr:uid="{00000000-0005-0000-0000-000022080000}"/>
    <cellStyle name="20% - Accent1 5 2 5 2 3" xfId="8023" xr:uid="{00000000-0005-0000-0000-000023080000}"/>
    <cellStyle name="20% - Accent1 5 2 5 2_OATT calc" xfId="8024" xr:uid="{00000000-0005-0000-0000-000024080000}"/>
    <cellStyle name="20% - Accent1 5 2 5 3" xfId="8025" xr:uid="{00000000-0005-0000-0000-000025080000}"/>
    <cellStyle name="20% - Accent1 5 2 5 4" xfId="8026" xr:uid="{00000000-0005-0000-0000-000026080000}"/>
    <cellStyle name="20% - Accent1 5 2 5_OATT calc" xfId="8027" xr:uid="{00000000-0005-0000-0000-000027080000}"/>
    <cellStyle name="20% - Accent1 5 2 6" xfId="8028" xr:uid="{00000000-0005-0000-0000-000028080000}"/>
    <cellStyle name="20% - Accent1 5 2 6 2" xfId="8029" xr:uid="{00000000-0005-0000-0000-000029080000}"/>
    <cellStyle name="20% - Accent1 5 2 6 3" xfId="8030" xr:uid="{00000000-0005-0000-0000-00002A080000}"/>
    <cellStyle name="20% - Accent1 5 2 6_OATT calc" xfId="8031" xr:uid="{00000000-0005-0000-0000-00002B080000}"/>
    <cellStyle name="20% - Accent1 5 2 7" xfId="8032" xr:uid="{00000000-0005-0000-0000-00002C080000}"/>
    <cellStyle name="20% - Accent1 5 2 8" xfId="8033" xr:uid="{00000000-0005-0000-0000-00002D080000}"/>
    <cellStyle name="20% - Accent1 5 2 9" xfId="8034" xr:uid="{00000000-0005-0000-0000-00002E080000}"/>
    <cellStyle name="20% - Accent1 5 2_OATT calc" xfId="8035" xr:uid="{00000000-0005-0000-0000-00002F080000}"/>
    <cellStyle name="20% - Accent1 5 3" xfId="3309" xr:uid="{00000000-0005-0000-0000-000030080000}"/>
    <cellStyle name="20% - Accent1 5 3 10" xfId="8036" xr:uid="{00000000-0005-0000-0000-000031080000}"/>
    <cellStyle name="20% - Accent1 5 3 11" xfId="8037" xr:uid="{00000000-0005-0000-0000-000032080000}"/>
    <cellStyle name="20% - Accent1 5 3 12" xfId="8038" xr:uid="{00000000-0005-0000-0000-000033080000}"/>
    <cellStyle name="20% - Accent1 5 3 2" xfId="3891" xr:uid="{00000000-0005-0000-0000-000034080000}"/>
    <cellStyle name="20% - Accent1 5 3 2 10" xfId="8039" xr:uid="{00000000-0005-0000-0000-000035080000}"/>
    <cellStyle name="20% - Accent1 5 3 2 11" xfId="8040" xr:uid="{00000000-0005-0000-0000-000036080000}"/>
    <cellStyle name="20% - Accent1 5 3 2 2" xfId="4992" xr:uid="{00000000-0005-0000-0000-000037080000}"/>
    <cellStyle name="20% - Accent1 5 3 2 2 10" xfId="8041" xr:uid="{00000000-0005-0000-0000-000038080000}"/>
    <cellStyle name="20% - Accent1 5 3 2 2 11" xfId="8042" xr:uid="{00000000-0005-0000-0000-000039080000}"/>
    <cellStyle name="20% - Accent1 5 3 2 2 2" xfId="8043" xr:uid="{00000000-0005-0000-0000-00003A080000}"/>
    <cellStyle name="20% - Accent1 5 3 2 2 2 2" xfId="8044" xr:uid="{00000000-0005-0000-0000-00003B080000}"/>
    <cellStyle name="20% - Accent1 5 3 2 2 2 2 2" xfId="8045" xr:uid="{00000000-0005-0000-0000-00003C080000}"/>
    <cellStyle name="20% - Accent1 5 3 2 2 2 2 3" xfId="8046" xr:uid="{00000000-0005-0000-0000-00003D080000}"/>
    <cellStyle name="20% - Accent1 5 3 2 2 2 2_OATT calc" xfId="8047" xr:uid="{00000000-0005-0000-0000-00003E080000}"/>
    <cellStyle name="20% - Accent1 5 3 2 2 2 3" xfId="8048" xr:uid="{00000000-0005-0000-0000-00003F080000}"/>
    <cellStyle name="20% - Accent1 5 3 2 2 2 4" xfId="8049" xr:uid="{00000000-0005-0000-0000-000040080000}"/>
    <cellStyle name="20% - Accent1 5 3 2 2 2 5" xfId="8050" xr:uid="{00000000-0005-0000-0000-000041080000}"/>
    <cellStyle name="20% - Accent1 5 3 2 2 2_OATT calc" xfId="8051" xr:uid="{00000000-0005-0000-0000-000042080000}"/>
    <cellStyle name="20% - Accent1 5 3 2 2 3" xfId="8052" xr:uid="{00000000-0005-0000-0000-000043080000}"/>
    <cellStyle name="20% - Accent1 5 3 2 2 3 2" xfId="8053" xr:uid="{00000000-0005-0000-0000-000044080000}"/>
    <cellStyle name="20% - Accent1 5 3 2 2 3 2 2" xfId="8054" xr:uid="{00000000-0005-0000-0000-000045080000}"/>
    <cellStyle name="20% - Accent1 5 3 2 2 3 2 3" xfId="8055" xr:uid="{00000000-0005-0000-0000-000046080000}"/>
    <cellStyle name="20% - Accent1 5 3 2 2 3 2_OATT calc" xfId="8056" xr:uid="{00000000-0005-0000-0000-000047080000}"/>
    <cellStyle name="20% - Accent1 5 3 2 2 3 3" xfId="8057" xr:uid="{00000000-0005-0000-0000-000048080000}"/>
    <cellStyle name="20% - Accent1 5 3 2 2 3 4" xfId="8058" xr:uid="{00000000-0005-0000-0000-000049080000}"/>
    <cellStyle name="20% - Accent1 5 3 2 2 3_OATT calc" xfId="8059" xr:uid="{00000000-0005-0000-0000-00004A080000}"/>
    <cellStyle name="20% - Accent1 5 3 2 2 4" xfId="8060" xr:uid="{00000000-0005-0000-0000-00004B080000}"/>
    <cellStyle name="20% - Accent1 5 3 2 2 4 2" xfId="8061" xr:uid="{00000000-0005-0000-0000-00004C080000}"/>
    <cellStyle name="20% - Accent1 5 3 2 2 4 3" xfId="8062" xr:uid="{00000000-0005-0000-0000-00004D080000}"/>
    <cellStyle name="20% - Accent1 5 3 2 2 4_OATT calc" xfId="8063" xr:uid="{00000000-0005-0000-0000-00004E080000}"/>
    <cellStyle name="20% - Accent1 5 3 2 2 5" xfId="8064" xr:uid="{00000000-0005-0000-0000-00004F080000}"/>
    <cellStyle name="20% - Accent1 5 3 2 2 6" xfId="8065" xr:uid="{00000000-0005-0000-0000-000050080000}"/>
    <cellStyle name="20% - Accent1 5 3 2 2 7" xfId="8066" xr:uid="{00000000-0005-0000-0000-000051080000}"/>
    <cellStyle name="20% - Accent1 5 3 2 2 8" xfId="8067" xr:uid="{00000000-0005-0000-0000-000052080000}"/>
    <cellStyle name="20% - Accent1 5 3 2 2 9" xfId="8068" xr:uid="{00000000-0005-0000-0000-000053080000}"/>
    <cellStyle name="20% - Accent1 5 3 2 2_OATT calc" xfId="8069" xr:uid="{00000000-0005-0000-0000-000054080000}"/>
    <cellStyle name="20% - Accent1 5 3 2 3" xfId="5947" xr:uid="{00000000-0005-0000-0000-000055080000}"/>
    <cellStyle name="20% - Accent1 5 3 2 3 2" xfId="8070" xr:uid="{00000000-0005-0000-0000-000056080000}"/>
    <cellStyle name="20% - Accent1 5 3 2 3 2 2" xfId="8071" xr:uid="{00000000-0005-0000-0000-000057080000}"/>
    <cellStyle name="20% - Accent1 5 3 2 3 2 3" xfId="8072" xr:uid="{00000000-0005-0000-0000-000058080000}"/>
    <cellStyle name="20% - Accent1 5 3 2 3 2_OATT calc" xfId="8073" xr:uid="{00000000-0005-0000-0000-000059080000}"/>
    <cellStyle name="20% - Accent1 5 3 2 3 3" xfId="8074" xr:uid="{00000000-0005-0000-0000-00005A080000}"/>
    <cellStyle name="20% - Accent1 5 3 2 3 4" xfId="8075" xr:uid="{00000000-0005-0000-0000-00005B080000}"/>
    <cellStyle name="20% - Accent1 5 3 2 3 5" xfId="8076" xr:uid="{00000000-0005-0000-0000-00005C080000}"/>
    <cellStyle name="20% - Accent1 5 3 2 3_OATT calc" xfId="8077" xr:uid="{00000000-0005-0000-0000-00005D080000}"/>
    <cellStyle name="20% - Accent1 5 3 2 4" xfId="8078" xr:uid="{00000000-0005-0000-0000-00005E080000}"/>
    <cellStyle name="20% - Accent1 5 3 2 4 2" xfId="8079" xr:uid="{00000000-0005-0000-0000-00005F080000}"/>
    <cellStyle name="20% - Accent1 5 3 2 4 2 2" xfId="8080" xr:uid="{00000000-0005-0000-0000-000060080000}"/>
    <cellStyle name="20% - Accent1 5 3 2 4 2 3" xfId="8081" xr:uid="{00000000-0005-0000-0000-000061080000}"/>
    <cellStyle name="20% - Accent1 5 3 2 4 2_OATT calc" xfId="8082" xr:uid="{00000000-0005-0000-0000-000062080000}"/>
    <cellStyle name="20% - Accent1 5 3 2 4 3" xfId="8083" xr:uid="{00000000-0005-0000-0000-000063080000}"/>
    <cellStyle name="20% - Accent1 5 3 2 4 4" xfId="8084" xr:uid="{00000000-0005-0000-0000-000064080000}"/>
    <cellStyle name="20% - Accent1 5 3 2 4_OATT calc" xfId="8085" xr:uid="{00000000-0005-0000-0000-000065080000}"/>
    <cellStyle name="20% - Accent1 5 3 2 5" xfId="8086" xr:uid="{00000000-0005-0000-0000-000066080000}"/>
    <cellStyle name="20% - Accent1 5 3 2 5 2" xfId="8087" xr:uid="{00000000-0005-0000-0000-000067080000}"/>
    <cellStyle name="20% - Accent1 5 3 2 5 3" xfId="8088" xr:uid="{00000000-0005-0000-0000-000068080000}"/>
    <cellStyle name="20% - Accent1 5 3 2 5_OATT calc" xfId="8089" xr:uid="{00000000-0005-0000-0000-000069080000}"/>
    <cellStyle name="20% - Accent1 5 3 2 6" xfId="8090" xr:uid="{00000000-0005-0000-0000-00006A080000}"/>
    <cellStyle name="20% - Accent1 5 3 2 7" xfId="8091" xr:uid="{00000000-0005-0000-0000-00006B080000}"/>
    <cellStyle name="20% - Accent1 5 3 2 8" xfId="8092" xr:uid="{00000000-0005-0000-0000-00006C080000}"/>
    <cellStyle name="20% - Accent1 5 3 2 9" xfId="8093" xr:uid="{00000000-0005-0000-0000-00006D080000}"/>
    <cellStyle name="20% - Accent1 5 3 2_OATT calc" xfId="8094" xr:uid="{00000000-0005-0000-0000-00006E080000}"/>
    <cellStyle name="20% - Accent1 5 3 3" xfId="4574" xr:uid="{00000000-0005-0000-0000-00006F080000}"/>
    <cellStyle name="20% - Accent1 5 3 3 10" xfId="8095" xr:uid="{00000000-0005-0000-0000-000070080000}"/>
    <cellStyle name="20% - Accent1 5 3 3 11" xfId="8096" xr:uid="{00000000-0005-0000-0000-000071080000}"/>
    <cellStyle name="20% - Accent1 5 3 3 2" xfId="8097" xr:uid="{00000000-0005-0000-0000-000072080000}"/>
    <cellStyle name="20% - Accent1 5 3 3 2 2" xfId="8098" xr:uid="{00000000-0005-0000-0000-000073080000}"/>
    <cellStyle name="20% - Accent1 5 3 3 2 2 2" xfId="8099" xr:uid="{00000000-0005-0000-0000-000074080000}"/>
    <cellStyle name="20% - Accent1 5 3 3 2 2 3" xfId="8100" xr:uid="{00000000-0005-0000-0000-000075080000}"/>
    <cellStyle name="20% - Accent1 5 3 3 2 2_OATT calc" xfId="8101" xr:uid="{00000000-0005-0000-0000-000076080000}"/>
    <cellStyle name="20% - Accent1 5 3 3 2 3" xfId="8102" xr:uid="{00000000-0005-0000-0000-000077080000}"/>
    <cellStyle name="20% - Accent1 5 3 3 2 4" xfId="8103" xr:uid="{00000000-0005-0000-0000-000078080000}"/>
    <cellStyle name="20% - Accent1 5 3 3 2 5" xfId="8104" xr:uid="{00000000-0005-0000-0000-000079080000}"/>
    <cellStyle name="20% - Accent1 5 3 3 2_OATT calc" xfId="8105" xr:uid="{00000000-0005-0000-0000-00007A080000}"/>
    <cellStyle name="20% - Accent1 5 3 3 3" xfId="8106" xr:uid="{00000000-0005-0000-0000-00007B080000}"/>
    <cellStyle name="20% - Accent1 5 3 3 3 2" xfId="8107" xr:uid="{00000000-0005-0000-0000-00007C080000}"/>
    <cellStyle name="20% - Accent1 5 3 3 3 2 2" xfId="8108" xr:uid="{00000000-0005-0000-0000-00007D080000}"/>
    <cellStyle name="20% - Accent1 5 3 3 3 2 3" xfId="8109" xr:uid="{00000000-0005-0000-0000-00007E080000}"/>
    <cellStyle name="20% - Accent1 5 3 3 3 2_OATT calc" xfId="8110" xr:uid="{00000000-0005-0000-0000-00007F080000}"/>
    <cellStyle name="20% - Accent1 5 3 3 3 3" xfId="8111" xr:uid="{00000000-0005-0000-0000-000080080000}"/>
    <cellStyle name="20% - Accent1 5 3 3 3 4" xfId="8112" xr:uid="{00000000-0005-0000-0000-000081080000}"/>
    <cellStyle name="20% - Accent1 5 3 3 3_OATT calc" xfId="8113" xr:uid="{00000000-0005-0000-0000-000082080000}"/>
    <cellStyle name="20% - Accent1 5 3 3 4" xfId="8114" xr:uid="{00000000-0005-0000-0000-000083080000}"/>
    <cellStyle name="20% - Accent1 5 3 3 4 2" xfId="8115" xr:uid="{00000000-0005-0000-0000-000084080000}"/>
    <cellStyle name="20% - Accent1 5 3 3 4 3" xfId="8116" xr:uid="{00000000-0005-0000-0000-000085080000}"/>
    <cellStyle name="20% - Accent1 5 3 3 4_OATT calc" xfId="8117" xr:uid="{00000000-0005-0000-0000-000086080000}"/>
    <cellStyle name="20% - Accent1 5 3 3 5" xfId="8118" xr:uid="{00000000-0005-0000-0000-000087080000}"/>
    <cellStyle name="20% - Accent1 5 3 3 6" xfId="8119" xr:uid="{00000000-0005-0000-0000-000088080000}"/>
    <cellStyle name="20% - Accent1 5 3 3 7" xfId="8120" xr:uid="{00000000-0005-0000-0000-000089080000}"/>
    <cellStyle name="20% - Accent1 5 3 3 8" xfId="8121" xr:uid="{00000000-0005-0000-0000-00008A080000}"/>
    <cellStyle name="20% - Accent1 5 3 3 9" xfId="8122" xr:uid="{00000000-0005-0000-0000-00008B080000}"/>
    <cellStyle name="20% - Accent1 5 3 3_OATT calc" xfId="8123" xr:uid="{00000000-0005-0000-0000-00008C080000}"/>
    <cellStyle name="20% - Accent1 5 3 4" xfId="5474" xr:uid="{00000000-0005-0000-0000-00008D080000}"/>
    <cellStyle name="20% - Accent1 5 3 4 2" xfId="8124" xr:uid="{00000000-0005-0000-0000-00008E080000}"/>
    <cellStyle name="20% - Accent1 5 3 4 2 2" xfId="8125" xr:uid="{00000000-0005-0000-0000-00008F080000}"/>
    <cellStyle name="20% - Accent1 5 3 4 2 3" xfId="8126" xr:uid="{00000000-0005-0000-0000-000090080000}"/>
    <cellStyle name="20% - Accent1 5 3 4 2_OATT calc" xfId="8127" xr:uid="{00000000-0005-0000-0000-000091080000}"/>
    <cellStyle name="20% - Accent1 5 3 4 3" xfId="8128" xr:uid="{00000000-0005-0000-0000-000092080000}"/>
    <cellStyle name="20% - Accent1 5 3 4 4" xfId="8129" xr:uid="{00000000-0005-0000-0000-000093080000}"/>
    <cellStyle name="20% - Accent1 5 3 4 5" xfId="8130" xr:uid="{00000000-0005-0000-0000-000094080000}"/>
    <cellStyle name="20% - Accent1 5 3 4_OATT calc" xfId="8131" xr:uid="{00000000-0005-0000-0000-000095080000}"/>
    <cellStyle name="20% - Accent1 5 3 5" xfId="8132" xr:uid="{00000000-0005-0000-0000-000096080000}"/>
    <cellStyle name="20% - Accent1 5 3 5 2" xfId="8133" xr:uid="{00000000-0005-0000-0000-000097080000}"/>
    <cellStyle name="20% - Accent1 5 3 5 2 2" xfId="8134" xr:uid="{00000000-0005-0000-0000-000098080000}"/>
    <cellStyle name="20% - Accent1 5 3 5 2 3" xfId="8135" xr:uid="{00000000-0005-0000-0000-000099080000}"/>
    <cellStyle name="20% - Accent1 5 3 5 2_OATT calc" xfId="8136" xr:uid="{00000000-0005-0000-0000-00009A080000}"/>
    <cellStyle name="20% - Accent1 5 3 5 3" xfId="8137" xr:uid="{00000000-0005-0000-0000-00009B080000}"/>
    <cellStyle name="20% - Accent1 5 3 5 4" xfId="8138" xr:uid="{00000000-0005-0000-0000-00009C080000}"/>
    <cellStyle name="20% - Accent1 5 3 5_OATT calc" xfId="8139" xr:uid="{00000000-0005-0000-0000-00009D080000}"/>
    <cellStyle name="20% - Accent1 5 3 6" xfId="8140" xr:uid="{00000000-0005-0000-0000-00009E080000}"/>
    <cellStyle name="20% - Accent1 5 3 6 2" xfId="8141" xr:uid="{00000000-0005-0000-0000-00009F080000}"/>
    <cellStyle name="20% - Accent1 5 3 6 3" xfId="8142" xr:uid="{00000000-0005-0000-0000-0000A0080000}"/>
    <cellStyle name="20% - Accent1 5 3 6_OATT calc" xfId="8143" xr:uid="{00000000-0005-0000-0000-0000A1080000}"/>
    <cellStyle name="20% - Accent1 5 3 7" xfId="8144" xr:uid="{00000000-0005-0000-0000-0000A2080000}"/>
    <cellStyle name="20% - Accent1 5 3 8" xfId="8145" xr:uid="{00000000-0005-0000-0000-0000A3080000}"/>
    <cellStyle name="20% - Accent1 5 3 9" xfId="8146" xr:uid="{00000000-0005-0000-0000-0000A4080000}"/>
    <cellStyle name="20% - Accent1 5 3_OATT calc" xfId="8147" xr:uid="{00000000-0005-0000-0000-0000A5080000}"/>
    <cellStyle name="20% - Accent1 5 4" xfId="3621" xr:uid="{00000000-0005-0000-0000-0000A6080000}"/>
    <cellStyle name="20% - Accent1 5 4 10" xfId="8148" xr:uid="{00000000-0005-0000-0000-0000A7080000}"/>
    <cellStyle name="20% - Accent1 5 4 11" xfId="8149" xr:uid="{00000000-0005-0000-0000-0000A8080000}"/>
    <cellStyle name="20% - Accent1 5 4 2" xfId="4722" xr:uid="{00000000-0005-0000-0000-0000A9080000}"/>
    <cellStyle name="20% - Accent1 5 4 2 10" xfId="8150" xr:uid="{00000000-0005-0000-0000-0000AA080000}"/>
    <cellStyle name="20% - Accent1 5 4 2 11" xfId="8151" xr:uid="{00000000-0005-0000-0000-0000AB080000}"/>
    <cellStyle name="20% - Accent1 5 4 2 2" xfId="8152" xr:uid="{00000000-0005-0000-0000-0000AC080000}"/>
    <cellStyle name="20% - Accent1 5 4 2 2 2" xfId="8153" xr:uid="{00000000-0005-0000-0000-0000AD080000}"/>
    <cellStyle name="20% - Accent1 5 4 2 2 2 2" xfId="8154" xr:uid="{00000000-0005-0000-0000-0000AE080000}"/>
    <cellStyle name="20% - Accent1 5 4 2 2 2 3" xfId="8155" xr:uid="{00000000-0005-0000-0000-0000AF080000}"/>
    <cellStyle name="20% - Accent1 5 4 2 2 2_OATT calc" xfId="8156" xr:uid="{00000000-0005-0000-0000-0000B0080000}"/>
    <cellStyle name="20% - Accent1 5 4 2 2 3" xfId="8157" xr:uid="{00000000-0005-0000-0000-0000B1080000}"/>
    <cellStyle name="20% - Accent1 5 4 2 2 4" xfId="8158" xr:uid="{00000000-0005-0000-0000-0000B2080000}"/>
    <cellStyle name="20% - Accent1 5 4 2 2 5" xfId="8159" xr:uid="{00000000-0005-0000-0000-0000B3080000}"/>
    <cellStyle name="20% - Accent1 5 4 2 2_OATT calc" xfId="8160" xr:uid="{00000000-0005-0000-0000-0000B4080000}"/>
    <cellStyle name="20% - Accent1 5 4 2 3" xfId="8161" xr:uid="{00000000-0005-0000-0000-0000B5080000}"/>
    <cellStyle name="20% - Accent1 5 4 2 3 2" xfId="8162" xr:uid="{00000000-0005-0000-0000-0000B6080000}"/>
    <cellStyle name="20% - Accent1 5 4 2 3 2 2" xfId="8163" xr:uid="{00000000-0005-0000-0000-0000B7080000}"/>
    <cellStyle name="20% - Accent1 5 4 2 3 2 3" xfId="8164" xr:uid="{00000000-0005-0000-0000-0000B8080000}"/>
    <cellStyle name="20% - Accent1 5 4 2 3 2_OATT calc" xfId="8165" xr:uid="{00000000-0005-0000-0000-0000B9080000}"/>
    <cellStyle name="20% - Accent1 5 4 2 3 3" xfId="8166" xr:uid="{00000000-0005-0000-0000-0000BA080000}"/>
    <cellStyle name="20% - Accent1 5 4 2 3 4" xfId="8167" xr:uid="{00000000-0005-0000-0000-0000BB080000}"/>
    <cellStyle name="20% - Accent1 5 4 2 3_OATT calc" xfId="8168" xr:uid="{00000000-0005-0000-0000-0000BC080000}"/>
    <cellStyle name="20% - Accent1 5 4 2 4" xfId="8169" xr:uid="{00000000-0005-0000-0000-0000BD080000}"/>
    <cellStyle name="20% - Accent1 5 4 2 4 2" xfId="8170" xr:uid="{00000000-0005-0000-0000-0000BE080000}"/>
    <cellStyle name="20% - Accent1 5 4 2 4 3" xfId="8171" xr:uid="{00000000-0005-0000-0000-0000BF080000}"/>
    <cellStyle name="20% - Accent1 5 4 2 4_OATT calc" xfId="8172" xr:uid="{00000000-0005-0000-0000-0000C0080000}"/>
    <cellStyle name="20% - Accent1 5 4 2 5" xfId="8173" xr:uid="{00000000-0005-0000-0000-0000C1080000}"/>
    <cellStyle name="20% - Accent1 5 4 2 6" xfId="8174" xr:uid="{00000000-0005-0000-0000-0000C2080000}"/>
    <cellStyle name="20% - Accent1 5 4 2 7" xfId="8175" xr:uid="{00000000-0005-0000-0000-0000C3080000}"/>
    <cellStyle name="20% - Accent1 5 4 2 8" xfId="8176" xr:uid="{00000000-0005-0000-0000-0000C4080000}"/>
    <cellStyle name="20% - Accent1 5 4 2 9" xfId="8177" xr:uid="{00000000-0005-0000-0000-0000C5080000}"/>
    <cellStyle name="20% - Accent1 5 4 2_OATT calc" xfId="8178" xr:uid="{00000000-0005-0000-0000-0000C6080000}"/>
    <cellStyle name="20% - Accent1 5 4 3" xfId="5683" xr:uid="{00000000-0005-0000-0000-0000C7080000}"/>
    <cellStyle name="20% - Accent1 5 4 3 2" xfId="8179" xr:uid="{00000000-0005-0000-0000-0000C8080000}"/>
    <cellStyle name="20% - Accent1 5 4 3 2 2" xfId="8180" xr:uid="{00000000-0005-0000-0000-0000C9080000}"/>
    <cellStyle name="20% - Accent1 5 4 3 2 3" xfId="8181" xr:uid="{00000000-0005-0000-0000-0000CA080000}"/>
    <cellStyle name="20% - Accent1 5 4 3 2_OATT calc" xfId="8182" xr:uid="{00000000-0005-0000-0000-0000CB080000}"/>
    <cellStyle name="20% - Accent1 5 4 3 3" xfId="8183" xr:uid="{00000000-0005-0000-0000-0000CC080000}"/>
    <cellStyle name="20% - Accent1 5 4 3 4" xfId="8184" xr:uid="{00000000-0005-0000-0000-0000CD080000}"/>
    <cellStyle name="20% - Accent1 5 4 3 5" xfId="8185" xr:uid="{00000000-0005-0000-0000-0000CE080000}"/>
    <cellStyle name="20% - Accent1 5 4 3_OATT calc" xfId="8186" xr:uid="{00000000-0005-0000-0000-0000CF080000}"/>
    <cellStyle name="20% - Accent1 5 4 4" xfId="8187" xr:uid="{00000000-0005-0000-0000-0000D0080000}"/>
    <cellStyle name="20% - Accent1 5 4 4 2" xfId="8188" xr:uid="{00000000-0005-0000-0000-0000D1080000}"/>
    <cellStyle name="20% - Accent1 5 4 4 2 2" xfId="8189" xr:uid="{00000000-0005-0000-0000-0000D2080000}"/>
    <cellStyle name="20% - Accent1 5 4 4 2 3" xfId="8190" xr:uid="{00000000-0005-0000-0000-0000D3080000}"/>
    <cellStyle name="20% - Accent1 5 4 4 2_OATT calc" xfId="8191" xr:uid="{00000000-0005-0000-0000-0000D4080000}"/>
    <cellStyle name="20% - Accent1 5 4 4 3" xfId="8192" xr:uid="{00000000-0005-0000-0000-0000D5080000}"/>
    <cellStyle name="20% - Accent1 5 4 4 4" xfId="8193" xr:uid="{00000000-0005-0000-0000-0000D6080000}"/>
    <cellStyle name="20% - Accent1 5 4 4_OATT calc" xfId="8194" xr:uid="{00000000-0005-0000-0000-0000D7080000}"/>
    <cellStyle name="20% - Accent1 5 4 5" xfId="8195" xr:uid="{00000000-0005-0000-0000-0000D8080000}"/>
    <cellStyle name="20% - Accent1 5 4 5 2" xfId="8196" xr:uid="{00000000-0005-0000-0000-0000D9080000}"/>
    <cellStyle name="20% - Accent1 5 4 5 3" xfId="8197" xr:uid="{00000000-0005-0000-0000-0000DA080000}"/>
    <cellStyle name="20% - Accent1 5 4 5_OATT calc" xfId="8198" xr:uid="{00000000-0005-0000-0000-0000DB080000}"/>
    <cellStyle name="20% - Accent1 5 4 6" xfId="8199" xr:uid="{00000000-0005-0000-0000-0000DC080000}"/>
    <cellStyle name="20% - Accent1 5 4 7" xfId="8200" xr:uid="{00000000-0005-0000-0000-0000DD080000}"/>
    <cellStyle name="20% - Accent1 5 4 8" xfId="8201" xr:uid="{00000000-0005-0000-0000-0000DE080000}"/>
    <cellStyle name="20% - Accent1 5 4 9" xfId="8202" xr:uid="{00000000-0005-0000-0000-0000DF080000}"/>
    <cellStyle name="20% - Accent1 5 4_OATT calc" xfId="8203" xr:uid="{00000000-0005-0000-0000-0000E0080000}"/>
    <cellStyle name="20% - Accent1 5 5" xfId="4304" xr:uid="{00000000-0005-0000-0000-0000E1080000}"/>
    <cellStyle name="20% - Accent1 5 5 10" xfId="8204" xr:uid="{00000000-0005-0000-0000-0000E2080000}"/>
    <cellStyle name="20% - Accent1 5 5 11" xfId="8205" xr:uid="{00000000-0005-0000-0000-0000E3080000}"/>
    <cellStyle name="20% - Accent1 5 5 2" xfId="8206" xr:uid="{00000000-0005-0000-0000-0000E4080000}"/>
    <cellStyle name="20% - Accent1 5 5 2 2" xfId="8207" xr:uid="{00000000-0005-0000-0000-0000E5080000}"/>
    <cellStyle name="20% - Accent1 5 5 2 2 2" xfId="8208" xr:uid="{00000000-0005-0000-0000-0000E6080000}"/>
    <cellStyle name="20% - Accent1 5 5 2 2 3" xfId="8209" xr:uid="{00000000-0005-0000-0000-0000E7080000}"/>
    <cellStyle name="20% - Accent1 5 5 2 2_OATT calc" xfId="8210" xr:uid="{00000000-0005-0000-0000-0000E8080000}"/>
    <cellStyle name="20% - Accent1 5 5 2 3" xfId="8211" xr:uid="{00000000-0005-0000-0000-0000E9080000}"/>
    <cellStyle name="20% - Accent1 5 5 2 4" xfId="8212" xr:uid="{00000000-0005-0000-0000-0000EA080000}"/>
    <cellStyle name="20% - Accent1 5 5 2 5" xfId="8213" xr:uid="{00000000-0005-0000-0000-0000EB080000}"/>
    <cellStyle name="20% - Accent1 5 5 2_OATT calc" xfId="8214" xr:uid="{00000000-0005-0000-0000-0000EC080000}"/>
    <cellStyle name="20% - Accent1 5 5 3" xfId="8215" xr:uid="{00000000-0005-0000-0000-0000ED080000}"/>
    <cellStyle name="20% - Accent1 5 5 3 2" xfId="8216" xr:uid="{00000000-0005-0000-0000-0000EE080000}"/>
    <cellStyle name="20% - Accent1 5 5 3 2 2" xfId="8217" xr:uid="{00000000-0005-0000-0000-0000EF080000}"/>
    <cellStyle name="20% - Accent1 5 5 3 2 3" xfId="8218" xr:uid="{00000000-0005-0000-0000-0000F0080000}"/>
    <cellStyle name="20% - Accent1 5 5 3 2_OATT calc" xfId="8219" xr:uid="{00000000-0005-0000-0000-0000F1080000}"/>
    <cellStyle name="20% - Accent1 5 5 3 3" xfId="8220" xr:uid="{00000000-0005-0000-0000-0000F2080000}"/>
    <cellStyle name="20% - Accent1 5 5 3 4" xfId="8221" xr:uid="{00000000-0005-0000-0000-0000F3080000}"/>
    <cellStyle name="20% - Accent1 5 5 3_OATT calc" xfId="8222" xr:uid="{00000000-0005-0000-0000-0000F4080000}"/>
    <cellStyle name="20% - Accent1 5 5 4" xfId="8223" xr:uid="{00000000-0005-0000-0000-0000F5080000}"/>
    <cellStyle name="20% - Accent1 5 5 4 2" xfId="8224" xr:uid="{00000000-0005-0000-0000-0000F6080000}"/>
    <cellStyle name="20% - Accent1 5 5 4 3" xfId="8225" xr:uid="{00000000-0005-0000-0000-0000F7080000}"/>
    <cellStyle name="20% - Accent1 5 5 4_OATT calc" xfId="8226" xr:uid="{00000000-0005-0000-0000-0000F8080000}"/>
    <cellStyle name="20% - Accent1 5 5 5" xfId="8227" xr:uid="{00000000-0005-0000-0000-0000F9080000}"/>
    <cellStyle name="20% - Accent1 5 5 6" xfId="8228" xr:uid="{00000000-0005-0000-0000-0000FA080000}"/>
    <cellStyle name="20% - Accent1 5 5 7" xfId="8229" xr:uid="{00000000-0005-0000-0000-0000FB080000}"/>
    <cellStyle name="20% - Accent1 5 5 8" xfId="8230" xr:uid="{00000000-0005-0000-0000-0000FC080000}"/>
    <cellStyle name="20% - Accent1 5 5 9" xfId="8231" xr:uid="{00000000-0005-0000-0000-0000FD080000}"/>
    <cellStyle name="20% - Accent1 5 5_OATT calc" xfId="8232" xr:uid="{00000000-0005-0000-0000-0000FE080000}"/>
    <cellStyle name="20% - Accent1 5 6" xfId="5204" xr:uid="{00000000-0005-0000-0000-0000FF080000}"/>
    <cellStyle name="20% - Accent1 5 6 2" xfId="8233" xr:uid="{00000000-0005-0000-0000-000000090000}"/>
    <cellStyle name="20% - Accent1 5 6 2 2" xfId="8234" xr:uid="{00000000-0005-0000-0000-000001090000}"/>
    <cellStyle name="20% - Accent1 5 6 2 3" xfId="8235" xr:uid="{00000000-0005-0000-0000-000002090000}"/>
    <cellStyle name="20% - Accent1 5 6 2_OATT calc" xfId="8236" xr:uid="{00000000-0005-0000-0000-000003090000}"/>
    <cellStyle name="20% - Accent1 5 6 3" xfId="8237" xr:uid="{00000000-0005-0000-0000-000004090000}"/>
    <cellStyle name="20% - Accent1 5 6 4" xfId="8238" xr:uid="{00000000-0005-0000-0000-000005090000}"/>
    <cellStyle name="20% - Accent1 5 6 5" xfId="8239" xr:uid="{00000000-0005-0000-0000-000006090000}"/>
    <cellStyle name="20% - Accent1 5 6_OATT calc" xfId="8240" xr:uid="{00000000-0005-0000-0000-000007090000}"/>
    <cellStyle name="20% - Accent1 5 7" xfId="8241" xr:uid="{00000000-0005-0000-0000-000008090000}"/>
    <cellStyle name="20% - Accent1 5 7 2" xfId="8242" xr:uid="{00000000-0005-0000-0000-000009090000}"/>
    <cellStyle name="20% - Accent1 5 7 2 2" xfId="8243" xr:uid="{00000000-0005-0000-0000-00000A090000}"/>
    <cellStyle name="20% - Accent1 5 7 2 3" xfId="8244" xr:uid="{00000000-0005-0000-0000-00000B090000}"/>
    <cellStyle name="20% - Accent1 5 7 2_OATT calc" xfId="8245" xr:uid="{00000000-0005-0000-0000-00000C090000}"/>
    <cellStyle name="20% - Accent1 5 7 3" xfId="8246" xr:uid="{00000000-0005-0000-0000-00000D090000}"/>
    <cellStyle name="20% - Accent1 5 7 4" xfId="8247" xr:uid="{00000000-0005-0000-0000-00000E090000}"/>
    <cellStyle name="20% - Accent1 5 7_OATT calc" xfId="8248" xr:uid="{00000000-0005-0000-0000-00000F090000}"/>
    <cellStyle name="20% - Accent1 5 8" xfId="8249" xr:uid="{00000000-0005-0000-0000-000010090000}"/>
    <cellStyle name="20% - Accent1 5 8 2" xfId="8250" xr:uid="{00000000-0005-0000-0000-000011090000}"/>
    <cellStyle name="20% - Accent1 5 8 3" xfId="8251" xr:uid="{00000000-0005-0000-0000-000012090000}"/>
    <cellStyle name="20% - Accent1 5 8_OATT calc" xfId="8252" xr:uid="{00000000-0005-0000-0000-000013090000}"/>
    <cellStyle name="20% - Accent1 5 9" xfId="8253" xr:uid="{00000000-0005-0000-0000-000014090000}"/>
    <cellStyle name="20% - Accent1 5_OATT calc" xfId="8254" xr:uid="{00000000-0005-0000-0000-000015090000}"/>
    <cellStyle name="20% - Accent1 6" xfId="3368" xr:uid="{00000000-0005-0000-0000-000016090000}"/>
    <cellStyle name="20% - Accent1 6 10" xfId="8255" xr:uid="{00000000-0005-0000-0000-000017090000}"/>
    <cellStyle name="20% - Accent1 6 11" xfId="8256" xr:uid="{00000000-0005-0000-0000-000018090000}"/>
    <cellStyle name="20% - Accent1 6 12" xfId="8257" xr:uid="{00000000-0005-0000-0000-000019090000}"/>
    <cellStyle name="20% - Accent1 6 2" xfId="3951" xr:uid="{00000000-0005-0000-0000-00001A090000}"/>
    <cellStyle name="20% - Accent1 6 2 10" xfId="8258" xr:uid="{00000000-0005-0000-0000-00001B090000}"/>
    <cellStyle name="20% - Accent1 6 2 11" xfId="8259" xr:uid="{00000000-0005-0000-0000-00001C090000}"/>
    <cellStyle name="20% - Accent1 6 2 2" xfId="5052" xr:uid="{00000000-0005-0000-0000-00001D090000}"/>
    <cellStyle name="20% - Accent1 6 2 2 10" xfId="8260" xr:uid="{00000000-0005-0000-0000-00001E090000}"/>
    <cellStyle name="20% - Accent1 6 2 2 11" xfId="8261" xr:uid="{00000000-0005-0000-0000-00001F090000}"/>
    <cellStyle name="20% - Accent1 6 2 2 2" xfId="8262" xr:uid="{00000000-0005-0000-0000-000020090000}"/>
    <cellStyle name="20% - Accent1 6 2 2 2 2" xfId="8263" xr:uid="{00000000-0005-0000-0000-000021090000}"/>
    <cellStyle name="20% - Accent1 6 2 2 2 2 2" xfId="8264" xr:uid="{00000000-0005-0000-0000-000022090000}"/>
    <cellStyle name="20% - Accent1 6 2 2 2 2 3" xfId="8265" xr:uid="{00000000-0005-0000-0000-000023090000}"/>
    <cellStyle name="20% - Accent1 6 2 2 2 2_OATT calc" xfId="8266" xr:uid="{00000000-0005-0000-0000-000024090000}"/>
    <cellStyle name="20% - Accent1 6 2 2 2 3" xfId="8267" xr:uid="{00000000-0005-0000-0000-000025090000}"/>
    <cellStyle name="20% - Accent1 6 2 2 2 4" xfId="8268" xr:uid="{00000000-0005-0000-0000-000026090000}"/>
    <cellStyle name="20% - Accent1 6 2 2 2 5" xfId="8269" xr:uid="{00000000-0005-0000-0000-000027090000}"/>
    <cellStyle name="20% - Accent1 6 2 2 2_OATT calc" xfId="8270" xr:uid="{00000000-0005-0000-0000-000028090000}"/>
    <cellStyle name="20% - Accent1 6 2 2 3" xfId="8271" xr:uid="{00000000-0005-0000-0000-000029090000}"/>
    <cellStyle name="20% - Accent1 6 2 2 3 2" xfId="8272" xr:uid="{00000000-0005-0000-0000-00002A090000}"/>
    <cellStyle name="20% - Accent1 6 2 2 3 2 2" xfId="8273" xr:uid="{00000000-0005-0000-0000-00002B090000}"/>
    <cellStyle name="20% - Accent1 6 2 2 3 2 3" xfId="8274" xr:uid="{00000000-0005-0000-0000-00002C090000}"/>
    <cellStyle name="20% - Accent1 6 2 2 3 2_OATT calc" xfId="8275" xr:uid="{00000000-0005-0000-0000-00002D090000}"/>
    <cellStyle name="20% - Accent1 6 2 2 3 3" xfId="8276" xr:uid="{00000000-0005-0000-0000-00002E090000}"/>
    <cellStyle name="20% - Accent1 6 2 2 3 4" xfId="8277" xr:uid="{00000000-0005-0000-0000-00002F090000}"/>
    <cellStyle name="20% - Accent1 6 2 2 3_OATT calc" xfId="8278" xr:uid="{00000000-0005-0000-0000-000030090000}"/>
    <cellStyle name="20% - Accent1 6 2 2 4" xfId="8279" xr:uid="{00000000-0005-0000-0000-000031090000}"/>
    <cellStyle name="20% - Accent1 6 2 2 4 2" xfId="8280" xr:uid="{00000000-0005-0000-0000-000032090000}"/>
    <cellStyle name="20% - Accent1 6 2 2 4 3" xfId="8281" xr:uid="{00000000-0005-0000-0000-000033090000}"/>
    <cellStyle name="20% - Accent1 6 2 2 4_OATT calc" xfId="8282" xr:uid="{00000000-0005-0000-0000-000034090000}"/>
    <cellStyle name="20% - Accent1 6 2 2 5" xfId="8283" xr:uid="{00000000-0005-0000-0000-000035090000}"/>
    <cellStyle name="20% - Accent1 6 2 2 6" xfId="8284" xr:uid="{00000000-0005-0000-0000-000036090000}"/>
    <cellStyle name="20% - Accent1 6 2 2 7" xfId="8285" xr:uid="{00000000-0005-0000-0000-000037090000}"/>
    <cellStyle name="20% - Accent1 6 2 2 8" xfId="8286" xr:uid="{00000000-0005-0000-0000-000038090000}"/>
    <cellStyle name="20% - Accent1 6 2 2 9" xfId="8287" xr:uid="{00000000-0005-0000-0000-000039090000}"/>
    <cellStyle name="20% - Accent1 6 2 2_OATT calc" xfId="8288" xr:uid="{00000000-0005-0000-0000-00003A090000}"/>
    <cellStyle name="20% - Accent1 6 2 3" xfId="6007" xr:uid="{00000000-0005-0000-0000-00003B090000}"/>
    <cellStyle name="20% - Accent1 6 2 3 2" xfId="8289" xr:uid="{00000000-0005-0000-0000-00003C090000}"/>
    <cellStyle name="20% - Accent1 6 2 3 2 2" xfId="8290" xr:uid="{00000000-0005-0000-0000-00003D090000}"/>
    <cellStyle name="20% - Accent1 6 2 3 2 3" xfId="8291" xr:uid="{00000000-0005-0000-0000-00003E090000}"/>
    <cellStyle name="20% - Accent1 6 2 3 2_OATT calc" xfId="8292" xr:uid="{00000000-0005-0000-0000-00003F090000}"/>
    <cellStyle name="20% - Accent1 6 2 3 3" xfId="8293" xr:uid="{00000000-0005-0000-0000-000040090000}"/>
    <cellStyle name="20% - Accent1 6 2 3 4" xfId="8294" xr:uid="{00000000-0005-0000-0000-000041090000}"/>
    <cellStyle name="20% - Accent1 6 2 3 5" xfId="8295" xr:uid="{00000000-0005-0000-0000-000042090000}"/>
    <cellStyle name="20% - Accent1 6 2 3_OATT calc" xfId="8296" xr:uid="{00000000-0005-0000-0000-000043090000}"/>
    <cellStyle name="20% - Accent1 6 2 4" xfId="8297" xr:uid="{00000000-0005-0000-0000-000044090000}"/>
    <cellStyle name="20% - Accent1 6 2 4 2" xfId="8298" xr:uid="{00000000-0005-0000-0000-000045090000}"/>
    <cellStyle name="20% - Accent1 6 2 4 2 2" xfId="8299" xr:uid="{00000000-0005-0000-0000-000046090000}"/>
    <cellStyle name="20% - Accent1 6 2 4 2 3" xfId="8300" xr:uid="{00000000-0005-0000-0000-000047090000}"/>
    <cellStyle name="20% - Accent1 6 2 4 2_OATT calc" xfId="8301" xr:uid="{00000000-0005-0000-0000-000048090000}"/>
    <cellStyle name="20% - Accent1 6 2 4 3" xfId="8302" xr:uid="{00000000-0005-0000-0000-000049090000}"/>
    <cellStyle name="20% - Accent1 6 2 4 4" xfId="8303" xr:uid="{00000000-0005-0000-0000-00004A090000}"/>
    <cellStyle name="20% - Accent1 6 2 4_OATT calc" xfId="8304" xr:uid="{00000000-0005-0000-0000-00004B090000}"/>
    <cellStyle name="20% - Accent1 6 2 5" xfId="8305" xr:uid="{00000000-0005-0000-0000-00004C090000}"/>
    <cellStyle name="20% - Accent1 6 2 5 2" xfId="8306" xr:uid="{00000000-0005-0000-0000-00004D090000}"/>
    <cellStyle name="20% - Accent1 6 2 5 3" xfId="8307" xr:uid="{00000000-0005-0000-0000-00004E090000}"/>
    <cellStyle name="20% - Accent1 6 2 5_OATT calc" xfId="8308" xr:uid="{00000000-0005-0000-0000-00004F090000}"/>
    <cellStyle name="20% - Accent1 6 2 6" xfId="8309" xr:uid="{00000000-0005-0000-0000-000050090000}"/>
    <cellStyle name="20% - Accent1 6 2 7" xfId="8310" xr:uid="{00000000-0005-0000-0000-000051090000}"/>
    <cellStyle name="20% - Accent1 6 2 8" xfId="8311" xr:uid="{00000000-0005-0000-0000-000052090000}"/>
    <cellStyle name="20% - Accent1 6 2 9" xfId="8312" xr:uid="{00000000-0005-0000-0000-000053090000}"/>
    <cellStyle name="20% - Accent1 6 2_OATT calc" xfId="8313" xr:uid="{00000000-0005-0000-0000-000054090000}"/>
    <cellStyle name="20% - Accent1 6 3" xfId="4634" xr:uid="{00000000-0005-0000-0000-000055090000}"/>
    <cellStyle name="20% - Accent1 6 3 10" xfId="8314" xr:uid="{00000000-0005-0000-0000-000056090000}"/>
    <cellStyle name="20% - Accent1 6 3 11" xfId="8315" xr:uid="{00000000-0005-0000-0000-000057090000}"/>
    <cellStyle name="20% - Accent1 6 3 2" xfId="8316" xr:uid="{00000000-0005-0000-0000-000058090000}"/>
    <cellStyle name="20% - Accent1 6 3 2 2" xfId="8317" xr:uid="{00000000-0005-0000-0000-000059090000}"/>
    <cellStyle name="20% - Accent1 6 3 2 2 2" xfId="8318" xr:uid="{00000000-0005-0000-0000-00005A090000}"/>
    <cellStyle name="20% - Accent1 6 3 2 2 3" xfId="8319" xr:uid="{00000000-0005-0000-0000-00005B090000}"/>
    <cellStyle name="20% - Accent1 6 3 2 2_OATT calc" xfId="8320" xr:uid="{00000000-0005-0000-0000-00005C090000}"/>
    <cellStyle name="20% - Accent1 6 3 2 3" xfId="8321" xr:uid="{00000000-0005-0000-0000-00005D090000}"/>
    <cellStyle name="20% - Accent1 6 3 2 4" xfId="8322" xr:uid="{00000000-0005-0000-0000-00005E090000}"/>
    <cellStyle name="20% - Accent1 6 3 2 5" xfId="8323" xr:uid="{00000000-0005-0000-0000-00005F090000}"/>
    <cellStyle name="20% - Accent1 6 3 2_OATT calc" xfId="8324" xr:uid="{00000000-0005-0000-0000-000060090000}"/>
    <cellStyle name="20% - Accent1 6 3 3" xfId="8325" xr:uid="{00000000-0005-0000-0000-000061090000}"/>
    <cellStyle name="20% - Accent1 6 3 3 2" xfId="8326" xr:uid="{00000000-0005-0000-0000-000062090000}"/>
    <cellStyle name="20% - Accent1 6 3 3 2 2" xfId="8327" xr:uid="{00000000-0005-0000-0000-000063090000}"/>
    <cellStyle name="20% - Accent1 6 3 3 2 3" xfId="8328" xr:uid="{00000000-0005-0000-0000-000064090000}"/>
    <cellStyle name="20% - Accent1 6 3 3 2_OATT calc" xfId="8329" xr:uid="{00000000-0005-0000-0000-000065090000}"/>
    <cellStyle name="20% - Accent1 6 3 3 3" xfId="8330" xr:uid="{00000000-0005-0000-0000-000066090000}"/>
    <cellStyle name="20% - Accent1 6 3 3 4" xfId="8331" xr:uid="{00000000-0005-0000-0000-000067090000}"/>
    <cellStyle name="20% - Accent1 6 3 3_OATT calc" xfId="8332" xr:uid="{00000000-0005-0000-0000-000068090000}"/>
    <cellStyle name="20% - Accent1 6 3 4" xfId="8333" xr:uid="{00000000-0005-0000-0000-000069090000}"/>
    <cellStyle name="20% - Accent1 6 3 4 2" xfId="8334" xr:uid="{00000000-0005-0000-0000-00006A090000}"/>
    <cellStyle name="20% - Accent1 6 3 4 3" xfId="8335" xr:uid="{00000000-0005-0000-0000-00006B090000}"/>
    <cellStyle name="20% - Accent1 6 3 4_OATT calc" xfId="8336" xr:uid="{00000000-0005-0000-0000-00006C090000}"/>
    <cellStyle name="20% - Accent1 6 3 5" xfId="8337" xr:uid="{00000000-0005-0000-0000-00006D090000}"/>
    <cellStyle name="20% - Accent1 6 3 6" xfId="8338" xr:uid="{00000000-0005-0000-0000-00006E090000}"/>
    <cellStyle name="20% - Accent1 6 3 7" xfId="8339" xr:uid="{00000000-0005-0000-0000-00006F090000}"/>
    <cellStyle name="20% - Accent1 6 3 8" xfId="8340" xr:uid="{00000000-0005-0000-0000-000070090000}"/>
    <cellStyle name="20% - Accent1 6 3 9" xfId="8341" xr:uid="{00000000-0005-0000-0000-000071090000}"/>
    <cellStyle name="20% - Accent1 6 3_OATT calc" xfId="8342" xr:uid="{00000000-0005-0000-0000-000072090000}"/>
    <cellStyle name="20% - Accent1 6 4" xfId="5534" xr:uid="{00000000-0005-0000-0000-000073090000}"/>
    <cellStyle name="20% - Accent1 6 4 2" xfId="8343" xr:uid="{00000000-0005-0000-0000-000074090000}"/>
    <cellStyle name="20% - Accent1 6 4 2 2" xfId="8344" xr:uid="{00000000-0005-0000-0000-000075090000}"/>
    <cellStyle name="20% - Accent1 6 4 2 3" xfId="8345" xr:uid="{00000000-0005-0000-0000-000076090000}"/>
    <cellStyle name="20% - Accent1 6 4 2_OATT calc" xfId="8346" xr:uid="{00000000-0005-0000-0000-000077090000}"/>
    <cellStyle name="20% - Accent1 6 4 3" xfId="8347" xr:uid="{00000000-0005-0000-0000-000078090000}"/>
    <cellStyle name="20% - Accent1 6 4 4" xfId="8348" xr:uid="{00000000-0005-0000-0000-000079090000}"/>
    <cellStyle name="20% - Accent1 6 4 5" xfId="8349" xr:uid="{00000000-0005-0000-0000-00007A090000}"/>
    <cellStyle name="20% - Accent1 6 4_OATT calc" xfId="8350" xr:uid="{00000000-0005-0000-0000-00007B090000}"/>
    <cellStyle name="20% - Accent1 6 5" xfId="8351" xr:uid="{00000000-0005-0000-0000-00007C090000}"/>
    <cellStyle name="20% - Accent1 6 5 2" xfId="8352" xr:uid="{00000000-0005-0000-0000-00007D090000}"/>
    <cellStyle name="20% - Accent1 6 5 2 2" xfId="8353" xr:uid="{00000000-0005-0000-0000-00007E090000}"/>
    <cellStyle name="20% - Accent1 6 5 2 3" xfId="8354" xr:uid="{00000000-0005-0000-0000-00007F090000}"/>
    <cellStyle name="20% - Accent1 6 5 2_OATT calc" xfId="8355" xr:uid="{00000000-0005-0000-0000-000080090000}"/>
    <cellStyle name="20% - Accent1 6 5 3" xfId="8356" xr:uid="{00000000-0005-0000-0000-000081090000}"/>
    <cellStyle name="20% - Accent1 6 5 4" xfId="8357" xr:uid="{00000000-0005-0000-0000-000082090000}"/>
    <cellStyle name="20% - Accent1 6 5_OATT calc" xfId="8358" xr:uid="{00000000-0005-0000-0000-000083090000}"/>
    <cellStyle name="20% - Accent1 6 6" xfId="8359" xr:uid="{00000000-0005-0000-0000-000084090000}"/>
    <cellStyle name="20% - Accent1 6 6 2" xfId="8360" xr:uid="{00000000-0005-0000-0000-000085090000}"/>
    <cellStyle name="20% - Accent1 6 6 3" xfId="8361" xr:uid="{00000000-0005-0000-0000-000086090000}"/>
    <cellStyle name="20% - Accent1 6 6_OATT calc" xfId="8362" xr:uid="{00000000-0005-0000-0000-000087090000}"/>
    <cellStyle name="20% - Accent1 6 7" xfId="8363" xr:uid="{00000000-0005-0000-0000-000088090000}"/>
    <cellStyle name="20% - Accent1 6 8" xfId="8364" xr:uid="{00000000-0005-0000-0000-000089090000}"/>
    <cellStyle name="20% - Accent1 6 9" xfId="8365" xr:uid="{00000000-0005-0000-0000-00008A090000}"/>
    <cellStyle name="20% - Accent1 6_OATT calc" xfId="8366" xr:uid="{00000000-0005-0000-0000-00008B090000}"/>
    <cellStyle name="20% - Accent1 7" xfId="3460" xr:uid="{00000000-0005-0000-0000-00008C090000}"/>
    <cellStyle name="20% - Accent1 7 2" xfId="5100" xr:uid="{00000000-0005-0000-0000-00008D090000}"/>
    <cellStyle name="20% - Accent1 7 3" xfId="5595" xr:uid="{00000000-0005-0000-0000-00008E090000}"/>
    <cellStyle name="20% - Accent1 8" xfId="3541" xr:uid="{00000000-0005-0000-0000-00008F090000}"/>
    <cellStyle name="20% - Accent1 8 10" xfId="8367" xr:uid="{00000000-0005-0000-0000-000090090000}"/>
    <cellStyle name="20% - Accent1 8 11" xfId="8368" xr:uid="{00000000-0005-0000-0000-000091090000}"/>
    <cellStyle name="20% - Accent1 8 2" xfId="4646" xr:uid="{00000000-0005-0000-0000-000092090000}"/>
    <cellStyle name="20% - Accent1 8 2 10" xfId="8369" xr:uid="{00000000-0005-0000-0000-000093090000}"/>
    <cellStyle name="20% - Accent1 8 2 11" xfId="8370" xr:uid="{00000000-0005-0000-0000-000094090000}"/>
    <cellStyle name="20% - Accent1 8 2 2" xfId="8371" xr:uid="{00000000-0005-0000-0000-000095090000}"/>
    <cellStyle name="20% - Accent1 8 2 2 2" xfId="8372" xr:uid="{00000000-0005-0000-0000-000096090000}"/>
    <cellStyle name="20% - Accent1 8 2 2 2 2" xfId="8373" xr:uid="{00000000-0005-0000-0000-000097090000}"/>
    <cellStyle name="20% - Accent1 8 2 2 2 3" xfId="8374" xr:uid="{00000000-0005-0000-0000-000098090000}"/>
    <cellStyle name="20% - Accent1 8 2 2 2_OATT calc" xfId="8375" xr:uid="{00000000-0005-0000-0000-000099090000}"/>
    <cellStyle name="20% - Accent1 8 2 2 3" xfId="8376" xr:uid="{00000000-0005-0000-0000-00009A090000}"/>
    <cellStyle name="20% - Accent1 8 2 2 4" xfId="8377" xr:uid="{00000000-0005-0000-0000-00009B090000}"/>
    <cellStyle name="20% - Accent1 8 2 2 5" xfId="8378" xr:uid="{00000000-0005-0000-0000-00009C090000}"/>
    <cellStyle name="20% - Accent1 8 2 2_OATT calc" xfId="8379" xr:uid="{00000000-0005-0000-0000-00009D090000}"/>
    <cellStyle name="20% - Accent1 8 2 3" xfId="8380" xr:uid="{00000000-0005-0000-0000-00009E090000}"/>
    <cellStyle name="20% - Accent1 8 2 3 2" xfId="8381" xr:uid="{00000000-0005-0000-0000-00009F090000}"/>
    <cellStyle name="20% - Accent1 8 2 3 2 2" xfId="8382" xr:uid="{00000000-0005-0000-0000-0000A0090000}"/>
    <cellStyle name="20% - Accent1 8 2 3 2 3" xfId="8383" xr:uid="{00000000-0005-0000-0000-0000A1090000}"/>
    <cellStyle name="20% - Accent1 8 2 3 2_OATT calc" xfId="8384" xr:uid="{00000000-0005-0000-0000-0000A2090000}"/>
    <cellStyle name="20% - Accent1 8 2 3 3" xfId="8385" xr:uid="{00000000-0005-0000-0000-0000A3090000}"/>
    <cellStyle name="20% - Accent1 8 2 3 4" xfId="8386" xr:uid="{00000000-0005-0000-0000-0000A4090000}"/>
    <cellStyle name="20% - Accent1 8 2 3_OATT calc" xfId="8387" xr:uid="{00000000-0005-0000-0000-0000A5090000}"/>
    <cellStyle name="20% - Accent1 8 2 4" xfId="8388" xr:uid="{00000000-0005-0000-0000-0000A6090000}"/>
    <cellStyle name="20% - Accent1 8 2 4 2" xfId="8389" xr:uid="{00000000-0005-0000-0000-0000A7090000}"/>
    <cellStyle name="20% - Accent1 8 2 4 3" xfId="8390" xr:uid="{00000000-0005-0000-0000-0000A8090000}"/>
    <cellStyle name="20% - Accent1 8 2 4_OATT calc" xfId="8391" xr:uid="{00000000-0005-0000-0000-0000A9090000}"/>
    <cellStyle name="20% - Accent1 8 2 5" xfId="8392" xr:uid="{00000000-0005-0000-0000-0000AA090000}"/>
    <cellStyle name="20% - Accent1 8 2 6" xfId="8393" xr:uid="{00000000-0005-0000-0000-0000AB090000}"/>
    <cellStyle name="20% - Accent1 8 2 7" xfId="8394" xr:uid="{00000000-0005-0000-0000-0000AC090000}"/>
    <cellStyle name="20% - Accent1 8 2 8" xfId="8395" xr:uid="{00000000-0005-0000-0000-0000AD090000}"/>
    <cellStyle name="20% - Accent1 8 2 9" xfId="8396" xr:uid="{00000000-0005-0000-0000-0000AE090000}"/>
    <cellStyle name="20% - Accent1 8 2_OATT calc" xfId="8397" xr:uid="{00000000-0005-0000-0000-0000AF090000}"/>
    <cellStyle name="20% - Accent1 8 3" xfId="5612" xr:uid="{00000000-0005-0000-0000-0000B0090000}"/>
    <cellStyle name="20% - Accent1 8 3 2" xfId="8398" xr:uid="{00000000-0005-0000-0000-0000B1090000}"/>
    <cellStyle name="20% - Accent1 8 3 2 2" xfId="8399" xr:uid="{00000000-0005-0000-0000-0000B2090000}"/>
    <cellStyle name="20% - Accent1 8 3 2 3" xfId="8400" xr:uid="{00000000-0005-0000-0000-0000B3090000}"/>
    <cellStyle name="20% - Accent1 8 3 2_OATT calc" xfId="8401" xr:uid="{00000000-0005-0000-0000-0000B4090000}"/>
    <cellStyle name="20% - Accent1 8 3 3" xfId="8402" xr:uid="{00000000-0005-0000-0000-0000B5090000}"/>
    <cellStyle name="20% - Accent1 8 3 4" xfId="8403" xr:uid="{00000000-0005-0000-0000-0000B6090000}"/>
    <cellStyle name="20% - Accent1 8 3 5" xfId="8404" xr:uid="{00000000-0005-0000-0000-0000B7090000}"/>
    <cellStyle name="20% - Accent1 8 3_OATT calc" xfId="8405" xr:uid="{00000000-0005-0000-0000-0000B8090000}"/>
    <cellStyle name="20% - Accent1 8 4" xfId="8406" xr:uid="{00000000-0005-0000-0000-0000B9090000}"/>
    <cellStyle name="20% - Accent1 8 4 2" xfId="8407" xr:uid="{00000000-0005-0000-0000-0000BA090000}"/>
    <cellStyle name="20% - Accent1 8 4 2 2" xfId="8408" xr:uid="{00000000-0005-0000-0000-0000BB090000}"/>
    <cellStyle name="20% - Accent1 8 4 2 3" xfId="8409" xr:uid="{00000000-0005-0000-0000-0000BC090000}"/>
    <cellStyle name="20% - Accent1 8 4 2_OATT calc" xfId="8410" xr:uid="{00000000-0005-0000-0000-0000BD090000}"/>
    <cellStyle name="20% - Accent1 8 4 3" xfId="8411" xr:uid="{00000000-0005-0000-0000-0000BE090000}"/>
    <cellStyle name="20% - Accent1 8 4 4" xfId="8412" xr:uid="{00000000-0005-0000-0000-0000BF090000}"/>
    <cellStyle name="20% - Accent1 8 4_OATT calc" xfId="8413" xr:uid="{00000000-0005-0000-0000-0000C0090000}"/>
    <cellStyle name="20% - Accent1 8 5" xfId="8414" xr:uid="{00000000-0005-0000-0000-0000C1090000}"/>
    <cellStyle name="20% - Accent1 8 5 2" xfId="8415" xr:uid="{00000000-0005-0000-0000-0000C2090000}"/>
    <cellStyle name="20% - Accent1 8 5 3" xfId="8416" xr:uid="{00000000-0005-0000-0000-0000C3090000}"/>
    <cellStyle name="20% - Accent1 8 5_OATT calc" xfId="8417" xr:uid="{00000000-0005-0000-0000-0000C4090000}"/>
    <cellStyle name="20% - Accent1 8 6" xfId="8418" xr:uid="{00000000-0005-0000-0000-0000C5090000}"/>
    <cellStyle name="20% - Accent1 8 7" xfId="8419" xr:uid="{00000000-0005-0000-0000-0000C6090000}"/>
    <cellStyle name="20% - Accent1 8 8" xfId="8420" xr:uid="{00000000-0005-0000-0000-0000C7090000}"/>
    <cellStyle name="20% - Accent1 8 9" xfId="8421" xr:uid="{00000000-0005-0000-0000-0000C8090000}"/>
    <cellStyle name="20% - Accent1 8_OATT calc" xfId="8422" xr:uid="{00000000-0005-0000-0000-0000C9090000}"/>
    <cellStyle name="20% - Accent1 9" xfId="4226" xr:uid="{00000000-0005-0000-0000-0000CA090000}"/>
    <cellStyle name="20% - Accent1 9 10" xfId="8423" xr:uid="{00000000-0005-0000-0000-0000CB090000}"/>
    <cellStyle name="20% - Accent1 9 11" xfId="8424" xr:uid="{00000000-0005-0000-0000-0000CC090000}"/>
    <cellStyle name="20% - Accent1 9 2" xfId="6034" xr:uid="{00000000-0005-0000-0000-0000CD090000}"/>
    <cellStyle name="20% - Accent1 9 2 2" xfId="8425" xr:uid="{00000000-0005-0000-0000-0000CE090000}"/>
    <cellStyle name="20% - Accent1 9 2 2 2" xfId="8426" xr:uid="{00000000-0005-0000-0000-0000CF090000}"/>
    <cellStyle name="20% - Accent1 9 2 2 3" xfId="8427" xr:uid="{00000000-0005-0000-0000-0000D0090000}"/>
    <cellStyle name="20% - Accent1 9 2 2_OATT calc" xfId="8428" xr:uid="{00000000-0005-0000-0000-0000D1090000}"/>
    <cellStyle name="20% - Accent1 9 2 3" xfId="8429" xr:uid="{00000000-0005-0000-0000-0000D2090000}"/>
    <cellStyle name="20% - Accent1 9 2 4" xfId="8430" xr:uid="{00000000-0005-0000-0000-0000D3090000}"/>
    <cellStyle name="20% - Accent1 9 2 5" xfId="8431" xr:uid="{00000000-0005-0000-0000-0000D4090000}"/>
    <cellStyle name="20% - Accent1 9 2_OATT calc" xfId="8432" xr:uid="{00000000-0005-0000-0000-0000D5090000}"/>
    <cellStyle name="20% - Accent1 9 3" xfId="8433" xr:uid="{00000000-0005-0000-0000-0000D6090000}"/>
    <cellStyle name="20% - Accent1 9 3 2" xfId="8434" xr:uid="{00000000-0005-0000-0000-0000D7090000}"/>
    <cellStyle name="20% - Accent1 9 3 2 2" xfId="8435" xr:uid="{00000000-0005-0000-0000-0000D8090000}"/>
    <cellStyle name="20% - Accent1 9 3 2 3" xfId="8436" xr:uid="{00000000-0005-0000-0000-0000D9090000}"/>
    <cellStyle name="20% - Accent1 9 3 2_OATT calc" xfId="8437" xr:uid="{00000000-0005-0000-0000-0000DA090000}"/>
    <cellStyle name="20% - Accent1 9 3 3" xfId="8438" xr:uid="{00000000-0005-0000-0000-0000DB090000}"/>
    <cellStyle name="20% - Accent1 9 3 4" xfId="8439" xr:uid="{00000000-0005-0000-0000-0000DC090000}"/>
    <cellStyle name="20% - Accent1 9 3_OATT calc" xfId="8440" xr:uid="{00000000-0005-0000-0000-0000DD090000}"/>
    <cellStyle name="20% - Accent1 9 4" xfId="8441" xr:uid="{00000000-0005-0000-0000-0000DE090000}"/>
    <cellStyle name="20% - Accent1 9 4 2" xfId="8442" xr:uid="{00000000-0005-0000-0000-0000DF090000}"/>
    <cellStyle name="20% - Accent1 9 4 3" xfId="8443" xr:uid="{00000000-0005-0000-0000-0000E0090000}"/>
    <cellStyle name="20% - Accent1 9 4_OATT calc" xfId="8444" xr:uid="{00000000-0005-0000-0000-0000E1090000}"/>
    <cellStyle name="20% - Accent1 9 5" xfId="8445" xr:uid="{00000000-0005-0000-0000-0000E2090000}"/>
    <cellStyle name="20% - Accent1 9 6" xfId="8446" xr:uid="{00000000-0005-0000-0000-0000E3090000}"/>
    <cellStyle name="20% - Accent1 9 7" xfId="8447" xr:uid="{00000000-0005-0000-0000-0000E4090000}"/>
    <cellStyle name="20% - Accent1 9 8" xfId="8448" xr:uid="{00000000-0005-0000-0000-0000E5090000}"/>
    <cellStyle name="20% - Accent1 9 9" xfId="8449" xr:uid="{00000000-0005-0000-0000-0000E6090000}"/>
    <cellStyle name="20% - Accent1 9_OATT calc" xfId="8450" xr:uid="{00000000-0005-0000-0000-0000E7090000}"/>
    <cellStyle name="20% - Accent2" xfId="10" builtinId="34" customBuiltin="1"/>
    <cellStyle name="20% - Accent2 10" xfId="5123" xr:uid="{00000000-0005-0000-0000-0000E9090000}"/>
    <cellStyle name="20% - Accent2 10 2" xfId="8451" xr:uid="{00000000-0005-0000-0000-0000EA090000}"/>
    <cellStyle name="20% - Accent2 10 2 2" xfId="8452" xr:uid="{00000000-0005-0000-0000-0000EB090000}"/>
    <cellStyle name="20% - Accent2 10 2 3" xfId="8453" xr:uid="{00000000-0005-0000-0000-0000EC090000}"/>
    <cellStyle name="20% - Accent2 10 2_OATT calc" xfId="8454" xr:uid="{00000000-0005-0000-0000-0000ED090000}"/>
    <cellStyle name="20% - Accent2 10 3" xfId="8455" xr:uid="{00000000-0005-0000-0000-0000EE090000}"/>
    <cellStyle name="20% - Accent2 10 4" xfId="8456" xr:uid="{00000000-0005-0000-0000-0000EF090000}"/>
    <cellStyle name="20% - Accent2 10_OATT calc" xfId="8457" xr:uid="{00000000-0005-0000-0000-0000F0090000}"/>
    <cellStyle name="20% - Accent2 11" xfId="8458" xr:uid="{00000000-0005-0000-0000-0000F1090000}"/>
    <cellStyle name="20% - Accent2 11 2" xfId="8459" xr:uid="{00000000-0005-0000-0000-0000F2090000}"/>
    <cellStyle name="20% - Accent2 11 2 2" xfId="8460" xr:uid="{00000000-0005-0000-0000-0000F3090000}"/>
    <cellStyle name="20% - Accent2 11 2 3" xfId="8461" xr:uid="{00000000-0005-0000-0000-0000F4090000}"/>
    <cellStyle name="20% - Accent2 11 2_OATT calc" xfId="8462" xr:uid="{00000000-0005-0000-0000-0000F5090000}"/>
    <cellStyle name="20% - Accent2 11 3" xfId="8463" xr:uid="{00000000-0005-0000-0000-0000F6090000}"/>
    <cellStyle name="20% - Accent2 11 4" xfId="8464" xr:uid="{00000000-0005-0000-0000-0000F7090000}"/>
    <cellStyle name="20% - Accent2 11_OATT calc" xfId="8465" xr:uid="{00000000-0005-0000-0000-0000F8090000}"/>
    <cellStyle name="20% - Accent2 12" xfId="8466" xr:uid="{00000000-0005-0000-0000-0000F9090000}"/>
    <cellStyle name="20% - Accent2 12 2" xfId="8467" xr:uid="{00000000-0005-0000-0000-0000FA090000}"/>
    <cellStyle name="20% - Accent2 12 3" xfId="8468" xr:uid="{00000000-0005-0000-0000-0000FB090000}"/>
    <cellStyle name="20% - Accent2 12_OATT calc" xfId="8469" xr:uid="{00000000-0005-0000-0000-0000FC090000}"/>
    <cellStyle name="20% - Accent2 13" xfId="8470" xr:uid="{00000000-0005-0000-0000-0000FD090000}"/>
    <cellStyle name="20% - Accent2 14" xfId="8471" xr:uid="{00000000-0005-0000-0000-0000FE090000}"/>
    <cellStyle name="20% - Accent2 15" xfId="8472" xr:uid="{00000000-0005-0000-0000-0000FF090000}"/>
    <cellStyle name="20% - Accent2 16" xfId="8473" xr:uid="{00000000-0005-0000-0000-0000000A0000}"/>
    <cellStyle name="20% - Accent2 17" xfId="8474" xr:uid="{00000000-0005-0000-0000-0000010A0000}"/>
    <cellStyle name="20% - Accent2 18" xfId="8475" xr:uid="{00000000-0005-0000-0000-0000020A0000}"/>
    <cellStyle name="20% - Accent2 19" xfId="8476" xr:uid="{00000000-0005-0000-0000-0000030A0000}"/>
    <cellStyle name="20% - Accent2 2" xfId="11" xr:uid="{00000000-0005-0000-0000-0000040A0000}"/>
    <cellStyle name="20% - Accent2 2 10" xfId="8477" xr:uid="{00000000-0005-0000-0000-0000050A0000}"/>
    <cellStyle name="20% - Accent2 2 11" xfId="8478" xr:uid="{00000000-0005-0000-0000-0000060A0000}"/>
    <cellStyle name="20% - Accent2 2 12" xfId="8479" xr:uid="{00000000-0005-0000-0000-0000070A0000}"/>
    <cellStyle name="20% - Accent2 2 13" xfId="8480" xr:uid="{00000000-0005-0000-0000-0000080A0000}"/>
    <cellStyle name="20% - Accent2 2 2" xfId="12" xr:uid="{00000000-0005-0000-0000-0000090A0000}"/>
    <cellStyle name="20% - Accent2 2 2 10" xfId="8481" xr:uid="{00000000-0005-0000-0000-00000A0A0000}"/>
    <cellStyle name="20% - Accent2 2 2 11" xfId="8482" xr:uid="{00000000-0005-0000-0000-00000B0A0000}"/>
    <cellStyle name="20% - Accent2 2 2 12" xfId="8483" xr:uid="{00000000-0005-0000-0000-00000C0A0000}"/>
    <cellStyle name="20% - Accent2 2 2 13" xfId="8484" xr:uid="{00000000-0005-0000-0000-00000D0A0000}"/>
    <cellStyle name="20% - Accent2 2 2 14" xfId="8485" xr:uid="{00000000-0005-0000-0000-00000E0A0000}"/>
    <cellStyle name="20% - Accent2 2 2 15" xfId="8486" xr:uid="{00000000-0005-0000-0000-00000F0A0000}"/>
    <cellStyle name="20% - Accent2 2 2 2" xfId="3209" xr:uid="{00000000-0005-0000-0000-0000100A0000}"/>
    <cellStyle name="20% - Accent2 2 2 2 10" xfId="8487" xr:uid="{00000000-0005-0000-0000-0000110A0000}"/>
    <cellStyle name="20% - Accent2 2 2 2 11" xfId="8488" xr:uid="{00000000-0005-0000-0000-0000120A0000}"/>
    <cellStyle name="20% - Accent2 2 2 2 12" xfId="8489" xr:uid="{00000000-0005-0000-0000-0000130A0000}"/>
    <cellStyle name="20% - Accent2 2 2 2 2" xfId="3794" xr:uid="{00000000-0005-0000-0000-0000140A0000}"/>
    <cellStyle name="20% - Accent2 2 2 2 2 10" xfId="8490" xr:uid="{00000000-0005-0000-0000-0000150A0000}"/>
    <cellStyle name="20% - Accent2 2 2 2 2 11" xfId="8491" xr:uid="{00000000-0005-0000-0000-0000160A0000}"/>
    <cellStyle name="20% - Accent2 2 2 2 2 2" xfId="4895" xr:uid="{00000000-0005-0000-0000-0000170A0000}"/>
    <cellStyle name="20% - Accent2 2 2 2 2 2 10" xfId="8492" xr:uid="{00000000-0005-0000-0000-0000180A0000}"/>
    <cellStyle name="20% - Accent2 2 2 2 2 2 11" xfId="8493" xr:uid="{00000000-0005-0000-0000-0000190A0000}"/>
    <cellStyle name="20% - Accent2 2 2 2 2 2 2" xfId="8494" xr:uid="{00000000-0005-0000-0000-00001A0A0000}"/>
    <cellStyle name="20% - Accent2 2 2 2 2 2 2 2" xfId="8495" xr:uid="{00000000-0005-0000-0000-00001B0A0000}"/>
    <cellStyle name="20% - Accent2 2 2 2 2 2 2 2 2" xfId="8496" xr:uid="{00000000-0005-0000-0000-00001C0A0000}"/>
    <cellStyle name="20% - Accent2 2 2 2 2 2 2 2 3" xfId="8497" xr:uid="{00000000-0005-0000-0000-00001D0A0000}"/>
    <cellStyle name="20% - Accent2 2 2 2 2 2 2 2_OATT calc" xfId="8498" xr:uid="{00000000-0005-0000-0000-00001E0A0000}"/>
    <cellStyle name="20% - Accent2 2 2 2 2 2 2 3" xfId="8499" xr:uid="{00000000-0005-0000-0000-00001F0A0000}"/>
    <cellStyle name="20% - Accent2 2 2 2 2 2 2 4" xfId="8500" xr:uid="{00000000-0005-0000-0000-0000200A0000}"/>
    <cellStyle name="20% - Accent2 2 2 2 2 2 2 5" xfId="8501" xr:uid="{00000000-0005-0000-0000-0000210A0000}"/>
    <cellStyle name="20% - Accent2 2 2 2 2 2 2_OATT calc" xfId="8502" xr:uid="{00000000-0005-0000-0000-0000220A0000}"/>
    <cellStyle name="20% - Accent2 2 2 2 2 2 3" xfId="8503" xr:uid="{00000000-0005-0000-0000-0000230A0000}"/>
    <cellStyle name="20% - Accent2 2 2 2 2 2 3 2" xfId="8504" xr:uid="{00000000-0005-0000-0000-0000240A0000}"/>
    <cellStyle name="20% - Accent2 2 2 2 2 2 3 2 2" xfId="8505" xr:uid="{00000000-0005-0000-0000-0000250A0000}"/>
    <cellStyle name="20% - Accent2 2 2 2 2 2 3 2 3" xfId="8506" xr:uid="{00000000-0005-0000-0000-0000260A0000}"/>
    <cellStyle name="20% - Accent2 2 2 2 2 2 3 2_OATT calc" xfId="8507" xr:uid="{00000000-0005-0000-0000-0000270A0000}"/>
    <cellStyle name="20% - Accent2 2 2 2 2 2 3 3" xfId="8508" xr:uid="{00000000-0005-0000-0000-0000280A0000}"/>
    <cellStyle name="20% - Accent2 2 2 2 2 2 3 4" xfId="8509" xr:uid="{00000000-0005-0000-0000-0000290A0000}"/>
    <cellStyle name="20% - Accent2 2 2 2 2 2 3_OATT calc" xfId="8510" xr:uid="{00000000-0005-0000-0000-00002A0A0000}"/>
    <cellStyle name="20% - Accent2 2 2 2 2 2 4" xfId="8511" xr:uid="{00000000-0005-0000-0000-00002B0A0000}"/>
    <cellStyle name="20% - Accent2 2 2 2 2 2 4 2" xfId="8512" xr:uid="{00000000-0005-0000-0000-00002C0A0000}"/>
    <cellStyle name="20% - Accent2 2 2 2 2 2 4 3" xfId="8513" xr:uid="{00000000-0005-0000-0000-00002D0A0000}"/>
    <cellStyle name="20% - Accent2 2 2 2 2 2 4_OATT calc" xfId="8514" xr:uid="{00000000-0005-0000-0000-00002E0A0000}"/>
    <cellStyle name="20% - Accent2 2 2 2 2 2 5" xfId="8515" xr:uid="{00000000-0005-0000-0000-00002F0A0000}"/>
    <cellStyle name="20% - Accent2 2 2 2 2 2 6" xfId="8516" xr:uid="{00000000-0005-0000-0000-0000300A0000}"/>
    <cellStyle name="20% - Accent2 2 2 2 2 2 7" xfId="8517" xr:uid="{00000000-0005-0000-0000-0000310A0000}"/>
    <cellStyle name="20% - Accent2 2 2 2 2 2 8" xfId="8518" xr:uid="{00000000-0005-0000-0000-0000320A0000}"/>
    <cellStyle name="20% - Accent2 2 2 2 2 2 9" xfId="8519" xr:uid="{00000000-0005-0000-0000-0000330A0000}"/>
    <cellStyle name="20% - Accent2 2 2 2 2 2_OATT calc" xfId="8520" xr:uid="{00000000-0005-0000-0000-0000340A0000}"/>
    <cellStyle name="20% - Accent2 2 2 2 2 3" xfId="5852" xr:uid="{00000000-0005-0000-0000-0000350A0000}"/>
    <cellStyle name="20% - Accent2 2 2 2 2 3 2" xfId="8521" xr:uid="{00000000-0005-0000-0000-0000360A0000}"/>
    <cellStyle name="20% - Accent2 2 2 2 2 3 2 2" xfId="8522" xr:uid="{00000000-0005-0000-0000-0000370A0000}"/>
    <cellStyle name="20% - Accent2 2 2 2 2 3 2 3" xfId="8523" xr:uid="{00000000-0005-0000-0000-0000380A0000}"/>
    <cellStyle name="20% - Accent2 2 2 2 2 3 2_OATT calc" xfId="8524" xr:uid="{00000000-0005-0000-0000-0000390A0000}"/>
    <cellStyle name="20% - Accent2 2 2 2 2 3 3" xfId="8525" xr:uid="{00000000-0005-0000-0000-00003A0A0000}"/>
    <cellStyle name="20% - Accent2 2 2 2 2 3 4" xfId="8526" xr:uid="{00000000-0005-0000-0000-00003B0A0000}"/>
    <cellStyle name="20% - Accent2 2 2 2 2 3 5" xfId="8527" xr:uid="{00000000-0005-0000-0000-00003C0A0000}"/>
    <cellStyle name="20% - Accent2 2 2 2 2 3_OATT calc" xfId="8528" xr:uid="{00000000-0005-0000-0000-00003D0A0000}"/>
    <cellStyle name="20% - Accent2 2 2 2 2 4" xfId="8529" xr:uid="{00000000-0005-0000-0000-00003E0A0000}"/>
    <cellStyle name="20% - Accent2 2 2 2 2 4 2" xfId="8530" xr:uid="{00000000-0005-0000-0000-00003F0A0000}"/>
    <cellStyle name="20% - Accent2 2 2 2 2 4 2 2" xfId="8531" xr:uid="{00000000-0005-0000-0000-0000400A0000}"/>
    <cellStyle name="20% - Accent2 2 2 2 2 4 2 3" xfId="8532" xr:uid="{00000000-0005-0000-0000-0000410A0000}"/>
    <cellStyle name="20% - Accent2 2 2 2 2 4 2_OATT calc" xfId="8533" xr:uid="{00000000-0005-0000-0000-0000420A0000}"/>
    <cellStyle name="20% - Accent2 2 2 2 2 4 3" xfId="8534" xr:uid="{00000000-0005-0000-0000-0000430A0000}"/>
    <cellStyle name="20% - Accent2 2 2 2 2 4 4" xfId="8535" xr:uid="{00000000-0005-0000-0000-0000440A0000}"/>
    <cellStyle name="20% - Accent2 2 2 2 2 4_OATT calc" xfId="8536" xr:uid="{00000000-0005-0000-0000-0000450A0000}"/>
    <cellStyle name="20% - Accent2 2 2 2 2 5" xfId="8537" xr:uid="{00000000-0005-0000-0000-0000460A0000}"/>
    <cellStyle name="20% - Accent2 2 2 2 2 5 2" xfId="8538" xr:uid="{00000000-0005-0000-0000-0000470A0000}"/>
    <cellStyle name="20% - Accent2 2 2 2 2 5 3" xfId="8539" xr:uid="{00000000-0005-0000-0000-0000480A0000}"/>
    <cellStyle name="20% - Accent2 2 2 2 2 5_OATT calc" xfId="8540" xr:uid="{00000000-0005-0000-0000-0000490A0000}"/>
    <cellStyle name="20% - Accent2 2 2 2 2 6" xfId="8541" xr:uid="{00000000-0005-0000-0000-00004A0A0000}"/>
    <cellStyle name="20% - Accent2 2 2 2 2 7" xfId="8542" xr:uid="{00000000-0005-0000-0000-00004B0A0000}"/>
    <cellStyle name="20% - Accent2 2 2 2 2 8" xfId="8543" xr:uid="{00000000-0005-0000-0000-00004C0A0000}"/>
    <cellStyle name="20% - Accent2 2 2 2 2 9" xfId="8544" xr:uid="{00000000-0005-0000-0000-00004D0A0000}"/>
    <cellStyle name="20% - Accent2 2 2 2 2_OATT calc" xfId="8545" xr:uid="{00000000-0005-0000-0000-00004E0A0000}"/>
    <cellStyle name="20% - Accent2 2 2 2 3" xfId="4477" xr:uid="{00000000-0005-0000-0000-00004F0A0000}"/>
    <cellStyle name="20% - Accent2 2 2 2 3 10" xfId="8546" xr:uid="{00000000-0005-0000-0000-0000500A0000}"/>
    <cellStyle name="20% - Accent2 2 2 2 3 11" xfId="8547" xr:uid="{00000000-0005-0000-0000-0000510A0000}"/>
    <cellStyle name="20% - Accent2 2 2 2 3 2" xfId="8548" xr:uid="{00000000-0005-0000-0000-0000520A0000}"/>
    <cellStyle name="20% - Accent2 2 2 2 3 2 2" xfId="8549" xr:uid="{00000000-0005-0000-0000-0000530A0000}"/>
    <cellStyle name="20% - Accent2 2 2 2 3 2 2 2" xfId="8550" xr:uid="{00000000-0005-0000-0000-0000540A0000}"/>
    <cellStyle name="20% - Accent2 2 2 2 3 2 2 3" xfId="8551" xr:uid="{00000000-0005-0000-0000-0000550A0000}"/>
    <cellStyle name="20% - Accent2 2 2 2 3 2 2_OATT calc" xfId="8552" xr:uid="{00000000-0005-0000-0000-0000560A0000}"/>
    <cellStyle name="20% - Accent2 2 2 2 3 2 3" xfId="8553" xr:uid="{00000000-0005-0000-0000-0000570A0000}"/>
    <cellStyle name="20% - Accent2 2 2 2 3 2 4" xfId="8554" xr:uid="{00000000-0005-0000-0000-0000580A0000}"/>
    <cellStyle name="20% - Accent2 2 2 2 3 2 5" xfId="8555" xr:uid="{00000000-0005-0000-0000-0000590A0000}"/>
    <cellStyle name="20% - Accent2 2 2 2 3 2_OATT calc" xfId="8556" xr:uid="{00000000-0005-0000-0000-00005A0A0000}"/>
    <cellStyle name="20% - Accent2 2 2 2 3 3" xfId="8557" xr:uid="{00000000-0005-0000-0000-00005B0A0000}"/>
    <cellStyle name="20% - Accent2 2 2 2 3 3 2" xfId="8558" xr:uid="{00000000-0005-0000-0000-00005C0A0000}"/>
    <cellStyle name="20% - Accent2 2 2 2 3 3 2 2" xfId="8559" xr:uid="{00000000-0005-0000-0000-00005D0A0000}"/>
    <cellStyle name="20% - Accent2 2 2 2 3 3 2 3" xfId="8560" xr:uid="{00000000-0005-0000-0000-00005E0A0000}"/>
    <cellStyle name="20% - Accent2 2 2 2 3 3 2_OATT calc" xfId="8561" xr:uid="{00000000-0005-0000-0000-00005F0A0000}"/>
    <cellStyle name="20% - Accent2 2 2 2 3 3 3" xfId="8562" xr:uid="{00000000-0005-0000-0000-0000600A0000}"/>
    <cellStyle name="20% - Accent2 2 2 2 3 3 4" xfId="8563" xr:uid="{00000000-0005-0000-0000-0000610A0000}"/>
    <cellStyle name="20% - Accent2 2 2 2 3 3_OATT calc" xfId="8564" xr:uid="{00000000-0005-0000-0000-0000620A0000}"/>
    <cellStyle name="20% - Accent2 2 2 2 3 4" xfId="8565" xr:uid="{00000000-0005-0000-0000-0000630A0000}"/>
    <cellStyle name="20% - Accent2 2 2 2 3 4 2" xfId="8566" xr:uid="{00000000-0005-0000-0000-0000640A0000}"/>
    <cellStyle name="20% - Accent2 2 2 2 3 4 3" xfId="8567" xr:uid="{00000000-0005-0000-0000-0000650A0000}"/>
    <cellStyle name="20% - Accent2 2 2 2 3 4_OATT calc" xfId="8568" xr:uid="{00000000-0005-0000-0000-0000660A0000}"/>
    <cellStyle name="20% - Accent2 2 2 2 3 5" xfId="8569" xr:uid="{00000000-0005-0000-0000-0000670A0000}"/>
    <cellStyle name="20% - Accent2 2 2 2 3 6" xfId="8570" xr:uid="{00000000-0005-0000-0000-0000680A0000}"/>
    <cellStyle name="20% - Accent2 2 2 2 3 7" xfId="8571" xr:uid="{00000000-0005-0000-0000-0000690A0000}"/>
    <cellStyle name="20% - Accent2 2 2 2 3 8" xfId="8572" xr:uid="{00000000-0005-0000-0000-00006A0A0000}"/>
    <cellStyle name="20% - Accent2 2 2 2 3 9" xfId="8573" xr:uid="{00000000-0005-0000-0000-00006B0A0000}"/>
    <cellStyle name="20% - Accent2 2 2 2 3_OATT calc" xfId="8574" xr:uid="{00000000-0005-0000-0000-00006C0A0000}"/>
    <cellStyle name="20% - Accent2 2 2 2 4" xfId="5377" xr:uid="{00000000-0005-0000-0000-00006D0A0000}"/>
    <cellStyle name="20% - Accent2 2 2 2 4 2" xfId="8575" xr:uid="{00000000-0005-0000-0000-00006E0A0000}"/>
    <cellStyle name="20% - Accent2 2 2 2 4 2 2" xfId="8576" xr:uid="{00000000-0005-0000-0000-00006F0A0000}"/>
    <cellStyle name="20% - Accent2 2 2 2 4 2 3" xfId="8577" xr:uid="{00000000-0005-0000-0000-0000700A0000}"/>
    <cellStyle name="20% - Accent2 2 2 2 4 2_OATT calc" xfId="8578" xr:uid="{00000000-0005-0000-0000-0000710A0000}"/>
    <cellStyle name="20% - Accent2 2 2 2 4 3" xfId="8579" xr:uid="{00000000-0005-0000-0000-0000720A0000}"/>
    <cellStyle name="20% - Accent2 2 2 2 4 4" xfId="8580" xr:uid="{00000000-0005-0000-0000-0000730A0000}"/>
    <cellStyle name="20% - Accent2 2 2 2 4 5" xfId="8581" xr:uid="{00000000-0005-0000-0000-0000740A0000}"/>
    <cellStyle name="20% - Accent2 2 2 2 4_OATT calc" xfId="8582" xr:uid="{00000000-0005-0000-0000-0000750A0000}"/>
    <cellStyle name="20% - Accent2 2 2 2 5" xfId="8583" xr:uid="{00000000-0005-0000-0000-0000760A0000}"/>
    <cellStyle name="20% - Accent2 2 2 2 5 2" xfId="8584" xr:uid="{00000000-0005-0000-0000-0000770A0000}"/>
    <cellStyle name="20% - Accent2 2 2 2 5 2 2" xfId="8585" xr:uid="{00000000-0005-0000-0000-0000780A0000}"/>
    <cellStyle name="20% - Accent2 2 2 2 5 2 3" xfId="8586" xr:uid="{00000000-0005-0000-0000-0000790A0000}"/>
    <cellStyle name="20% - Accent2 2 2 2 5 2_OATT calc" xfId="8587" xr:uid="{00000000-0005-0000-0000-00007A0A0000}"/>
    <cellStyle name="20% - Accent2 2 2 2 5 3" xfId="8588" xr:uid="{00000000-0005-0000-0000-00007B0A0000}"/>
    <cellStyle name="20% - Accent2 2 2 2 5 4" xfId="8589" xr:uid="{00000000-0005-0000-0000-00007C0A0000}"/>
    <cellStyle name="20% - Accent2 2 2 2 5_OATT calc" xfId="8590" xr:uid="{00000000-0005-0000-0000-00007D0A0000}"/>
    <cellStyle name="20% - Accent2 2 2 2 6" xfId="8591" xr:uid="{00000000-0005-0000-0000-00007E0A0000}"/>
    <cellStyle name="20% - Accent2 2 2 2 6 2" xfId="8592" xr:uid="{00000000-0005-0000-0000-00007F0A0000}"/>
    <cellStyle name="20% - Accent2 2 2 2 6 3" xfId="8593" xr:uid="{00000000-0005-0000-0000-0000800A0000}"/>
    <cellStyle name="20% - Accent2 2 2 2 6_OATT calc" xfId="8594" xr:uid="{00000000-0005-0000-0000-0000810A0000}"/>
    <cellStyle name="20% - Accent2 2 2 2 7" xfId="8595" xr:uid="{00000000-0005-0000-0000-0000820A0000}"/>
    <cellStyle name="20% - Accent2 2 2 2 8" xfId="8596" xr:uid="{00000000-0005-0000-0000-0000830A0000}"/>
    <cellStyle name="20% - Accent2 2 2 2 9" xfId="8597" xr:uid="{00000000-0005-0000-0000-0000840A0000}"/>
    <cellStyle name="20% - Accent2 2 2 2_OATT calc" xfId="8598" xr:uid="{00000000-0005-0000-0000-0000850A0000}"/>
    <cellStyle name="20% - Accent2 2 2 3" xfId="3279" xr:uid="{00000000-0005-0000-0000-0000860A0000}"/>
    <cellStyle name="20% - Accent2 2 2 3 10" xfId="8599" xr:uid="{00000000-0005-0000-0000-0000870A0000}"/>
    <cellStyle name="20% - Accent2 2 2 3 11" xfId="8600" xr:uid="{00000000-0005-0000-0000-0000880A0000}"/>
    <cellStyle name="20% - Accent2 2 2 3 12" xfId="8601" xr:uid="{00000000-0005-0000-0000-0000890A0000}"/>
    <cellStyle name="20% - Accent2 2 2 3 2" xfId="3861" xr:uid="{00000000-0005-0000-0000-00008A0A0000}"/>
    <cellStyle name="20% - Accent2 2 2 3 2 10" xfId="8602" xr:uid="{00000000-0005-0000-0000-00008B0A0000}"/>
    <cellStyle name="20% - Accent2 2 2 3 2 11" xfId="8603" xr:uid="{00000000-0005-0000-0000-00008C0A0000}"/>
    <cellStyle name="20% - Accent2 2 2 3 2 2" xfId="4961" xr:uid="{00000000-0005-0000-0000-00008D0A0000}"/>
    <cellStyle name="20% - Accent2 2 2 3 2 2 10" xfId="8604" xr:uid="{00000000-0005-0000-0000-00008E0A0000}"/>
    <cellStyle name="20% - Accent2 2 2 3 2 2 11" xfId="8605" xr:uid="{00000000-0005-0000-0000-00008F0A0000}"/>
    <cellStyle name="20% - Accent2 2 2 3 2 2 2" xfId="8606" xr:uid="{00000000-0005-0000-0000-0000900A0000}"/>
    <cellStyle name="20% - Accent2 2 2 3 2 2 2 2" xfId="8607" xr:uid="{00000000-0005-0000-0000-0000910A0000}"/>
    <cellStyle name="20% - Accent2 2 2 3 2 2 2 2 2" xfId="8608" xr:uid="{00000000-0005-0000-0000-0000920A0000}"/>
    <cellStyle name="20% - Accent2 2 2 3 2 2 2 2 3" xfId="8609" xr:uid="{00000000-0005-0000-0000-0000930A0000}"/>
    <cellStyle name="20% - Accent2 2 2 3 2 2 2 2_OATT calc" xfId="8610" xr:uid="{00000000-0005-0000-0000-0000940A0000}"/>
    <cellStyle name="20% - Accent2 2 2 3 2 2 2 3" xfId="8611" xr:uid="{00000000-0005-0000-0000-0000950A0000}"/>
    <cellStyle name="20% - Accent2 2 2 3 2 2 2 4" xfId="8612" xr:uid="{00000000-0005-0000-0000-0000960A0000}"/>
    <cellStyle name="20% - Accent2 2 2 3 2 2 2 5" xfId="8613" xr:uid="{00000000-0005-0000-0000-0000970A0000}"/>
    <cellStyle name="20% - Accent2 2 2 3 2 2 2_OATT calc" xfId="8614" xr:uid="{00000000-0005-0000-0000-0000980A0000}"/>
    <cellStyle name="20% - Accent2 2 2 3 2 2 3" xfId="8615" xr:uid="{00000000-0005-0000-0000-0000990A0000}"/>
    <cellStyle name="20% - Accent2 2 2 3 2 2 3 2" xfId="8616" xr:uid="{00000000-0005-0000-0000-00009A0A0000}"/>
    <cellStyle name="20% - Accent2 2 2 3 2 2 3 2 2" xfId="8617" xr:uid="{00000000-0005-0000-0000-00009B0A0000}"/>
    <cellStyle name="20% - Accent2 2 2 3 2 2 3 2 3" xfId="8618" xr:uid="{00000000-0005-0000-0000-00009C0A0000}"/>
    <cellStyle name="20% - Accent2 2 2 3 2 2 3 2_OATT calc" xfId="8619" xr:uid="{00000000-0005-0000-0000-00009D0A0000}"/>
    <cellStyle name="20% - Accent2 2 2 3 2 2 3 3" xfId="8620" xr:uid="{00000000-0005-0000-0000-00009E0A0000}"/>
    <cellStyle name="20% - Accent2 2 2 3 2 2 3 4" xfId="8621" xr:uid="{00000000-0005-0000-0000-00009F0A0000}"/>
    <cellStyle name="20% - Accent2 2 2 3 2 2 3_OATT calc" xfId="8622" xr:uid="{00000000-0005-0000-0000-0000A00A0000}"/>
    <cellStyle name="20% - Accent2 2 2 3 2 2 4" xfId="8623" xr:uid="{00000000-0005-0000-0000-0000A10A0000}"/>
    <cellStyle name="20% - Accent2 2 2 3 2 2 4 2" xfId="8624" xr:uid="{00000000-0005-0000-0000-0000A20A0000}"/>
    <cellStyle name="20% - Accent2 2 2 3 2 2 4 3" xfId="8625" xr:uid="{00000000-0005-0000-0000-0000A30A0000}"/>
    <cellStyle name="20% - Accent2 2 2 3 2 2 4_OATT calc" xfId="8626" xr:uid="{00000000-0005-0000-0000-0000A40A0000}"/>
    <cellStyle name="20% - Accent2 2 2 3 2 2 5" xfId="8627" xr:uid="{00000000-0005-0000-0000-0000A50A0000}"/>
    <cellStyle name="20% - Accent2 2 2 3 2 2 6" xfId="8628" xr:uid="{00000000-0005-0000-0000-0000A60A0000}"/>
    <cellStyle name="20% - Accent2 2 2 3 2 2 7" xfId="8629" xr:uid="{00000000-0005-0000-0000-0000A70A0000}"/>
    <cellStyle name="20% - Accent2 2 2 3 2 2 8" xfId="8630" xr:uid="{00000000-0005-0000-0000-0000A80A0000}"/>
    <cellStyle name="20% - Accent2 2 2 3 2 2 9" xfId="8631" xr:uid="{00000000-0005-0000-0000-0000A90A0000}"/>
    <cellStyle name="20% - Accent2 2 2 3 2 2_OATT calc" xfId="8632" xr:uid="{00000000-0005-0000-0000-0000AA0A0000}"/>
    <cellStyle name="20% - Accent2 2 2 3 2 3" xfId="5917" xr:uid="{00000000-0005-0000-0000-0000AB0A0000}"/>
    <cellStyle name="20% - Accent2 2 2 3 2 3 2" xfId="8633" xr:uid="{00000000-0005-0000-0000-0000AC0A0000}"/>
    <cellStyle name="20% - Accent2 2 2 3 2 3 2 2" xfId="8634" xr:uid="{00000000-0005-0000-0000-0000AD0A0000}"/>
    <cellStyle name="20% - Accent2 2 2 3 2 3 2 3" xfId="8635" xr:uid="{00000000-0005-0000-0000-0000AE0A0000}"/>
    <cellStyle name="20% - Accent2 2 2 3 2 3 2_OATT calc" xfId="8636" xr:uid="{00000000-0005-0000-0000-0000AF0A0000}"/>
    <cellStyle name="20% - Accent2 2 2 3 2 3 3" xfId="8637" xr:uid="{00000000-0005-0000-0000-0000B00A0000}"/>
    <cellStyle name="20% - Accent2 2 2 3 2 3 4" xfId="8638" xr:uid="{00000000-0005-0000-0000-0000B10A0000}"/>
    <cellStyle name="20% - Accent2 2 2 3 2 3 5" xfId="8639" xr:uid="{00000000-0005-0000-0000-0000B20A0000}"/>
    <cellStyle name="20% - Accent2 2 2 3 2 3_OATT calc" xfId="8640" xr:uid="{00000000-0005-0000-0000-0000B30A0000}"/>
    <cellStyle name="20% - Accent2 2 2 3 2 4" xfId="8641" xr:uid="{00000000-0005-0000-0000-0000B40A0000}"/>
    <cellStyle name="20% - Accent2 2 2 3 2 4 2" xfId="8642" xr:uid="{00000000-0005-0000-0000-0000B50A0000}"/>
    <cellStyle name="20% - Accent2 2 2 3 2 4 2 2" xfId="8643" xr:uid="{00000000-0005-0000-0000-0000B60A0000}"/>
    <cellStyle name="20% - Accent2 2 2 3 2 4 2 3" xfId="8644" xr:uid="{00000000-0005-0000-0000-0000B70A0000}"/>
    <cellStyle name="20% - Accent2 2 2 3 2 4 2_OATT calc" xfId="8645" xr:uid="{00000000-0005-0000-0000-0000B80A0000}"/>
    <cellStyle name="20% - Accent2 2 2 3 2 4 3" xfId="8646" xr:uid="{00000000-0005-0000-0000-0000B90A0000}"/>
    <cellStyle name="20% - Accent2 2 2 3 2 4 4" xfId="8647" xr:uid="{00000000-0005-0000-0000-0000BA0A0000}"/>
    <cellStyle name="20% - Accent2 2 2 3 2 4_OATT calc" xfId="8648" xr:uid="{00000000-0005-0000-0000-0000BB0A0000}"/>
    <cellStyle name="20% - Accent2 2 2 3 2 5" xfId="8649" xr:uid="{00000000-0005-0000-0000-0000BC0A0000}"/>
    <cellStyle name="20% - Accent2 2 2 3 2 5 2" xfId="8650" xr:uid="{00000000-0005-0000-0000-0000BD0A0000}"/>
    <cellStyle name="20% - Accent2 2 2 3 2 5 3" xfId="8651" xr:uid="{00000000-0005-0000-0000-0000BE0A0000}"/>
    <cellStyle name="20% - Accent2 2 2 3 2 5_OATT calc" xfId="8652" xr:uid="{00000000-0005-0000-0000-0000BF0A0000}"/>
    <cellStyle name="20% - Accent2 2 2 3 2 6" xfId="8653" xr:uid="{00000000-0005-0000-0000-0000C00A0000}"/>
    <cellStyle name="20% - Accent2 2 2 3 2 7" xfId="8654" xr:uid="{00000000-0005-0000-0000-0000C10A0000}"/>
    <cellStyle name="20% - Accent2 2 2 3 2 8" xfId="8655" xr:uid="{00000000-0005-0000-0000-0000C20A0000}"/>
    <cellStyle name="20% - Accent2 2 2 3 2 9" xfId="8656" xr:uid="{00000000-0005-0000-0000-0000C30A0000}"/>
    <cellStyle name="20% - Accent2 2 2 3 2_OATT calc" xfId="8657" xr:uid="{00000000-0005-0000-0000-0000C40A0000}"/>
    <cellStyle name="20% - Accent2 2 2 3 3" xfId="4543" xr:uid="{00000000-0005-0000-0000-0000C50A0000}"/>
    <cellStyle name="20% - Accent2 2 2 3 3 10" xfId="8658" xr:uid="{00000000-0005-0000-0000-0000C60A0000}"/>
    <cellStyle name="20% - Accent2 2 2 3 3 11" xfId="8659" xr:uid="{00000000-0005-0000-0000-0000C70A0000}"/>
    <cellStyle name="20% - Accent2 2 2 3 3 2" xfId="8660" xr:uid="{00000000-0005-0000-0000-0000C80A0000}"/>
    <cellStyle name="20% - Accent2 2 2 3 3 2 2" xfId="8661" xr:uid="{00000000-0005-0000-0000-0000C90A0000}"/>
    <cellStyle name="20% - Accent2 2 2 3 3 2 2 2" xfId="8662" xr:uid="{00000000-0005-0000-0000-0000CA0A0000}"/>
    <cellStyle name="20% - Accent2 2 2 3 3 2 2 3" xfId="8663" xr:uid="{00000000-0005-0000-0000-0000CB0A0000}"/>
    <cellStyle name="20% - Accent2 2 2 3 3 2 2_OATT calc" xfId="8664" xr:uid="{00000000-0005-0000-0000-0000CC0A0000}"/>
    <cellStyle name="20% - Accent2 2 2 3 3 2 3" xfId="8665" xr:uid="{00000000-0005-0000-0000-0000CD0A0000}"/>
    <cellStyle name="20% - Accent2 2 2 3 3 2 4" xfId="8666" xr:uid="{00000000-0005-0000-0000-0000CE0A0000}"/>
    <cellStyle name="20% - Accent2 2 2 3 3 2 5" xfId="8667" xr:uid="{00000000-0005-0000-0000-0000CF0A0000}"/>
    <cellStyle name="20% - Accent2 2 2 3 3 2_OATT calc" xfId="8668" xr:uid="{00000000-0005-0000-0000-0000D00A0000}"/>
    <cellStyle name="20% - Accent2 2 2 3 3 3" xfId="8669" xr:uid="{00000000-0005-0000-0000-0000D10A0000}"/>
    <cellStyle name="20% - Accent2 2 2 3 3 3 2" xfId="8670" xr:uid="{00000000-0005-0000-0000-0000D20A0000}"/>
    <cellStyle name="20% - Accent2 2 2 3 3 3 2 2" xfId="8671" xr:uid="{00000000-0005-0000-0000-0000D30A0000}"/>
    <cellStyle name="20% - Accent2 2 2 3 3 3 2 3" xfId="8672" xr:uid="{00000000-0005-0000-0000-0000D40A0000}"/>
    <cellStyle name="20% - Accent2 2 2 3 3 3 2_OATT calc" xfId="8673" xr:uid="{00000000-0005-0000-0000-0000D50A0000}"/>
    <cellStyle name="20% - Accent2 2 2 3 3 3 3" xfId="8674" xr:uid="{00000000-0005-0000-0000-0000D60A0000}"/>
    <cellStyle name="20% - Accent2 2 2 3 3 3 4" xfId="8675" xr:uid="{00000000-0005-0000-0000-0000D70A0000}"/>
    <cellStyle name="20% - Accent2 2 2 3 3 3_OATT calc" xfId="8676" xr:uid="{00000000-0005-0000-0000-0000D80A0000}"/>
    <cellStyle name="20% - Accent2 2 2 3 3 4" xfId="8677" xr:uid="{00000000-0005-0000-0000-0000D90A0000}"/>
    <cellStyle name="20% - Accent2 2 2 3 3 4 2" xfId="8678" xr:uid="{00000000-0005-0000-0000-0000DA0A0000}"/>
    <cellStyle name="20% - Accent2 2 2 3 3 4 3" xfId="8679" xr:uid="{00000000-0005-0000-0000-0000DB0A0000}"/>
    <cellStyle name="20% - Accent2 2 2 3 3 4_OATT calc" xfId="8680" xr:uid="{00000000-0005-0000-0000-0000DC0A0000}"/>
    <cellStyle name="20% - Accent2 2 2 3 3 5" xfId="8681" xr:uid="{00000000-0005-0000-0000-0000DD0A0000}"/>
    <cellStyle name="20% - Accent2 2 2 3 3 6" xfId="8682" xr:uid="{00000000-0005-0000-0000-0000DE0A0000}"/>
    <cellStyle name="20% - Accent2 2 2 3 3 7" xfId="8683" xr:uid="{00000000-0005-0000-0000-0000DF0A0000}"/>
    <cellStyle name="20% - Accent2 2 2 3 3 8" xfId="8684" xr:uid="{00000000-0005-0000-0000-0000E00A0000}"/>
    <cellStyle name="20% - Accent2 2 2 3 3 9" xfId="8685" xr:uid="{00000000-0005-0000-0000-0000E10A0000}"/>
    <cellStyle name="20% - Accent2 2 2 3 3_OATT calc" xfId="8686" xr:uid="{00000000-0005-0000-0000-0000E20A0000}"/>
    <cellStyle name="20% - Accent2 2 2 3 4" xfId="5443" xr:uid="{00000000-0005-0000-0000-0000E30A0000}"/>
    <cellStyle name="20% - Accent2 2 2 3 4 2" xfId="8687" xr:uid="{00000000-0005-0000-0000-0000E40A0000}"/>
    <cellStyle name="20% - Accent2 2 2 3 4 2 2" xfId="8688" xr:uid="{00000000-0005-0000-0000-0000E50A0000}"/>
    <cellStyle name="20% - Accent2 2 2 3 4 2 3" xfId="8689" xr:uid="{00000000-0005-0000-0000-0000E60A0000}"/>
    <cellStyle name="20% - Accent2 2 2 3 4 2_OATT calc" xfId="8690" xr:uid="{00000000-0005-0000-0000-0000E70A0000}"/>
    <cellStyle name="20% - Accent2 2 2 3 4 3" xfId="8691" xr:uid="{00000000-0005-0000-0000-0000E80A0000}"/>
    <cellStyle name="20% - Accent2 2 2 3 4 4" xfId="8692" xr:uid="{00000000-0005-0000-0000-0000E90A0000}"/>
    <cellStyle name="20% - Accent2 2 2 3 4 5" xfId="8693" xr:uid="{00000000-0005-0000-0000-0000EA0A0000}"/>
    <cellStyle name="20% - Accent2 2 2 3 4_OATT calc" xfId="8694" xr:uid="{00000000-0005-0000-0000-0000EB0A0000}"/>
    <cellStyle name="20% - Accent2 2 2 3 5" xfId="8695" xr:uid="{00000000-0005-0000-0000-0000EC0A0000}"/>
    <cellStyle name="20% - Accent2 2 2 3 5 2" xfId="8696" xr:uid="{00000000-0005-0000-0000-0000ED0A0000}"/>
    <cellStyle name="20% - Accent2 2 2 3 5 2 2" xfId="8697" xr:uid="{00000000-0005-0000-0000-0000EE0A0000}"/>
    <cellStyle name="20% - Accent2 2 2 3 5 2 3" xfId="8698" xr:uid="{00000000-0005-0000-0000-0000EF0A0000}"/>
    <cellStyle name="20% - Accent2 2 2 3 5 2_OATT calc" xfId="8699" xr:uid="{00000000-0005-0000-0000-0000F00A0000}"/>
    <cellStyle name="20% - Accent2 2 2 3 5 3" xfId="8700" xr:uid="{00000000-0005-0000-0000-0000F10A0000}"/>
    <cellStyle name="20% - Accent2 2 2 3 5 4" xfId="8701" xr:uid="{00000000-0005-0000-0000-0000F20A0000}"/>
    <cellStyle name="20% - Accent2 2 2 3 5_OATT calc" xfId="8702" xr:uid="{00000000-0005-0000-0000-0000F30A0000}"/>
    <cellStyle name="20% - Accent2 2 2 3 6" xfId="8703" xr:uid="{00000000-0005-0000-0000-0000F40A0000}"/>
    <cellStyle name="20% - Accent2 2 2 3 6 2" xfId="8704" xr:uid="{00000000-0005-0000-0000-0000F50A0000}"/>
    <cellStyle name="20% - Accent2 2 2 3 6 3" xfId="8705" xr:uid="{00000000-0005-0000-0000-0000F60A0000}"/>
    <cellStyle name="20% - Accent2 2 2 3 6_OATT calc" xfId="8706" xr:uid="{00000000-0005-0000-0000-0000F70A0000}"/>
    <cellStyle name="20% - Accent2 2 2 3 7" xfId="8707" xr:uid="{00000000-0005-0000-0000-0000F80A0000}"/>
    <cellStyle name="20% - Accent2 2 2 3 8" xfId="8708" xr:uid="{00000000-0005-0000-0000-0000F90A0000}"/>
    <cellStyle name="20% - Accent2 2 2 3 9" xfId="8709" xr:uid="{00000000-0005-0000-0000-0000FA0A0000}"/>
    <cellStyle name="20% - Accent2 2 2 3_OATT calc" xfId="8710" xr:uid="{00000000-0005-0000-0000-0000FB0A0000}"/>
    <cellStyle name="20% - Accent2 2 2 4" xfId="3595" xr:uid="{00000000-0005-0000-0000-0000FC0A0000}"/>
    <cellStyle name="20% - Accent2 2 2 4 10" xfId="8711" xr:uid="{00000000-0005-0000-0000-0000FD0A0000}"/>
    <cellStyle name="20% - Accent2 2 2 4 11" xfId="8712" xr:uid="{00000000-0005-0000-0000-0000FE0A0000}"/>
    <cellStyle name="20% - Accent2 2 2 4 2" xfId="4696" xr:uid="{00000000-0005-0000-0000-0000FF0A0000}"/>
    <cellStyle name="20% - Accent2 2 2 4 2 10" xfId="8713" xr:uid="{00000000-0005-0000-0000-0000000B0000}"/>
    <cellStyle name="20% - Accent2 2 2 4 2 11" xfId="8714" xr:uid="{00000000-0005-0000-0000-0000010B0000}"/>
    <cellStyle name="20% - Accent2 2 2 4 2 2" xfId="8715" xr:uid="{00000000-0005-0000-0000-0000020B0000}"/>
    <cellStyle name="20% - Accent2 2 2 4 2 2 2" xfId="8716" xr:uid="{00000000-0005-0000-0000-0000030B0000}"/>
    <cellStyle name="20% - Accent2 2 2 4 2 2 2 2" xfId="8717" xr:uid="{00000000-0005-0000-0000-0000040B0000}"/>
    <cellStyle name="20% - Accent2 2 2 4 2 2 2 3" xfId="8718" xr:uid="{00000000-0005-0000-0000-0000050B0000}"/>
    <cellStyle name="20% - Accent2 2 2 4 2 2 2_OATT calc" xfId="8719" xr:uid="{00000000-0005-0000-0000-0000060B0000}"/>
    <cellStyle name="20% - Accent2 2 2 4 2 2 3" xfId="8720" xr:uid="{00000000-0005-0000-0000-0000070B0000}"/>
    <cellStyle name="20% - Accent2 2 2 4 2 2 4" xfId="8721" xr:uid="{00000000-0005-0000-0000-0000080B0000}"/>
    <cellStyle name="20% - Accent2 2 2 4 2 2 5" xfId="8722" xr:uid="{00000000-0005-0000-0000-0000090B0000}"/>
    <cellStyle name="20% - Accent2 2 2 4 2 2_OATT calc" xfId="8723" xr:uid="{00000000-0005-0000-0000-00000A0B0000}"/>
    <cellStyle name="20% - Accent2 2 2 4 2 3" xfId="8724" xr:uid="{00000000-0005-0000-0000-00000B0B0000}"/>
    <cellStyle name="20% - Accent2 2 2 4 2 3 2" xfId="8725" xr:uid="{00000000-0005-0000-0000-00000C0B0000}"/>
    <cellStyle name="20% - Accent2 2 2 4 2 3 2 2" xfId="8726" xr:uid="{00000000-0005-0000-0000-00000D0B0000}"/>
    <cellStyle name="20% - Accent2 2 2 4 2 3 2 3" xfId="8727" xr:uid="{00000000-0005-0000-0000-00000E0B0000}"/>
    <cellStyle name="20% - Accent2 2 2 4 2 3 2_OATT calc" xfId="8728" xr:uid="{00000000-0005-0000-0000-00000F0B0000}"/>
    <cellStyle name="20% - Accent2 2 2 4 2 3 3" xfId="8729" xr:uid="{00000000-0005-0000-0000-0000100B0000}"/>
    <cellStyle name="20% - Accent2 2 2 4 2 3 4" xfId="8730" xr:uid="{00000000-0005-0000-0000-0000110B0000}"/>
    <cellStyle name="20% - Accent2 2 2 4 2 3_OATT calc" xfId="8731" xr:uid="{00000000-0005-0000-0000-0000120B0000}"/>
    <cellStyle name="20% - Accent2 2 2 4 2 4" xfId="8732" xr:uid="{00000000-0005-0000-0000-0000130B0000}"/>
    <cellStyle name="20% - Accent2 2 2 4 2 4 2" xfId="8733" xr:uid="{00000000-0005-0000-0000-0000140B0000}"/>
    <cellStyle name="20% - Accent2 2 2 4 2 4 3" xfId="8734" xr:uid="{00000000-0005-0000-0000-0000150B0000}"/>
    <cellStyle name="20% - Accent2 2 2 4 2 4_OATT calc" xfId="8735" xr:uid="{00000000-0005-0000-0000-0000160B0000}"/>
    <cellStyle name="20% - Accent2 2 2 4 2 5" xfId="8736" xr:uid="{00000000-0005-0000-0000-0000170B0000}"/>
    <cellStyle name="20% - Accent2 2 2 4 2 6" xfId="8737" xr:uid="{00000000-0005-0000-0000-0000180B0000}"/>
    <cellStyle name="20% - Accent2 2 2 4 2 7" xfId="8738" xr:uid="{00000000-0005-0000-0000-0000190B0000}"/>
    <cellStyle name="20% - Accent2 2 2 4 2 8" xfId="8739" xr:uid="{00000000-0005-0000-0000-00001A0B0000}"/>
    <cellStyle name="20% - Accent2 2 2 4 2 9" xfId="8740" xr:uid="{00000000-0005-0000-0000-00001B0B0000}"/>
    <cellStyle name="20% - Accent2 2 2 4 2_OATT calc" xfId="8741" xr:uid="{00000000-0005-0000-0000-00001C0B0000}"/>
    <cellStyle name="20% - Accent2 2 2 4 3" xfId="5659" xr:uid="{00000000-0005-0000-0000-00001D0B0000}"/>
    <cellStyle name="20% - Accent2 2 2 4 3 2" xfId="8742" xr:uid="{00000000-0005-0000-0000-00001E0B0000}"/>
    <cellStyle name="20% - Accent2 2 2 4 3 2 2" xfId="8743" xr:uid="{00000000-0005-0000-0000-00001F0B0000}"/>
    <cellStyle name="20% - Accent2 2 2 4 3 2 3" xfId="8744" xr:uid="{00000000-0005-0000-0000-0000200B0000}"/>
    <cellStyle name="20% - Accent2 2 2 4 3 2_OATT calc" xfId="8745" xr:uid="{00000000-0005-0000-0000-0000210B0000}"/>
    <cellStyle name="20% - Accent2 2 2 4 3 3" xfId="8746" xr:uid="{00000000-0005-0000-0000-0000220B0000}"/>
    <cellStyle name="20% - Accent2 2 2 4 3 4" xfId="8747" xr:uid="{00000000-0005-0000-0000-0000230B0000}"/>
    <cellStyle name="20% - Accent2 2 2 4 3 5" xfId="8748" xr:uid="{00000000-0005-0000-0000-0000240B0000}"/>
    <cellStyle name="20% - Accent2 2 2 4 3_OATT calc" xfId="8749" xr:uid="{00000000-0005-0000-0000-0000250B0000}"/>
    <cellStyle name="20% - Accent2 2 2 4 4" xfId="8750" xr:uid="{00000000-0005-0000-0000-0000260B0000}"/>
    <cellStyle name="20% - Accent2 2 2 4 4 2" xfId="8751" xr:uid="{00000000-0005-0000-0000-0000270B0000}"/>
    <cellStyle name="20% - Accent2 2 2 4 4 2 2" xfId="8752" xr:uid="{00000000-0005-0000-0000-0000280B0000}"/>
    <cellStyle name="20% - Accent2 2 2 4 4 2 3" xfId="8753" xr:uid="{00000000-0005-0000-0000-0000290B0000}"/>
    <cellStyle name="20% - Accent2 2 2 4 4 2_OATT calc" xfId="8754" xr:uid="{00000000-0005-0000-0000-00002A0B0000}"/>
    <cellStyle name="20% - Accent2 2 2 4 4 3" xfId="8755" xr:uid="{00000000-0005-0000-0000-00002B0B0000}"/>
    <cellStyle name="20% - Accent2 2 2 4 4 4" xfId="8756" xr:uid="{00000000-0005-0000-0000-00002C0B0000}"/>
    <cellStyle name="20% - Accent2 2 2 4 4_OATT calc" xfId="8757" xr:uid="{00000000-0005-0000-0000-00002D0B0000}"/>
    <cellStyle name="20% - Accent2 2 2 4 5" xfId="8758" xr:uid="{00000000-0005-0000-0000-00002E0B0000}"/>
    <cellStyle name="20% - Accent2 2 2 4 5 2" xfId="8759" xr:uid="{00000000-0005-0000-0000-00002F0B0000}"/>
    <cellStyle name="20% - Accent2 2 2 4 5 3" xfId="8760" xr:uid="{00000000-0005-0000-0000-0000300B0000}"/>
    <cellStyle name="20% - Accent2 2 2 4 5_OATT calc" xfId="8761" xr:uid="{00000000-0005-0000-0000-0000310B0000}"/>
    <cellStyle name="20% - Accent2 2 2 4 6" xfId="8762" xr:uid="{00000000-0005-0000-0000-0000320B0000}"/>
    <cellStyle name="20% - Accent2 2 2 4 7" xfId="8763" xr:uid="{00000000-0005-0000-0000-0000330B0000}"/>
    <cellStyle name="20% - Accent2 2 2 4 8" xfId="8764" xr:uid="{00000000-0005-0000-0000-0000340B0000}"/>
    <cellStyle name="20% - Accent2 2 2 4 9" xfId="8765" xr:uid="{00000000-0005-0000-0000-0000350B0000}"/>
    <cellStyle name="20% - Accent2 2 2 4_OATT calc" xfId="8766" xr:uid="{00000000-0005-0000-0000-0000360B0000}"/>
    <cellStyle name="20% - Accent2 2 2 5" xfId="4275" xr:uid="{00000000-0005-0000-0000-0000370B0000}"/>
    <cellStyle name="20% - Accent2 2 2 5 10" xfId="8767" xr:uid="{00000000-0005-0000-0000-0000380B0000}"/>
    <cellStyle name="20% - Accent2 2 2 5 11" xfId="8768" xr:uid="{00000000-0005-0000-0000-0000390B0000}"/>
    <cellStyle name="20% - Accent2 2 2 5 2" xfId="8769" xr:uid="{00000000-0005-0000-0000-00003A0B0000}"/>
    <cellStyle name="20% - Accent2 2 2 5 2 2" xfId="8770" xr:uid="{00000000-0005-0000-0000-00003B0B0000}"/>
    <cellStyle name="20% - Accent2 2 2 5 2 2 2" xfId="8771" xr:uid="{00000000-0005-0000-0000-00003C0B0000}"/>
    <cellStyle name="20% - Accent2 2 2 5 2 2 3" xfId="8772" xr:uid="{00000000-0005-0000-0000-00003D0B0000}"/>
    <cellStyle name="20% - Accent2 2 2 5 2 2_OATT calc" xfId="8773" xr:uid="{00000000-0005-0000-0000-00003E0B0000}"/>
    <cellStyle name="20% - Accent2 2 2 5 2 3" xfId="8774" xr:uid="{00000000-0005-0000-0000-00003F0B0000}"/>
    <cellStyle name="20% - Accent2 2 2 5 2 4" xfId="8775" xr:uid="{00000000-0005-0000-0000-0000400B0000}"/>
    <cellStyle name="20% - Accent2 2 2 5 2 5" xfId="8776" xr:uid="{00000000-0005-0000-0000-0000410B0000}"/>
    <cellStyle name="20% - Accent2 2 2 5 2_OATT calc" xfId="8777" xr:uid="{00000000-0005-0000-0000-0000420B0000}"/>
    <cellStyle name="20% - Accent2 2 2 5 3" xfId="8778" xr:uid="{00000000-0005-0000-0000-0000430B0000}"/>
    <cellStyle name="20% - Accent2 2 2 5 3 2" xfId="8779" xr:uid="{00000000-0005-0000-0000-0000440B0000}"/>
    <cellStyle name="20% - Accent2 2 2 5 3 2 2" xfId="8780" xr:uid="{00000000-0005-0000-0000-0000450B0000}"/>
    <cellStyle name="20% - Accent2 2 2 5 3 2 3" xfId="8781" xr:uid="{00000000-0005-0000-0000-0000460B0000}"/>
    <cellStyle name="20% - Accent2 2 2 5 3 2_OATT calc" xfId="8782" xr:uid="{00000000-0005-0000-0000-0000470B0000}"/>
    <cellStyle name="20% - Accent2 2 2 5 3 3" xfId="8783" xr:uid="{00000000-0005-0000-0000-0000480B0000}"/>
    <cellStyle name="20% - Accent2 2 2 5 3 4" xfId="8784" xr:uid="{00000000-0005-0000-0000-0000490B0000}"/>
    <cellStyle name="20% - Accent2 2 2 5 3_OATT calc" xfId="8785" xr:uid="{00000000-0005-0000-0000-00004A0B0000}"/>
    <cellStyle name="20% - Accent2 2 2 5 4" xfId="8786" xr:uid="{00000000-0005-0000-0000-00004B0B0000}"/>
    <cellStyle name="20% - Accent2 2 2 5 4 2" xfId="8787" xr:uid="{00000000-0005-0000-0000-00004C0B0000}"/>
    <cellStyle name="20% - Accent2 2 2 5 4 3" xfId="8788" xr:uid="{00000000-0005-0000-0000-00004D0B0000}"/>
    <cellStyle name="20% - Accent2 2 2 5 4_OATT calc" xfId="8789" xr:uid="{00000000-0005-0000-0000-00004E0B0000}"/>
    <cellStyle name="20% - Accent2 2 2 5 5" xfId="8790" xr:uid="{00000000-0005-0000-0000-00004F0B0000}"/>
    <cellStyle name="20% - Accent2 2 2 5 6" xfId="8791" xr:uid="{00000000-0005-0000-0000-0000500B0000}"/>
    <cellStyle name="20% - Accent2 2 2 5 7" xfId="8792" xr:uid="{00000000-0005-0000-0000-0000510B0000}"/>
    <cellStyle name="20% - Accent2 2 2 5 8" xfId="8793" xr:uid="{00000000-0005-0000-0000-0000520B0000}"/>
    <cellStyle name="20% - Accent2 2 2 5 9" xfId="8794" xr:uid="{00000000-0005-0000-0000-0000530B0000}"/>
    <cellStyle name="20% - Accent2 2 2 5_OATT calc" xfId="8795" xr:uid="{00000000-0005-0000-0000-0000540B0000}"/>
    <cellStyle name="20% - Accent2 2 2 6" xfId="5175" xr:uid="{00000000-0005-0000-0000-0000550B0000}"/>
    <cellStyle name="20% - Accent2 2 2 6 2" xfId="8796" xr:uid="{00000000-0005-0000-0000-0000560B0000}"/>
    <cellStyle name="20% - Accent2 2 2 6 2 2" xfId="8797" xr:uid="{00000000-0005-0000-0000-0000570B0000}"/>
    <cellStyle name="20% - Accent2 2 2 6 2 3" xfId="8798" xr:uid="{00000000-0005-0000-0000-0000580B0000}"/>
    <cellStyle name="20% - Accent2 2 2 6 2_OATT calc" xfId="8799" xr:uid="{00000000-0005-0000-0000-0000590B0000}"/>
    <cellStyle name="20% - Accent2 2 2 6 3" xfId="8800" xr:uid="{00000000-0005-0000-0000-00005A0B0000}"/>
    <cellStyle name="20% - Accent2 2 2 6 4" xfId="8801" xr:uid="{00000000-0005-0000-0000-00005B0B0000}"/>
    <cellStyle name="20% - Accent2 2 2 6 5" xfId="8802" xr:uid="{00000000-0005-0000-0000-00005C0B0000}"/>
    <cellStyle name="20% - Accent2 2 2 6_OATT calc" xfId="8803" xr:uid="{00000000-0005-0000-0000-00005D0B0000}"/>
    <cellStyle name="20% - Accent2 2 2 7" xfId="3008" xr:uid="{00000000-0005-0000-0000-00005E0B0000}"/>
    <cellStyle name="20% - Accent2 2 2 7 2" xfId="8804" xr:uid="{00000000-0005-0000-0000-00005F0B0000}"/>
    <cellStyle name="20% - Accent2 2 2 7 2 2" xfId="8805" xr:uid="{00000000-0005-0000-0000-0000600B0000}"/>
    <cellStyle name="20% - Accent2 2 2 7 2 3" xfId="8806" xr:uid="{00000000-0005-0000-0000-0000610B0000}"/>
    <cellStyle name="20% - Accent2 2 2 7 2_OATT calc" xfId="8807" xr:uid="{00000000-0005-0000-0000-0000620B0000}"/>
    <cellStyle name="20% - Accent2 2 2 7 3" xfId="8808" xr:uid="{00000000-0005-0000-0000-0000630B0000}"/>
    <cellStyle name="20% - Accent2 2 2 7 4" xfId="8809" xr:uid="{00000000-0005-0000-0000-0000640B0000}"/>
    <cellStyle name="20% - Accent2 2 2 7_OATT calc" xfId="8810" xr:uid="{00000000-0005-0000-0000-0000650B0000}"/>
    <cellStyle name="20% - Accent2 2 2 8" xfId="8811" xr:uid="{00000000-0005-0000-0000-0000660B0000}"/>
    <cellStyle name="20% - Accent2 2 2 8 2" xfId="8812" xr:uid="{00000000-0005-0000-0000-0000670B0000}"/>
    <cellStyle name="20% - Accent2 2 2 8 2 2" xfId="8813" xr:uid="{00000000-0005-0000-0000-0000680B0000}"/>
    <cellStyle name="20% - Accent2 2 2 8 2 3" xfId="8814" xr:uid="{00000000-0005-0000-0000-0000690B0000}"/>
    <cellStyle name="20% - Accent2 2 2 8 2_OATT calc" xfId="8815" xr:uid="{00000000-0005-0000-0000-00006A0B0000}"/>
    <cellStyle name="20% - Accent2 2 2 8 3" xfId="8816" xr:uid="{00000000-0005-0000-0000-00006B0B0000}"/>
    <cellStyle name="20% - Accent2 2 2 8 4" xfId="8817" xr:uid="{00000000-0005-0000-0000-00006C0B0000}"/>
    <cellStyle name="20% - Accent2 2 2 8_OATT calc" xfId="8818" xr:uid="{00000000-0005-0000-0000-00006D0B0000}"/>
    <cellStyle name="20% - Accent2 2 2 9" xfId="8819" xr:uid="{00000000-0005-0000-0000-00006E0B0000}"/>
    <cellStyle name="20% - Accent2 2 2 9 2" xfId="8820" xr:uid="{00000000-0005-0000-0000-00006F0B0000}"/>
    <cellStyle name="20% - Accent2 2 2 9 3" xfId="8821" xr:uid="{00000000-0005-0000-0000-0000700B0000}"/>
    <cellStyle name="20% - Accent2 2 2 9_OATT calc" xfId="8822" xr:uid="{00000000-0005-0000-0000-0000710B0000}"/>
    <cellStyle name="20% - Accent2 2 2_OATT calc" xfId="8823" xr:uid="{00000000-0005-0000-0000-0000720B0000}"/>
    <cellStyle name="20% - Accent2 2 3" xfId="3056" xr:uid="{00000000-0005-0000-0000-0000730B0000}"/>
    <cellStyle name="20% - Accent2 2 3 2" xfId="8824" xr:uid="{00000000-0005-0000-0000-0000740B0000}"/>
    <cellStyle name="20% - Accent2 2 4" xfId="3105" xr:uid="{00000000-0005-0000-0000-0000750B0000}"/>
    <cellStyle name="20% - Accent2 2 4 10" xfId="8825" xr:uid="{00000000-0005-0000-0000-0000760B0000}"/>
    <cellStyle name="20% - Accent2 2 4 11" xfId="8826" xr:uid="{00000000-0005-0000-0000-0000770B0000}"/>
    <cellStyle name="20% - Accent2 2 4 12" xfId="8827" xr:uid="{00000000-0005-0000-0000-0000780B0000}"/>
    <cellStyle name="20% - Accent2 2 4 2" xfId="3690" xr:uid="{00000000-0005-0000-0000-0000790B0000}"/>
    <cellStyle name="20% - Accent2 2 4 2 10" xfId="8828" xr:uid="{00000000-0005-0000-0000-00007A0B0000}"/>
    <cellStyle name="20% - Accent2 2 4 2 11" xfId="8829" xr:uid="{00000000-0005-0000-0000-00007B0B0000}"/>
    <cellStyle name="20% - Accent2 2 4 2 2" xfId="4790" xr:uid="{00000000-0005-0000-0000-00007C0B0000}"/>
    <cellStyle name="20% - Accent2 2 4 2 2 10" xfId="8830" xr:uid="{00000000-0005-0000-0000-00007D0B0000}"/>
    <cellStyle name="20% - Accent2 2 4 2 2 11" xfId="8831" xr:uid="{00000000-0005-0000-0000-00007E0B0000}"/>
    <cellStyle name="20% - Accent2 2 4 2 2 2" xfId="8832" xr:uid="{00000000-0005-0000-0000-00007F0B0000}"/>
    <cellStyle name="20% - Accent2 2 4 2 2 2 2" xfId="8833" xr:uid="{00000000-0005-0000-0000-0000800B0000}"/>
    <cellStyle name="20% - Accent2 2 4 2 2 2 2 2" xfId="8834" xr:uid="{00000000-0005-0000-0000-0000810B0000}"/>
    <cellStyle name="20% - Accent2 2 4 2 2 2 2 3" xfId="8835" xr:uid="{00000000-0005-0000-0000-0000820B0000}"/>
    <cellStyle name="20% - Accent2 2 4 2 2 2 2_OATT calc" xfId="8836" xr:uid="{00000000-0005-0000-0000-0000830B0000}"/>
    <cellStyle name="20% - Accent2 2 4 2 2 2 3" xfId="8837" xr:uid="{00000000-0005-0000-0000-0000840B0000}"/>
    <cellStyle name="20% - Accent2 2 4 2 2 2 4" xfId="8838" xr:uid="{00000000-0005-0000-0000-0000850B0000}"/>
    <cellStyle name="20% - Accent2 2 4 2 2 2 5" xfId="8839" xr:uid="{00000000-0005-0000-0000-0000860B0000}"/>
    <cellStyle name="20% - Accent2 2 4 2 2 2_OATT calc" xfId="8840" xr:uid="{00000000-0005-0000-0000-0000870B0000}"/>
    <cellStyle name="20% - Accent2 2 4 2 2 3" xfId="8841" xr:uid="{00000000-0005-0000-0000-0000880B0000}"/>
    <cellStyle name="20% - Accent2 2 4 2 2 3 2" xfId="8842" xr:uid="{00000000-0005-0000-0000-0000890B0000}"/>
    <cellStyle name="20% - Accent2 2 4 2 2 3 2 2" xfId="8843" xr:uid="{00000000-0005-0000-0000-00008A0B0000}"/>
    <cellStyle name="20% - Accent2 2 4 2 2 3 2 3" xfId="8844" xr:uid="{00000000-0005-0000-0000-00008B0B0000}"/>
    <cellStyle name="20% - Accent2 2 4 2 2 3 2_OATT calc" xfId="8845" xr:uid="{00000000-0005-0000-0000-00008C0B0000}"/>
    <cellStyle name="20% - Accent2 2 4 2 2 3 3" xfId="8846" xr:uid="{00000000-0005-0000-0000-00008D0B0000}"/>
    <cellStyle name="20% - Accent2 2 4 2 2 3 4" xfId="8847" xr:uid="{00000000-0005-0000-0000-00008E0B0000}"/>
    <cellStyle name="20% - Accent2 2 4 2 2 3_OATT calc" xfId="8848" xr:uid="{00000000-0005-0000-0000-00008F0B0000}"/>
    <cellStyle name="20% - Accent2 2 4 2 2 4" xfId="8849" xr:uid="{00000000-0005-0000-0000-0000900B0000}"/>
    <cellStyle name="20% - Accent2 2 4 2 2 4 2" xfId="8850" xr:uid="{00000000-0005-0000-0000-0000910B0000}"/>
    <cellStyle name="20% - Accent2 2 4 2 2 4 3" xfId="8851" xr:uid="{00000000-0005-0000-0000-0000920B0000}"/>
    <cellStyle name="20% - Accent2 2 4 2 2 4_OATT calc" xfId="8852" xr:uid="{00000000-0005-0000-0000-0000930B0000}"/>
    <cellStyle name="20% - Accent2 2 4 2 2 5" xfId="8853" xr:uid="{00000000-0005-0000-0000-0000940B0000}"/>
    <cellStyle name="20% - Accent2 2 4 2 2 6" xfId="8854" xr:uid="{00000000-0005-0000-0000-0000950B0000}"/>
    <cellStyle name="20% - Accent2 2 4 2 2 7" xfId="8855" xr:uid="{00000000-0005-0000-0000-0000960B0000}"/>
    <cellStyle name="20% - Accent2 2 4 2 2 8" xfId="8856" xr:uid="{00000000-0005-0000-0000-0000970B0000}"/>
    <cellStyle name="20% - Accent2 2 4 2 2 9" xfId="8857" xr:uid="{00000000-0005-0000-0000-0000980B0000}"/>
    <cellStyle name="20% - Accent2 2 4 2 2_OATT calc" xfId="8858" xr:uid="{00000000-0005-0000-0000-0000990B0000}"/>
    <cellStyle name="20% - Accent2 2 4 2 3" xfId="5750" xr:uid="{00000000-0005-0000-0000-00009A0B0000}"/>
    <cellStyle name="20% - Accent2 2 4 2 3 2" xfId="8859" xr:uid="{00000000-0005-0000-0000-00009B0B0000}"/>
    <cellStyle name="20% - Accent2 2 4 2 3 2 2" xfId="8860" xr:uid="{00000000-0005-0000-0000-00009C0B0000}"/>
    <cellStyle name="20% - Accent2 2 4 2 3 2 3" xfId="8861" xr:uid="{00000000-0005-0000-0000-00009D0B0000}"/>
    <cellStyle name="20% - Accent2 2 4 2 3 2_OATT calc" xfId="8862" xr:uid="{00000000-0005-0000-0000-00009E0B0000}"/>
    <cellStyle name="20% - Accent2 2 4 2 3 3" xfId="8863" xr:uid="{00000000-0005-0000-0000-00009F0B0000}"/>
    <cellStyle name="20% - Accent2 2 4 2 3 4" xfId="8864" xr:uid="{00000000-0005-0000-0000-0000A00B0000}"/>
    <cellStyle name="20% - Accent2 2 4 2 3 5" xfId="8865" xr:uid="{00000000-0005-0000-0000-0000A10B0000}"/>
    <cellStyle name="20% - Accent2 2 4 2 3_OATT calc" xfId="8866" xr:uid="{00000000-0005-0000-0000-0000A20B0000}"/>
    <cellStyle name="20% - Accent2 2 4 2 4" xfId="8867" xr:uid="{00000000-0005-0000-0000-0000A30B0000}"/>
    <cellStyle name="20% - Accent2 2 4 2 4 2" xfId="8868" xr:uid="{00000000-0005-0000-0000-0000A40B0000}"/>
    <cellStyle name="20% - Accent2 2 4 2 4 2 2" xfId="8869" xr:uid="{00000000-0005-0000-0000-0000A50B0000}"/>
    <cellStyle name="20% - Accent2 2 4 2 4 2 3" xfId="8870" xr:uid="{00000000-0005-0000-0000-0000A60B0000}"/>
    <cellStyle name="20% - Accent2 2 4 2 4 2_OATT calc" xfId="8871" xr:uid="{00000000-0005-0000-0000-0000A70B0000}"/>
    <cellStyle name="20% - Accent2 2 4 2 4 3" xfId="8872" xr:uid="{00000000-0005-0000-0000-0000A80B0000}"/>
    <cellStyle name="20% - Accent2 2 4 2 4 4" xfId="8873" xr:uid="{00000000-0005-0000-0000-0000A90B0000}"/>
    <cellStyle name="20% - Accent2 2 4 2 4_OATT calc" xfId="8874" xr:uid="{00000000-0005-0000-0000-0000AA0B0000}"/>
    <cellStyle name="20% - Accent2 2 4 2 5" xfId="8875" xr:uid="{00000000-0005-0000-0000-0000AB0B0000}"/>
    <cellStyle name="20% - Accent2 2 4 2 5 2" xfId="8876" xr:uid="{00000000-0005-0000-0000-0000AC0B0000}"/>
    <cellStyle name="20% - Accent2 2 4 2 5 3" xfId="8877" xr:uid="{00000000-0005-0000-0000-0000AD0B0000}"/>
    <cellStyle name="20% - Accent2 2 4 2 5_OATT calc" xfId="8878" xr:uid="{00000000-0005-0000-0000-0000AE0B0000}"/>
    <cellStyle name="20% - Accent2 2 4 2 6" xfId="8879" xr:uid="{00000000-0005-0000-0000-0000AF0B0000}"/>
    <cellStyle name="20% - Accent2 2 4 2 7" xfId="8880" xr:uid="{00000000-0005-0000-0000-0000B00B0000}"/>
    <cellStyle name="20% - Accent2 2 4 2 8" xfId="8881" xr:uid="{00000000-0005-0000-0000-0000B10B0000}"/>
    <cellStyle name="20% - Accent2 2 4 2 9" xfId="8882" xr:uid="{00000000-0005-0000-0000-0000B20B0000}"/>
    <cellStyle name="20% - Accent2 2 4 2_OATT calc" xfId="8883" xr:uid="{00000000-0005-0000-0000-0000B30B0000}"/>
    <cellStyle name="20% - Accent2 2 4 3" xfId="4372" xr:uid="{00000000-0005-0000-0000-0000B40B0000}"/>
    <cellStyle name="20% - Accent2 2 4 3 10" xfId="8884" xr:uid="{00000000-0005-0000-0000-0000B50B0000}"/>
    <cellStyle name="20% - Accent2 2 4 3 11" xfId="8885" xr:uid="{00000000-0005-0000-0000-0000B60B0000}"/>
    <cellStyle name="20% - Accent2 2 4 3 2" xfId="8886" xr:uid="{00000000-0005-0000-0000-0000B70B0000}"/>
    <cellStyle name="20% - Accent2 2 4 3 2 2" xfId="8887" xr:uid="{00000000-0005-0000-0000-0000B80B0000}"/>
    <cellStyle name="20% - Accent2 2 4 3 2 2 2" xfId="8888" xr:uid="{00000000-0005-0000-0000-0000B90B0000}"/>
    <cellStyle name="20% - Accent2 2 4 3 2 2 3" xfId="8889" xr:uid="{00000000-0005-0000-0000-0000BA0B0000}"/>
    <cellStyle name="20% - Accent2 2 4 3 2 2_OATT calc" xfId="8890" xr:uid="{00000000-0005-0000-0000-0000BB0B0000}"/>
    <cellStyle name="20% - Accent2 2 4 3 2 3" xfId="8891" xr:uid="{00000000-0005-0000-0000-0000BC0B0000}"/>
    <cellStyle name="20% - Accent2 2 4 3 2 4" xfId="8892" xr:uid="{00000000-0005-0000-0000-0000BD0B0000}"/>
    <cellStyle name="20% - Accent2 2 4 3 2 5" xfId="8893" xr:uid="{00000000-0005-0000-0000-0000BE0B0000}"/>
    <cellStyle name="20% - Accent2 2 4 3 2_OATT calc" xfId="8894" xr:uid="{00000000-0005-0000-0000-0000BF0B0000}"/>
    <cellStyle name="20% - Accent2 2 4 3 3" xfId="8895" xr:uid="{00000000-0005-0000-0000-0000C00B0000}"/>
    <cellStyle name="20% - Accent2 2 4 3 3 2" xfId="8896" xr:uid="{00000000-0005-0000-0000-0000C10B0000}"/>
    <cellStyle name="20% - Accent2 2 4 3 3 2 2" xfId="8897" xr:uid="{00000000-0005-0000-0000-0000C20B0000}"/>
    <cellStyle name="20% - Accent2 2 4 3 3 2 3" xfId="8898" xr:uid="{00000000-0005-0000-0000-0000C30B0000}"/>
    <cellStyle name="20% - Accent2 2 4 3 3 2_OATT calc" xfId="8899" xr:uid="{00000000-0005-0000-0000-0000C40B0000}"/>
    <cellStyle name="20% - Accent2 2 4 3 3 3" xfId="8900" xr:uid="{00000000-0005-0000-0000-0000C50B0000}"/>
    <cellStyle name="20% - Accent2 2 4 3 3 4" xfId="8901" xr:uid="{00000000-0005-0000-0000-0000C60B0000}"/>
    <cellStyle name="20% - Accent2 2 4 3 3_OATT calc" xfId="8902" xr:uid="{00000000-0005-0000-0000-0000C70B0000}"/>
    <cellStyle name="20% - Accent2 2 4 3 4" xfId="8903" xr:uid="{00000000-0005-0000-0000-0000C80B0000}"/>
    <cellStyle name="20% - Accent2 2 4 3 4 2" xfId="8904" xr:uid="{00000000-0005-0000-0000-0000C90B0000}"/>
    <cellStyle name="20% - Accent2 2 4 3 4 3" xfId="8905" xr:uid="{00000000-0005-0000-0000-0000CA0B0000}"/>
    <cellStyle name="20% - Accent2 2 4 3 4_OATT calc" xfId="8906" xr:uid="{00000000-0005-0000-0000-0000CB0B0000}"/>
    <cellStyle name="20% - Accent2 2 4 3 5" xfId="8907" xr:uid="{00000000-0005-0000-0000-0000CC0B0000}"/>
    <cellStyle name="20% - Accent2 2 4 3 6" xfId="8908" xr:uid="{00000000-0005-0000-0000-0000CD0B0000}"/>
    <cellStyle name="20% - Accent2 2 4 3 7" xfId="8909" xr:uid="{00000000-0005-0000-0000-0000CE0B0000}"/>
    <cellStyle name="20% - Accent2 2 4 3 8" xfId="8910" xr:uid="{00000000-0005-0000-0000-0000CF0B0000}"/>
    <cellStyle name="20% - Accent2 2 4 3 9" xfId="8911" xr:uid="{00000000-0005-0000-0000-0000D00B0000}"/>
    <cellStyle name="20% - Accent2 2 4 3_OATT calc" xfId="8912" xr:uid="{00000000-0005-0000-0000-0000D10B0000}"/>
    <cellStyle name="20% - Accent2 2 4 4" xfId="5258" xr:uid="{00000000-0005-0000-0000-0000D20B0000}"/>
    <cellStyle name="20% - Accent2 2 4 4 2" xfId="8913" xr:uid="{00000000-0005-0000-0000-0000D30B0000}"/>
    <cellStyle name="20% - Accent2 2 4 4 2 2" xfId="8914" xr:uid="{00000000-0005-0000-0000-0000D40B0000}"/>
    <cellStyle name="20% - Accent2 2 4 4 2 3" xfId="8915" xr:uid="{00000000-0005-0000-0000-0000D50B0000}"/>
    <cellStyle name="20% - Accent2 2 4 4 2_OATT calc" xfId="8916" xr:uid="{00000000-0005-0000-0000-0000D60B0000}"/>
    <cellStyle name="20% - Accent2 2 4 4 3" xfId="8917" xr:uid="{00000000-0005-0000-0000-0000D70B0000}"/>
    <cellStyle name="20% - Accent2 2 4 4 4" xfId="8918" xr:uid="{00000000-0005-0000-0000-0000D80B0000}"/>
    <cellStyle name="20% - Accent2 2 4 4 5" xfId="8919" xr:uid="{00000000-0005-0000-0000-0000D90B0000}"/>
    <cellStyle name="20% - Accent2 2 4 4_OATT calc" xfId="8920" xr:uid="{00000000-0005-0000-0000-0000DA0B0000}"/>
    <cellStyle name="20% - Accent2 2 4 5" xfId="8921" xr:uid="{00000000-0005-0000-0000-0000DB0B0000}"/>
    <cellStyle name="20% - Accent2 2 4 5 2" xfId="8922" xr:uid="{00000000-0005-0000-0000-0000DC0B0000}"/>
    <cellStyle name="20% - Accent2 2 4 5 2 2" xfId="8923" xr:uid="{00000000-0005-0000-0000-0000DD0B0000}"/>
    <cellStyle name="20% - Accent2 2 4 5 2 3" xfId="8924" xr:uid="{00000000-0005-0000-0000-0000DE0B0000}"/>
    <cellStyle name="20% - Accent2 2 4 5 2_OATT calc" xfId="8925" xr:uid="{00000000-0005-0000-0000-0000DF0B0000}"/>
    <cellStyle name="20% - Accent2 2 4 5 3" xfId="8926" xr:uid="{00000000-0005-0000-0000-0000E00B0000}"/>
    <cellStyle name="20% - Accent2 2 4 5 4" xfId="8927" xr:uid="{00000000-0005-0000-0000-0000E10B0000}"/>
    <cellStyle name="20% - Accent2 2 4 5_OATT calc" xfId="8928" xr:uid="{00000000-0005-0000-0000-0000E20B0000}"/>
    <cellStyle name="20% - Accent2 2 4 6" xfId="8929" xr:uid="{00000000-0005-0000-0000-0000E30B0000}"/>
    <cellStyle name="20% - Accent2 2 4 6 2" xfId="8930" xr:uid="{00000000-0005-0000-0000-0000E40B0000}"/>
    <cellStyle name="20% - Accent2 2 4 6 3" xfId="8931" xr:uid="{00000000-0005-0000-0000-0000E50B0000}"/>
    <cellStyle name="20% - Accent2 2 4 6_OATT calc" xfId="8932" xr:uid="{00000000-0005-0000-0000-0000E60B0000}"/>
    <cellStyle name="20% - Accent2 2 4 7" xfId="8933" xr:uid="{00000000-0005-0000-0000-0000E70B0000}"/>
    <cellStyle name="20% - Accent2 2 4 8" xfId="8934" xr:uid="{00000000-0005-0000-0000-0000E80B0000}"/>
    <cellStyle name="20% - Accent2 2 4 9" xfId="8935" xr:uid="{00000000-0005-0000-0000-0000E90B0000}"/>
    <cellStyle name="20% - Accent2 2 4_OATT calc" xfId="8936" xr:uid="{00000000-0005-0000-0000-0000EA0B0000}"/>
    <cellStyle name="20% - Accent2 2 5" xfId="5091" xr:uid="{00000000-0005-0000-0000-0000EB0B0000}"/>
    <cellStyle name="20% - Accent2 2 5 2" xfId="8937" xr:uid="{00000000-0005-0000-0000-0000EC0B0000}"/>
    <cellStyle name="20% - Accent2 2 5 2 2" xfId="8938" xr:uid="{00000000-0005-0000-0000-0000ED0B0000}"/>
    <cellStyle name="20% - Accent2 2 5 2 3" xfId="8939" xr:uid="{00000000-0005-0000-0000-0000EE0B0000}"/>
    <cellStyle name="20% - Accent2 2 5 2_OATT calc" xfId="8940" xr:uid="{00000000-0005-0000-0000-0000EF0B0000}"/>
    <cellStyle name="20% - Accent2 2 5 3" xfId="8941" xr:uid="{00000000-0005-0000-0000-0000F00B0000}"/>
    <cellStyle name="20% - Accent2 2 5 4" xfId="8942" xr:uid="{00000000-0005-0000-0000-0000F10B0000}"/>
    <cellStyle name="20% - Accent2 2 5 5" xfId="8943" xr:uid="{00000000-0005-0000-0000-0000F20B0000}"/>
    <cellStyle name="20% - Accent2 2 5_OATT calc" xfId="8944" xr:uid="{00000000-0005-0000-0000-0000F30B0000}"/>
    <cellStyle name="20% - Accent2 2 6" xfId="4008" xr:uid="{00000000-0005-0000-0000-0000F40B0000}"/>
    <cellStyle name="20% - Accent2 2 6 2" xfId="6021" xr:uid="{00000000-0005-0000-0000-0000F50B0000}"/>
    <cellStyle name="20% - Accent2 2 6 2 2" xfId="8945" xr:uid="{00000000-0005-0000-0000-0000F60B0000}"/>
    <cellStyle name="20% - Accent2 2 6 2 3" xfId="8946" xr:uid="{00000000-0005-0000-0000-0000F70B0000}"/>
    <cellStyle name="20% - Accent2 2 6 2_OATT calc" xfId="8947" xr:uid="{00000000-0005-0000-0000-0000F80B0000}"/>
    <cellStyle name="20% - Accent2 2 6 3" xfId="8948" xr:uid="{00000000-0005-0000-0000-0000F90B0000}"/>
    <cellStyle name="20% - Accent2 2 6 4" xfId="8949" xr:uid="{00000000-0005-0000-0000-0000FA0B0000}"/>
    <cellStyle name="20% - Accent2 2 6_OATT calc" xfId="8950" xr:uid="{00000000-0005-0000-0000-0000FB0B0000}"/>
    <cellStyle name="20% - Accent2 2 7" xfId="2941" xr:uid="{00000000-0005-0000-0000-0000FC0B0000}"/>
    <cellStyle name="20% - Accent2 2 7 2" xfId="8951" xr:uid="{00000000-0005-0000-0000-0000FD0B0000}"/>
    <cellStyle name="20% - Accent2 2 7 3" xfId="8952" xr:uid="{00000000-0005-0000-0000-0000FE0B0000}"/>
    <cellStyle name="20% - Accent2 2 7_OATT calc" xfId="8953" xr:uid="{00000000-0005-0000-0000-0000FF0B0000}"/>
    <cellStyle name="20% - Accent2 2 8" xfId="8954" xr:uid="{00000000-0005-0000-0000-0000000C0000}"/>
    <cellStyle name="20% - Accent2 2 9" xfId="8955" xr:uid="{00000000-0005-0000-0000-0000010C0000}"/>
    <cellStyle name="20% - Accent2 2_OATT calc" xfId="8956" xr:uid="{00000000-0005-0000-0000-0000020C0000}"/>
    <cellStyle name="20% - Accent2 20" xfId="8957" xr:uid="{00000000-0005-0000-0000-0000030C0000}"/>
    <cellStyle name="20% - Accent2 21" xfId="8958" xr:uid="{00000000-0005-0000-0000-0000040C0000}"/>
    <cellStyle name="20% - Accent2 22" xfId="8959" xr:uid="{00000000-0005-0000-0000-0000050C0000}"/>
    <cellStyle name="20% - Accent2 23" xfId="8960" xr:uid="{00000000-0005-0000-0000-0000060C0000}"/>
    <cellStyle name="20% - Accent2 24" xfId="8961" xr:uid="{00000000-0005-0000-0000-0000070C0000}"/>
    <cellStyle name="20% - Accent2 25" xfId="8962" xr:uid="{00000000-0005-0000-0000-0000080C0000}"/>
    <cellStyle name="20% - Accent2 26" xfId="8963" xr:uid="{00000000-0005-0000-0000-0000090C0000}"/>
    <cellStyle name="20% - Accent2 27" xfId="8964" xr:uid="{00000000-0005-0000-0000-00000A0C0000}"/>
    <cellStyle name="20% - Accent2 28" xfId="8965" xr:uid="{00000000-0005-0000-0000-00000B0C0000}"/>
    <cellStyle name="20% - Accent2 29" xfId="8966" xr:uid="{00000000-0005-0000-0000-00000C0C0000}"/>
    <cellStyle name="20% - Accent2 3" xfId="13" xr:uid="{00000000-0005-0000-0000-00000D0C0000}"/>
    <cellStyle name="20% - Accent2 3 10" xfId="8967" xr:uid="{00000000-0005-0000-0000-00000E0C0000}"/>
    <cellStyle name="20% - Accent2 3 11" xfId="8968" xr:uid="{00000000-0005-0000-0000-00000F0C0000}"/>
    <cellStyle name="20% - Accent2 3 12" xfId="8969" xr:uid="{00000000-0005-0000-0000-0000100C0000}"/>
    <cellStyle name="20% - Accent2 3 13" xfId="8970" xr:uid="{00000000-0005-0000-0000-0000110C0000}"/>
    <cellStyle name="20% - Accent2 3 14" xfId="8971" xr:uid="{00000000-0005-0000-0000-0000120C0000}"/>
    <cellStyle name="20% - Accent2 3 15" xfId="8972" xr:uid="{00000000-0005-0000-0000-0000130C0000}"/>
    <cellStyle name="20% - Accent2 3 2" xfId="14" xr:uid="{00000000-0005-0000-0000-0000140C0000}"/>
    <cellStyle name="20% - Accent2 3 2 10" xfId="8973" xr:uid="{00000000-0005-0000-0000-0000150C0000}"/>
    <cellStyle name="20% - Accent2 3 2 11" xfId="8974" xr:uid="{00000000-0005-0000-0000-0000160C0000}"/>
    <cellStyle name="20% - Accent2 3 2 12" xfId="8975" xr:uid="{00000000-0005-0000-0000-0000170C0000}"/>
    <cellStyle name="20% - Accent2 3 2 13" xfId="8976" xr:uid="{00000000-0005-0000-0000-0000180C0000}"/>
    <cellStyle name="20% - Accent2 3 2 14" xfId="8977" xr:uid="{00000000-0005-0000-0000-0000190C0000}"/>
    <cellStyle name="20% - Accent2 3 2 2" xfId="3177" xr:uid="{00000000-0005-0000-0000-00001A0C0000}"/>
    <cellStyle name="20% - Accent2 3 2 2 10" xfId="8978" xr:uid="{00000000-0005-0000-0000-00001B0C0000}"/>
    <cellStyle name="20% - Accent2 3 2 2 11" xfId="8979" xr:uid="{00000000-0005-0000-0000-00001C0C0000}"/>
    <cellStyle name="20% - Accent2 3 2 2 12" xfId="8980" xr:uid="{00000000-0005-0000-0000-00001D0C0000}"/>
    <cellStyle name="20% - Accent2 3 2 2 2" xfId="3765" xr:uid="{00000000-0005-0000-0000-00001E0C0000}"/>
    <cellStyle name="20% - Accent2 3 2 2 2 10" xfId="8981" xr:uid="{00000000-0005-0000-0000-00001F0C0000}"/>
    <cellStyle name="20% - Accent2 3 2 2 2 11" xfId="8982" xr:uid="{00000000-0005-0000-0000-0000200C0000}"/>
    <cellStyle name="20% - Accent2 3 2 2 2 2" xfId="4866" xr:uid="{00000000-0005-0000-0000-0000210C0000}"/>
    <cellStyle name="20% - Accent2 3 2 2 2 2 10" xfId="8983" xr:uid="{00000000-0005-0000-0000-0000220C0000}"/>
    <cellStyle name="20% - Accent2 3 2 2 2 2 11" xfId="8984" xr:uid="{00000000-0005-0000-0000-0000230C0000}"/>
    <cellStyle name="20% - Accent2 3 2 2 2 2 2" xfId="8985" xr:uid="{00000000-0005-0000-0000-0000240C0000}"/>
    <cellStyle name="20% - Accent2 3 2 2 2 2 2 2" xfId="8986" xr:uid="{00000000-0005-0000-0000-0000250C0000}"/>
    <cellStyle name="20% - Accent2 3 2 2 2 2 2 2 2" xfId="8987" xr:uid="{00000000-0005-0000-0000-0000260C0000}"/>
    <cellStyle name="20% - Accent2 3 2 2 2 2 2 2 3" xfId="8988" xr:uid="{00000000-0005-0000-0000-0000270C0000}"/>
    <cellStyle name="20% - Accent2 3 2 2 2 2 2 2_OATT calc" xfId="8989" xr:uid="{00000000-0005-0000-0000-0000280C0000}"/>
    <cellStyle name="20% - Accent2 3 2 2 2 2 2 3" xfId="8990" xr:uid="{00000000-0005-0000-0000-0000290C0000}"/>
    <cellStyle name="20% - Accent2 3 2 2 2 2 2 4" xfId="8991" xr:uid="{00000000-0005-0000-0000-00002A0C0000}"/>
    <cellStyle name="20% - Accent2 3 2 2 2 2 2 5" xfId="8992" xr:uid="{00000000-0005-0000-0000-00002B0C0000}"/>
    <cellStyle name="20% - Accent2 3 2 2 2 2 2_OATT calc" xfId="8993" xr:uid="{00000000-0005-0000-0000-00002C0C0000}"/>
    <cellStyle name="20% - Accent2 3 2 2 2 2 3" xfId="8994" xr:uid="{00000000-0005-0000-0000-00002D0C0000}"/>
    <cellStyle name="20% - Accent2 3 2 2 2 2 3 2" xfId="8995" xr:uid="{00000000-0005-0000-0000-00002E0C0000}"/>
    <cellStyle name="20% - Accent2 3 2 2 2 2 3 2 2" xfId="8996" xr:uid="{00000000-0005-0000-0000-00002F0C0000}"/>
    <cellStyle name="20% - Accent2 3 2 2 2 2 3 2 3" xfId="8997" xr:uid="{00000000-0005-0000-0000-0000300C0000}"/>
    <cellStyle name="20% - Accent2 3 2 2 2 2 3 2_OATT calc" xfId="8998" xr:uid="{00000000-0005-0000-0000-0000310C0000}"/>
    <cellStyle name="20% - Accent2 3 2 2 2 2 3 3" xfId="8999" xr:uid="{00000000-0005-0000-0000-0000320C0000}"/>
    <cellStyle name="20% - Accent2 3 2 2 2 2 3 4" xfId="9000" xr:uid="{00000000-0005-0000-0000-0000330C0000}"/>
    <cellStyle name="20% - Accent2 3 2 2 2 2 3_OATT calc" xfId="9001" xr:uid="{00000000-0005-0000-0000-0000340C0000}"/>
    <cellStyle name="20% - Accent2 3 2 2 2 2 4" xfId="9002" xr:uid="{00000000-0005-0000-0000-0000350C0000}"/>
    <cellStyle name="20% - Accent2 3 2 2 2 2 4 2" xfId="9003" xr:uid="{00000000-0005-0000-0000-0000360C0000}"/>
    <cellStyle name="20% - Accent2 3 2 2 2 2 4 3" xfId="9004" xr:uid="{00000000-0005-0000-0000-0000370C0000}"/>
    <cellStyle name="20% - Accent2 3 2 2 2 2 4_OATT calc" xfId="9005" xr:uid="{00000000-0005-0000-0000-0000380C0000}"/>
    <cellStyle name="20% - Accent2 3 2 2 2 2 5" xfId="9006" xr:uid="{00000000-0005-0000-0000-0000390C0000}"/>
    <cellStyle name="20% - Accent2 3 2 2 2 2 6" xfId="9007" xr:uid="{00000000-0005-0000-0000-00003A0C0000}"/>
    <cellStyle name="20% - Accent2 3 2 2 2 2 7" xfId="9008" xr:uid="{00000000-0005-0000-0000-00003B0C0000}"/>
    <cellStyle name="20% - Accent2 3 2 2 2 2 8" xfId="9009" xr:uid="{00000000-0005-0000-0000-00003C0C0000}"/>
    <cellStyle name="20% - Accent2 3 2 2 2 2 9" xfId="9010" xr:uid="{00000000-0005-0000-0000-00003D0C0000}"/>
    <cellStyle name="20% - Accent2 3 2 2 2 2_OATT calc" xfId="9011" xr:uid="{00000000-0005-0000-0000-00003E0C0000}"/>
    <cellStyle name="20% - Accent2 3 2 2 2 3" xfId="5825" xr:uid="{00000000-0005-0000-0000-00003F0C0000}"/>
    <cellStyle name="20% - Accent2 3 2 2 2 3 2" xfId="9012" xr:uid="{00000000-0005-0000-0000-0000400C0000}"/>
    <cellStyle name="20% - Accent2 3 2 2 2 3 2 2" xfId="9013" xr:uid="{00000000-0005-0000-0000-0000410C0000}"/>
    <cellStyle name="20% - Accent2 3 2 2 2 3 2 3" xfId="9014" xr:uid="{00000000-0005-0000-0000-0000420C0000}"/>
    <cellStyle name="20% - Accent2 3 2 2 2 3 2_OATT calc" xfId="9015" xr:uid="{00000000-0005-0000-0000-0000430C0000}"/>
    <cellStyle name="20% - Accent2 3 2 2 2 3 3" xfId="9016" xr:uid="{00000000-0005-0000-0000-0000440C0000}"/>
    <cellStyle name="20% - Accent2 3 2 2 2 3 4" xfId="9017" xr:uid="{00000000-0005-0000-0000-0000450C0000}"/>
    <cellStyle name="20% - Accent2 3 2 2 2 3 5" xfId="9018" xr:uid="{00000000-0005-0000-0000-0000460C0000}"/>
    <cellStyle name="20% - Accent2 3 2 2 2 3_OATT calc" xfId="9019" xr:uid="{00000000-0005-0000-0000-0000470C0000}"/>
    <cellStyle name="20% - Accent2 3 2 2 2 4" xfId="9020" xr:uid="{00000000-0005-0000-0000-0000480C0000}"/>
    <cellStyle name="20% - Accent2 3 2 2 2 4 2" xfId="9021" xr:uid="{00000000-0005-0000-0000-0000490C0000}"/>
    <cellStyle name="20% - Accent2 3 2 2 2 4 2 2" xfId="9022" xr:uid="{00000000-0005-0000-0000-00004A0C0000}"/>
    <cellStyle name="20% - Accent2 3 2 2 2 4 2 3" xfId="9023" xr:uid="{00000000-0005-0000-0000-00004B0C0000}"/>
    <cellStyle name="20% - Accent2 3 2 2 2 4 2_OATT calc" xfId="9024" xr:uid="{00000000-0005-0000-0000-00004C0C0000}"/>
    <cellStyle name="20% - Accent2 3 2 2 2 4 3" xfId="9025" xr:uid="{00000000-0005-0000-0000-00004D0C0000}"/>
    <cellStyle name="20% - Accent2 3 2 2 2 4 4" xfId="9026" xr:uid="{00000000-0005-0000-0000-00004E0C0000}"/>
    <cellStyle name="20% - Accent2 3 2 2 2 4_OATT calc" xfId="9027" xr:uid="{00000000-0005-0000-0000-00004F0C0000}"/>
    <cellStyle name="20% - Accent2 3 2 2 2 5" xfId="9028" xr:uid="{00000000-0005-0000-0000-0000500C0000}"/>
    <cellStyle name="20% - Accent2 3 2 2 2 5 2" xfId="9029" xr:uid="{00000000-0005-0000-0000-0000510C0000}"/>
    <cellStyle name="20% - Accent2 3 2 2 2 5 3" xfId="9030" xr:uid="{00000000-0005-0000-0000-0000520C0000}"/>
    <cellStyle name="20% - Accent2 3 2 2 2 5_OATT calc" xfId="9031" xr:uid="{00000000-0005-0000-0000-0000530C0000}"/>
    <cellStyle name="20% - Accent2 3 2 2 2 6" xfId="9032" xr:uid="{00000000-0005-0000-0000-0000540C0000}"/>
    <cellStyle name="20% - Accent2 3 2 2 2 7" xfId="9033" xr:uid="{00000000-0005-0000-0000-0000550C0000}"/>
    <cellStyle name="20% - Accent2 3 2 2 2 8" xfId="9034" xr:uid="{00000000-0005-0000-0000-0000560C0000}"/>
    <cellStyle name="20% - Accent2 3 2 2 2 9" xfId="9035" xr:uid="{00000000-0005-0000-0000-0000570C0000}"/>
    <cellStyle name="20% - Accent2 3 2 2 2_OATT calc" xfId="9036" xr:uid="{00000000-0005-0000-0000-0000580C0000}"/>
    <cellStyle name="20% - Accent2 3 2 2 3" xfId="4448" xr:uid="{00000000-0005-0000-0000-0000590C0000}"/>
    <cellStyle name="20% - Accent2 3 2 2 3 10" xfId="9037" xr:uid="{00000000-0005-0000-0000-00005A0C0000}"/>
    <cellStyle name="20% - Accent2 3 2 2 3 11" xfId="9038" xr:uid="{00000000-0005-0000-0000-00005B0C0000}"/>
    <cellStyle name="20% - Accent2 3 2 2 3 2" xfId="9039" xr:uid="{00000000-0005-0000-0000-00005C0C0000}"/>
    <cellStyle name="20% - Accent2 3 2 2 3 2 2" xfId="9040" xr:uid="{00000000-0005-0000-0000-00005D0C0000}"/>
    <cellStyle name="20% - Accent2 3 2 2 3 2 2 2" xfId="9041" xr:uid="{00000000-0005-0000-0000-00005E0C0000}"/>
    <cellStyle name="20% - Accent2 3 2 2 3 2 2 3" xfId="9042" xr:uid="{00000000-0005-0000-0000-00005F0C0000}"/>
    <cellStyle name="20% - Accent2 3 2 2 3 2 2_OATT calc" xfId="9043" xr:uid="{00000000-0005-0000-0000-0000600C0000}"/>
    <cellStyle name="20% - Accent2 3 2 2 3 2 3" xfId="9044" xr:uid="{00000000-0005-0000-0000-0000610C0000}"/>
    <cellStyle name="20% - Accent2 3 2 2 3 2 4" xfId="9045" xr:uid="{00000000-0005-0000-0000-0000620C0000}"/>
    <cellStyle name="20% - Accent2 3 2 2 3 2 5" xfId="9046" xr:uid="{00000000-0005-0000-0000-0000630C0000}"/>
    <cellStyle name="20% - Accent2 3 2 2 3 2_OATT calc" xfId="9047" xr:uid="{00000000-0005-0000-0000-0000640C0000}"/>
    <cellStyle name="20% - Accent2 3 2 2 3 3" xfId="9048" xr:uid="{00000000-0005-0000-0000-0000650C0000}"/>
    <cellStyle name="20% - Accent2 3 2 2 3 3 2" xfId="9049" xr:uid="{00000000-0005-0000-0000-0000660C0000}"/>
    <cellStyle name="20% - Accent2 3 2 2 3 3 2 2" xfId="9050" xr:uid="{00000000-0005-0000-0000-0000670C0000}"/>
    <cellStyle name="20% - Accent2 3 2 2 3 3 2 3" xfId="9051" xr:uid="{00000000-0005-0000-0000-0000680C0000}"/>
    <cellStyle name="20% - Accent2 3 2 2 3 3 2_OATT calc" xfId="9052" xr:uid="{00000000-0005-0000-0000-0000690C0000}"/>
    <cellStyle name="20% - Accent2 3 2 2 3 3 3" xfId="9053" xr:uid="{00000000-0005-0000-0000-00006A0C0000}"/>
    <cellStyle name="20% - Accent2 3 2 2 3 3 4" xfId="9054" xr:uid="{00000000-0005-0000-0000-00006B0C0000}"/>
    <cellStyle name="20% - Accent2 3 2 2 3 3_OATT calc" xfId="9055" xr:uid="{00000000-0005-0000-0000-00006C0C0000}"/>
    <cellStyle name="20% - Accent2 3 2 2 3 4" xfId="9056" xr:uid="{00000000-0005-0000-0000-00006D0C0000}"/>
    <cellStyle name="20% - Accent2 3 2 2 3 4 2" xfId="9057" xr:uid="{00000000-0005-0000-0000-00006E0C0000}"/>
    <cellStyle name="20% - Accent2 3 2 2 3 4 3" xfId="9058" xr:uid="{00000000-0005-0000-0000-00006F0C0000}"/>
    <cellStyle name="20% - Accent2 3 2 2 3 4_OATT calc" xfId="9059" xr:uid="{00000000-0005-0000-0000-0000700C0000}"/>
    <cellStyle name="20% - Accent2 3 2 2 3 5" xfId="9060" xr:uid="{00000000-0005-0000-0000-0000710C0000}"/>
    <cellStyle name="20% - Accent2 3 2 2 3 6" xfId="9061" xr:uid="{00000000-0005-0000-0000-0000720C0000}"/>
    <cellStyle name="20% - Accent2 3 2 2 3 7" xfId="9062" xr:uid="{00000000-0005-0000-0000-0000730C0000}"/>
    <cellStyle name="20% - Accent2 3 2 2 3 8" xfId="9063" xr:uid="{00000000-0005-0000-0000-0000740C0000}"/>
    <cellStyle name="20% - Accent2 3 2 2 3 9" xfId="9064" xr:uid="{00000000-0005-0000-0000-0000750C0000}"/>
    <cellStyle name="20% - Accent2 3 2 2 3_OATT calc" xfId="9065" xr:uid="{00000000-0005-0000-0000-0000760C0000}"/>
    <cellStyle name="20% - Accent2 3 2 2 4" xfId="5348" xr:uid="{00000000-0005-0000-0000-0000770C0000}"/>
    <cellStyle name="20% - Accent2 3 2 2 4 2" xfId="9066" xr:uid="{00000000-0005-0000-0000-0000780C0000}"/>
    <cellStyle name="20% - Accent2 3 2 2 4 2 2" xfId="9067" xr:uid="{00000000-0005-0000-0000-0000790C0000}"/>
    <cellStyle name="20% - Accent2 3 2 2 4 2 3" xfId="9068" xr:uid="{00000000-0005-0000-0000-00007A0C0000}"/>
    <cellStyle name="20% - Accent2 3 2 2 4 2_OATT calc" xfId="9069" xr:uid="{00000000-0005-0000-0000-00007B0C0000}"/>
    <cellStyle name="20% - Accent2 3 2 2 4 3" xfId="9070" xr:uid="{00000000-0005-0000-0000-00007C0C0000}"/>
    <cellStyle name="20% - Accent2 3 2 2 4 4" xfId="9071" xr:uid="{00000000-0005-0000-0000-00007D0C0000}"/>
    <cellStyle name="20% - Accent2 3 2 2 4 5" xfId="9072" xr:uid="{00000000-0005-0000-0000-00007E0C0000}"/>
    <cellStyle name="20% - Accent2 3 2 2 4_OATT calc" xfId="9073" xr:uid="{00000000-0005-0000-0000-00007F0C0000}"/>
    <cellStyle name="20% - Accent2 3 2 2 5" xfId="9074" xr:uid="{00000000-0005-0000-0000-0000800C0000}"/>
    <cellStyle name="20% - Accent2 3 2 2 5 2" xfId="9075" xr:uid="{00000000-0005-0000-0000-0000810C0000}"/>
    <cellStyle name="20% - Accent2 3 2 2 5 2 2" xfId="9076" xr:uid="{00000000-0005-0000-0000-0000820C0000}"/>
    <cellStyle name="20% - Accent2 3 2 2 5 2 3" xfId="9077" xr:uid="{00000000-0005-0000-0000-0000830C0000}"/>
    <cellStyle name="20% - Accent2 3 2 2 5 2_OATT calc" xfId="9078" xr:uid="{00000000-0005-0000-0000-0000840C0000}"/>
    <cellStyle name="20% - Accent2 3 2 2 5 3" xfId="9079" xr:uid="{00000000-0005-0000-0000-0000850C0000}"/>
    <cellStyle name="20% - Accent2 3 2 2 5 4" xfId="9080" xr:uid="{00000000-0005-0000-0000-0000860C0000}"/>
    <cellStyle name="20% - Accent2 3 2 2 5_OATT calc" xfId="9081" xr:uid="{00000000-0005-0000-0000-0000870C0000}"/>
    <cellStyle name="20% - Accent2 3 2 2 6" xfId="9082" xr:uid="{00000000-0005-0000-0000-0000880C0000}"/>
    <cellStyle name="20% - Accent2 3 2 2 6 2" xfId="9083" xr:uid="{00000000-0005-0000-0000-0000890C0000}"/>
    <cellStyle name="20% - Accent2 3 2 2 6 3" xfId="9084" xr:uid="{00000000-0005-0000-0000-00008A0C0000}"/>
    <cellStyle name="20% - Accent2 3 2 2 6_OATT calc" xfId="9085" xr:uid="{00000000-0005-0000-0000-00008B0C0000}"/>
    <cellStyle name="20% - Accent2 3 2 2 7" xfId="9086" xr:uid="{00000000-0005-0000-0000-00008C0C0000}"/>
    <cellStyle name="20% - Accent2 3 2 2 8" xfId="9087" xr:uid="{00000000-0005-0000-0000-00008D0C0000}"/>
    <cellStyle name="20% - Accent2 3 2 2 9" xfId="9088" xr:uid="{00000000-0005-0000-0000-00008E0C0000}"/>
    <cellStyle name="20% - Accent2 3 2 2_OATT calc" xfId="9089" xr:uid="{00000000-0005-0000-0000-00008F0C0000}"/>
    <cellStyle name="20% - Accent2 3 2 3" xfId="3336" xr:uid="{00000000-0005-0000-0000-0000900C0000}"/>
    <cellStyle name="20% - Accent2 3 2 3 10" xfId="9090" xr:uid="{00000000-0005-0000-0000-0000910C0000}"/>
    <cellStyle name="20% - Accent2 3 2 3 11" xfId="9091" xr:uid="{00000000-0005-0000-0000-0000920C0000}"/>
    <cellStyle name="20% - Accent2 3 2 3 12" xfId="9092" xr:uid="{00000000-0005-0000-0000-0000930C0000}"/>
    <cellStyle name="20% - Accent2 3 2 3 2" xfId="3918" xr:uid="{00000000-0005-0000-0000-0000940C0000}"/>
    <cellStyle name="20% - Accent2 3 2 3 2 10" xfId="9093" xr:uid="{00000000-0005-0000-0000-0000950C0000}"/>
    <cellStyle name="20% - Accent2 3 2 3 2 11" xfId="9094" xr:uid="{00000000-0005-0000-0000-0000960C0000}"/>
    <cellStyle name="20% - Accent2 3 2 3 2 2" xfId="5019" xr:uid="{00000000-0005-0000-0000-0000970C0000}"/>
    <cellStyle name="20% - Accent2 3 2 3 2 2 10" xfId="9095" xr:uid="{00000000-0005-0000-0000-0000980C0000}"/>
    <cellStyle name="20% - Accent2 3 2 3 2 2 11" xfId="9096" xr:uid="{00000000-0005-0000-0000-0000990C0000}"/>
    <cellStyle name="20% - Accent2 3 2 3 2 2 2" xfId="9097" xr:uid="{00000000-0005-0000-0000-00009A0C0000}"/>
    <cellStyle name="20% - Accent2 3 2 3 2 2 2 2" xfId="9098" xr:uid="{00000000-0005-0000-0000-00009B0C0000}"/>
    <cellStyle name="20% - Accent2 3 2 3 2 2 2 2 2" xfId="9099" xr:uid="{00000000-0005-0000-0000-00009C0C0000}"/>
    <cellStyle name="20% - Accent2 3 2 3 2 2 2 2 3" xfId="9100" xr:uid="{00000000-0005-0000-0000-00009D0C0000}"/>
    <cellStyle name="20% - Accent2 3 2 3 2 2 2 2_OATT calc" xfId="9101" xr:uid="{00000000-0005-0000-0000-00009E0C0000}"/>
    <cellStyle name="20% - Accent2 3 2 3 2 2 2 3" xfId="9102" xr:uid="{00000000-0005-0000-0000-00009F0C0000}"/>
    <cellStyle name="20% - Accent2 3 2 3 2 2 2 4" xfId="9103" xr:uid="{00000000-0005-0000-0000-0000A00C0000}"/>
    <cellStyle name="20% - Accent2 3 2 3 2 2 2 5" xfId="9104" xr:uid="{00000000-0005-0000-0000-0000A10C0000}"/>
    <cellStyle name="20% - Accent2 3 2 3 2 2 2_OATT calc" xfId="9105" xr:uid="{00000000-0005-0000-0000-0000A20C0000}"/>
    <cellStyle name="20% - Accent2 3 2 3 2 2 3" xfId="9106" xr:uid="{00000000-0005-0000-0000-0000A30C0000}"/>
    <cellStyle name="20% - Accent2 3 2 3 2 2 3 2" xfId="9107" xr:uid="{00000000-0005-0000-0000-0000A40C0000}"/>
    <cellStyle name="20% - Accent2 3 2 3 2 2 3 2 2" xfId="9108" xr:uid="{00000000-0005-0000-0000-0000A50C0000}"/>
    <cellStyle name="20% - Accent2 3 2 3 2 2 3 2 3" xfId="9109" xr:uid="{00000000-0005-0000-0000-0000A60C0000}"/>
    <cellStyle name="20% - Accent2 3 2 3 2 2 3 2_OATT calc" xfId="9110" xr:uid="{00000000-0005-0000-0000-0000A70C0000}"/>
    <cellStyle name="20% - Accent2 3 2 3 2 2 3 3" xfId="9111" xr:uid="{00000000-0005-0000-0000-0000A80C0000}"/>
    <cellStyle name="20% - Accent2 3 2 3 2 2 3 4" xfId="9112" xr:uid="{00000000-0005-0000-0000-0000A90C0000}"/>
    <cellStyle name="20% - Accent2 3 2 3 2 2 3_OATT calc" xfId="9113" xr:uid="{00000000-0005-0000-0000-0000AA0C0000}"/>
    <cellStyle name="20% - Accent2 3 2 3 2 2 4" xfId="9114" xr:uid="{00000000-0005-0000-0000-0000AB0C0000}"/>
    <cellStyle name="20% - Accent2 3 2 3 2 2 4 2" xfId="9115" xr:uid="{00000000-0005-0000-0000-0000AC0C0000}"/>
    <cellStyle name="20% - Accent2 3 2 3 2 2 4 3" xfId="9116" xr:uid="{00000000-0005-0000-0000-0000AD0C0000}"/>
    <cellStyle name="20% - Accent2 3 2 3 2 2 4_OATT calc" xfId="9117" xr:uid="{00000000-0005-0000-0000-0000AE0C0000}"/>
    <cellStyle name="20% - Accent2 3 2 3 2 2 5" xfId="9118" xr:uid="{00000000-0005-0000-0000-0000AF0C0000}"/>
    <cellStyle name="20% - Accent2 3 2 3 2 2 6" xfId="9119" xr:uid="{00000000-0005-0000-0000-0000B00C0000}"/>
    <cellStyle name="20% - Accent2 3 2 3 2 2 7" xfId="9120" xr:uid="{00000000-0005-0000-0000-0000B10C0000}"/>
    <cellStyle name="20% - Accent2 3 2 3 2 2 8" xfId="9121" xr:uid="{00000000-0005-0000-0000-0000B20C0000}"/>
    <cellStyle name="20% - Accent2 3 2 3 2 2 9" xfId="9122" xr:uid="{00000000-0005-0000-0000-0000B30C0000}"/>
    <cellStyle name="20% - Accent2 3 2 3 2 2_OATT calc" xfId="9123" xr:uid="{00000000-0005-0000-0000-0000B40C0000}"/>
    <cellStyle name="20% - Accent2 3 2 3 2 3" xfId="5974" xr:uid="{00000000-0005-0000-0000-0000B50C0000}"/>
    <cellStyle name="20% - Accent2 3 2 3 2 3 2" xfId="9124" xr:uid="{00000000-0005-0000-0000-0000B60C0000}"/>
    <cellStyle name="20% - Accent2 3 2 3 2 3 2 2" xfId="9125" xr:uid="{00000000-0005-0000-0000-0000B70C0000}"/>
    <cellStyle name="20% - Accent2 3 2 3 2 3 2 3" xfId="9126" xr:uid="{00000000-0005-0000-0000-0000B80C0000}"/>
    <cellStyle name="20% - Accent2 3 2 3 2 3 2_OATT calc" xfId="9127" xr:uid="{00000000-0005-0000-0000-0000B90C0000}"/>
    <cellStyle name="20% - Accent2 3 2 3 2 3 3" xfId="9128" xr:uid="{00000000-0005-0000-0000-0000BA0C0000}"/>
    <cellStyle name="20% - Accent2 3 2 3 2 3 4" xfId="9129" xr:uid="{00000000-0005-0000-0000-0000BB0C0000}"/>
    <cellStyle name="20% - Accent2 3 2 3 2 3 5" xfId="9130" xr:uid="{00000000-0005-0000-0000-0000BC0C0000}"/>
    <cellStyle name="20% - Accent2 3 2 3 2 3_OATT calc" xfId="9131" xr:uid="{00000000-0005-0000-0000-0000BD0C0000}"/>
    <cellStyle name="20% - Accent2 3 2 3 2 4" xfId="9132" xr:uid="{00000000-0005-0000-0000-0000BE0C0000}"/>
    <cellStyle name="20% - Accent2 3 2 3 2 4 2" xfId="9133" xr:uid="{00000000-0005-0000-0000-0000BF0C0000}"/>
    <cellStyle name="20% - Accent2 3 2 3 2 4 2 2" xfId="9134" xr:uid="{00000000-0005-0000-0000-0000C00C0000}"/>
    <cellStyle name="20% - Accent2 3 2 3 2 4 2 3" xfId="9135" xr:uid="{00000000-0005-0000-0000-0000C10C0000}"/>
    <cellStyle name="20% - Accent2 3 2 3 2 4 2_OATT calc" xfId="9136" xr:uid="{00000000-0005-0000-0000-0000C20C0000}"/>
    <cellStyle name="20% - Accent2 3 2 3 2 4 3" xfId="9137" xr:uid="{00000000-0005-0000-0000-0000C30C0000}"/>
    <cellStyle name="20% - Accent2 3 2 3 2 4 4" xfId="9138" xr:uid="{00000000-0005-0000-0000-0000C40C0000}"/>
    <cellStyle name="20% - Accent2 3 2 3 2 4_OATT calc" xfId="9139" xr:uid="{00000000-0005-0000-0000-0000C50C0000}"/>
    <cellStyle name="20% - Accent2 3 2 3 2 5" xfId="9140" xr:uid="{00000000-0005-0000-0000-0000C60C0000}"/>
    <cellStyle name="20% - Accent2 3 2 3 2 5 2" xfId="9141" xr:uid="{00000000-0005-0000-0000-0000C70C0000}"/>
    <cellStyle name="20% - Accent2 3 2 3 2 5 3" xfId="9142" xr:uid="{00000000-0005-0000-0000-0000C80C0000}"/>
    <cellStyle name="20% - Accent2 3 2 3 2 5_OATT calc" xfId="9143" xr:uid="{00000000-0005-0000-0000-0000C90C0000}"/>
    <cellStyle name="20% - Accent2 3 2 3 2 6" xfId="9144" xr:uid="{00000000-0005-0000-0000-0000CA0C0000}"/>
    <cellStyle name="20% - Accent2 3 2 3 2 7" xfId="9145" xr:uid="{00000000-0005-0000-0000-0000CB0C0000}"/>
    <cellStyle name="20% - Accent2 3 2 3 2 8" xfId="9146" xr:uid="{00000000-0005-0000-0000-0000CC0C0000}"/>
    <cellStyle name="20% - Accent2 3 2 3 2 9" xfId="9147" xr:uid="{00000000-0005-0000-0000-0000CD0C0000}"/>
    <cellStyle name="20% - Accent2 3 2 3 2_OATT calc" xfId="9148" xr:uid="{00000000-0005-0000-0000-0000CE0C0000}"/>
    <cellStyle name="20% - Accent2 3 2 3 3" xfId="4601" xr:uid="{00000000-0005-0000-0000-0000CF0C0000}"/>
    <cellStyle name="20% - Accent2 3 2 3 3 10" xfId="9149" xr:uid="{00000000-0005-0000-0000-0000D00C0000}"/>
    <cellStyle name="20% - Accent2 3 2 3 3 11" xfId="9150" xr:uid="{00000000-0005-0000-0000-0000D10C0000}"/>
    <cellStyle name="20% - Accent2 3 2 3 3 2" xfId="9151" xr:uid="{00000000-0005-0000-0000-0000D20C0000}"/>
    <cellStyle name="20% - Accent2 3 2 3 3 2 2" xfId="9152" xr:uid="{00000000-0005-0000-0000-0000D30C0000}"/>
    <cellStyle name="20% - Accent2 3 2 3 3 2 2 2" xfId="9153" xr:uid="{00000000-0005-0000-0000-0000D40C0000}"/>
    <cellStyle name="20% - Accent2 3 2 3 3 2 2 3" xfId="9154" xr:uid="{00000000-0005-0000-0000-0000D50C0000}"/>
    <cellStyle name="20% - Accent2 3 2 3 3 2 2_OATT calc" xfId="9155" xr:uid="{00000000-0005-0000-0000-0000D60C0000}"/>
    <cellStyle name="20% - Accent2 3 2 3 3 2 3" xfId="9156" xr:uid="{00000000-0005-0000-0000-0000D70C0000}"/>
    <cellStyle name="20% - Accent2 3 2 3 3 2 4" xfId="9157" xr:uid="{00000000-0005-0000-0000-0000D80C0000}"/>
    <cellStyle name="20% - Accent2 3 2 3 3 2 5" xfId="9158" xr:uid="{00000000-0005-0000-0000-0000D90C0000}"/>
    <cellStyle name="20% - Accent2 3 2 3 3 2_OATT calc" xfId="9159" xr:uid="{00000000-0005-0000-0000-0000DA0C0000}"/>
    <cellStyle name="20% - Accent2 3 2 3 3 3" xfId="9160" xr:uid="{00000000-0005-0000-0000-0000DB0C0000}"/>
    <cellStyle name="20% - Accent2 3 2 3 3 3 2" xfId="9161" xr:uid="{00000000-0005-0000-0000-0000DC0C0000}"/>
    <cellStyle name="20% - Accent2 3 2 3 3 3 2 2" xfId="9162" xr:uid="{00000000-0005-0000-0000-0000DD0C0000}"/>
    <cellStyle name="20% - Accent2 3 2 3 3 3 2 3" xfId="9163" xr:uid="{00000000-0005-0000-0000-0000DE0C0000}"/>
    <cellStyle name="20% - Accent2 3 2 3 3 3 2_OATT calc" xfId="9164" xr:uid="{00000000-0005-0000-0000-0000DF0C0000}"/>
    <cellStyle name="20% - Accent2 3 2 3 3 3 3" xfId="9165" xr:uid="{00000000-0005-0000-0000-0000E00C0000}"/>
    <cellStyle name="20% - Accent2 3 2 3 3 3 4" xfId="9166" xr:uid="{00000000-0005-0000-0000-0000E10C0000}"/>
    <cellStyle name="20% - Accent2 3 2 3 3 3_OATT calc" xfId="9167" xr:uid="{00000000-0005-0000-0000-0000E20C0000}"/>
    <cellStyle name="20% - Accent2 3 2 3 3 4" xfId="9168" xr:uid="{00000000-0005-0000-0000-0000E30C0000}"/>
    <cellStyle name="20% - Accent2 3 2 3 3 4 2" xfId="9169" xr:uid="{00000000-0005-0000-0000-0000E40C0000}"/>
    <cellStyle name="20% - Accent2 3 2 3 3 4 3" xfId="9170" xr:uid="{00000000-0005-0000-0000-0000E50C0000}"/>
    <cellStyle name="20% - Accent2 3 2 3 3 4_OATT calc" xfId="9171" xr:uid="{00000000-0005-0000-0000-0000E60C0000}"/>
    <cellStyle name="20% - Accent2 3 2 3 3 5" xfId="9172" xr:uid="{00000000-0005-0000-0000-0000E70C0000}"/>
    <cellStyle name="20% - Accent2 3 2 3 3 6" xfId="9173" xr:uid="{00000000-0005-0000-0000-0000E80C0000}"/>
    <cellStyle name="20% - Accent2 3 2 3 3 7" xfId="9174" xr:uid="{00000000-0005-0000-0000-0000E90C0000}"/>
    <cellStyle name="20% - Accent2 3 2 3 3 8" xfId="9175" xr:uid="{00000000-0005-0000-0000-0000EA0C0000}"/>
    <cellStyle name="20% - Accent2 3 2 3 3 9" xfId="9176" xr:uid="{00000000-0005-0000-0000-0000EB0C0000}"/>
    <cellStyle name="20% - Accent2 3 2 3 3_OATT calc" xfId="9177" xr:uid="{00000000-0005-0000-0000-0000EC0C0000}"/>
    <cellStyle name="20% - Accent2 3 2 3 4" xfId="5501" xr:uid="{00000000-0005-0000-0000-0000ED0C0000}"/>
    <cellStyle name="20% - Accent2 3 2 3 4 2" xfId="9178" xr:uid="{00000000-0005-0000-0000-0000EE0C0000}"/>
    <cellStyle name="20% - Accent2 3 2 3 4 2 2" xfId="9179" xr:uid="{00000000-0005-0000-0000-0000EF0C0000}"/>
    <cellStyle name="20% - Accent2 3 2 3 4 2 3" xfId="9180" xr:uid="{00000000-0005-0000-0000-0000F00C0000}"/>
    <cellStyle name="20% - Accent2 3 2 3 4 2_OATT calc" xfId="9181" xr:uid="{00000000-0005-0000-0000-0000F10C0000}"/>
    <cellStyle name="20% - Accent2 3 2 3 4 3" xfId="9182" xr:uid="{00000000-0005-0000-0000-0000F20C0000}"/>
    <cellStyle name="20% - Accent2 3 2 3 4 4" xfId="9183" xr:uid="{00000000-0005-0000-0000-0000F30C0000}"/>
    <cellStyle name="20% - Accent2 3 2 3 4 5" xfId="9184" xr:uid="{00000000-0005-0000-0000-0000F40C0000}"/>
    <cellStyle name="20% - Accent2 3 2 3 4_OATT calc" xfId="9185" xr:uid="{00000000-0005-0000-0000-0000F50C0000}"/>
    <cellStyle name="20% - Accent2 3 2 3 5" xfId="9186" xr:uid="{00000000-0005-0000-0000-0000F60C0000}"/>
    <cellStyle name="20% - Accent2 3 2 3 5 2" xfId="9187" xr:uid="{00000000-0005-0000-0000-0000F70C0000}"/>
    <cellStyle name="20% - Accent2 3 2 3 5 2 2" xfId="9188" xr:uid="{00000000-0005-0000-0000-0000F80C0000}"/>
    <cellStyle name="20% - Accent2 3 2 3 5 2 3" xfId="9189" xr:uid="{00000000-0005-0000-0000-0000F90C0000}"/>
    <cellStyle name="20% - Accent2 3 2 3 5 2_OATT calc" xfId="9190" xr:uid="{00000000-0005-0000-0000-0000FA0C0000}"/>
    <cellStyle name="20% - Accent2 3 2 3 5 3" xfId="9191" xr:uid="{00000000-0005-0000-0000-0000FB0C0000}"/>
    <cellStyle name="20% - Accent2 3 2 3 5 4" xfId="9192" xr:uid="{00000000-0005-0000-0000-0000FC0C0000}"/>
    <cellStyle name="20% - Accent2 3 2 3 5_OATT calc" xfId="9193" xr:uid="{00000000-0005-0000-0000-0000FD0C0000}"/>
    <cellStyle name="20% - Accent2 3 2 3 6" xfId="9194" xr:uid="{00000000-0005-0000-0000-0000FE0C0000}"/>
    <cellStyle name="20% - Accent2 3 2 3 6 2" xfId="9195" xr:uid="{00000000-0005-0000-0000-0000FF0C0000}"/>
    <cellStyle name="20% - Accent2 3 2 3 6 3" xfId="9196" xr:uid="{00000000-0005-0000-0000-0000000D0000}"/>
    <cellStyle name="20% - Accent2 3 2 3 6_OATT calc" xfId="9197" xr:uid="{00000000-0005-0000-0000-0000010D0000}"/>
    <cellStyle name="20% - Accent2 3 2 3 7" xfId="9198" xr:uid="{00000000-0005-0000-0000-0000020D0000}"/>
    <cellStyle name="20% - Accent2 3 2 3 8" xfId="9199" xr:uid="{00000000-0005-0000-0000-0000030D0000}"/>
    <cellStyle name="20% - Accent2 3 2 3 9" xfId="9200" xr:uid="{00000000-0005-0000-0000-0000040D0000}"/>
    <cellStyle name="20% - Accent2 3 2 3_OATT calc" xfId="9201" xr:uid="{00000000-0005-0000-0000-0000050D0000}"/>
    <cellStyle name="20% - Accent2 3 2 4" xfId="3648" xr:uid="{00000000-0005-0000-0000-0000060D0000}"/>
    <cellStyle name="20% - Accent2 3 2 4 10" xfId="9202" xr:uid="{00000000-0005-0000-0000-0000070D0000}"/>
    <cellStyle name="20% - Accent2 3 2 4 11" xfId="9203" xr:uid="{00000000-0005-0000-0000-0000080D0000}"/>
    <cellStyle name="20% - Accent2 3 2 4 2" xfId="4749" xr:uid="{00000000-0005-0000-0000-0000090D0000}"/>
    <cellStyle name="20% - Accent2 3 2 4 2 10" xfId="9204" xr:uid="{00000000-0005-0000-0000-00000A0D0000}"/>
    <cellStyle name="20% - Accent2 3 2 4 2 11" xfId="9205" xr:uid="{00000000-0005-0000-0000-00000B0D0000}"/>
    <cellStyle name="20% - Accent2 3 2 4 2 2" xfId="9206" xr:uid="{00000000-0005-0000-0000-00000C0D0000}"/>
    <cellStyle name="20% - Accent2 3 2 4 2 2 2" xfId="9207" xr:uid="{00000000-0005-0000-0000-00000D0D0000}"/>
    <cellStyle name="20% - Accent2 3 2 4 2 2 2 2" xfId="9208" xr:uid="{00000000-0005-0000-0000-00000E0D0000}"/>
    <cellStyle name="20% - Accent2 3 2 4 2 2 2 3" xfId="9209" xr:uid="{00000000-0005-0000-0000-00000F0D0000}"/>
    <cellStyle name="20% - Accent2 3 2 4 2 2 2_OATT calc" xfId="9210" xr:uid="{00000000-0005-0000-0000-0000100D0000}"/>
    <cellStyle name="20% - Accent2 3 2 4 2 2 3" xfId="9211" xr:uid="{00000000-0005-0000-0000-0000110D0000}"/>
    <cellStyle name="20% - Accent2 3 2 4 2 2 4" xfId="9212" xr:uid="{00000000-0005-0000-0000-0000120D0000}"/>
    <cellStyle name="20% - Accent2 3 2 4 2 2 5" xfId="9213" xr:uid="{00000000-0005-0000-0000-0000130D0000}"/>
    <cellStyle name="20% - Accent2 3 2 4 2 2_OATT calc" xfId="9214" xr:uid="{00000000-0005-0000-0000-0000140D0000}"/>
    <cellStyle name="20% - Accent2 3 2 4 2 3" xfId="9215" xr:uid="{00000000-0005-0000-0000-0000150D0000}"/>
    <cellStyle name="20% - Accent2 3 2 4 2 3 2" xfId="9216" xr:uid="{00000000-0005-0000-0000-0000160D0000}"/>
    <cellStyle name="20% - Accent2 3 2 4 2 3 2 2" xfId="9217" xr:uid="{00000000-0005-0000-0000-0000170D0000}"/>
    <cellStyle name="20% - Accent2 3 2 4 2 3 2 3" xfId="9218" xr:uid="{00000000-0005-0000-0000-0000180D0000}"/>
    <cellStyle name="20% - Accent2 3 2 4 2 3 2_OATT calc" xfId="9219" xr:uid="{00000000-0005-0000-0000-0000190D0000}"/>
    <cellStyle name="20% - Accent2 3 2 4 2 3 3" xfId="9220" xr:uid="{00000000-0005-0000-0000-00001A0D0000}"/>
    <cellStyle name="20% - Accent2 3 2 4 2 3 4" xfId="9221" xr:uid="{00000000-0005-0000-0000-00001B0D0000}"/>
    <cellStyle name="20% - Accent2 3 2 4 2 3_OATT calc" xfId="9222" xr:uid="{00000000-0005-0000-0000-00001C0D0000}"/>
    <cellStyle name="20% - Accent2 3 2 4 2 4" xfId="9223" xr:uid="{00000000-0005-0000-0000-00001D0D0000}"/>
    <cellStyle name="20% - Accent2 3 2 4 2 4 2" xfId="9224" xr:uid="{00000000-0005-0000-0000-00001E0D0000}"/>
    <cellStyle name="20% - Accent2 3 2 4 2 4 3" xfId="9225" xr:uid="{00000000-0005-0000-0000-00001F0D0000}"/>
    <cellStyle name="20% - Accent2 3 2 4 2 4_OATT calc" xfId="9226" xr:uid="{00000000-0005-0000-0000-0000200D0000}"/>
    <cellStyle name="20% - Accent2 3 2 4 2 5" xfId="9227" xr:uid="{00000000-0005-0000-0000-0000210D0000}"/>
    <cellStyle name="20% - Accent2 3 2 4 2 6" xfId="9228" xr:uid="{00000000-0005-0000-0000-0000220D0000}"/>
    <cellStyle name="20% - Accent2 3 2 4 2 7" xfId="9229" xr:uid="{00000000-0005-0000-0000-0000230D0000}"/>
    <cellStyle name="20% - Accent2 3 2 4 2 8" xfId="9230" xr:uid="{00000000-0005-0000-0000-0000240D0000}"/>
    <cellStyle name="20% - Accent2 3 2 4 2 9" xfId="9231" xr:uid="{00000000-0005-0000-0000-0000250D0000}"/>
    <cellStyle name="20% - Accent2 3 2 4 2_OATT calc" xfId="9232" xr:uid="{00000000-0005-0000-0000-0000260D0000}"/>
    <cellStyle name="20% - Accent2 3 2 4 3" xfId="5710" xr:uid="{00000000-0005-0000-0000-0000270D0000}"/>
    <cellStyle name="20% - Accent2 3 2 4 3 2" xfId="9233" xr:uid="{00000000-0005-0000-0000-0000280D0000}"/>
    <cellStyle name="20% - Accent2 3 2 4 3 2 2" xfId="9234" xr:uid="{00000000-0005-0000-0000-0000290D0000}"/>
    <cellStyle name="20% - Accent2 3 2 4 3 2 3" xfId="9235" xr:uid="{00000000-0005-0000-0000-00002A0D0000}"/>
    <cellStyle name="20% - Accent2 3 2 4 3 2_OATT calc" xfId="9236" xr:uid="{00000000-0005-0000-0000-00002B0D0000}"/>
    <cellStyle name="20% - Accent2 3 2 4 3 3" xfId="9237" xr:uid="{00000000-0005-0000-0000-00002C0D0000}"/>
    <cellStyle name="20% - Accent2 3 2 4 3 4" xfId="9238" xr:uid="{00000000-0005-0000-0000-00002D0D0000}"/>
    <cellStyle name="20% - Accent2 3 2 4 3 5" xfId="9239" xr:uid="{00000000-0005-0000-0000-00002E0D0000}"/>
    <cellStyle name="20% - Accent2 3 2 4 3_OATT calc" xfId="9240" xr:uid="{00000000-0005-0000-0000-00002F0D0000}"/>
    <cellStyle name="20% - Accent2 3 2 4 4" xfId="9241" xr:uid="{00000000-0005-0000-0000-0000300D0000}"/>
    <cellStyle name="20% - Accent2 3 2 4 4 2" xfId="9242" xr:uid="{00000000-0005-0000-0000-0000310D0000}"/>
    <cellStyle name="20% - Accent2 3 2 4 4 2 2" xfId="9243" xr:uid="{00000000-0005-0000-0000-0000320D0000}"/>
    <cellStyle name="20% - Accent2 3 2 4 4 2 3" xfId="9244" xr:uid="{00000000-0005-0000-0000-0000330D0000}"/>
    <cellStyle name="20% - Accent2 3 2 4 4 2_OATT calc" xfId="9245" xr:uid="{00000000-0005-0000-0000-0000340D0000}"/>
    <cellStyle name="20% - Accent2 3 2 4 4 3" xfId="9246" xr:uid="{00000000-0005-0000-0000-0000350D0000}"/>
    <cellStyle name="20% - Accent2 3 2 4 4 4" xfId="9247" xr:uid="{00000000-0005-0000-0000-0000360D0000}"/>
    <cellStyle name="20% - Accent2 3 2 4 4_OATT calc" xfId="9248" xr:uid="{00000000-0005-0000-0000-0000370D0000}"/>
    <cellStyle name="20% - Accent2 3 2 4 5" xfId="9249" xr:uid="{00000000-0005-0000-0000-0000380D0000}"/>
    <cellStyle name="20% - Accent2 3 2 4 5 2" xfId="9250" xr:uid="{00000000-0005-0000-0000-0000390D0000}"/>
    <cellStyle name="20% - Accent2 3 2 4 5 3" xfId="9251" xr:uid="{00000000-0005-0000-0000-00003A0D0000}"/>
    <cellStyle name="20% - Accent2 3 2 4 5_OATT calc" xfId="9252" xr:uid="{00000000-0005-0000-0000-00003B0D0000}"/>
    <cellStyle name="20% - Accent2 3 2 4 6" xfId="9253" xr:uid="{00000000-0005-0000-0000-00003C0D0000}"/>
    <cellStyle name="20% - Accent2 3 2 4 7" xfId="9254" xr:uid="{00000000-0005-0000-0000-00003D0D0000}"/>
    <cellStyle name="20% - Accent2 3 2 4 8" xfId="9255" xr:uid="{00000000-0005-0000-0000-00003E0D0000}"/>
    <cellStyle name="20% - Accent2 3 2 4 9" xfId="9256" xr:uid="{00000000-0005-0000-0000-00003F0D0000}"/>
    <cellStyle name="20% - Accent2 3 2 4_OATT calc" xfId="9257" xr:uid="{00000000-0005-0000-0000-0000400D0000}"/>
    <cellStyle name="20% - Accent2 3 2 5" xfId="4331" xr:uid="{00000000-0005-0000-0000-0000410D0000}"/>
    <cellStyle name="20% - Accent2 3 2 5 10" xfId="9258" xr:uid="{00000000-0005-0000-0000-0000420D0000}"/>
    <cellStyle name="20% - Accent2 3 2 5 11" xfId="9259" xr:uid="{00000000-0005-0000-0000-0000430D0000}"/>
    <cellStyle name="20% - Accent2 3 2 5 2" xfId="9260" xr:uid="{00000000-0005-0000-0000-0000440D0000}"/>
    <cellStyle name="20% - Accent2 3 2 5 2 2" xfId="9261" xr:uid="{00000000-0005-0000-0000-0000450D0000}"/>
    <cellStyle name="20% - Accent2 3 2 5 2 2 2" xfId="9262" xr:uid="{00000000-0005-0000-0000-0000460D0000}"/>
    <cellStyle name="20% - Accent2 3 2 5 2 2 3" xfId="9263" xr:uid="{00000000-0005-0000-0000-0000470D0000}"/>
    <cellStyle name="20% - Accent2 3 2 5 2 2_OATT calc" xfId="9264" xr:uid="{00000000-0005-0000-0000-0000480D0000}"/>
    <cellStyle name="20% - Accent2 3 2 5 2 3" xfId="9265" xr:uid="{00000000-0005-0000-0000-0000490D0000}"/>
    <cellStyle name="20% - Accent2 3 2 5 2 4" xfId="9266" xr:uid="{00000000-0005-0000-0000-00004A0D0000}"/>
    <cellStyle name="20% - Accent2 3 2 5 2 5" xfId="9267" xr:uid="{00000000-0005-0000-0000-00004B0D0000}"/>
    <cellStyle name="20% - Accent2 3 2 5 2_OATT calc" xfId="9268" xr:uid="{00000000-0005-0000-0000-00004C0D0000}"/>
    <cellStyle name="20% - Accent2 3 2 5 3" xfId="9269" xr:uid="{00000000-0005-0000-0000-00004D0D0000}"/>
    <cellStyle name="20% - Accent2 3 2 5 3 2" xfId="9270" xr:uid="{00000000-0005-0000-0000-00004E0D0000}"/>
    <cellStyle name="20% - Accent2 3 2 5 3 2 2" xfId="9271" xr:uid="{00000000-0005-0000-0000-00004F0D0000}"/>
    <cellStyle name="20% - Accent2 3 2 5 3 2 3" xfId="9272" xr:uid="{00000000-0005-0000-0000-0000500D0000}"/>
    <cellStyle name="20% - Accent2 3 2 5 3 2_OATT calc" xfId="9273" xr:uid="{00000000-0005-0000-0000-0000510D0000}"/>
    <cellStyle name="20% - Accent2 3 2 5 3 3" xfId="9274" xr:uid="{00000000-0005-0000-0000-0000520D0000}"/>
    <cellStyle name="20% - Accent2 3 2 5 3 4" xfId="9275" xr:uid="{00000000-0005-0000-0000-0000530D0000}"/>
    <cellStyle name="20% - Accent2 3 2 5 3_OATT calc" xfId="9276" xr:uid="{00000000-0005-0000-0000-0000540D0000}"/>
    <cellStyle name="20% - Accent2 3 2 5 4" xfId="9277" xr:uid="{00000000-0005-0000-0000-0000550D0000}"/>
    <cellStyle name="20% - Accent2 3 2 5 4 2" xfId="9278" xr:uid="{00000000-0005-0000-0000-0000560D0000}"/>
    <cellStyle name="20% - Accent2 3 2 5 4 3" xfId="9279" xr:uid="{00000000-0005-0000-0000-0000570D0000}"/>
    <cellStyle name="20% - Accent2 3 2 5 4_OATT calc" xfId="9280" xr:uid="{00000000-0005-0000-0000-0000580D0000}"/>
    <cellStyle name="20% - Accent2 3 2 5 5" xfId="9281" xr:uid="{00000000-0005-0000-0000-0000590D0000}"/>
    <cellStyle name="20% - Accent2 3 2 5 6" xfId="9282" xr:uid="{00000000-0005-0000-0000-00005A0D0000}"/>
    <cellStyle name="20% - Accent2 3 2 5 7" xfId="9283" xr:uid="{00000000-0005-0000-0000-00005B0D0000}"/>
    <cellStyle name="20% - Accent2 3 2 5 8" xfId="9284" xr:uid="{00000000-0005-0000-0000-00005C0D0000}"/>
    <cellStyle name="20% - Accent2 3 2 5 9" xfId="9285" xr:uid="{00000000-0005-0000-0000-00005D0D0000}"/>
    <cellStyle name="20% - Accent2 3 2 5_OATT calc" xfId="9286" xr:uid="{00000000-0005-0000-0000-00005E0D0000}"/>
    <cellStyle name="20% - Accent2 3 2 6" xfId="5231" xr:uid="{00000000-0005-0000-0000-00005F0D0000}"/>
    <cellStyle name="20% - Accent2 3 2 6 2" xfId="9287" xr:uid="{00000000-0005-0000-0000-0000600D0000}"/>
    <cellStyle name="20% - Accent2 3 2 6 2 2" xfId="9288" xr:uid="{00000000-0005-0000-0000-0000610D0000}"/>
    <cellStyle name="20% - Accent2 3 2 6 2 3" xfId="9289" xr:uid="{00000000-0005-0000-0000-0000620D0000}"/>
    <cellStyle name="20% - Accent2 3 2 6 2_OATT calc" xfId="9290" xr:uid="{00000000-0005-0000-0000-0000630D0000}"/>
    <cellStyle name="20% - Accent2 3 2 6 3" xfId="9291" xr:uid="{00000000-0005-0000-0000-0000640D0000}"/>
    <cellStyle name="20% - Accent2 3 2 6 4" xfId="9292" xr:uid="{00000000-0005-0000-0000-0000650D0000}"/>
    <cellStyle name="20% - Accent2 3 2 6 5" xfId="9293" xr:uid="{00000000-0005-0000-0000-0000660D0000}"/>
    <cellStyle name="20% - Accent2 3 2 6_OATT calc" xfId="9294" xr:uid="{00000000-0005-0000-0000-0000670D0000}"/>
    <cellStyle name="20% - Accent2 3 2 7" xfId="9295" xr:uid="{00000000-0005-0000-0000-0000680D0000}"/>
    <cellStyle name="20% - Accent2 3 2 7 2" xfId="9296" xr:uid="{00000000-0005-0000-0000-0000690D0000}"/>
    <cellStyle name="20% - Accent2 3 2 7 2 2" xfId="9297" xr:uid="{00000000-0005-0000-0000-00006A0D0000}"/>
    <cellStyle name="20% - Accent2 3 2 7 2 3" xfId="9298" xr:uid="{00000000-0005-0000-0000-00006B0D0000}"/>
    <cellStyle name="20% - Accent2 3 2 7 2_OATT calc" xfId="9299" xr:uid="{00000000-0005-0000-0000-00006C0D0000}"/>
    <cellStyle name="20% - Accent2 3 2 7 3" xfId="9300" xr:uid="{00000000-0005-0000-0000-00006D0D0000}"/>
    <cellStyle name="20% - Accent2 3 2 7 4" xfId="9301" xr:uid="{00000000-0005-0000-0000-00006E0D0000}"/>
    <cellStyle name="20% - Accent2 3 2 7_OATT calc" xfId="9302" xr:uid="{00000000-0005-0000-0000-00006F0D0000}"/>
    <cellStyle name="20% - Accent2 3 2 8" xfId="9303" xr:uid="{00000000-0005-0000-0000-0000700D0000}"/>
    <cellStyle name="20% - Accent2 3 2 8 2" xfId="9304" xr:uid="{00000000-0005-0000-0000-0000710D0000}"/>
    <cellStyle name="20% - Accent2 3 2 8 3" xfId="9305" xr:uid="{00000000-0005-0000-0000-0000720D0000}"/>
    <cellStyle name="20% - Accent2 3 2 8_OATT calc" xfId="9306" xr:uid="{00000000-0005-0000-0000-0000730D0000}"/>
    <cellStyle name="20% - Accent2 3 2 9" xfId="9307" xr:uid="{00000000-0005-0000-0000-0000740D0000}"/>
    <cellStyle name="20% - Accent2 3 2_OATT calc" xfId="9308" xr:uid="{00000000-0005-0000-0000-0000750D0000}"/>
    <cellStyle name="20% - Accent2 3 3" xfId="3121" xr:uid="{00000000-0005-0000-0000-0000760D0000}"/>
    <cellStyle name="20% - Accent2 3 3 10" xfId="9309" xr:uid="{00000000-0005-0000-0000-0000770D0000}"/>
    <cellStyle name="20% - Accent2 3 3 11" xfId="9310" xr:uid="{00000000-0005-0000-0000-0000780D0000}"/>
    <cellStyle name="20% - Accent2 3 3 12" xfId="9311" xr:uid="{00000000-0005-0000-0000-0000790D0000}"/>
    <cellStyle name="20% - Accent2 3 3 2" xfId="3707" xr:uid="{00000000-0005-0000-0000-00007A0D0000}"/>
    <cellStyle name="20% - Accent2 3 3 2 10" xfId="9312" xr:uid="{00000000-0005-0000-0000-00007B0D0000}"/>
    <cellStyle name="20% - Accent2 3 3 2 11" xfId="9313" xr:uid="{00000000-0005-0000-0000-00007C0D0000}"/>
    <cellStyle name="20% - Accent2 3 3 2 2" xfId="4808" xr:uid="{00000000-0005-0000-0000-00007D0D0000}"/>
    <cellStyle name="20% - Accent2 3 3 2 2 10" xfId="9314" xr:uid="{00000000-0005-0000-0000-00007E0D0000}"/>
    <cellStyle name="20% - Accent2 3 3 2 2 11" xfId="9315" xr:uid="{00000000-0005-0000-0000-00007F0D0000}"/>
    <cellStyle name="20% - Accent2 3 3 2 2 2" xfId="9316" xr:uid="{00000000-0005-0000-0000-0000800D0000}"/>
    <cellStyle name="20% - Accent2 3 3 2 2 2 2" xfId="9317" xr:uid="{00000000-0005-0000-0000-0000810D0000}"/>
    <cellStyle name="20% - Accent2 3 3 2 2 2 2 2" xfId="9318" xr:uid="{00000000-0005-0000-0000-0000820D0000}"/>
    <cellStyle name="20% - Accent2 3 3 2 2 2 2 3" xfId="9319" xr:uid="{00000000-0005-0000-0000-0000830D0000}"/>
    <cellStyle name="20% - Accent2 3 3 2 2 2 2_OATT calc" xfId="9320" xr:uid="{00000000-0005-0000-0000-0000840D0000}"/>
    <cellStyle name="20% - Accent2 3 3 2 2 2 3" xfId="9321" xr:uid="{00000000-0005-0000-0000-0000850D0000}"/>
    <cellStyle name="20% - Accent2 3 3 2 2 2 4" xfId="9322" xr:uid="{00000000-0005-0000-0000-0000860D0000}"/>
    <cellStyle name="20% - Accent2 3 3 2 2 2 5" xfId="9323" xr:uid="{00000000-0005-0000-0000-0000870D0000}"/>
    <cellStyle name="20% - Accent2 3 3 2 2 2_OATT calc" xfId="9324" xr:uid="{00000000-0005-0000-0000-0000880D0000}"/>
    <cellStyle name="20% - Accent2 3 3 2 2 3" xfId="9325" xr:uid="{00000000-0005-0000-0000-0000890D0000}"/>
    <cellStyle name="20% - Accent2 3 3 2 2 3 2" xfId="9326" xr:uid="{00000000-0005-0000-0000-00008A0D0000}"/>
    <cellStyle name="20% - Accent2 3 3 2 2 3 2 2" xfId="9327" xr:uid="{00000000-0005-0000-0000-00008B0D0000}"/>
    <cellStyle name="20% - Accent2 3 3 2 2 3 2 3" xfId="9328" xr:uid="{00000000-0005-0000-0000-00008C0D0000}"/>
    <cellStyle name="20% - Accent2 3 3 2 2 3 2_OATT calc" xfId="9329" xr:uid="{00000000-0005-0000-0000-00008D0D0000}"/>
    <cellStyle name="20% - Accent2 3 3 2 2 3 3" xfId="9330" xr:uid="{00000000-0005-0000-0000-00008E0D0000}"/>
    <cellStyle name="20% - Accent2 3 3 2 2 3 4" xfId="9331" xr:uid="{00000000-0005-0000-0000-00008F0D0000}"/>
    <cellStyle name="20% - Accent2 3 3 2 2 3_OATT calc" xfId="9332" xr:uid="{00000000-0005-0000-0000-0000900D0000}"/>
    <cellStyle name="20% - Accent2 3 3 2 2 4" xfId="9333" xr:uid="{00000000-0005-0000-0000-0000910D0000}"/>
    <cellStyle name="20% - Accent2 3 3 2 2 4 2" xfId="9334" xr:uid="{00000000-0005-0000-0000-0000920D0000}"/>
    <cellStyle name="20% - Accent2 3 3 2 2 4 3" xfId="9335" xr:uid="{00000000-0005-0000-0000-0000930D0000}"/>
    <cellStyle name="20% - Accent2 3 3 2 2 4_OATT calc" xfId="9336" xr:uid="{00000000-0005-0000-0000-0000940D0000}"/>
    <cellStyle name="20% - Accent2 3 3 2 2 5" xfId="9337" xr:uid="{00000000-0005-0000-0000-0000950D0000}"/>
    <cellStyle name="20% - Accent2 3 3 2 2 6" xfId="9338" xr:uid="{00000000-0005-0000-0000-0000960D0000}"/>
    <cellStyle name="20% - Accent2 3 3 2 2 7" xfId="9339" xr:uid="{00000000-0005-0000-0000-0000970D0000}"/>
    <cellStyle name="20% - Accent2 3 3 2 2 8" xfId="9340" xr:uid="{00000000-0005-0000-0000-0000980D0000}"/>
    <cellStyle name="20% - Accent2 3 3 2 2 9" xfId="9341" xr:uid="{00000000-0005-0000-0000-0000990D0000}"/>
    <cellStyle name="20% - Accent2 3 3 2 2_OATT calc" xfId="9342" xr:uid="{00000000-0005-0000-0000-00009A0D0000}"/>
    <cellStyle name="20% - Accent2 3 3 2 3" xfId="5767" xr:uid="{00000000-0005-0000-0000-00009B0D0000}"/>
    <cellStyle name="20% - Accent2 3 3 2 3 2" xfId="9343" xr:uid="{00000000-0005-0000-0000-00009C0D0000}"/>
    <cellStyle name="20% - Accent2 3 3 2 3 2 2" xfId="9344" xr:uid="{00000000-0005-0000-0000-00009D0D0000}"/>
    <cellStyle name="20% - Accent2 3 3 2 3 2 3" xfId="9345" xr:uid="{00000000-0005-0000-0000-00009E0D0000}"/>
    <cellStyle name="20% - Accent2 3 3 2 3 2_OATT calc" xfId="9346" xr:uid="{00000000-0005-0000-0000-00009F0D0000}"/>
    <cellStyle name="20% - Accent2 3 3 2 3 3" xfId="9347" xr:uid="{00000000-0005-0000-0000-0000A00D0000}"/>
    <cellStyle name="20% - Accent2 3 3 2 3 4" xfId="9348" xr:uid="{00000000-0005-0000-0000-0000A10D0000}"/>
    <cellStyle name="20% - Accent2 3 3 2 3 5" xfId="9349" xr:uid="{00000000-0005-0000-0000-0000A20D0000}"/>
    <cellStyle name="20% - Accent2 3 3 2 3_OATT calc" xfId="9350" xr:uid="{00000000-0005-0000-0000-0000A30D0000}"/>
    <cellStyle name="20% - Accent2 3 3 2 4" xfId="9351" xr:uid="{00000000-0005-0000-0000-0000A40D0000}"/>
    <cellStyle name="20% - Accent2 3 3 2 4 2" xfId="9352" xr:uid="{00000000-0005-0000-0000-0000A50D0000}"/>
    <cellStyle name="20% - Accent2 3 3 2 4 2 2" xfId="9353" xr:uid="{00000000-0005-0000-0000-0000A60D0000}"/>
    <cellStyle name="20% - Accent2 3 3 2 4 2 3" xfId="9354" xr:uid="{00000000-0005-0000-0000-0000A70D0000}"/>
    <cellStyle name="20% - Accent2 3 3 2 4 2_OATT calc" xfId="9355" xr:uid="{00000000-0005-0000-0000-0000A80D0000}"/>
    <cellStyle name="20% - Accent2 3 3 2 4 3" xfId="9356" xr:uid="{00000000-0005-0000-0000-0000A90D0000}"/>
    <cellStyle name="20% - Accent2 3 3 2 4 4" xfId="9357" xr:uid="{00000000-0005-0000-0000-0000AA0D0000}"/>
    <cellStyle name="20% - Accent2 3 3 2 4_OATT calc" xfId="9358" xr:uid="{00000000-0005-0000-0000-0000AB0D0000}"/>
    <cellStyle name="20% - Accent2 3 3 2 5" xfId="9359" xr:uid="{00000000-0005-0000-0000-0000AC0D0000}"/>
    <cellStyle name="20% - Accent2 3 3 2 5 2" xfId="9360" xr:uid="{00000000-0005-0000-0000-0000AD0D0000}"/>
    <cellStyle name="20% - Accent2 3 3 2 5 3" xfId="9361" xr:uid="{00000000-0005-0000-0000-0000AE0D0000}"/>
    <cellStyle name="20% - Accent2 3 3 2 5_OATT calc" xfId="9362" xr:uid="{00000000-0005-0000-0000-0000AF0D0000}"/>
    <cellStyle name="20% - Accent2 3 3 2 6" xfId="9363" xr:uid="{00000000-0005-0000-0000-0000B00D0000}"/>
    <cellStyle name="20% - Accent2 3 3 2 7" xfId="9364" xr:uid="{00000000-0005-0000-0000-0000B10D0000}"/>
    <cellStyle name="20% - Accent2 3 3 2 8" xfId="9365" xr:uid="{00000000-0005-0000-0000-0000B20D0000}"/>
    <cellStyle name="20% - Accent2 3 3 2 9" xfId="9366" xr:uid="{00000000-0005-0000-0000-0000B30D0000}"/>
    <cellStyle name="20% - Accent2 3 3 2_OATT calc" xfId="9367" xr:uid="{00000000-0005-0000-0000-0000B40D0000}"/>
    <cellStyle name="20% - Accent2 3 3 3" xfId="4390" xr:uid="{00000000-0005-0000-0000-0000B50D0000}"/>
    <cellStyle name="20% - Accent2 3 3 3 10" xfId="9368" xr:uid="{00000000-0005-0000-0000-0000B60D0000}"/>
    <cellStyle name="20% - Accent2 3 3 3 11" xfId="9369" xr:uid="{00000000-0005-0000-0000-0000B70D0000}"/>
    <cellStyle name="20% - Accent2 3 3 3 2" xfId="9370" xr:uid="{00000000-0005-0000-0000-0000B80D0000}"/>
    <cellStyle name="20% - Accent2 3 3 3 2 2" xfId="9371" xr:uid="{00000000-0005-0000-0000-0000B90D0000}"/>
    <cellStyle name="20% - Accent2 3 3 3 2 2 2" xfId="9372" xr:uid="{00000000-0005-0000-0000-0000BA0D0000}"/>
    <cellStyle name="20% - Accent2 3 3 3 2 2 3" xfId="9373" xr:uid="{00000000-0005-0000-0000-0000BB0D0000}"/>
    <cellStyle name="20% - Accent2 3 3 3 2 2_OATT calc" xfId="9374" xr:uid="{00000000-0005-0000-0000-0000BC0D0000}"/>
    <cellStyle name="20% - Accent2 3 3 3 2 3" xfId="9375" xr:uid="{00000000-0005-0000-0000-0000BD0D0000}"/>
    <cellStyle name="20% - Accent2 3 3 3 2 4" xfId="9376" xr:uid="{00000000-0005-0000-0000-0000BE0D0000}"/>
    <cellStyle name="20% - Accent2 3 3 3 2 5" xfId="9377" xr:uid="{00000000-0005-0000-0000-0000BF0D0000}"/>
    <cellStyle name="20% - Accent2 3 3 3 2_OATT calc" xfId="9378" xr:uid="{00000000-0005-0000-0000-0000C00D0000}"/>
    <cellStyle name="20% - Accent2 3 3 3 3" xfId="9379" xr:uid="{00000000-0005-0000-0000-0000C10D0000}"/>
    <cellStyle name="20% - Accent2 3 3 3 3 2" xfId="9380" xr:uid="{00000000-0005-0000-0000-0000C20D0000}"/>
    <cellStyle name="20% - Accent2 3 3 3 3 2 2" xfId="9381" xr:uid="{00000000-0005-0000-0000-0000C30D0000}"/>
    <cellStyle name="20% - Accent2 3 3 3 3 2 3" xfId="9382" xr:uid="{00000000-0005-0000-0000-0000C40D0000}"/>
    <cellStyle name="20% - Accent2 3 3 3 3 2_OATT calc" xfId="9383" xr:uid="{00000000-0005-0000-0000-0000C50D0000}"/>
    <cellStyle name="20% - Accent2 3 3 3 3 3" xfId="9384" xr:uid="{00000000-0005-0000-0000-0000C60D0000}"/>
    <cellStyle name="20% - Accent2 3 3 3 3 4" xfId="9385" xr:uid="{00000000-0005-0000-0000-0000C70D0000}"/>
    <cellStyle name="20% - Accent2 3 3 3 3_OATT calc" xfId="9386" xr:uid="{00000000-0005-0000-0000-0000C80D0000}"/>
    <cellStyle name="20% - Accent2 3 3 3 4" xfId="9387" xr:uid="{00000000-0005-0000-0000-0000C90D0000}"/>
    <cellStyle name="20% - Accent2 3 3 3 4 2" xfId="9388" xr:uid="{00000000-0005-0000-0000-0000CA0D0000}"/>
    <cellStyle name="20% - Accent2 3 3 3 4 3" xfId="9389" xr:uid="{00000000-0005-0000-0000-0000CB0D0000}"/>
    <cellStyle name="20% - Accent2 3 3 3 4_OATT calc" xfId="9390" xr:uid="{00000000-0005-0000-0000-0000CC0D0000}"/>
    <cellStyle name="20% - Accent2 3 3 3 5" xfId="9391" xr:uid="{00000000-0005-0000-0000-0000CD0D0000}"/>
    <cellStyle name="20% - Accent2 3 3 3 6" xfId="9392" xr:uid="{00000000-0005-0000-0000-0000CE0D0000}"/>
    <cellStyle name="20% - Accent2 3 3 3 7" xfId="9393" xr:uid="{00000000-0005-0000-0000-0000CF0D0000}"/>
    <cellStyle name="20% - Accent2 3 3 3 8" xfId="9394" xr:uid="{00000000-0005-0000-0000-0000D00D0000}"/>
    <cellStyle name="20% - Accent2 3 3 3 9" xfId="9395" xr:uid="{00000000-0005-0000-0000-0000D10D0000}"/>
    <cellStyle name="20% - Accent2 3 3 3_OATT calc" xfId="9396" xr:uid="{00000000-0005-0000-0000-0000D20D0000}"/>
    <cellStyle name="20% - Accent2 3 3 4" xfId="5290" xr:uid="{00000000-0005-0000-0000-0000D30D0000}"/>
    <cellStyle name="20% - Accent2 3 3 4 2" xfId="9397" xr:uid="{00000000-0005-0000-0000-0000D40D0000}"/>
    <cellStyle name="20% - Accent2 3 3 4 2 2" xfId="9398" xr:uid="{00000000-0005-0000-0000-0000D50D0000}"/>
    <cellStyle name="20% - Accent2 3 3 4 2 3" xfId="9399" xr:uid="{00000000-0005-0000-0000-0000D60D0000}"/>
    <cellStyle name="20% - Accent2 3 3 4 2_OATT calc" xfId="9400" xr:uid="{00000000-0005-0000-0000-0000D70D0000}"/>
    <cellStyle name="20% - Accent2 3 3 4 3" xfId="9401" xr:uid="{00000000-0005-0000-0000-0000D80D0000}"/>
    <cellStyle name="20% - Accent2 3 3 4 4" xfId="9402" xr:uid="{00000000-0005-0000-0000-0000D90D0000}"/>
    <cellStyle name="20% - Accent2 3 3 4 5" xfId="9403" xr:uid="{00000000-0005-0000-0000-0000DA0D0000}"/>
    <cellStyle name="20% - Accent2 3 3 4_OATT calc" xfId="9404" xr:uid="{00000000-0005-0000-0000-0000DB0D0000}"/>
    <cellStyle name="20% - Accent2 3 3 5" xfId="9405" xr:uid="{00000000-0005-0000-0000-0000DC0D0000}"/>
    <cellStyle name="20% - Accent2 3 3 5 2" xfId="9406" xr:uid="{00000000-0005-0000-0000-0000DD0D0000}"/>
    <cellStyle name="20% - Accent2 3 3 5 2 2" xfId="9407" xr:uid="{00000000-0005-0000-0000-0000DE0D0000}"/>
    <cellStyle name="20% - Accent2 3 3 5 2 3" xfId="9408" xr:uid="{00000000-0005-0000-0000-0000DF0D0000}"/>
    <cellStyle name="20% - Accent2 3 3 5 2_OATT calc" xfId="9409" xr:uid="{00000000-0005-0000-0000-0000E00D0000}"/>
    <cellStyle name="20% - Accent2 3 3 5 3" xfId="9410" xr:uid="{00000000-0005-0000-0000-0000E10D0000}"/>
    <cellStyle name="20% - Accent2 3 3 5 4" xfId="9411" xr:uid="{00000000-0005-0000-0000-0000E20D0000}"/>
    <cellStyle name="20% - Accent2 3 3 5_OATT calc" xfId="9412" xr:uid="{00000000-0005-0000-0000-0000E30D0000}"/>
    <cellStyle name="20% - Accent2 3 3 6" xfId="9413" xr:uid="{00000000-0005-0000-0000-0000E40D0000}"/>
    <cellStyle name="20% - Accent2 3 3 6 2" xfId="9414" xr:uid="{00000000-0005-0000-0000-0000E50D0000}"/>
    <cellStyle name="20% - Accent2 3 3 6 3" xfId="9415" xr:uid="{00000000-0005-0000-0000-0000E60D0000}"/>
    <cellStyle name="20% - Accent2 3 3 6_OATT calc" xfId="9416" xr:uid="{00000000-0005-0000-0000-0000E70D0000}"/>
    <cellStyle name="20% - Accent2 3 3 7" xfId="9417" xr:uid="{00000000-0005-0000-0000-0000E80D0000}"/>
    <cellStyle name="20% - Accent2 3 3 8" xfId="9418" xr:uid="{00000000-0005-0000-0000-0000E90D0000}"/>
    <cellStyle name="20% - Accent2 3 3 9" xfId="9419" xr:uid="{00000000-0005-0000-0000-0000EA0D0000}"/>
    <cellStyle name="20% - Accent2 3 3_OATT calc" xfId="9420" xr:uid="{00000000-0005-0000-0000-0000EB0D0000}"/>
    <cellStyle name="20% - Accent2 3 4" xfId="3246" xr:uid="{00000000-0005-0000-0000-0000EC0D0000}"/>
    <cellStyle name="20% - Accent2 3 4 10" xfId="9421" xr:uid="{00000000-0005-0000-0000-0000ED0D0000}"/>
    <cellStyle name="20% - Accent2 3 4 11" xfId="9422" xr:uid="{00000000-0005-0000-0000-0000EE0D0000}"/>
    <cellStyle name="20% - Accent2 3 4 12" xfId="9423" xr:uid="{00000000-0005-0000-0000-0000EF0D0000}"/>
    <cellStyle name="20% - Accent2 3 4 2" xfId="3828" xr:uid="{00000000-0005-0000-0000-0000F00D0000}"/>
    <cellStyle name="20% - Accent2 3 4 2 10" xfId="9424" xr:uid="{00000000-0005-0000-0000-0000F10D0000}"/>
    <cellStyle name="20% - Accent2 3 4 2 11" xfId="9425" xr:uid="{00000000-0005-0000-0000-0000F20D0000}"/>
    <cellStyle name="20% - Accent2 3 4 2 2" xfId="4928" xr:uid="{00000000-0005-0000-0000-0000F30D0000}"/>
    <cellStyle name="20% - Accent2 3 4 2 2 10" xfId="9426" xr:uid="{00000000-0005-0000-0000-0000F40D0000}"/>
    <cellStyle name="20% - Accent2 3 4 2 2 11" xfId="9427" xr:uid="{00000000-0005-0000-0000-0000F50D0000}"/>
    <cellStyle name="20% - Accent2 3 4 2 2 2" xfId="9428" xr:uid="{00000000-0005-0000-0000-0000F60D0000}"/>
    <cellStyle name="20% - Accent2 3 4 2 2 2 2" xfId="9429" xr:uid="{00000000-0005-0000-0000-0000F70D0000}"/>
    <cellStyle name="20% - Accent2 3 4 2 2 2 2 2" xfId="9430" xr:uid="{00000000-0005-0000-0000-0000F80D0000}"/>
    <cellStyle name="20% - Accent2 3 4 2 2 2 2 3" xfId="9431" xr:uid="{00000000-0005-0000-0000-0000F90D0000}"/>
    <cellStyle name="20% - Accent2 3 4 2 2 2 2_OATT calc" xfId="9432" xr:uid="{00000000-0005-0000-0000-0000FA0D0000}"/>
    <cellStyle name="20% - Accent2 3 4 2 2 2 3" xfId="9433" xr:uid="{00000000-0005-0000-0000-0000FB0D0000}"/>
    <cellStyle name="20% - Accent2 3 4 2 2 2 4" xfId="9434" xr:uid="{00000000-0005-0000-0000-0000FC0D0000}"/>
    <cellStyle name="20% - Accent2 3 4 2 2 2 5" xfId="9435" xr:uid="{00000000-0005-0000-0000-0000FD0D0000}"/>
    <cellStyle name="20% - Accent2 3 4 2 2 2_OATT calc" xfId="9436" xr:uid="{00000000-0005-0000-0000-0000FE0D0000}"/>
    <cellStyle name="20% - Accent2 3 4 2 2 3" xfId="9437" xr:uid="{00000000-0005-0000-0000-0000FF0D0000}"/>
    <cellStyle name="20% - Accent2 3 4 2 2 3 2" xfId="9438" xr:uid="{00000000-0005-0000-0000-0000000E0000}"/>
    <cellStyle name="20% - Accent2 3 4 2 2 3 2 2" xfId="9439" xr:uid="{00000000-0005-0000-0000-0000010E0000}"/>
    <cellStyle name="20% - Accent2 3 4 2 2 3 2 3" xfId="9440" xr:uid="{00000000-0005-0000-0000-0000020E0000}"/>
    <cellStyle name="20% - Accent2 3 4 2 2 3 2_OATT calc" xfId="9441" xr:uid="{00000000-0005-0000-0000-0000030E0000}"/>
    <cellStyle name="20% - Accent2 3 4 2 2 3 3" xfId="9442" xr:uid="{00000000-0005-0000-0000-0000040E0000}"/>
    <cellStyle name="20% - Accent2 3 4 2 2 3 4" xfId="9443" xr:uid="{00000000-0005-0000-0000-0000050E0000}"/>
    <cellStyle name="20% - Accent2 3 4 2 2 3_OATT calc" xfId="9444" xr:uid="{00000000-0005-0000-0000-0000060E0000}"/>
    <cellStyle name="20% - Accent2 3 4 2 2 4" xfId="9445" xr:uid="{00000000-0005-0000-0000-0000070E0000}"/>
    <cellStyle name="20% - Accent2 3 4 2 2 4 2" xfId="9446" xr:uid="{00000000-0005-0000-0000-0000080E0000}"/>
    <cellStyle name="20% - Accent2 3 4 2 2 4 3" xfId="9447" xr:uid="{00000000-0005-0000-0000-0000090E0000}"/>
    <cellStyle name="20% - Accent2 3 4 2 2 4_OATT calc" xfId="9448" xr:uid="{00000000-0005-0000-0000-00000A0E0000}"/>
    <cellStyle name="20% - Accent2 3 4 2 2 5" xfId="9449" xr:uid="{00000000-0005-0000-0000-00000B0E0000}"/>
    <cellStyle name="20% - Accent2 3 4 2 2 6" xfId="9450" xr:uid="{00000000-0005-0000-0000-00000C0E0000}"/>
    <cellStyle name="20% - Accent2 3 4 2 2 7" xfId="9451" xr:uid="{00000000-0005-0000-0000-00000D0E0000}"/>
    <cellStyle name="20% - Accent2 3 4 2 2 8" xfId="9452" xr:uid="{00000000-0005-0000-0000-00000E0E0000}"/>
    <cellStyle name="20% - Accent2 3 4 2 2 9" xfId="9453" xr:uid="{00000000-0005-0000-0000-00000F0E0000}"/>
    <cellStyle name="20% - Accent2 3 4 2 2_OATT calc" xfId="9454" xr:uid="{00000000-0005-0000-0000-0000100E0000}"/>
    <cellStyle name="20% - Accent2 3 4 2 3" xfId="5884" xr:uid="{00000000-0005-0000-0000-0000110E0000}"/>
    <cellStyle name="20% - Accent2 3 4 2 3 2" xfId="9455" xr:uid="{00000000-0005-0000-0000-0000120E0000}"/>
    <cellStyle name="20% - Accent2 3 4 2 3 2 2" xfId="9456" xr:uid="{00000000-0005-0000-0000-0000130E0000}"/>
    <cellStyle name="20% - Accent2 3 4 2 3 2 3" xfId="9457" xr:uid="{00000000-0005-0000-0000-0000140E0000}"/>
    <cellStyle name="20% - Accent2 3 4 2 3 2_OATT calc" xfId="9458" xr:uid="{00000000-0005-0000-0000-0000150E0000}"/>
    <cellStyle name="20% - Accent2 3 4 2 3 3" xfId="9459" xr:uid="{00000000-0005-0000-0000-0000160E0000}"/>
    <cellStyle name="20% - Accent2 3 4 2 3 4" xfId="9460" xr:uid="{00000000-0005-0000-0000-0000170E0000}"/>
    <cellStyle name="20% - Accent2 3 4 2 3 5" xfId="9461" xr:uid="{00000000-0005-0000-0000-0000180E0000}"/>
    <cellStyle name="20% - Accent2 3 4 2 3_OATT calc" xfId="9462" xr:uid="{00000000-0005-0000-0000-0000190E0000}"/>
    <cellStyle name="20% - Accent2 3 4 2 4" xfId="9463" xr:uid="{00000000-0005-0000-0000-00001A0E0000}"/>
    <cellStyle name="20% - Accent2 3 4 2 4 2" xfId="9464" xr:uid="{00000000-0005-0000-0000-00001B0E0000}"/>
    <cellStyle name="20% - Accent2 3 4 2 4 2 2" xfId="9465" xr:uid="{00000000-0005-0000-0000-00001C0E0000}"/>
    <cellStyle name="20% - Accent2 3 4 2 4 2 3" xfId="9466" xr:uid="{00000000-0005-0000-0000-00001D0E0000}"/>
    <cellStyle name="20% - Accent2 3 4 2 4 2_OATT calc" xfId="9467" xr:uid="{00000000-0005-0000-0000-00001E0E0000}"/>
    <cellStyle name="20% - Accent2 3 4 2 4 3" xfId="9468" xr:uid="{00000000-0005-0000-0000-00001F0E0000}"/>
    <cellStyle name="20% - Accent2 3 4 2 4 4" xfId="9469" xr:uid="{00000000-0005-0000-0000-0000200E0000}"/>
    <cellStyle name="20% - Accent2 3 4 2 4_OATT calc" xfId="9470" xr:uid="{00000000-0005-0000-0000-0000210E0000}"/>
    <cellStyle name="20% - Accent2 3 4 2 5" xfId="9471" xr:uid="{00000000-0005-0000-0000-0000220E0000}"/>
    <cellStyle name="20% - Accent2 3 4 2 5 2" xfId="9472" xr:uid="{00000000-0005-0000-0000-0000230E0000}"/>
    <cellStyle name="20% - Accent2 3 4 2 5 3" xfId="9473" xr:uid="{00000000-0005-0000-0000-0000240E0000}"/>
    <cellStyle name="20% - Accent2 3 4 2 5_OATT calc" xfId="9474" xr:uid="{00000000-0005-0000-0000-0000250E0000}"/>
    <cellStyle name="20% - Accent2 3 4 2 6" xfId="9475" xr:uid="{00000000-0005-0000-0000-0000260E0000}"/>
    <cellStyle name="20% - Accent2 3 4 2 7" xfId="9476" xr:uid="{00000000-0005-0000-0000-0000270E0000}"/>
    <cellStyle name="20% - Accent2 3 4 2 8" xfId="9477" xr:uid="{00000000-0005-0000-0000-0000280E0000}"/>
    <cellStyle name="20% - Accent2 3 4 2 9" xfId="9478" xr:uid="{00000000-0005-0000-0000-0000290E0000}"/>
    <cellStyle name="20% - Accent2 3 4 2_OATT calc" xfId="9479" xr:uid="{00000000-0005-0000-0000-00002A0E0000}"/>
    <cellStyle name="20% - Accent2 3 4 3" xfId="4510" xr:uid="{00000000-0005-0000-0000-00002B0E0000}"/>
    <cellStyle name="20% - Accent2 3 4 3 10" xfId="9480" xr:uid="{00000000-0005-0000-0000-00002C0E0000}"/>
    <cellStyle name="20% - Accent2 3 4 3 11" xfId="9481" xr:uid="{00000000-0005-0000-0000-00002D0E0000}"/>
    <cellStyle name="20% - Accent2 3 4 3 2" xfId="9482" xr:uid="{00000000-0005-0000-0000-00002E0E0000}"/>
    <cellStyle name="20% - Accent2 3 4 3 2 2" xfId="9483" xr:uid="{00000000-0005-0000-0000-00002F0E0000}"/>
    <cellStyle name="20% - Accent2 3 4 3 2 2 2" xfId="9484" xr:uid="{00000000-0005-0000-0000-0000300E0000}"/>
    <cellStyle name="20% - Accent2 3 4 3 2 2 3" xfId="9485" xr:uid="{00000000-0005-0000-0000-0000310E0000}"/>
    <cellStyle name="20% - Accent2 3 4 3 2 2_OATT calc" xfId="9486" xr:uid="{00000000-0005-0000-0000-0000320E0000}"/>
    <cellStyle name="20% - Accent2 3 4 3 2 3" xfId="9487" xr:uid="{00000000-0005-0000-0000-0000330E0000}"/>
    <cellStyle name="20% - Accent2 3 4 3 2 4" xfId="9488" xr:uid="{00000000-0005-0000-0000-0000340E0000}"/>
    <cellStyle name="20% - Accent2 3 4 3 2 5" xfId="9489" xr:uid="{00000000-0005-0000-0000-0000350E0000}"/>
    <cellStyle name="20% - Accent2 3 4 3 2_OATT calc" xfId="9490" xr:uid="{00000000-0005-0000-0000-0000360E0000}"/>
    <cellStyle name="20% - Accent2 3 4 3 3" xfId="9491" xr:uid="{00000000-0005-0000-0000-0000370E0000}"/>
    <cellStyle name="20% - Accent2 3 4 3 3 2" xfId="9492" xr:uid="{00000000-0005-0000-0000-0000380E0000}"/>
    <cellStyle name="20% - Accent2 3 4 3 3 2 2" xfId="9493" xr:uid="{00000000-0005-0000-0000-0000390E0000}"/>
    <cellStyle name="20% - Accent2 3 4 3 3 2 3" xfId="9494" xr:uid="{00000000-0005-0000-0000-00003A0E0000}"/>
    <cellStyle name="20% - Accent2 3 4 3 3 2_OATT calc" xfId="9495" xr:uid="{00000000-0005-0000-0000-00003B0E0000}"/>
    <cellStyle name="20% - Accent2 3 4 3 3 3" xfId="9496" xr:uid="{00000000-0005-0000-0000-00003C0E0000}"/>
    <cellStyle name="20% - Accent2 3 4 3 3 4" xfId="9497" xr:uid="{00000000-0005-0000-0000-00003D0E0000}"/>
    <cellStyle name="20% - Accent2 3 4 3 3_OATT calc" xfId="9498" xr:uid="{00000000-0005-0000-0000-00003E0E0000}"/>
    <cellStyle name="20% - Accent2 3 4 3 4" xfId="9499" xr:uid="{00000000-0005-0000-0000-00003F0E0000}"/>
    <cellStyle name="20% - Accent2 3 4 3 4 2" xfId="9500" xr:uid="{00000000-0005-0000-0000-0000400E0000}"/>
    <cellStyle name="20% - Accent2 3 4 3 4 3" xfId="9501" xr:uid="{00000000-0005-0000-0000-0000410E0000}"/>
    <cellStyle name="20% - Accent2 3 4 3 4_OATT calc" xfId="9502" xr:uid="{00000000-0005-0000-0000-0000420E0000}"/>
    <cellStyle name="20% - Accent2 3 4 3 5" xfId="9503" xr:uid="{00000000-0005-0000-0000-0000430E0000}"/>
    <cellStyle name="20% - Accent2 3 4 3 6" xfId="9504" xr:uid="{00000000-0005-0000-0000-0000440E0000}"/>
    <cellStyle name="20% - Accent2 3 4 3 7" xfId="9505" xr:uid="{00000000-0005-0000-0000-0000450E0000}"/>
    <cellStyle name="20% - Accent2 3 4 3 8" xfId="9506" xr:uid="{00000000-0005-0000-0000-0000460E0000}"/>
    <cellStyle name="20% - Accent2 3 4 3 9" xfId="9507" xr:uid="{00000000-0005-0000-0000-0000470E0000}"/>
    <cellStyle name="20% - Accent2 3 4 3_OATT calc" xfId="9508" xr:uid="{00000000-0005-0000-0000-0000480E0000}"/>
    <cellStyle name="20% - Accent2 3 4 4" xfId="5410" xr:uid="{00000000-0005-0000-0000-0000490E0000}"/>
    <cellStyle name="20% - Accent2 3 4 4 2" xfId="9509" xr:uid="{00000000-0005-0000-0000-00004A0E0000}"/>
    <cellStyle name="20% - Accent2 3 4 4 2 2" xfId="9510" xr:uid="{00000000-0005-0000-0000-00004B0E0000}"/>
    <cellStyle name="20% - Accent2 3 4 4 2 3" xfId="9511" xr:uid="{00000000-0005-0000-0000-00004C0E0000}"/>
    <cellStyle name="20% - Accent2 3 4 4 2_OATT calc" xfId="9512" xr:uid="{00000000-0005-0000-0000-00004D0E0000}"/>
    <cellStyle name="20% - Accent2 3 4 4 3" xfId="9513" xr:uid="{00000000-0005-0000-0000-00004E0E0000}"/>
    <cellStyle name="20% - Accent2 3 4 4 4" xfId="9514" xr:uid="{00000000-0005-0000-0000-00004F0E0000}"/>
    <cellStyle name="20% - Accent2 3 4 4 5" xfId="9515" xr:uid="{00000000-0005-0000-0000-0000500E0000}"/>
    <cellStyle name="20% - Accent2 3 4 4_OATT calc" xfId="9516" xr:uid="{00000000-0005-0000-0000-0000510E0000}"/>
    <cellStyle name="20% - Accent2 3 4 5" xfId="9517" xr:uid="{00000000-0005-0000-0000-0000520E0000}"/>
    <cellStyle name="20% - Accent2 3 4 5 2" xfId="9518" xr:uid="{00000000-0005-0000-0000-0000530E0000}"/>
    <cellStyle name="20% - Accent2 3 4 5 2 2" xfId="9519" xr:uid="{00000000-0005-0000-0000-0000540E0000}"/>
    <cellStyle name="20% - Accent2 3 4 5 2 3" xfId="9520" xr:uid="{00000000-0005-0000-0000-0000550E0000}"/>
    <cellStyle name="20% - Accent2 3 4 5 2_OATT calc" xfId="9521" xr:uid="{00000000-0005-0000-0000-0000560E0000}"/>
    <cellStyle name="20% - Accent2 3 4 5 3" xfId="9522" xr:uid="{00000000-0005-0000-0000-0000570E0000}"/>
    <cellStyle name="20% - Accent2 3 4 5 4" xfId="9523" xr:uid="{00000000-0005-0000-0000-0000580E0000}"/>
    <cellStyle name="20% - Accent2 3 4 5_OATT calc" xfId="9524" xr:uid="{00000000-0005-0000-0000-0000590E0000}"/>
    <cellStyle name="20% - Accent2 3 4 6" xfId="9525" xr:uid="{00000000-0005-0000-0000-00005A0E0000}"/>
    <cellStyle name="20% - Accent2 3 4 6 2" xfId="9526" xr:uid="{00000000-0005-0000-0000-00005B0E0000}"/>
    <cellStyle name="20% - Accent2 3 4 6 3" xfId="9527" xr:uid="{00000000-0005-0000-0000-00005C0E0000}"/>
    <cellStyle name="20% - Accent2 3 4 6_OATT calc" xfId="9528" xr:uid="{00000000-0005-0000-0000-00005D0E0000}"/>
    <cellStyle name="20% - Accent2 3 4 7" xfId="9529" xr:uid="{00000000-0005-0000-0000-00005E0E0000}"/>
    <cellStyle name="20% - Accent2 3 4 8" xfId="9530" xr:uid="{00000000-0005-0000-0000-00005F0E0000}"/>
    <cellStyle name="20% - Accent2 3 4 9" xfId="9531" xr:uid="{00000000-0005-0000-0000-0000600E0000}"/>
    <cellStyle name="20% - Accent2 3 4_OATT calc" xfId="9532" xr:uid="{00000000-0005-0000-0000-0000610E0000}"/>
    <cellStyle name="20% - Accent2 3 5" xfId="3563" xr:uid="{00000000-0005-0000-0000-0000620E0000}"/>
    <cellStyle name="20% - Accent2 3 5 10" xfId="9533" xr:uid="{00000000-0005-0000-0000-0000630E0000}"/>
    <cellStyle name="20% - Accent2 3 5 11" xfId="9534" xr:uid="{00000000-0005-0000-0000-0000640E0000}"/>
    <cellStyle name="20% - Accent2 3 5 2" xfId="4667" xr:uid="{00000000-0005-0000-0000-0000650E0000}"/>
    <cellStyle name="20% - Accent2 3 5 2 10" xfId="9535" xr:uid="{00000000-0005-0000-0000-0000660E0000}"/>
    <cellStyle name="20% - Accent2 3 5 2 11" xfId="9536" xr:uid="{00000000-0005-0000-0000-0000670E0000}"/>
    <cellStyle name="20% - Accent2 3 5 2 2" xfId="9537" xr:uid="{00000000-0005-0000-0000-0000680E0000}"/>
    <cellStyle name="20% - Accent2 3 5 2 2 2" xfId="9538" xr:uid="{00000000-0005-0000-0000-0000690E0000}"/>
    <cellStyle name="20% - Accent2 3 5 2 2 2 2" xfId="9539" xr:uid="{00000000-0005-0000-0000-00006A0E0000}"/>
    <cellStyle name="20% - Accent2 3 5 2 2 2 3" xfId="9540" xr:uid="{00000000-0005-0000-0000-00006B0E0000}"/>
    <cellStyle name="20% - Accent2 3 5 2 2 2_OATT calc" xfId="9541" xr:uid="{00000000-0005-0000-0000-00006C0E0000}"/>
    <cellStyle name="20% - Accent2 3 5 2 2 3" xfId="9542" xr:uid="{00000000-0005-0000-0000-00006D0E0000}"/>
    <cellStyle name="20% - Accent2 3 5 2 2 4" xfId="9543" xr:uid="{00000000-0005-0000-0000-00006E0E0000}"/>
    <cellStyle name="20% - Accent2 3 5 2 2 5" xfId="9544" xr:uid="{00000000-0005-0000-0000-00006F0E0000}"/>
    <cellStyle name="20% - Accent2 3 5 2 2_OATT calc" xfId="9545" xr:uid="{00000000-0005-0000-0000-0000700E0000}"/>
    <cellStyle name="20% - Accent2 3 5 2 3" xfId="9546" xr:uid="{00000000-0005-0000-0000-0000710E0000}"/>
    <cellStyle name="20% - Accent2 3 5 2 3 2" xfId="9547" xr:uid="{00000000-0005-0000-0000-0000720E0000}"/>
    <cellStyle name="20% - Accent2 3 5 2 3 2 2" xfId="9548" xr:uid="{00000000-0005-0000-0000-0000730E0000}"/>
    <cellStyle name="20% - Accent2 3 5 2 3 2 3" xfId="9549" xr:uid="{00000000-0005-0000-0000-0000740E0000}"/>
    <cellStyle name="20% - Accent2 3 5 2 3 2_OATT calc" xfId="9550" xr:uid="{00000000-0005-0000-0000-0000750E0000}"/>
    <cellStyle name="20% - Accent2 3 5 2 3 3" xfId="9551" xr:uid="{00000000-0005-0000-0000-0000760E0000}"/>
    <cellStyle name="20% - Accent2 3 5 2 3 4" xfId="9552" xr:uid="{00000000-0005-0000-0000-0000770E0000}"/>
    <cellStyle name="20% - Accent2 3 5 2 3_OATT calc" xfId="9553" xr:uid="{00000000-0005-0000-0000-0000780E0000}"/>
    <cellStyle name="20% - Accent2 3 5 2 4" xfId="9554" xr:uid="{00000000-0005-0000-0000-0000790E0000}"/>
    <cellStyle name="20% - Accent2 3 5 2 4 2" xfId="9555" xr:uid="{00000000-0005-0000-0000-00007A0E0000}"/>
    <cellStyle name="20% - Accent2 3 5 2 4 3" xfId="9556" xr:uid="{00000000-0005-0000-0000-00007B0E0000}"/>
    <cellStyle name="20% - Accent2 3 5 2 4_OATT calc" xfId="9557" xr:uid="{00000000-0005-0000-0000-00007C0E0000}"/>
    <cellStyle name="20% - Accent2 3 5 2 5" xfId="9558" xr:uid="{00000000-0005-0000-0000-00007D0E0000}"/>
    <cellStyle name="20% - Accent2 3 5 2 6" xfId="9559" xr:uid="{00000000-0005-0000-0000-00007E0E0000}"/>
    <cellStyle name="20% - Accent2 3 5 2 7" xfId="9560" xr:uid="{00000000-0005-0000-0000-00007F0E0000}"/>
    <cellStyle name="20% - Accent2 3 5 2 8" xfId="9561" xr:uid="{00000000-0005-0000-0000-0000800E0000}"/>
    <cellStyle name="20% - Accent2 3 5 2 9" xfId="9562" xr:uid="{00000000-0005-0000-0000-0000810E0000}"/>
    <cellStyle name="20% - Accent2 3 5 2_OATT calc" xfId="9563" xr:uid="{00000000-0005-0000-0000-0000820E0000}"/>
    <cellStyle name="20% - Accent2 3 5 3" xfId="5634" xr:uid="{00000000-0005-0000-0000-0000830E0000}"/>
    <cellStyle name="20% - Accent2 3 5 3 2" xfId="9564" xr:uid="{00000000-0005-0000-0000-0000840E0000}"/>
    <cellStyle name="20% - Accent2 3 5 3 2 2" xfId="9565" xr:uid="{00000000-0005-0000-0000-0000850E0000}"/>
    <cellStyle name="20% - Accent2 3 5 3 2 3" xfId="9566" xr:uid="{00000000-0005-0000-0000-0000860E0000}"/>
    <cellStyle name="20% - Accent2 3 5 3 2_OATT calc" xfId="9567" xr:uid="{00000000-0005-0000-0000-0000870E0000}"/>
    <cellStyle name="20% - Accent2 3 5 3 3" xfId="9568" xr:uid="{00000000-0005-0000-0000-0000880E0000}"/>
    <cellStyle name="20% - Accent2 3 5 3 4" xfId="9569" xr:uid="{00000000-0005-0000-0000-0000890E0000}"/>
    <cellStyle name="20% - Accent2 3 5 3 5" xfId="9570" xr:uid="{00000000-0005-0000-0000-00008A0E0000}"/>
    <cellStyle name="20% - Accent2 3 5 3_OATT calc" xfId="9571" xr:uid="{00000000-0005-0000-0000-00008B0E0000}"/>
    <cellStyle name="20% - Accent2 3 5 4" xfId="9572" xr:uid="{00000000-0005-0000-0000-00008C0E0000}"/>
    <cellStyle name="20% - Accent2 3 5 4 2" xfId="9573" xr:uid="{00000000-0005-0000-0000-00008D0E0000}"/>
    <cellStyle name="20% - Accent2 3 5 4 2 2" xfId="9574" xr:uid="{00000000-0005-0000-0000-00008E0E0000}"/>
    <cellStyle name="20% - Accent2 3 5 4 2 3" xfId="9575" xr:uid="{00000000-0005-0000-0000-00008F0E0000}"/>
    <cellStyle name="20% - Accent2 3 5 4 2_OATT calc" xfId="9576" xr:uid="{00000000-0005-0000-0000-0000900E0000}"/>
    <cellStyle name="20% - Accent2 3 5 4 3" xfId="9577" xr:uid="{00000000-0005-0000-0000-0000910E0000}"/>
    <cellStyle name="20% - Accent2 3 5 4 4" xfId="9578" xr:uid="{00000000-0005-0000-0000-0000920E0000}"/>
    <cellStyle name="20% - Accent2 3 5 4_OATT calc" xfId="9579" xr:uid="{00000000-0005-0000-0000-0000930E0000}"/>
    <cellStyle name="20% - Accent2 3 5 5" xfId="9580" xr:uid="{00000000-0005-0000-0000-0000940E0000}"/>
    <cellStyle name="20% - Accent2 3 5 5 2" xfId="9581" xr:uid="{00000000-0005-0000-0000-0000950E0000}"/>
    <cellStyle name="20% - Accent2 3 5 5 3" xfId="9582" xr:uid="{00000000-0005-0000-0000-0000960E0000}"/>
    <cellStyle name="20% - Accent2 3 5 5_OATT calc" xfId="9583" xr:uid="{00000000-0005-0000-0000-0000970E0000}"/>
    <cellStyle name="20% - Accent2 3 5 6" xfId="9584" xr:uid="{00000000-0005-0000-0000-0000980E0000}"/>
    <cellStyle name="20% - Accent2 3 5 7" xfId="9585" xr:uid="{00000000-0005-0000-0000-0000990E0000}"/>
    <cellStyle name="20% - Accent2 3 5 8" xfId="9586" xr:uid="{00000000-0005-0000-0000-00009A0E0000}"/>
    <cellStyle name="20% - Accent2 3 5 9" xfId="9587" xr:uid="{00000000-0005-0000-0000-00009B0E0000}"/>
    <cellStyle name="20% - Accent2 3 5_OATT calc" xfId="9588" xr:uid="{00000000-0005-0000-0000-00009C0E0000}"/>
    <cellStyle name="20% - Accent2 3 6" xfId="4247" xr:uid="{00000000-0005-0000-0000-00009D0E0000}"/>
    <cellStyle name="20% - Accent2 3 6 10" xfId="9589" xr:uid="{00000000-0005-0000-0000-00009E0E0000}"/>
    <cellStyle name="20% - Accent2 3 6 11" xfId="9590" xr:uid="{00000000-0005-0000-0000-00009F0E0000}"/>
    <cellStyle name="20% - Accent2 3 6 2" xfId="9591" xr:uid="{00000000-0005-0000-0000-0000A00E0000}"/>
    <cellStyle name="20% - Accent2 3 6 2 2" xfId="9592" xr:uid="{00000000-0005-0000-0000-0000A10E0000}"/>
    <cellStyle name="20% - Accent2 3 6 2 2 2" xfId="9593" xr:uid="{00000000-0005-0000-0000-0000A20E0000}"/>
    <cellStyle name="20% - Accent2 3 6 2 2 3" xfId="9594" xr:uid="{00000000-0005-0000-0000-0000A30E0000}"/>
    <cellStyle name="20% - Accent2 3 6 2 2_OATT calc" xfId="9595" xr:uid="{00000000-0005-0000-0000-0000A40E0000}"/>
    <cellStyle name="20% - Accent2 3 6 2 3" xfId="9596" xr:uid="{00000000-0005-0000-0000-0000A50E0000}"/>
    <cellStyle name="20% - Accent2 3 6 2 4" xfId="9597" xr:uid="{00000000-0005-0000-0000-0000A60E0000}"/>
    <cellStyle name="20% - Accent2 3 6 2 5" xfId="9598" xr:uid="{00000000-0005-0000-0000-0000A70E0000}"/>
    <cellStyle name="20% - Accent2 3 6 2_OATT calc" xfId="9599" xr:uid="{00000000-0005-0000-0000-0000A80E0000}"/>
    <cellStyle name="20% - Accent2 3 6 3" xfId="9600" xr:uid="{00000000-0005-0000-0000-0000A90E0000}"/>
    <cellStyle name="20% - Accent2 3 6 3 2" xfId="9601" xr:uid="{00000000-0005-0000-0000-0000AA0E0000}"/>
    <cellStyle name="20% - Accent2 3 6 3 2 2" xfId="9602" xr:uid="{00000000-0005-0000-0000-0000AB0E0000}"/>
    <cellStyle name="20% - Accent2 3 6 3 2 3" xfId="9603" xr:uid="{00000000-0005-0000-0000-0000AC0E0000}"/>
    <cellStyle name="20% - Accent2 3 6 3 2_OATT calc" xfId="9604" xr:uid="{00000000-0005-0000-0000-0000AD0E0000}"/>
    <cellStyle name="20% - Accent2 3 6 3 3" xfId="9605" xr:uid="{00000000-0005-0000-0000-0000AE0E0000}"/>
    <cellStyle name="20% - Accent2 3 6 3 4" xfId="9606" xr:uid="{00000000-0005-0000-0000-0000AF0E0000}"/>
    <cellStyle name="20% - Accent2 3 6 3_OATT calc" xfId="9607" xr:uid="{00000000-0005-0000-0000-0000B00E0000}"/>
    <cellStyle name="20% - Accent2 3 6 4" xfId="9608" xr:uid="{00000000-0005-0000-0000-0000B10E0000}"/>
    <cellStyle name="20% - Accent2 3 6 4 2" xfId="9609" xr:uid="{00000000-0005-0000-0000-0000B20E0000}"/>
    <cellStyle name="20% - Accent2 3 6 4 3" xfId="9610" xr:uid="{00000000-0005-0000-0000-0000B30E0000}"/>
    <cellStyle name="20% - Accent2 3 6 4_OATT calc" xfId="9611" xr:uid="{00000000-0005-0000-0000-0000B40E0000}"/>
    <cellStyle name="20% - Accent2 3 6 5" xfId="9612" xr:uid="{00000000-0005-0000-0000-0000B50E0000}"/>
    <cellStyle name="20% - Accent2 3 6 6" xfId="9613" xr:uid="{00000000-0005-0000-0000-0000B60E0000}"/>
    <cellStyle name="20% - Accent2 3 6 7" xfId="9614" xr:uid="{00000000-0005-0000-0000-0000B70E0000}"/>
    <cellStyle name="20% - Accent2 3 6 8" xfId="9615" xr:uid="{00000000-0005-0000-0000-0000B80E0000}"/>
    <cellStyle name="20% - Accent2 3 6 9" xfId="9616" xr:uid="{00000000-0005-0000-0000-0000B90E0000}"/>
    <cellStyle name="20% - Accent2 3 6_OATT calc" xfId="9617" xr:uid="{00000000-0005-0000-0000-0000BA0E0000}"/>
    <cellStyle name="20% - Accent2 3 7" xfId="5143" xr:uid="{00000000-0005-0000-0000-0000BB0E0000}"/>
    <cellStyle name="20% - Accent2 3 7 2" xfId="9618" xr:uid="{00000000-0005-0000-0000-0000BC0E0000}"/>
    <cellStyle name="20% - Accent2 3 7 2 2" xfId="9619" xr:uid="{00000000-0005-0000-0000-0000BD0E0000}"/>
    <cellStyle name="20% - Accent2 3 7 2 3" xfId="9620" xr:uid="{00000000-0005-0000-0000-0000BE0E0000}"/>
    <cellStyle name="20% - Accent2 3 7 2_OATT calc" xfId="9621" xr:uid="{00000000-0005-0000-0000-0000BF0E0000}"/>
    <cellStyle name="20% - Accent2 3 7 3" xfId="9622" xr:uid="{00000000-0005-0000-0000-0000C00E0000}"/>
    <cellStyle name="20% - Accent2 3 7 4" xfId="9623" xr:uid="{00000000-0005-0000-0000-0000C10E0000}"/>
    <cellStyle name="20% - Accent2 3 7 5" xfId="9624" xr:uid="{00000000-0005-0000-0000-0000C20E0000}"/>
    <cellStyle name="20% - Accent2 3 7_OATT calc" xfId="9625" xr:uid="{00000000-0005-0000-0000-0000C30E0000}"/>
    <cellStyle name="20% - Accent2 3 8" xfId="9626" xr:uid="{00000000-0005-0000-0000-0000C40E0000}"/>
    <cellStyle name="20% - Accent2 3 8 2" xfId="9627" xr:uid="{00000000-0005-0000-0000-0000C50E0000}"/>
    <cellStyle name="20% - Accent2 3 8 2 2" xfId="9628" xr:uid="{00000000-0005-0000-0000-0000C60E0000}"/>
    <cellStyle name="20% - Accent2 3 8 2 3" xfId="9629" xr:uid="{00000000-0005-0000-0000-0000C70E0000}"/>
    <cellStyle name="20% - Accent2 3 8 2_OATT calc" xfId="9630" xr:uid="{00000000-0005-0000-0000-0000C80E0000}"/>
    <cellStyle name="20% - Accent2 3 8 3" xfId="9631" xr:uid="{00000000-0005-0000-0000-0000C90E0000}"/>
    <cellStyle name="20% - Accent2 3 8 4" xfId="9632" xr:uid="{00000000-0005-0000-0000-0000CA0E0000}"/>
    <cellStyle name="20% - Accent2 3 8_OATT calc" xfId="9633" xr:uid="{00000000-0005-0000-0000-0000CB0E0000}"/>
    <cellStyle name="20% - Accent2 3 9" xfId="9634" xr:uid="{00000000-0005-0000-0000-0000CC0E0000}"/>
    <cellStyle name="20% - Accent2 3 9 2" xfId="9635" xr:uid="{00000000-0005-0000-0000-0000CD0E0000}"/>
    <cellStyle name="20% - Accent2 3 9 3" xfId="9636" xr:uid="{00000000-0005-0000-0000-0000CE0E0000}"/>
    <cellStyle name="20% - Accent2 3 9_OATT calc" xfId="9637" xr:uid="{00000000-0005-0000-0000-0000CF0E0000}"/>
    <cellStyle name="20% - Accent2 3_OATT calc" xfId="9638" xr:uid="{00000000-0005-0000-0000-0000D00E0000}"/>
    <cellStyle name="20% - Accent2 30" xfId="9639" xr:uid="{00000000-0005-0000-0000-0000D10E0000}"/>
    <cellStyle name="20% - Accent2 31" xfId="9640" xr:uid="{00000000-0005-0000-0000-0000D20E0000}"/>
    <cellStyle name="20% - Accent2 32" xfId="9641" xr:uid="{00000000-0005-0000-0000-0000D30E0000}"/>
    <cellStyle name="20% - Accent2 33" xfId="9642" xr:uid="{00000000-0005-0000-0000-0000D40E0000}"/>
    <cellStyle name="20% - Accent2 4" xfId="15" xr:uid="{00000000-0005-0000-0000-0000D50E0000}"/>
    <cellStyle name="20% - Accent2 4 10" xfId="9643" xr:uid="{00000000-0005-0000-0000-0000D60E0000}"/>
    <cellStyle name="20% - Accent2 4 11" xfId="9644" xr:uid="{00000000-0005-0000-0000-0000D70E0000}"/>
    <cellStyle name="20% - Accent2 4 12" xfId="9645" xr:uid="{00000000-0005-0000-0000-0000D80E0000}"/>
    <cellStyle name="20% - Accent2 4 13" xfId="9646" xr:uid="{00000000-0005-0000-0000-0000D90E0000}"/>
    <cellStyle name="20% - Accent2 4 14" xfId="9647" xr:uid="{00000000-0005-0000-0000-0000DA0E0000}"/>
    <cellStyle name="20% - Accent2 4 15" xfId="9648" xr:uid="{00000000-0005-0000-0000-0000DB0E0000}"/>
    <cellStyle name="20% - Accent2 4 2" xfId="3069" xr:uid="{00000000-0005-0000-0000-0000DC0E0000}"/>
    <cellStyle name="20% - Accent2 4 2 10" xfId="9649" xr:uid="{00000000-0005-0000-0000-0000DD0E0000}"/>
    <cellStyle name="20% - Accent2 4 2 11" xfId="9650" xr:uid="{00000000-0005-0000-0000-0000DE0E0000}"/>
    <cellStyle name="20% - Accent2 4 2 12" xfId="9651" xr:uid="{00000000-0005-0000-0000-0000DF0E0000}"/>
    <cellStyle name="20% - Accent2 4 2 13" xfId="9652" xr:uid="{00000000-0005-0000-0000-0000E00E0000}"/>
    <cellStyle name="20% - Accent2 4 2 14" xfId="9653" xr:uid="{00000000-0005-0000-0000-0000E10E0000}"/>
    <cellStyle name="20% - Accent2 4 2 2" xfId="3193" xr:uid="{00000000-0005-0000-0000-0000E20E0000}"/>
    <cellStyle name="20% - Accent2 4 2 2 10" xfId="9654" xr:uid="{00000000-0005-0000-0000-0000E30E0000}"/>
    <cellStyle name="20% - Accent2 4 2 2 11" xfId="9655" xr:uid="{00000000-0005-0000-0000-0000E40E0000}"/>
    <cellStyle name="20% - Accent2 4 2 2 12" xfId="9656" xr:uid="{00000000-0005-0000-0000-0000E50E0000}"/>
    <cellStyle name="20% - Accent2 4 2 2 2" xfId="3782" xr:uid="{00000000-0005-0000-0000-0000E60E0000}"/>
    <cellStyle name="20% - Accent2 4 2 2 2 10" xfId="9657" xr:uid="{00000000-0005-0000-0000-0000E70E0000}"/>
    <cellStyle name="20% - Accent2 4 2 2 2 11" xfId="9658" xr:uid="{00000000-0005-0000-0000-0000E80E0000}"/>
    <cellStyle name="20% - Accent2 4 2 2 2 2" xfId="4883" xr:uid="{00000000-0005-0000-0000-0000E90E0000}"/>
    <cellStyle name="20% - Accent2 4 2 2 2 2 10" xfId="9659" xr:uid="{00000000-0005-0000-0000-0000EA0E0000}"/>
    <cellStyle name="20% - Accent2 4 2 2 2 2 11" xfId="9660" xr:uid="{00000000-0005-0000-0000-0000EB0E0000}"/>
    <cellStyle name="20% - Accent2 4 2 2 2 2 2" xfId="9661" xr:uid="{00000000-0005-0000-0000-0000EC0E0000}"/>
    <cellStyle name="20% - Accent2 4 2 2 2 2 2 2" xfId="9662" xr:uid="{00000000-0005-0000-0000-0000ED0E0000}"/>
    <cellStyle name="20% - Accent2 4 2 2 2 2 2 2 2" xfId="9663" xr:uid="{00000000-0005-0000-0000-0000EE0E0000}"/>
    <cellStyle name="20% - Accent2 4 2 2 2 2 2 2 3" xfId="9664" xr:uid="{00000000-0005-0000-0000-0000EF0E0000}"/>
    <cellStyle name="20% - Accent2 4 2 2 2 2 2 2_OATT calc" xfId="9665" xr:uid="{00000000-0005-0000-0000-0000F00E0000}"/>
    <cellStyle name="20% - Accent2 4 2 2 2 2 2 3" xfId="9666" xr:uid="{00000000-0005-0000-0000-0000F10E0000}"/>
    <cellStyle name="20% - Accent2 4 2 2 2 2 2 4" xfId="9667" xr:uid="{00000000-0005-0000-0000-0000F20E0000}"/>
    <cellStyle name="20% - Accent2 4 2 2 2 2 2 5" xfId="9668" xr:uid="{00000000-0005-0000-0000-0000F30E0000}"/>
    <cellStyle name="20% - Accent2 4 2 2 2 2 2_OATT calc" xfId="9669" xr:uid="{00000000-0005-0000-0000-0000F40E0000}"/>
    <cellStyle name="20% - Accent2 4 2 2 2 2 3" xfId="9670" xr:uid="{00000000-0005-0000-0000-0000F50E0000}"/>
    <cellStyle name="20% - Accent2 4 2 2 2 2 3 2" xfId="9671" xr:uid="{00000000-0005-0000-0000-0000F60E0000}"/>
    <cellStyle name="20% - Accent2 4 2 2 2 2 3 2 2" xfId="9672" xr:uid="{00000000-0005-0000-0000-0000F70E0000}"/>
    <cellStyle name="20% - Accent2 4 2 2 2 2 3 2 3" xfId="9673" xr:uid="{00000000-0005-0000-0000-0000F80E0000}"/>
    <cellStyle name="20% - Accent2 4 2 2 2 2 3 2_OATT calc" xfId="9674" xr:uid="{00000000-0005-0000-0000-0000F90E0000}"/>
    <cellStyle name="20% - Accent2 4 2 2 2 2 3 3" xfId="9675" xr:uid="{00000000-0005-0000-0000-0000FA0E0000}"/>
    <cellStyle name="20% - Accent2 4 2 2 2 2 3 4" xfId="9676" xr:uid="{00000000-0005-0000-0000-0000FB0E0000}"/>
    <cellStyle name="20% - Accent2 4 2 2 2 2 3_OATT calc" xfId="9677" xr:uid="{00000000-0005-0000-0000-0000FC0E0000}"/>
    <cellStyle name="20% - Accent2 4 2 2 2 2 4" xfId="9678" xr:uid="{00000000-0005-0000-0000-0000FD0E0000}"/>
    <cellStyle name="20% - Accent2 4 2 2 2 2 4 2" xfId="9679" xr:uid="{00000000-0005-0000-0000-0000FE0E0000}"/>
    <cellStyle name="20% - Accent2 4 2 2 2 2 4 3" xfId="9680" xr:uid="{00000000-0005-0000-0000-0000FF0E0000}"/>
    <cellStyle name="20% - Accent2 4 2 2 2 2 4_OATT calc" xfId="9681" xr:uid="{00000000-0005-0000-0000-0000000F0000}"/>
    <cellStyle name="20% - Accent2 4 2 2 2 2 5" xfId="9682" xr:uid="{00000000-0005-0000-0000-0000010F0000}"/>
    <cellStyle name="20% - Accent2 4 2 2 2 2 6" xfId="9683" xr:uid="{00000000-0005-0000-0000-0000020F0000}"/>
    <cellStyle name="20% - Accent2 4 2 2 2 2 7" xfId="9684" xr:uid="{00000000-0005-0000-0000-0000030F0000}"/>
    <cellStyle name="20% - Accent2 4 2 2 2 2 8" xfId="9685" xr:uid="{00000000-0005-0000-0000-0000040F0000}"/>
    <cellStyle name="20% - Accent2 4 2 2 2 2 9" xfId="9686" xr:uid="{00000000-0005-0000-0000-0000050F0000}"/>
    <cellStyle name="20% - Accent2 4 2 2 2 2_OATT calc" xfId="9687" xr:uid="{00000000-0005-0000-0000-0000060F0000}"/>
    <cellStyle name="20% - Accent2 4 2 2 2 3" xfId="5842" xr:uid="{00000000-0005-0000-0000-0000070F0000}"/>
    <cellStyle name="20% - Accent2 4 2 2 2 3 2" xfId="9688" xr:uid="{00000000-0005-0000-0000-0000080F0000}"/>
    <cellStyle name="20% - Accent2 4 2 2 2 3 2 2" xfId="9689" xr:uid="{00000000-0005-0000-0000-0000090F0000}"/>
    <cellStyle name="20% - Accent2 4 2 2 2 3 2 3" xfId="9690" xr:uid="{00000000-0005-0000-0000-00000A0F0000}"/>
    <cellStyle name="20% - Accent2 4 2 2 2 3 2_OATT calc" xfId="9691" xr:uid="{00000000-0005-0000-0000-00000B0F0000}"/>
    <cellStyle name="20% - Accent2 4 2 2 2 3 3" xfId="9692" xr:uid="{00000000-0005-0000-0000-00000C0F0000}"/>
    <cellStyle name="20% - Accent2 4 2 2 2 3 4" xfId="9693" xr:uid="{00000000-0005-0000-0000-00000D0F0000}"/>
    <cellStyle name="20% - Accent2 4 2 2 2 3 5" xfId="9694" xr:uid="{00000000-0005-0000-0000-00000E0F0000}"/>
    <cellStyle name="20% - Accent2 4 2 2 2 3_OATT calc" xfId="9695" xr:uid="{00000000-0005-0000-0000-00000F0F0000}"/>
    <cellStyle name="20% - Accent2 4 2 2 2 4" xfId="9696" xr:uid="{00000000-0005-0000-0000-0000100F0000}"/>
    <cellStyle name="20% - Accent2 4 2 2 2 4 2" xfId="9697" xr:uid="{00000000-0005-0000-0000-0000110F0000}"/>
    <cellStyle name="20% - Accent2 4 2 2 2 4 2 2" xfId="9698" xr:uid="{00000000-0005-0000-0000-0000120F0000}"/>
    <cellStyle name="20% - Accent2 4 2 2 2 4 2 3" xfId="9699" xr:uid="{00000000-0005-0000-0000-0000130F0000}"/>
    <cellStyle name="20% - Accent2 4 2 2 2 4 2_OATT calc" xfId="9700" xr:uid="{00000000-0005-0000-0000-0000140F0000}"/>
    <cellStyle name="20% - Accent2 4 2 2 2 4 3" xfId="9701" xr:uid="{00000000-0005-0000-0000-0000150F0000}"/>
    <cellStyle name="20% - Accent2 4 2 2 2 4 4" xfId="9702" xr:uid="{00000000-0005-0000-0000-0000160F0000}"/>
    <cellStyle name="20% - Accent2 4 2 2 2 4_OATT calc" xfId="9703" xr:uid="{00000000-0005-0000-0000-0000170F0000}"/>
    <cellStyle name="20% - Accent2 4 2 2 2 5" xfId="9704" xr:uid="{00000000-0005-0000-0000-0000180F0000}"/>
    <cellStyle name="20% - Accent2 4 2 2 2 5 2" xfId="9705" xr:uid="{00000000-0005-0000-0000-0000190F0000}"/>
    <cellStyle name="20% - Accent2 4 2 2 2 5 3" xfId="9706" xr:uid="{00000000-0005-0000-0000-00001A0F0000}"/>
    <cellStyle name="20% - Accent2 4 2 2 2 5_OATT calc" xfId="9707" xr:uid="{00000000-0005-0000-0000-00001B0F0000}"/>
    <cellStyle name="20% - Accent2 4 2 2 2 6" xfId="9708" xr:uid="{00000000-0005-0000-0000-00001C0F0000}"/>
    <cellStyle name="20% - Accent2 4 2 2 2 7" xfId="9709" xr:uid="{00000000-0005-0000-0000-00001D0F0000}"/>
    <cellStyle name="20% - Accent2 4 2 2 2 8" xfId="9710" xr:uid="{00000000-0005-0000-0000-00001E0F0000}"/>
    <cellStyle name="20% - Accent2 4 2 2 2 9" xfId="9711" xr:uid="{00000000-0005-0000-0000-00001F0F0000}"/>
    <cellStyle name="20% - Accent2 4 2 2 2_OATT calc" xfId="9712" xr:uid="{00000000-0005-0000-0000-0000200F0000}"/>
    <cellStyle name="20% - Accent2 4 2 2 3" xfId="4465" xr:uid="{00000000-0005-0000-0000-0000210F0000}"/>
    <cellStyle name="20% - Accent2 4 2 2 3 10" xfId="9713" xr:uid="{00000000-0005-0000-0000-0000220F0000}"/>
    <cellStyle name="20% - Accent2 4 2 2 3 11" xfId="9714" xr:uid="{00000000-0005-0000-0000-0000230F0000}"/>
    <cellStyle name="20% - Accent2 4 2 2 3 2" xfId="9715" xr:uid="{00000000-0005-0000-0000-0000240F0000}"/>
    <cellStyle name="20% - Accent2 4 2 2 3 2 2" xfId="9716" xr:uid="{00000000-0005-0000-0000-0000250F0000}"/>
    <cellStyle name="20% - Accent2 4 2 2 3 2 2 2" xfId="9717" xr:uid="{00000000-0005-0000-0000-0000260F0000}"/>
    <cellStyle name="20% - Accent2 4 2 2 3 2 2 3" xfId="9718" xr:uid="{00000000-0005-0000-0000-0000270F0000}"/>
    <cellStyle name="20% - Accent2 4 2 2 3 2 2_OATT calc" xfId="9719" xr:uid="{00000000-0005-0000-0000-0000280F0000}"/>
    <cellStyle name="20% - Accent2 4 2 2 3 2 3" xfId="9720" xr:uid="{00000000-0005-0000-0000-0000290F0000}"/>
    <cellStyle name="20% - Accent2 4 2 2 3 2 4" xfId="9721" xr:uid="{00000000-0005-0000-0000-00002A0F0000}"/>
    <cellStyle name="20% - Accent2 4 2 2 3 2 5" xfId="9722" xr:uid="{00000000-0005-0000-0000-00002B0F0000}"/>
    <cellStyle name="20% - Accent2 4 2 2 3 2_OATT calc" xfId="9723" xr:uid="{00000000-0005-0000-0000-00002C0F0000}"/>
    <cellStyle name="20% - Accent2 4 2 2 3 3" xfId="9724" xr:uid="{00000000-0005-0000-0000-00002D0F0000}"/>
    <cellStyle name="20% - Accent2 4 2 2 3 3 2" xfId="9725" xr:uid="{00000000-0005-0000-0000-00002E0F0000}"/>
    <cellStyle name="20% - Accent2 4 2 2 3 3 2 2" xfId="9726" xr:uid="{00000000-0005-0000-0000-00002F0F0000}"/>
    <cellStyle name="20% - Accent2 4 2 2 3 3 2 3" xfId="9727" xr:uid="{00000000-0005-0000-0000-0000300F0000}"/>
    <cellStyle name="20% - Accent2 4 2 2 3 3 2_OATT calc" xfId="9728" xr:uid="{00000000-0005-0000-0000-0000310F0000}"/>
    <cellStyle name="20% - Accent2 4 2 2 3 3 3" xfId="9729" xr:uid="{00000000-0005-0000-0000-0000320F0000}"/>
    <cellStyle name="20% - Accent2 4 2 2 3 3 4" xfId="9730" xr:uid="{00000000-0005-0000-0000-0000330F0000}"/>
    <cellStyle name="20% - Accent2 4 2 2 3 3_OATT calc" xfId="9731" xr:uid="{00000000-0005-0000-0000-0000340F0000}"/>
    <cellStyle name="20% - Accent2 4 2 2 3 4" xfId="9732" xr:uid="{00000000-0005-0000-0000-0000350F0000}"/>
    <cellStyle name="20% - Accent2 4 2 2 3 4 2" xfId="9733" xr:uid="{00000000-0005-0000-0000-0000360F0000}"/>
    <cellStyle name="20% - Accent2 4 2 2 3 4 3" xfId="9734" xr:uid="{00000000-0005-0000-0000-0000370F0000}"/>
    <cellStyle name="20% - Accent2 4 2 2 3 4_OATT calc" xfId="9735" xr:uid="{00000000-0005-0000-0000-0000380F0000}"/>
    <cellStyle name="20% - Accent2 4 2 2 3 5" xfId="9736" xr:uid="{00000000-0005-0000-0000-0000390F0000}"/>
    <cellStyle name="20% - Accent2 4 2 2 3 6" xfId="9737" xr:uid="{00000000-0005-0000-0000-00003A0F0000}"/>
    <cellStyle name="20% - Accent2 4 2 2 3 7" xfId="9738" xr:uid="{00000000-0005-0000-0000-00003B0F0000}"/>
    <cellStyle name="20% - Accent2 4 2 2 3 8" xfId="9739" xr:uid="{00000000-0005-0000-0000-00003C0F0000}"/>
    <cellStyle name="20% - Accent2 4 2 2 3 9" xfId="9740" xr:uid="{00000000-0005-0000-0000-00003D0F0000}"/>
    <cellStyle name="20% - Accent2 4 2 2 3_OATT calc" xfId="9741" xr:uid="{00000000-0005-0000-0000-00003E0F0000}"/>
    <cellStyle name="20% - Accent2 4 2 2 4" xfId="5365" xr:uid="{00000000-0005-0000-0000-00003F0F0000}"/>
    <cellStyle name="20% - Accent2 4 2 2 4 2" xfId="9742" xr:uid="{00000000-0005-0000-0000-0000400F0000}"/>
    <cellStyle name="20% - Accent2 4 2 2 4 2 2" xfId="9743" xr:uid="{00000000-0005-0000-0000-0000410F0000}"/>
    <cellStyle name="20% - Accent2 4 2 2 4 2 3" xfId="9744" xr:uid="{00000000-0005-0000-0000-0000420F0000}"/>
    <cellStyle name="20% - Accent2 4 2 2 4 2_OATT calc" xfId="9745" xr:uid="{00000000-0005-0000-0000-0000430F0000}"/>
    <cellStyle name="20% - Accent2 4 2 2 4 3" xfId="9746" xr:uid="{00000000-0005-0000-0000-0000440F0000}"/>
    <cellStyle name="20% - Accent2 4 2 2 4 4" xfId="9747" xr:uid="{00000000-0005-0000-0000-0000450F0000}"/>
    <cellStyle name="20% - Accent2 4 2 2 4 5" xfId="9748" xr:uid="{00000000-0005-0000-0000-0000460F0000}"/>
    <cellStyle name="20% - Accent2 4 2 2 4_OATT calc" xfId="9749" xr:uid="{00000000-0005-0000-0000-0000470F0000}"/>
    <cellStyle name="20% - Accent2 4 2 2 5" xfId="9750" xr:uid="{00000000-0005-0000-0000-0000480F0000}"/>
    <cellStyle name="20% - Accent2 4 2 2 5 2" xfId="9751" xr:uid="{00000000-0005-0000-0000-0000490F0000}"/>
    <cellStyle name="20% - Accent2 4 2 2 5 2 2" xfId="9752" xr:uid="{00000000-0005-0000-0000-00004A0F0000}"/>
    <cellStyle name="20% - Accent2 4 2 2 5 2 3" xfId="9753" xr:uid="{00000000-0005-0000-0000-00004B0F0000}"/>
    <cellStyle name="20% - Accent2 4 2 2 5 2_OATT calc" xfId="9754" xr:uid="{00000000-0005-0000-0000-00004C0F0000}"/>
    <cellStyle name="20% - Accent2 4 2 2 5 3" xfId="9755" xr:uid="{00000000-0005-0000-0000-00004D0F0000}"/>
    <cellStyle name="20% - Accent2 4 2 2 5 4" xfId="9756" xr:uid="{00000000-0005-0000-0000-00004E0F0000}"/>
    <cellStyle name="20% - Accent2 4 2 2 5_OATT calc" xfId="9757" xr:uid="{00000000-0005-0000-0000-00004F0F0000}"/>
    <cellStyle name="20% - Accent2 4 2 2 6" xfId="9758" xr:uid="{00000000-0005-0000-0000-0000500F0000}"/>
    <cellStyle name="20% - Accent2 4 2 2 6 2" xfId="9759" xr:uid="{00000000-0005-0000-0000-0000510F0000}"/>
    <cellStyle name="20% - Accent2 4 2 2 6 3" xfId="9760" xr:uid="{00000000-0005-0000-0000-0000520F0000}"/>
    <cellStyle name="20% - Accent2 4 2 2 6_OATT calc" xfId="9761" xr:uid="{00000000-0005-0000-0000-0000530F0000}"/>
    <cellStyle name="20% - Accent2 4 2 2 7" xfId="9762" xr:uid="{00000000-0005-0000-0000-0000540F0000}"/>
    <cellStyle name="20% - Accent2 4 2 2 8" xfId="9763" xr:uid="{00000000-0005-0000-0000-0000550F0000}"/>
    <cellStyle name="20% - Accent2 4 2 2 9" xfId="9764" xr:uid="{00000000-0005-0000-0000-0000560F0000}"/>
    <cellStyle name="20% - Accent2 4 2 2_OATT calc" xfId="9765" xr:uid="{00000000-0005-0000-0000-0000570F0000}"/>
    <cellStyle name="20% - Accent2 4 2 3" xfId="3347" xr:uid="{00000000-0005-0000-0000-0000580F0000}"/>
    <cellStyle name="20% - Accent2 4 2 3 10" xfId="9766" xr:uid="{00000000-0005-0000-0000-0000590F0000}"/>
    <cellStyle name="20% - Accent2 4 2 3 11" xfId="9767" xr:uid="{00000000-0005-0000-0000-00005A0F0000}"/>
    <cellStyle name="20% - Accent2 4 2 3 12" xfId="9768" xr:uid="{00000000-0005-0000-0000-00005B0F0000}"/>
    <cellStyle name="20% - Accent2 4 2 3 2" xfId="3929" xr:uid="{00000000-0005-0000-0000-00005C0F0000}"/>
    <cellStyle name="20% - Accent2 4 2 3 2 10" xfId="9769" xr:uid="{00000000-0005-0000-0000-00005D0F0000}"/>
    <cellStyle name="20% - Accent2 4 2 3 2 11" xfId="9770" xr:uid="{00000000-0005-0000-0000-00005E0F0000}"/>
    <cellStyle name="20% - Accent2 4 2 3 2 2" xfId="5030" xr:uid="{00000000-0005-0000-0000-00005F0F0000}"/>
    <cellStyle name="20% - Accent2 4 2 3 2 2 10" xfId="9771" xr:uid="{00000000-0005-0000-0000-0000600F0000}"/>
    <cellStyle name="20% - Accent2 4 2 3 2 2 11" xfId="9772" xr:uid="{00000000-0005-0000-0000-0000610F0000}"/>
    <cellStyle name="20% - Accent2 4 2 3 2 2 2" xfId="9773" xr:uid="{00000000-0005-0000-0000-0000620F0000}"/>
    <cellStyle name="20% - Accent2 4 2 3 2 2 2 2" xfId="9774" xr:uid="{00000000-0005-0000-0000-0000630F0000}"/>
    <cellStyle name="20% - Accent2 4 2 3 2 2 2 2 2" xfId="9775" xr:uid="{00000000-0005-0000-0000-0000640F0000}"/>
    <cellStyle name="20% - Accent2 4 2 3 2 2 2 2 3" xfId="9776" xr:uid="{00000000-0005-0000-0000-0000650F0000}"/>
    <cellStyle name="20% - Accent2 4 2 3 2 2 2 2_OATT calc" xfId="9777" xr:uid="{00000000-0005-0000-0000-0000660F0000}"/>
    <cellStyle name="20% - Accent2 4 2 3 2 2 2 3" xfId="9778" xr:uid="{00000000-0005-0000-0000-0000670F0000}"/>
    <cellStyle name="20% - Accent2 4 2 3 2 2 2 4" xfId="9779" xr:uid="{00000000-0005-0000-0000-0000680F0000}"/>
    <cellStyle name="20% - Accent2 4 2 3 2 2 2 5" xfId="9780" xr:uid="{00000000-0005-0000-0000-0000690F0000}"/>
    <cellStyle name="20% - Accent2 4 2 3 2 2 2_OATT calc" xfId="9781" xr:uid="{00000000-0005-0000-0000-00006A0F0000}"/>
    <cellStyle name="20% - Accent2 4 2 3 2 2 3" xfId="9782" xr:uid="{00000000-0005-0000-0000-00006B0F0000}"/>
    <cellStyle name="20% - Accent2 4 2 3 2 2 3 2" xfId="9783" xr:uid="{00000000-0005-0000-0000-00006C0F0000}"/>
    <cellStyle name="20% - Accent2 4 2 3 2 2 3 2 2" xfId="9784" xr:uid="{00000000-0005-0000-0000-00006D0F0000}"/>
    <cellStyle name="20% - Accent2 4 2 3 2 2 3 2 3" xfId="9785" xr:uid="{00000000-0005-0000-0000-00006E0F0000}"/>
    <cellStyle name="20% - Accent2 4 2 3 2 2 3 2_OATT calc" xfId="9786" xr:uid="{00000000-0005-0000-0000-00006F0F0000}"/>
    <cellStyle name="20% - Accent2 4 2 3 2 2 3 3" xfId="9787" xr:uid="{00000000-0005-0000-0000-0000700F0000}"/>
    <cellStyle name="20% - Accent2 4 2 3 2 2 3 4" xfId="9788" xr:uid="{00000000-0005-0000-0000-0000710F0000}"/>
    <cellStyle name="20% - Accent2 4 2 3 2 2 3_OATT calc" xfId="9789" xr:uid="{00000000-0005-0000-0000-0000720F0000}"/>
    <cellStyle name="20% - Accent2 4 2 3 2 2 4" xfId="9790" xr:uid="{00000000-0005-0000-0000-0000730F0000}"/>
    <cellStyle name="20% - Accent2 4 2 3 2 2 4 2" xfId="9791" xr:uid="{00000000-0005-0000-0000-0000740F0000}"/>
    <cellStyle name="20% - Accent2 4 2 3 2 2 4 3" xfId="9792" xr:uid="{00000000-0005-0000-0000-0000750F0000}"/>
    <cellStyle name="20% - Accent2 4 2 3 2 2 4_OATT calc" xfId="9793" xr:uid="{00000000-0005-0000-0000-0000760F0000}"/>
    <cellStyle name="20% - Accent2 4 2 3 2 2 5" xfId="9794" xr:uid="{00000000-0005-0000-0000-0000770F0000}"/>
    <cellStyle name="20% - Accent2 4 2 3 2 2 6" xfId="9795" xr:uid="{00000000-0005-0000-0000-0000780F0000}"/>
    <cellStyle name="20% - Accent2 4 2 3 2 2 7" xfId="9796" xr:uid="{00000000-0005-0000-0000-0000790F0000}"/>
    <cellStyle name="20% - Accent2 4 2 3 2 2 8" xfId="9797" xr:uid="{00000000-0005-0000-0000-00007A0F0000}"/>
    <cellStyle name="20% - Accent2 4 2 3 2 2 9" xfId="9798" xr:uid="{00000000-0005-0000-0000-00007B0F0000}"/>
    <cellStyle name="20% - Accent2 4 2 3 2 2_OATT calc" xfId="9799" xr:uid="{00000000-0005-0000-0000-00007C0F0000}"/>
    <cellStyle name="20% - Accent2 4 2 3 2 3" xfId="5985" xr:uid="{00000000-0005-0000-0000-00007D0F0000}"/>
    <cellStyle name="20% - Accent2 4 2 3 2 3 2" xfId="9800" xr:uid="{00000000-0005-0000-0000-00007E0F0000}"/>
    <cellStyle name="20% - Accent2 4 2 3 2 3 2 2" xfId="9801" xr:uid="{00000000-0005-0000-0000-00007F0F0000}"/>
    <cellStyle name="20% - Accent2 4 2 3 2 3 2 3" xfId="9802" xr:uid="{00000000-0005-0000-0000-0000800F0000}"/>
    <cellStyle name="20% - Accent2 4 2 3 2 3 2_OATT calc" xfId="9803" xr:uid="{00000000-0005-0000-0000-0000810F0000}"/>
    <cellStyle name="20% - Accent2 4 2 3 2 3 3" xfId="9804" xr:uid="{00000000-0005-0000-0000-0000820F0000}"/>
    <cellStyle name="20% - Accent2 4 2 3 2 3 4" xfId="9805" xr:uid="{00000000-0005-0000-0000-0000830F0000}"/>
    <cellStyle name="20% - Accent2 4 2 3 2 3 5" xfId="9806" xr:uid="{00000000-0005-0000-0000-0000840F0000}"/>
    <cellStyle name="20% - Accent2 4 2 3 2 3_OATT calc" xfId="9807" xr:uid="{00000000-0005-0000-0000-0000850F0000}"/>
    <cellStyle name="20% - Accent2 4 2 3 2 4" xfId="9808" xr:uid="{00000000-0005-0000-0000-0000860F0000}"/>
    <cellStyle name="20% - Accent2 4 2 3 2 4 2" xfId="9809" xr:uid="{00000000-0005-0000-0000-0000870F0000}"/>
    <cellStyle name="20% - Accent2 4 2 3 2 4 2 2" xfId="9810" xr:uid="{00000000-0005-0000-0000-0000880F0000}"/>
    <cellStyle name="20% - Accent2 4 2 3 2 4 2 3" xfId="9811" xr:uid="{00000000-0005-0000-0000-0000890F0000}"/>
    <cellStyle name="20% - Accent2 4 2 3 2 4 2_OATT calc" xfId="9812" xr:uid="{00000000-0005-0000-0000-00008A0F0000}"/>
    <cellStyle name="20% - Accent2 4 2 3 2 4 3" xfId="9813" xr:uid="{00000000-0005-0000-0000-00008B0F0000}"/>
    <cellStyle name="20% - Accent2 4 2 3 2 4 4" xfId="9814" xr:uid="{00000000-0005-0000-0000-00008C0F0000}"/>
    <cellStyle name="20% - Accent2 4 2 3 2 4_OATT calc" xfId="9815" xr:uid="{00000000-0005-0000-0000-00008D0F0000}"/>
    <cellStyle name="20% - Accent2 4 2 3 2 5" xfId="9816" xr:uid="{00000000-0005-0000-0000-00008E0F0000}"/>
    <cellStyle name="20% - Accent2 4 2 3 2 5 2" xfId="9817" xr:uid="{00000000-0005-0000-0000-00008F0F0000}"/>
    <cellStyle name="20% - Accent2 4 2 3 2 5 3" xfId="9818" xr:uid="{00000000-0005-0000-0000-0000900F0000}"/>
    <cellStyle name="20% - Accent2 4 2 3 2 5_OATT calc" xfId="9819" xr:uid="{00000000-0005-0000-0000-0000910F0000}"/>
    <cellStyle name="20% - Accent2 4 2 3 2 6" xfId="9820" xr:uid="{00000000-0005-0000-0000-0000920F0000}"/>
    <cellStyle name="20% - Accent2 4 2 3 2 7" xfId="9821" xr:uid="{00000000-0005-0000-0000-0000930F0000}"/>
    <cellStyle name="20% - Accent2 4 2 3 2 8" xfId="9822" xr:uid="{00000000-0005-0000-0000-0000940F0000}"/>
    <cellStyle name="20% - Accent2 4 2 3 2 9" xfId="9823" xr:uid="{00000000-0005-0000-0000-0000950F0000}"/>
    <cellStyle name="20% - Accent2 4 2 3 2_OATT calc" xfId="9824" xr:uid="{00000000-0005-0000-0000-0000960F0000}"/>
    <cellStyle name="20% - Accent2 4 2 3 3" xfId="4612" xr:uid="{00000000-0005-0000-0000-0000970F0000}"/>
    <cellStyle name="20% - Accent2 4 2 3 3 10" xfId="9825" xr:uid="{00000000-0005-0000-0000-0000980F0000}"/>
    <cellStyle name="20% - Accent2 4 2 3 3 11" xfId="9826" xr:uid="{00000000-0005-0000-0000-0000990F0000}"/>
    <cellStyle name="20% - Accent2 4 2 3 3 2" xfId="9827" xr:uid="{00000000-0005-0000-0000-00009A0F0000}"/>
    <cellStyle name="20% - Accent2 4 2 3 3 2 2" xfId="9828" xr:uid="{00000000-0005-0000-0000-00009B0F0000}"/>
    <cellStyle name="20% - Accent2 4 2 3 3 2 2 2" xfId="9829" xr:uid="{00000000-0005-0000-0000-00009C0F0000}"/>
    <cellStyle name="20% - Accent2 4 2 3 3 2 2 3" xfId="9830" xr:uid="{00000000-0005-0000-0000-00009D0F0000}"/>
    <cellStyle name="20% - Accent2 4 2 3 3 2 2_OATT calc" xfId="9831" xr:uid="{00000000-0005-0000-0000-00009E0F0000}"/>
    <cellStyle name="20% - Accent2 4 2 3 3 2 3" xfId="9832" xr:uid="{00000000-0005-0000-0000-00009F0F0000}"/>
    <cellStyle name="20% - Accent2 4 2 3 3 2 4" xfId="9833" xr:uid="{00000000-0005-0000-0000-0000A00F0000}"/>
    <cellStyle name="20% - Accent2 4 2 3 3 2 5" xfId="9834" xr:uid="{00000000-0005-0000-0000-0000A10F0000}"/>
    <cellStyle name="20% - Accent2 4 2 3 3 2_OATT calc" xfId="9835" xr:uid="{00000000-0005-0000-0000-0000A20F0000}"/>
    <cellStyle name="20% - Accent2 4 2 3 3 3" xfId="9836" xr:uid="{00000000-0005-0000-0000-0000A30F0000}"/>
    <cellStyle name="20% - Accent2 4 2 3 3 3 2" xfId="9837" xr:uid="{00000000-0005-0000-0000-0000A40F0000}"/>
    <cellStyle name="20% - Accent2 4 2 3 3 3 2 2" xfId="9838" xr:uid="{00000000-0005-0000-0000-0000A50F0000}"/>
    <cellStyle name="20% - Accent2 4 2 3 3 3 2 3" xfId="9839" xr:uid="{00000000-0005-0000-0000-0000A60F0000}"/>
    <cellStyle name="20% - Accent2 4 2 3 3 3 2_OATT calc" xfId="9840" xr:uid="{00000000-0005-0000-0000-0000A70F0000}"/>
    <cellStyle name="20% - Accent2 4 2 3 3 3 3" xfId="9841" xr:uid="{00000000-0005-0000-0000-0000A80F0000}"/>
    <cellStyle name="20% - Accent2 4 2 3 3 3 4" xfId="9842" xr:uid="{00000000-0005-0000-0000-0000A90F0000}"/>
    <cellStyle name="20% - Accent2 4 2 3 3 3_OATT calc" xfId="9843" xr:uid="{00000000-0005-0000-0000-0000AA0F0000}"/>
    <cellStyle name="20% - Accent2 4 2 3 3 4" xfId="9844" xr:uid="{00000000-0005-0000-0000-0000AB0F0000}"/>
    <cellStyle name="20% - Accent2 4 2 3 3 4 2" xfId="9845" xr:uid="{00000000-0005-0000-0000-0000AC0F0000}"/>
    <cellStyle name="20% - Accent2 4 2 3 3 4 3" xfId="9846" xr:uid="{00000000-0005-0000-0000-0000AD0F0000}"/>
    <cellStyle name="20% - Accent2 4 2 3 3 4_OATT calc" xfId="9847" xr:uid="{00000000-0005-0000-0000-0000AE0F0000}"/>
    <cellStyle name="20% - Accent2 4 2 3 3 5" xfId="9848" xr:uid="{00000000-0005-0000-0000-0000AF0F0000}"/>
    <cellStyle name="20% - Accent2 4 2 3 3 6" xfId="9849" xr:uid="{00000000-0005-0000-0000-0000B00F0000}"/>
    <cellStyle name="20% - Accent2 4 2 3 3 7" xfId="9850" xr:uid="{00000000-0005-0000-0000-0000B10F0000}"/>
    <cellStyle name="20% - Accent2 4 2 3 3 8" xfId="9851" xr:uid="{00000000-0005-0000-0000-0000B20F0000}"/>
    <cellStyle name="20% - Accent2 4 2 3 3 9" xfId="9852" xr:uid="{00000000-0005-0000-0000-0000B30F0000}"/>
    <cellStyle name="20% - Accent2 4 2 3 3_OATT calc" xfId="9853" xr:uid="{00000000-0005-0000-0000-0000B40F0000}"/>
    <cellStyle name="20% - Accent2 4 2 3 4" xfId="5512" xr:uid="{00000000-0005-0000-0000-0000B50F0000}"/>
    <cellStyle name="20% - Accent2 4 2 3 4 2" xfId="9854" xr:uid="{00000000-0005-0000-0000-0000B60F0000}"/>
    <cellStyle name="20% - Accent2 4 2 3 4 2 2" xfId="9855" xr:uid="{00000000-0005-0000-0000-0000B70F0000}"/>
    <cellStyle name="20% - Accent2 4 2 3 4 2 3" xfId="9856" xr:uid="{00000000-0005-0000-0000-0000B80F0000}"/>
    <cellStyle name="20% - Accent2 4 2 3 4 2_OATT calc" xfId="9857" xr:uid="{00000000-0005-0000-0000-0000B90F0000}"/>
    <cellStyle name="20% - Accent2 4 2 3 4 3" xfId="9858" xr:uid="{00000000-0005-0000-0000-0000BA0F0000}"/>
    <cellStyle name="20% - Accent2 4 2 3 4 4" xfId="9859" xr:uid="{00000000-0005-0000-0000-0000BB0F0000}"/>
    <cellStyle name="20% - Accent2 4 2 3 4 5" xfId="9860" xr:uid="{00000000-0005-0000-0000-0000BC0F0000}"/>
    <cellStyle name="20% - Accent2 4 2 3 4_OATT calc" xfId="9861" xr:uid="{00000000-0005-0000-0000-0000BD0F0000}"/>
    <cellStyle name="20% - Accent2 4 2 3 5" xfId="9862" xr:uid="{00000000-0005-0000-0000-0000BE0F0000}"/>
    <cellStyle name="20% - Accent2 4 2 3 5 2" xfId="9863" xr:uid="{00000000-0005-0000-0000-0000BF0F0000}"/>
    <cellStyle name="20% - Accent2 4 2 3 5 2 2" xfId="9864" xr:uid="{00000000-0005-0000-0000-0000C00F0000}"/>
    <cellStyle name="20% - Accent2 4 2 3 5 2 3" xfId="9865" xr:uid="{00000000-0005-0000-0000-0000C10F0000}"/>
    <cellStyle name="20% - Accent2 4 2 3 5 2_OATT calc" xfId="9866" xr:uid="{00000000-0005-0000-0000-0000C20F0000}"/>
    <cellStyle name="20% - Accent2 4 2 3 5 3" xfId="9867" xr:uid="{00000000-0005-0000-0000-0000C30F0000}"/>
    <cellStyle name="20% - Accent2 4 2 3 5 4" xfId="9868" xr:uid="{00000000-0005-0000-0000-0000C40F0000}"/>
    <cellStyle name="20% - Accent2 4 2 3 5_OATT calc" xfId="9869" xr:uid="{00000000-0005-0000-0000-0000C50F0000}"/>
    <cellStyle name="20% - Accent2 4 2 3 6" xfId="9870" xr:uid="{00000000-0005-0000-0000-0000C60F0000}"/>
    <cellStyle name="20% - Accent2 4 2 3 6 2" xfId="9871" xr:uid="{00000000-0005-0000-0000-0000C70F0000}"/>
    <cellStyle name="20% - Accent2 4 2 3 6 3" xfId="9872" xr:uid="{00000000-0005-0000-0000-0000C80F0000}"/>
    <cellStyle name="20% - Accent2 4 2 3 6_OATT calc" xfId="9873" xr:uid="{00000000-0005-0000-0000-0000C90F0000}"/>
    <cellStyle name="20% - Accent2 4 2 3 7" xfId="9874" xr:uid="{00000000-0005-0000-0000-0000CA0F0000}"/>
    <cellStyle name="20% - Accent2 4 2 3 8" xfId="9875" xr:uid="{00000000-0005-0000-0000-0000CB0F0000}"/>
    <cellStyle name="20% - Accent2 4 2 3 9" xfId="9876" xr:uid="{00000000-0005-0000-0000-0000CC0F0000}"/>
    <cellStyle name="20% - Accent2 4 2 3_OATT calc" xfId="9877" xr:uid="{00000000-0005-0000-0000-0000CD0F0000}"/>
    <cellStyle name="20% - Accent2 4 2 4" xfId="3659" xr:uid="{00000000-0005-0000-0000-0000CE0F0000}"/>
    <cellStyle name="20% - Accent2 4 2 4 10" xfId="9878" xr:uid="{00000000-0005-0000-0000-0000CF0F0000}"/>
    <cellStyle name="20% - Accent2 4 2 4 11" xfId="9879" xr:uid="{00000000-0005-0000-0000-0000D00F0000}"/>
    <cellStyle name="20% - Accent2 4 2 4 2" xfId="4760" xr:uid="{00000000-0005-0000-0000-0000D10F0000}"/>
    <cellStyle name="20% - Accent2 4 2 4 2 10" xfId="9880" xr:uid="{00000000-0005-0000-0000-0000D20F0000}"/>
    <cellStyle name="20% - Accent2 4 2 4 2 11" xfId="9881" xr:uid="{00000000-0005-0000-0000-0000D30F0000}"/>
    <cellStyle name="20% - Accent2 4 2 4 2 2" xfId="9882" xr:uid="{00000000-0005-0000-0000-0000D40F0000}"/>
    <cellStyle name="20% - Accent2 4 2 4 2 2 2" xfId="9883" xr:uid="{00000000-0005-0000-0000-0000D50F0000}"/>
    <cellStyle name="20% - Accent2 4 2 4 2 2 2 2" xfId="9884" xr:uid="{00000000-0005-0000-0000-0000D60F0000}"/>
    <cellStyle name="20% - Accent2 4 2 4 2 2 2 3" xfId="9885" xr:uid="{00000000-0005-0000-0000-0000D70F0000}"/>
    <cellStyle name="20% - Accent2 4 2 4 2 2 2_OATT calc" xfId="9886" xr:uid="{00000000-0005-0000-0000-0000D80F0000}"/>
    <cellStyle name="20% - Accent2 4 2 4 2 2 3" xfId="9887" xr:uid="{00000000-0005-0000-0000-0000D90F0000}"/>
    <cellStyle name="20% - Accent2 4 2 4 2 2 4" xfId="9888" xr:uid="{00000000-0005-0000-0000-0000DA0F0000}"/>
    <cellStyle name="20% - Accent2 4 2 4 2 2 5" xfId="9889" xr:uid="{00000000-0005-0000-0000-0000DB0F0000}"/>
    <cellStyle name="20% - Accent2 4 2 4 2 2_OATT calc" xfId="9890" xr:uid="{00000000-0005-0000-0000-0000DC0F0000}"/>
    <cellStyle name="20% - Accent2 4 2 4 2 3" xfId="9891" xr:uid="{00000000-0005-0000-0000-0000DD0F0000}"/>
    <cellStyle name="20% - Accent2 4 2 4 2 3 2" xfId="9892" xr:uid="{00000000-0005-0000-0000-0000DE0F0000}"/>
    <cellStyle name="20% - Accent2 4 2 4 2 3 2 2" xfId="9893" xr:uid="{00000000-0005-0000-0000-0000DF0F0000}"/>
    <cellStyle name="20% - Accent2 4 2 4 2 3 2 3" xfId="9894" xr:uid="{00000000-0005-0000-0000-0000E00F0000}"/>
    <cellStyle name="20% - Accent2 4 2 4 2 3 2_OATT calc" xfId="9895" xr:uid="{00000000-0005-0000-0000-0000E10F0000}"/>
    <cellStyle name="20% - Accent2 4 2 4 2 3 3" xfId="9896" xr:uid="{00000000-0005-0000-0000-0000E20F0000}"/>
    <cellStyle name="20% - Accent2 4 2 4 2 3 4" xfId="9897" xr:uid="{00000000-0005-0000-0000-0000E30F0000}"/>
    <cellStyle name="20% - Accent2 4 2 4 2 3_OATT calc" xfId="9898" xr:uid="{00000000-0005-0000-0000-0000E40F0000}"/>
    <cellStyle name="20% - Accent2 4 2 4 2 4" xfId="9899" xr:uid="{00000000-0005-0000-0000-0000E50F0000}"/>
    <cellStyle name="20% - Accent2 4 2 4 2 4 2" xfId="9900" xr:uid="{00000000-0005-0000-0000-0000E60F0000}"/>
    <cellStyle name="20% - Accent2 4 2 4 2 4 3" xfId="9901" xr:uid="{00000000-0005-0000-0000-0000E70F0000}"/>
    <cellStyle name="20% - Accent2 4 2 4 2 4_OATT calc" xfId="9902" xr:uid="{00000000-0005-0000-0000-0000E80F0000}"/>
    <cellStyle name="20% - Accent2 4 2 4 2 5" xfId="9903" xr:uid="{00000000-0005-0000-0000-0000E90F0000}"/>
    <cellStyle name="20% - Accent2 4 2 4 2 6" xfId="9904" xr:uid="{00000000-0005-0000-0000-0000EA0F0000}"/>
    <cellStyle name="20% - Accent2 4 2 4 2 7" xfId="9905" xr:uid="{00000000-0005-0000-0000-0000EB0F0000}"/>
    <cellStyle name="20% - Accent2 4 2 4 2 8" xfId="9906" xr:uid="{00000000-0005-0000-0000-0000EC0F0000}"/>
    <cellStyle name="20% - Accent2 4 2 4 2 9" xfId="9907" xr:uid="{00000000-0005-0000-0000-0000ED0F0000}"/>
    <cellStyle name="20% - Accent2 4 2 4 2_OATT calc" xfId="9908" xr:uid="{00000000-0005-0000-0000-0000EE0F0000}"/>
    <cellStyle name="20% - Accent2 4 2 4 3" xfId="5721" xr:uid="{00000000-0005-0000-0000-0000EF0F0000}"/>
    <cellStyle name="20% - Accent2 4 2 4 3 2" xfId="9909" xr:uid="{00000000-0005-0000-0000-0000F00F0000}"/>
    <cellStyle name="20% - Accent2 4 2 4 3 2 2" xfId="9910" xr:uid="{00000000-0005-0000-0000-0000F10F0000}"/>
    <cellStyle name="20% - Accent2 4 2 4 3 2 3" xfId="9911" xr:uid="{00000000-0005-0000-0000-0000F20F0000}"/>
    <cellStyle name="20% - Accent2 4 2 4 3 2_OATT calc" xfId="9912" xr:uid="{00000000-0005-0000-0000-0000F30F0000}"/>
    <cellStyle name="20% - Accent2 4 2 4 3 3" xfId="9913" xr:uid="{00000000-0005-0000-0000-0000F40F0000}"/>
    <cellStyle name="20% - Accent2 4 2 4 3 4" xfId="9914" xr:uid="{00000000-0005-0000-0000-0000F50F0000}"/>
    <cellStyle name="20% - Accent2 4 2 4 3 5" xfId="9915" xr:uid="{00000000-0005-0000-0000-0000F60F0000}"/>
    <cellStyle name="20% - Accent2 4 2 4 3_OATT calc" xfId="9916" xr:uid="{00000000-0005-0000-0000-0000F70F0000}"/>
    <cellStyle name="20% - Accent2 4 2 4 4" xfId="9917" xr:uid="{00000000-0005-0000-0000-0000F80F0000}"/>
    <cellStyle name="20% - Accent2 4 2 4 4 2" xfId="9918" xr:uid="{00000000-0005-0000-0000-0000F90F0000}"/>
    <cellStyle name="20% - Accent2 4 2 4 4 2 2" xfId="9919" xr:uid="{00000000-0005-0000-0000-0000FA0F0000}"/>
    <cellStyle name="20% - Accent2 4 2 4 4 2 3" xfId="9920" xr:uid="{00000000-0005-0000-0000-0000FB0F0000}"/>
    <cellStyle name="20% - Accent2 4 2 4 4 2_OATT calc" xfId="9921" xr:uid="{00000000-0005-0000-0000-0000FC0F0000}"/>
    <cellStyle name="20% - Accent2 4 2 4 4 3" xfId="9922" xr:uid="{00000000-0005-0000-0000-0000FD0F0000}"/>
    <cellStyle name="20% - Accent2 4 2 4 4 4" xfId="9923" xr:uid="{00000000-0005-0000-0000-0000FE0F0000}"/>
    <cellStyle name="20% - Accent2 4 2 4 4_OATT calc" xfId="9924" xr:uid="{00000000-0005-0000-0000-0000FF0F0000}"/>
    <cellStyle name="20% - Accent2 4 2 4 5" xfId="9925" xr:uid="{00000000-0005-0000-0000-000000100000}"/>
    <cellStyle name="20% - Accent2 4 2 4 5 2" xfId="9926" xr:uid="{00000000-0005-0000-0000-000001100000}"/>
    <cellStyle name="20% - Accent2 4 2 4 5 3" xfId="9927" xr:uid="{00000000-0005-0000-0000-000002100000}"/>
    <cellStyle name="20% - Accent2 4 2 4 5_OATT calc" xfId="9928" xr:uid="{00000000-0005-0000-0000-000003100000}"/>
    <cellStyle name="20% - Accent2 4 2 4 6" xfId="9929" xr:uid="{00000000-0005-0000-0000-000004100000}"/>
    <cellStyle name="20% - Accent2 4 2 4 7" xfId="9930" xr:uid="{00000000-0005-0000-0000-000005100000}"/>
    <cellStyle name="20% - Accent2 4 2 4 8" xfId="9931" xr:uid="{00000000-0005-0000-0000-000006100000}"/>
    <cellStyle name="20% - Accent2 4 2 4 9" xfId="9932" xr:uid="{00000000-0005-0000-0000-000007100000}"/>
    <cellStyle name="20% - Accent2 4 2 4_OATT calc" xfId="9933" xr:uid="{00000000-0005-0000-0000-000008100000}"/>
    <cellStyle name="20% - Accent2 4 2 5" xfId="4342" xr:uid="{00000000-0005-0000-0000-000009100000}"/>
    <cellStyle name="20% - Accent2 4 2 5 10" xfId="9934" xr:uid="{00000000-0005-0000-0000-00000A100000}"/>
    <cellStyle name="20% - Accent2 4 2 5 11" xfId="9935" xr:uid="{00000000-0005-0000-0000-00000B100000}"/>
    <cellStyle name="20% - Accent2 4 2 5 2" xfId="9936" xr:uid="{00000000-0005-0000-0000-00000C100000}"/>
    <cellStyle name="20% - Accent2 4 2 5 2 2" xfId="9937" xr:uid="{00000000-0005-0000-0000-00000D100000}"/>
    <cellStyle name="20% - Accent2 4 2 5 2 2 2" xfId="9938" xr:uid="{00000000-0005-0000-0000-00000E100000}"/>
    <cellStyle name="20% - Accent2 4 2 5 2 2 3" xfId="9939" xr:uid="{00000000-0005-0000-0000-00000F100000}"/>
    <cellStyle name="20% - Accent2 4 2 5 2 2_OATT calc" xfId="9940" xr:uid="{00000000-0005-0000-0000-000010100000}"/>
    <cellStyle name="20% - Accent2 4 2 5 2 3" xfId="9941" xr:uid="{00000000-0005-0000-0000-000011100000}"/>
    <cellStyle name="20% - Accent2 4 2 5 2 4" xfId="9942" xr:uid="{00000000-0005-0000-0000-000012100000}"/>
    <cellStyle name="20% - Accent2 4 2 5 2 5" xfId="9943" xr:uid="{00000000-0005-0000-0000-000013100000}"/>
    <cellStyle name="20% - Accent2 4 2 5 2_OATT calc" xfId="9944" xr:uid="{00000000-0005-0000-0000-000014100000}"/>
    <cellStyle name="20% - Accent2 4 2 5 3" xfId="9945" xr:uid="{00000000-0005-0000-0000-000015100000}"/>
    <cellStyle name="20% - Accent2 4 2 5 3 2" xfId="9946" xr:uid="{00000000-0005-0000-0000-000016100000}"/>
    <cellStyle name="20% - Accent2 4 2 5 3 2 2" xfId="9947" xr:uid="{00000000-0005-0000-0000-000017100000}"/>
    <cellStyle name="20% - Accent2 4 2 5 3 2 3" xfId="9948" xr:uid="{00000000-0005-0000-0000-000018100000}"/>
    <cellStyle name="20% - Accent2 4 2 5 3 2_OATT calc" xfId="9949" xr:uid="{00000000-0005-0000-0000-000019100000}"/>
    <cellStyle name="20% - Accent2 4 2 5 3 3" xfId="9950" xr:uid="{00000000-0005-0000-0000-00001A100000}"/>
    <cellStyle name="20% - Accent2 4 2 5 3 4" xfId="9951" xr:uid="{00000000-0005-0000-0000-00001B100000}"/>
    <cellStyle name="20% - Accent2 4 2 5 3_OATT calc" xfId="9952" xr:uid="{00000000-0005-0000-0000-00001C100000}"/>
    <cellStyle name="20% - Accent2 4 2 5 4" xfId="9953" xr:uid="{00000000-0005-0000-0000-00001D100000}"/>
    <cellStyle name="20% - Accent2 4 2 5 4 2" xfId="9954" xr:uid="{00000000-0005-0000-0000-00001E100000}"/>
    <cellStyle name="20% - Accent2 4 2 5 4 3" xfId="9955" xr:uid="{00000000-0005-0000-0000-00001F100000}"/>
    <cellStyle name="20% - Accent2 4 2 5 4_OATT calc" xfId="9956" xr:uid="{00000000-0005-0000-0000-000020100000}"/>
    <cellStyle name="20% - Accent2 4 2 5 5" xfId="9957" xr:uid="{00000000-0005-0000-0000-000021100000}"/>
    <cellStyle name="20% - Accent2 4 2 5 6" xfId="9958" xr:uid="{00000000-0005-0000-0000-000022100000}"/>
    <cellStyle name="20% - Accent2 4 2 5 7" xfId="9959" xr:uid="{00000000-0005-0000-0000-000023100000}"/>
    <cellStyle name="20% - Accent2 4 2 5 8" xfId="9960" xr:uid="{00000000-0005-0000-0000-000024100000}"/>
    <cellStyle name="20% - Accent2 4 2 5 9" xfId="9961" xr:uid="{00000000-0005-0000-0000-000025100000}"/>
    <cellStyle name="20% - Accent2 4 2 5_OATT calc" xfId="9962" xr:uid="{00000000-0005-0000-0000-000026100000}"/>
    <cellStyle name="20% - Accent2 4 2 6" xfId="5242" xr:uid="{00000000-0005-0000-0000-000027100000}"/>
    <cellStyle name="20% - Accent2 4 2 6 2" xfId="9963" xr:uid="{00000000-0005-0000-0000-000028100000}"/>
    <cellStyle name="20% - Accent2 4 2 6 2 2" xfId="9964" xr:uid="{00000000-0005-0000-0000-000029100000}"/>
    <cellStyle name="20% - Accent2 4 2 6 2 3" xfId="9965" xr:uid="{00000000-0005-0000-0000-00002A100000}"/>
    <cellStyle name="20% - Accent2 4 2 6 2_OATT calc" xfId="9966" xr:uid="{00000000-0005-0000-0000-00002B100000}"/>
    <cellStyle name="20% - Accent2 4 2 6 3" xfId="9967" xr:uid="{00000000-0005-0000-0000-00002C100000}"/>
    <cellStyle name="20% - Accent2 4 2 6 4" xfId="9968" xr:uid="{00000000-0005-0000-0000-00002D100000}"/>
    <cellStyle name="20% - Accent2 4 2 6 5" xfId="9969" xr:uid="{00000000-0005-0000-0000-00002E100000}"/>
    <cellStyle name="20% - Accent2 4 2 6_OATT calc" xfId="9970" xr:uid="{00000000-0005-0000-0000-00002F100000}"/>
    <cellStyle name="20% - Accent2 4 2 7" xfId="9971" xr:uid="{00000000-0005-0000-0000-000030100000}"/>
    <cellStyle name="20% - Accent2 4 2 7 2" xfId="9972" xr:uid="{00000000-0005-0000-0000-000031100000}"/>
    <cellStyle name="20% - Accent2 4 2 7 2 2" xfId="9973" xr:uid="{00000000-0005-0000-0000-000032100000}"/>
    <cellStyle name="20% - Accent2 4 2 7 2 3" xfId="9974" xr:uid="{00000000-0005-0000-0000-000033100000}"/>
    <cellStyle name="20% - Accent2 4 2 7 2_OATT calc" xfId="9975" xr:uid="{00000000-0005-0000-0000-000034100000}"/>
    <cellStyle name="20% - Accent2 4 2 7 3" xfId="9976" xr:uid="{00000000-0005-0000-0000-000035100000}"/>
    <cellStyle name="20% - Accent2 4 2 7 4" xfId="9977" xr:uid="{00000000-0005-0000-0000-000036100000}"/>
    <cellStyle name="20% - Accent2 4 2 7_OATT calc" xfId="9978" xr:uid="{00000000-0005-0000-0000-000037100000}"/>
    <cellStyle name="20% - Accent2 4 2 8" xfId="9979" xr:uid="{00000000-0005-0000-0000-000038100000}"/>
    <cellStyle name="20% - Accent2 4 2 8 2" xfId="9980" xr:uid="{00000000-0005-0000-0000-000039100000}"/>
    <cellStyle name="20% - Accent2 4 2 8 3" xfId="9981" xr:uid="{00000000-0005-0000-0000-00003A100000}"/>
    <cellStyle name="20% - Accent2 4 2 8_OATT calc" xfId="9982" xr:uid="{00000000-0005-0000-0000-00003B100000}"/>
    <cellStyle name="20% - Accent2 4 2 9" xfId="9983" xr:uid="{00000000-0005-0000-0000-00003C100000}"/>
    <cellStyle name="20% - Accent2 4 2_OATT calc" xfId="9984" xr:uid="{00000000-0005-0000-0000-00003D100000}"/>
    <cellStyle name="20% - Accent2 4 3" xfId="3140" xr:uid="{00000000-0005-0000-0000-00003E100000}"/>
    <cellStyle name="20% - Accent2 4 3 10" xfId="9985" xr:uid="{00000000-0005-0000-0000-00003F100000}"/>
    <cellStyle name="20% - Accent2 4 3 11" xfId="9986" xr:uid="{00000000-0005-0000-0000-000040100000}"/>
    <cellStyle name="20% - Accent2 4 3 12" xfId="9987" xr:uid="{00000000-0005-0000-0000-000041100000}"/>
    <cellStyle name="20% - Accent2 4 3 2" xfId="3726" xr:uid="{00000000-0005-0000-0000-000042100000}"/>
    <cellStyle name="20% - Accent2 4 3 2 10" xfId="9988" xr:uid="{00000000-0005-0000-0000-000043100000}"/>
    <cellStyle name="20% - Accent2 4 3 2 11" xfId="9989" xr:uid="{00000000-0005-0000-0000-000044100000}"/>
    <cellStyle name="20% - Accent2 4 3 2 2" xfId="4827" xr:uid="{00000000-0005-0000-0000-000045100000}"/>
    <cellStyle name="20% - Accent2 4 3 2 2 10" xfId="9990" xr:uid="{00000000-0005-0000-0000-000046100000}"/>
    <cellStyle name="20% - Accent2 4 3 2 2 11" xfId="9991" xr:uid="{00000000-0005-0000-0000-000047100000}"/>
    <cellStyle name="20% - Accent2 4 3 2 2 2" xfId="9992" xr:uid="{00000000-0005-0000-0000-000048100000}"/>
    <cellStyle name="20% - Accent2 4 3 2 2 2 2" xfId="9993" xr:uid="{00000000-0005-0000-0000-000049100000}"/>
    <cellStyle name="20% - Accent2 4 3 2 2 2 2 2" xfId="9994" xr:uid="{00000000-0005-0000-0000-00004A100000}"/>
    <cellStyle name="20% - Accent2 4 3 2 2 2 2 3" xfId="9995" xr:uid="{00000000-0005-0000-0000-00004B100000}"/>
    <cellStyle name="20% - Accent2 4 3 2 2 2 2_OATT calc" xfId="9996" xr:uid="{00000000-0005-0000-0000-00004C100000}"/>
    <cellStyle name="20% - Accent2 4 3 2 2 2 3" xfId="9997" xr:uid="{00000000-0005-0000-0000-00004D100000}"/>
    <cellStyle name="20% - Accent2 4 3 2 2 2 4" xfId="9998" xr:uid="{00000000-0005-0000-0000-00004E100000}"/>
    <cellStyle name="20% - Accent2 4 3 2 2 2 5" xfId="9999" xr:uid="{00000000-0005-0000-0000-00004F100000}"/>
    <cellStyle name="20% - Accent2 4 3 2 2 2_OATT calc" xfId="10000" xr:uid="{00000000-0005-0000-0000-000050100000}"/>
    <cellStyle name="20% - Accent2 4 3 2 2 3" xfId="10001" xr:uid="{00000000-0005-0000-0000-000051100000}"/>
    <cellStyle name="20% - Accent2 4 3 2 2 3 2" xfId="10002" xr:uid="{00000000-0005-0000-0000-000052100000}"/>
    <cellStyle name="20% - Accent2 4 3 2 2 3 2 2" xfId="10003" xr:uid="{00000000-0005-0000-0000-000053100000}"/>
    <cellStyle name="20% - Accent2 4 3 2 2 3 2 3" xfId="10004" xr:uid="{00000000-0005-0000-0000-000054100000}"/>
    <cellStyle name="20% - Accent2 4 3 2 2 3 2_OATT calc" xfId="10005" xr:uid="{00000000-0005-0000-0000-000055100000}"/>
    <cellStyle name="20% - Accent2 4 3 2 2 3 3" xfId="10006" xr:uid="{00000000-0005-0000-0000-000056100000}"/>
    <cellStyle name="20% - Accent2 4 3 2 2 3 4" xfId="10007" xr:uid="{00000000-0005-0000-0000-000057100000}"/>
    <cellStyle name="20% - Accent2 4 3 2 2 3_OATT calc" xfId="10008" xr:uid="{00000000-0005-0000-0000-000058100000}"/>
    <cellStyle name="20% - Accent2 4 3 2 2 4" xfId="10009" xr:uid="{00000000-0005-0000-0000-000059100000}"/>
    <cellStyle name="20% - Accent2 4 3 2 2 4 2" xfId="10010" xr:uid="{00000000-0005-0000-0000-00005A100000}"/>
    <cellStyle name="20% - Accent2 4 3 2 2 4 3" xfId="10011" xr:uid="{00000000-0005-0000-0000-00005B100000}"/>
    <cellStyle name="20% - Accent2 4 3 2 2 4_OATT calc" xfId="10012" xr:uid="{00000000-0005-0000-0000-00005C100000}"/>
    <cellStyle name="20% - Accent2 4 3 2 2 5" xfId="10013" xr:uid="{00000000-0005-0000-0000-00005D100000}"/>
    <cellStyle name="20% - Accent2 4 3 2 2 6" xfId="10014" xr:uid="{00000000-0005-0000-0000-00005E100000}"/>
    <cellStyle name="20% - Accent2 4 3 2 2 7" xfId="10015" xr:uid="{00000000-0005-0000-0000-00005F100000}"/>
    <cellStyle name="20% - Accent2 4 3 2 2 8" xfId="10016" xr:uid="{00000000-0005-0000-0000-000060100000}"/>
    <cellStyle name="20% - Accent2 4 3 2 2 9" xfId="10017" xr:uid="{00000000-0005-0000-0000-000061100000}"/>
    <cellStyle name="20% - Accent2 4 3 2 2_OATT calc" xfId="10018" xr:uid="{00000000-0005-0000-0000-000062100000}"/>
    <cellStyle name="20% - Accent2 4 3 2 3" xfId="5786" xr:uid="{00000000-0005-0000-0000-000063100000}"/>
    <cellStyle name="20% - Accent2 4 3 2 3 2" xfId="10019" xr:uid="{00000000-0005-0000-0000-000064100000}"/>
    <cellStyle name="20% - Accent2 4 3 2 3 2 2" xfId="10020" xr:uid="{00000000-0005-0000-0000-000065100000}"/>
    <cellStyle name="20% - Accent2 4 3 2 3 2 3" xfId="10021" xr:uid="{00000000-0005-0000-0000-000066100000}"/>
    <cellStyle name="20% - Accent2 4 3 2 3 2_OATT calc" xfId="10022" xr:uid="{00000000-0005-0000-0000-000067100000}"/>
    <cellStyle name="20% - Accent2 4 3 2 3 3" xfId="10023" xr:uid="{00000000-0005-0000-0000-000068100000}"/>
    <cellStyle name="20% - Accent2 4 3 2 3 4" xfId="10024" xr:uid="{00000000-0005-0000-0000-000069100000}"/>
    <cellStyle name="20% - Accent2 4 3 2 3 5" xfId="10025" xr:uid="{00000000-0005-0000-0000-00006A100000}"/>
    <cellStyle name="20% - Accent2 4 3 2 3_OATT calc" xfId="10026" xr:uid="{00000000-0005-0000-0000-00006B100000}"/>
    <cellStyle name="20% - Accent2 4 3 2 4" xfId="10027" xr:uid="{00000000-0005-0000-0000-00006C100000}"/>
    <cellStyle name="20% - Accent2 4 3 2 4 2" xfId="10028" xr:uid="{00000000-0005-0000-0000-00006D100000}"/>
    <cellStyle name="20% - Accent2 4 3 2 4 2 2" xfId="10029" xr:uid="{00000000-0005-0000-0000-00006E100000}"/>
    <cellStyle name="20% - Accent2 4 3 2 4 2 3" xfId="10030" xr:uid="{00000000-0005-0000-0000-00006F100000}"/>
    <cellStyle name="20% - Accent2 4 3 2 4 2_OATT calc" xfId="10031" xr:uid="{00000000-0005-0000-0000-000070100000}"/>
    <cellStyle name="20% - Accent2 4 3 2 4 3" xfId="10032" xr:uid="{00000000-0005-0000-0000-000071100000}"/>
    <cellStyle name="20% - Accent2 4 3 2 4 4" xfId="10033" xr:uid="{00000000-0005-0000-0000-000072100000}"/>
    <cellStyle name="20% - Accent2 4 3 2 4_OATT calc" xfId="10034" xr:uid="{00000000-0005-0000-0000-000073100000}"/>
    <cellStyle name="20% - Accent2 4 3 2 5" xfId="10035" xr:uid="{00000000-0005-0000-0000-000074100000}"/>
    <cellStyle name="20% - Accent2 4 3 2 5 2" xfId="10036" xr:uid="{00000000-0005-0000-0000-000075100000}"/>
    <cellStyle name="20% - Accent2 4 3 2 5 3" xfId="10037" xr:uid="{00000000-0005-0000-0000-000076100000}"/>
    <cellStyle name="20% - Accent2 4 3 2 5_OATT calc" xfId="10038" xr:uid="{00000000-0005-0000-0000-000077100000}"/>
    <cellStyle name="20% - Accent2 4 3 2 6" xfId="10039" xr:uid="{00000000-0005-0000-0000-000078100000}"/>
    <cellStyle name="20% - Accent2 4 3 2 7" xfId="10040" xr:uid="{00000000-0005-0000-0000-000079100000}"/>
    <cellStyle name="20% - Accent2 4 3 2 8" xfId="10041" xr:uid="{00000000-0005-0000-0000-00007A100000}"/>
    <cellStyle name="20% - Accent2 4 3 2 9" xfId="10042" xr:uid="{00000000-0005-0000-0000-00007B100000}"/>
    <cellStyle name="20% - Accent2 4 3 2_OATT calc" xfId="10043" xr:uid="{00000000-0005-0000-0000-00007C100000}"/>
    <cellStyle name="20% - Accent2 4 3 3" xfId="4409" xr:uid="{00000000-0005-0000-0000-00007D100000}"/>
    <cellStyle name="20% - Accent2 4 3 3 10" xfId="10044" xr:uid="{00000000-0005-0000-0000-00007E100000}"/>
    <cellStyle name="20% - Accent2 4 3 3 11" xfId="10045" xr:uid="{00000000-0005-0000-0000-00007F100000}"/>
    <cellStyle name="20% - Accent2 4 3 3 2" xfId="10046" xr:uid="{00000000-0005-0000-0000-000080100000}"/>
    <cellStyle name="20% - Accent2 4 3 3 2 2" xfId="10047" xr:uid="{00000000-0005-0000-0000-000081100000}"/>
    <cellStyle name="20% - Accent2 4 3 3 2 2 2" xfId="10048" xr:uid="{00000000-0005-0000-0000-000082100000}"/>
    <cellStyle name="20% - Accent2 4 3 3 2 2 3" xfId="10049" xr:uid="{00000000-0005-0000-0000-000083100000}"/>
    <cellStyle name="20% - Accent2 4 3 3 2 2_OATT calc" xfId="10050" xr:uid="{00000000-0005-0000-0000-000084100000}"/>
    <cellStyle name="20% - Accent2 4 3 3 2 3" xfId="10051" xr:uid="{00000000-0005-0000-0000-000085100000}"/>
    <cellStyle name="20% - Accent2 4 3 3 2 4" xfId="10052" xr:uid="{00000000-0005-0000-0000-000086100000}"/>
    <cellStyle name="20% - Accent2 4 3 3 2 5" xfId="10053" xr:uid="{00000000-0005-0000-0000-000087100000}"/>
    <cellStyle name="20% - Accent2 4 3 3 2_OATT calc" xfId="10054" xr:uid="{00000000-0005-0000-0000-000088100000}"/>
    <cellStyle name="20% - Accent2 4 3 3 3" xfId="10055" xr:uid="{00000000-0005-0000-0000-000089100000}"/>
    <cellStyle name="20% - Accent2 4 3 3 3 2" xfId="10056" xr:uid="{00000000-0005-0000-0000-00008A100000}"/>
    <cellStyle name="20% - Accent2 4 3 3 3 2 2" xfId="10057" xr:uid="{00000000-0005-0000-0000-00008B100000}"/>
    <cellStyle name="20% - Accent2 4 3 3 3 2 3" xfId="10058" xr:uid="{00000000-0005-0000-0000-00008C100000}"/>
    <cellStyle name="20% - Accent2 4 3 3 3 2_OATT calc" xfId="10059" xr:uid="{00000000-0005-0000-0000-00008D100000}"/>
    <cellStyle name="20% - Accent2 4 3 3 3 3" xfId="10060" xr:uid="{00000000-0005-0000-0000-00008E100000}"/>
    <cellStyle name="20% - Accent2 4 3 3 3 4" xfId="10061" xr:uid="{00000000-0005-0000-0000-00008F100000}"/>
    <cellStyle name="20% - Accent2 4 3 3 3_OATT calc" xfId="10062" xr:uid="{00000000-0005-0000-0000-000090100000}"/>
    <cellStyle name="20% - Accent2 4 3 3 4" xfId="10063" xr:uid="{00000000-0005-0000-0000-000091100000}"/>
    <cellStyle name="20% - Accent2 4 3 3 4 2" xfId="10064" xr:uid="{00000000-0005-0000-0000-000092100000}"/>
    <cellStyle name="20% - Accent2 4 3 3 4 3" xfId="10065" xr:uid="{00000000-0005-0000-0000-000093100000}"/>
    <cellStyle name="20% - Accent2 4 3 3 4_OATT calc" xfId="10066" xr:uid="{00000000-0005-0000-0000-000094100000}"/>
    <cellStyle name="20% - Accent2 4 3 3 5" xfId="10067" xr:uid="{00000000-0005-0000-0000-000095100000}"/>
    <cellStyle name="20% - Accent2 4 3 3 6" xfId="10068" xr:uid="{00000000-0005-0000-0000-000096100000}"/>
    <cellStyle name="20% - Accent2 4 3 3 7" xfId="10069" xr:uid="{00000000-0005-0000-0000-000097100000}"/>
    <cellStyle name="20% - Accent2 4 3 3 8" xfId="10070" xr:uid="{00000000-0005-0000-0000-000098100000}"/>
    <cellStyle name="20% - Accent2 4 3 3 9" xfId="10071" xr:uid="{00000000-0005-0000-0000-000099100000}"/>
    <cellStyle name="20% - Accent2 4 3 3_OATT calc" xfId="10072" xr:uid="{00000000-0005-0000-0000-00009A100000}"/>
    <cellStyle name="20% - Accent2 4 3 4" xfId="5309" xr:uid="{00000000-0005-0000-0000-00009B100000}"/>
    <cellStyle name="20% - Accent2 4 3 4 2" xfId="10073" xr:uid="{00000000-0005-0000-0000-00009C100000}"/>
    <cellStyle name="20% - Accent2 4 3 4 2 2" xfId="10074" xr:uid="{00000000-0005-0000-0000-00009D100000}"/>
    <cellStyle name="20% - Accent2 4 3 4 2 3" xfId="10075" xr:uid="{00000000-0005-0000-0000-00009E100000}"/>
    <cellStyle name="20% - Accent2 4 3 4 2_OATT calc" xfId="10076" xr:uid="{00000000-0005-0000-0000-00009F100000}"/>
    <cellStyle name="20% - Accent2 4 3 4 3" xfId="10077" xr:uid="{00000000-0005-0000-0000-0000A0100000}"/>
    <cellStyle name="20% - Accent2 4 3 4 4" xfId="10078" xr:uid="{00000000-0005-0000-0000-0000A1100000}"/>
    <cellStyle name="20% - Accent2 4 3 4 5" xfId="10079" xr:uid="{00000000-0005-0000-0000-0000A2100000}"/>
    <cellStyle name="20% - Accent2 4 3 4_OATT calc" xfId="10080" xr:uid="{00000000-0005-0000-0000-0000A3100000}"/>
    <cellStyle name="20% - Accent2 4 3 5" xfId="10081" xr:uid="{00000000-0005-0000-0000-0000A4100000}"/>
    <cellStyle name="20% - Accent2 4 3 5 2" xfId="10082" xr:uid="{00000000-0005-0000-0000-0000A5100000}"/>
    <cellStyle name="20% - Accent2 4 3 5 2 2" xfId="10083" xr:uid="{00000000-0005-0000-0000-0000A6100000}"/>
    <cellStyle name="20% - Accent2 4 3 5 2 3" xfId="10084" xr:uid="{00000000-0005-0000-0000-0000A7100000}"/>
    <cellStyle name="20% - Accent2 4 3 5 2_OATT calc" xfId="10085" xr:uid="{00000000-0005-0000-0000-0000A8100000}"/>
    <cellStyle name="20% - Accent2 4 3 5 3" xfId="10086" xr:uid="{00000000-0005-0000-0000-0000A9100000}"/>
    <cellStyle name="20% - Accent2 4 3 5 4" xfId="10087" xr:uid="{00000000-0005-0000-0000-0000AA100000}"/>
    <cellStyle name="20% - Accent2 4 3 5_OATT calc" xfId="10088" xr:uid="{00000000-0005-0000-0000-0000AB100000}"/>
    <cellStyle name="20% - Accent2 4 3 6" xfId="10089" xr:uid="{00000000-0005-0000-0000-0000AC100000}"/>
    <cellStyle name="20% - Accent2 4 3 6 2" xfId="10090" xr:uid="{00000000-0005-0000-0000-0000AD100000}"/>
    <cellStyle name="20% - Accent2 4 3 6 3" xfId="10091" xr:uid="{00000000-0005-0000-0000-0000AE100000}"/>
    <cellStyle name="20% - Accent2 4 3 6_OATT calc" xfId="10092" xr:uid="{00000000-0005-0000-0000-0000AF100000}"/>
    <cellStyle name="20% - Accent2 4 3 7" xfId="10093" xr:uid="{00000000-0005-0000-0000-0000B0100000}"/>
    <cellStyle name="20% - Accent2 4 3 8" xfId="10094" xr:uid="{00000000-0005-0000-0000-0000B1100000}"/>
    <cellStyle name="20% - Accent2 4 3 9" xfId="10095" xr:uid="{00000000-0005-0000-0000-0000B2100000}"/>
    <cellStyle name="20% - Accent2 4 3_OATT calc" xfId="10096" xr:uid="{00000000-0005-0000-0000-0000B3100000}"/>
    <cellStyle name="20% - Accent2 4 4" xfId="3247" xr:uid="{00000000-0005-0000-0000-0000B4100000}"/>
    <cellStyle name="20% - Accent2 4 4 10" xfId="10097" xr:uid="{00000000-0005-0000-0000-0000B5100000}"/>
    <cellStyle name="20% - Accent2 4 4 11" xfId="10098" xr:uid="{00000000-0005-0000-0000-0000B6100000}"/>
    <cellStyle name="20% - Accent2 4 4 12" xfId="10099" xr:uid="{00000000-0005-0000-0000-0000B7100000}"/>
    <cellStyle name="20% - Accent2 4 4 2" xfId="3829" xr:uid="{00000000-0005-0000-0000-0000B8100000}"/>
    <cellStyle name="20% - Accent2 4 4 2 10" xfId="10100" xr:uid="{00000000-0005-0000-0000-0000B9100000}"/>
    <cellStyle name="20% - Accent2 4 4 2 11" xfId="10101" xr:uid="{00000000-0005-0000-0000-0000BA100000}"/>
    <cellStyle name="20% - Accent2 4 4 2 2" xfId="4929" xr:uid="{00000000-0005-0000-0000-0000BB100000}"/>
    <cellStyle name="20% - Accent2 4 4 2 2 10" xfId="10102" xr:uid="{00000000-0005-0000-0000-0000BC100000}"/>
    <cellStyle name="20% - Accent2 4 4 2 2 11" xfId="10103" xr:uid="{00000000-0005-0000-0000-0000BD100000}"/>
    <cellStyle name="20% - Accent2 4 4 2 2 2" xfId="10104" xr:uid="{00000000-0005-0000-0000-0000BE100000}"/>
    <cellStyle name="20% - Accent2 4 4 2 2 2 2" xfId="10105" xr:uid="{00000000-0005-0000-0000-0000BF100000}"/>
    <cellStyle name="20% - Accent2 4 4 2 2 2 2 2" xfId="10106" xr:uid="{00000000-0005-0000-0000-0000C0100000}"/>
    <cellStyle name="20% - Accent2 4 4 2 2 2 2 3" xfId="10107" xr:uid="{00000000-0005-0000-0000-0000C1100000}"/>
    <cellStyle name="20% - Accent2 4 4 2 2 2 2_OATT calc" xfId="10108" xr:uid="{00000000-0005-0000-0000-0000C2100000}"/>
    <cellStyle name="20% - Accent2 4 4 2 2 2 3" xfId="10109" xr:uid="{00000000-0005-0000-0000-0000C3100000}"/>
    <cellStyle name="20% - Accent2 4 4 2 2 2 4" xfId="10110" xr:uid="{00000000-0005-0000-0000-0000C4100000}"/>
    <cellStyle name="20% - Accent2 4 4 2 2 2 5" xfId="10111" xr:uid="{00000000-0005-0000-0000-0000C5100000}"/>
    <cellStyle name="20% - Accent2 4 4 2 2 2_OATT calc" xfId="10112" xr:uid="{00000000-0005-0000-0000-0000C6100000}"/>
    <cellStyle name="20% - Accent2 4 4 2 2 3" xfId="10113" xr:uid="{00000000-0005-0000-0000-0000C7100000}"/>
    <cellStyle name="20% - Accent2 4 4 2 2 3 2" xfId="10114" xr:uid="{00000000-0005-0000-0000-0000C8100000}"/>
    <cellStyle name="20% - Accent2 4 4 2 2 3 2 2" xfId="10115" xr:uid="{00000000-0005-0000-0000-0000C9100000}"/>
    <cellStyle name="20% - Accent2 4 4 2 2 3 2 3" xfId="10116" xr:uid="{00000000-0005-0000-0000-0000CA100000}"/>
    <cellStyle name="20% - Accent2 4 4 2 2 3 2_OATT calc" xfId="10117" xr:uid="{00000000-0005-0000-0000-0000CB100000}"/>
    <cellStyle name="20% - Accent2 4 4 2 2 3 3" xfId="10118" xr:uid="{00000000-0005-0000-0000-0000CC100000}"/>
    <cellStyle name="20% - Accent2 4 4 2 2 3 4" xfId="10119" xr:uid="{00000000-0005-0000-0000-0000CD100000}"/>
    <cellStyle name="20% - Accent2 4 4 2 2 3_OATT calc" xfId="10120" xr:uid="{00000000-0005-0000-0000-0000CE100000}"/>
    <cellStyle name="20% - Accent2 4 4 2 2 4" xfId="10121" xr:uid="{00000000-0005-0000-0000-0000CF100000}"/>
    <cellStyle name="20% - Accent2 4 4 2 2 4 2" xfId="10122" xr:uid="{00000000-0005-0000-0000-0000D0100000}"/>
    <cellStyle name="20% - Accent2 4 4 2 2 4 3" xfId="10123" xr:uid="{00000000-0005-0000-0000-0000D1100000}"/>
    <cellStyle name="20% - Accent2 4 4 2 2 4_OATT calc" xfId="10124" xr:uid="{00000000-0005-0000-0000-0000D2100000}"/>
    <cellStyle name="20% - Accent2 4 4 2 2 5" xfId="10125" xr:uid="{00000000-0005-0000-0000-0000D3100000}"/>
    <cellStyle name="20% - Accent2 4 4 2 2 6" xfId="10126" xr:uid="{00000000-0005-0000-0000-0000D4100000}"/>
    <cellStyle name="20% - Accent2 4 4 2 2 7" xfId="10127" xr:uid="{00000000-0005-0000-0000-0000D5100000}"/>
    <cellStyle name="20% - Accent2 4 4 2 2 8" xfId="10128" xr:uid="{00000000-0005-0000-0000-0000D6100000}"/>
    <cellStyle name="20% - Accent2 4 4 2 2 9" xfId="10129" xr:uid="{00000000-0005-0000-0000-0000D7100000}"/>
    <cellStyle name="20% - Accent2 4 4 2 2_OATT calc" xfId="10130" xr:uid="{00000000-0005-0000-0000-0000D8100000}"/>
    <cellStyle name="20% - Accent2 4 4 2 3" xfId="5885" xr:uid="{00000000-0005-0000-0000-0000D9100000}"/>
    <cellStyle name="20% - Accent2 4 4 2 3 2" xfId="10131" xr:uid="{00000000-0005-0000-0000-0000DA100000}"/>
    <cellStyle name="20% - Accent2 4 4 2 3 2 2" xfId="10132" xr:uid="{00000000-0005-0000-0000-0000DB100000}"/>
    <cellStyle name="20% - Accent2 4 4 2 3 2 3" xfId="10133" xr:uid="{00000000-0005-0000-0000-0000DC100000}"/>
    <cellStyle name="20% - Accent2 4 4 2 3 2_OATT calc" xfId="10134" xr:uid="{00000000-0005-0000-0000-0000DD100000}"/>
    <cellStyle name="20% - Accent2 4 4 2 3 3" xfId="10135" xr:uid="{00000000-0005-0000-0000-0000DE100000}"/>
    <cellStyle name="20% - Accent2 4 4 2 3 4" xfId="10136" xr:uid="{00000000-0005-0000-0000-0000DF100000}"/>
    <cellStyle name="20% - Accent2 4 4 2 3 5" xfId="10137" xr:uid="{00000000-0005-0000-0000-0000E0100000}"/>
    <cellStyle name="20% - Accent2 4 4 2 3_OATT calc" xfId="10138" xr:uid="{00000000-0005-0000-0000-0000E1100000}"/>
    <cellStyle name="20% - Accent2 4 4 2 4" xfId="10139" xr:uid="{00000000-0005-0000-0000-0000E2100000}"/>
    <cellStyle name="20% - Accent2 4 4 2 4 2" xfId="10140" xr:uid="{00000000-0005-0000-0000-0000E3100000}"/>
    <cellStyle name="20% - Accent2 4 4 2 4 2 2" xfId="10141" xr:uid="{00000000-0005-0000-0000-0000E4100000}"/>
    <cellStyle name="20% - Accent2 4 4 2 4 2 3" xfId="10142" xr:uid="{00000000-0005-0000-0000-0000E5100000}"/>
    <cellStyle name="20% - Accent2 4 4 2 4 2_OATT calc" xfId="10143" xr:uid="{00000000-0005-0000-0000-0000E6100000}"/>
    <cellStyle name="20% - Accent2 4 4 2 4 3" xfId="10144" xr:uid="{00000000-0005-0000-0000-0000E7100000}"/>
    <cellStyle name="20% - Accent2 4 4 2 4 4" xfId="10145" xr:uid="{00000000-0005-0000-0000-0000E8100000}"/>
    <cellStyle name="20% - Accent2 4 4 2 4_OATT calc" xfId="10146" xr:uid="{00000000-0005-0000-0000-0000E9100000}"/>
    <cellStyle name="20% - Accent2 4 4 2 5" xfId="10147" xr:uid="{00000000-0005-0000-0000-0000EA100000}"/>
    <cellStyle name="20% - Accent2 4 4 2 5 2" xfId="10148" xr:uid="{00000000-0005-0000-0000-0000EB100000}"/>
    <cellStyle name="20% - Accent2 4 4 2 5 3" xfId="10149" xr:uid="{00000000-0005-0000-0000-0000EC100000}"/>
    <cellStyle name="20% - Accent2 4 4 2 5_OATT calc" xfId="10150" xr:uid="{00000000-0005-0000-0000-0000ED100000}"/>
    <cellStyle name="20% - Accent2 4 4 2 6" xfId="10151" xr:uid="{00000000-0005-0000-0000-0000EE100000}"/>
    <cellStyle name="20% - Accent2 4 4 2 7" xfId="10152" xr:uid="{00000000-0005-0000-0000-0000EF100000}"/>
    <cellStyle name="20% - Accent2 4 4 2 8" xfId="10153" xr:uid="{00000000-0005-0000-0000-0000F0100000}"/>
    <cellStyle name="20% - Accent2 4 4 2 9" xfId="10154" xr:uid="{00000000-0005-0000-0000-0000F1100000}"/>
    <cellStyle name="20% - Accent2 4 4 2_OATT calc" xfId="10155" xr:uid="{00000000-0005-0000-0000-0000F2100000}"/>
    <cellStyle name="20% - Accent2 4 4 3" xfId="4511" xr:uid="{00000000-0005-0000-0000-0000F3100000}"/>
    <cellStyle name="20% - Accent2 4 4 3 10" xfId="10156" xr:uid="{00000000-0005-0000-0000-0000F4100000}"/>
    <cellStyle name="20% - Accent2 4 4 3 11" xfId="10157" xr:uid="{00000000-0005-0000-0000-0000F5100000}"/>
    <cellStyle name="20% - Accent2 4 4 3 2" xfId="10158" xr:uid="{00000000-0005-0000-0000-0000F6100000}"/>
    <cellStyle name="20% - Accent2 4 4 3 2 2" xfId="10159" xr:uid="{00000000-0005-0000-0000-0000F7100000}"/>
    <cellStyle name="20% - Accent2 4 4 3 2 2 2" xfId="10160" xr:uid="{00000000-0005-0000-0000-0000F8100000}"/>
    <cellStyle name="20% - Accent2 4 4 3 2 2 3" xfId="10161" xr:uid="{00000000-0005-0000-0000-0000F9100000}"/>
    <cellStyle name="20% - Accent2 4 4 3 2 2_OATT calc" xfId="10162" xr:uid="{00000000-0005-0000-0000-0000FA100000}"/>
    <cellStyle name="20% - Accent2 4 4 3 2 3" xfId="10163" xr:uid="{00000000-0005-0000-0000-0000FB100000}"/>
    <cellStyle name="20% - Accent2 4 4 3 2 4" xfId="10164" xr:uid="{00000000-0005-0000-0000-0000FC100000}"/>
    <cellStyle name="20% - Accent2 4 4 3 2 5" xfId="10165" xr:uid="{00000000-0005-0000-0000-0000FD100000}"/>
    <cellStyle name="20% - Accent2 4 4 3 2_OATT calc" xfId="10166" xr:uid="{00000000-0005-0000-0000-0000FE100000}"/>
    <cellStyle name="20% - Accent2 4 4 3 3" xfId="10167" xr:uid="{00000000-0005-0000-0000-0000FF100000}"/>
    <cellStyle name="20% - Accent2 4 4 3 3 2" xfId="10168" xr:uid="{00000000-0005-0000-0000-000000110000}"/>
    <cellStyle name="20% - Accent2 4 4 3 3 2 2" xfId="10169" xr:uid="{00000000-0005-0000-0000-000001110000}"/>
    <cellStyle name="20% - Accent2 4 4 3 3 2 3" xfId="10170" xr:uid="{00000000-0005-0000-0000-000002110000}"/>
    <cellStyle name="20% - Accent2 4 4 3 3 2_OATT calc" xfId="10171" xr:uid="{00000000-0005-0000-0000-000003110000}"/>
    <cellStyle name="20% - Accent2 4 4 3 3 3" xfId="10172" xr:uid="{00000000-0005-0000-0000-000004110000}"/>
    <cellStyle name="20% - Accent2 4 4 3 3 4" xfId="10173" xr:uid="{00000000-0005-0000-0000-000005110000}"/>
    <cellStyle name="20% - Accent2 4 4 3 3_OATT calc" xfId="10174" xr:uid="{00000000-0005-0000-0000-000006110000}"/>
    <cellStyle name="20% - Accent2 4 4 3 4" xfId="10175" xr:uid="{00000000-0005-0000-0000-000007110000}"/>
    <cellStyle name="20% - Accent2 4 4 3 4 2" xfId="10176" xr:uid="{00000000-0005-0000-0000-000008110000}"/>
    <cellStyle name="20% - Accent2 4 4 3 4 3" xfId="10177" xr:uid="{00000000-0005-0000-0000-000009110000}"/>
    <cellStyle name="20% - Accent2 4 4 3 4_OATT calc" xfId="10178" xr:uid="{00000000-0005-0000-0000-00000A110000}"/>
    <cellStyle name="20% - Accent2 4 4 3 5" xfId="10179" xr:uid="{00000000-0005-0000-0000-00000B110000}"/>
    <cellStyle name="20% - Accent2 4 4 3 6" xfId="10180" xr:uid="{00000000-0005-0000-0000-00000C110000}"/>
    <cellStyle name="20% - Accent2 4 4 3 7" xfId="10181" xr:uid="{00000000-0005-0000-0000-00000D110000}"/>
    <cellStyle name="20% - Accent2 4 4 3 8" xfId="10182" xr:uid="{00000000-0005-0000-0000-00000E110000}"/>
    <cellStyle name="20% - Accent2 4 4 3 9" xfId="10183" xr:uid="{00000000-0005-0000-0000-00000F110000}"/>
    <cellStyle name="20% - Accent2 4 4 3_OATT calc" xfId="10184" xr:uid="{00000000-0005-0000-0000-000010110000}"/>
    <cellStyle name="20% - Accent2 4 4 4" xfId="5411" xr:uid="{00000000-0005-0000-0000-000011110000}"/>
    <cellStyle name="20% - Accent2 4 4 4 2" xfId="10185" xr:uid="{00000000-0005-0000-0000-000012110000}"/>
    <cellStyle name="20% - Accent2 4 4 4 2 2" xfId="10186" xr:uid="{00000000-0005-0000-0000-000013110000}"/>
    <cellStyle name="20% - Accent2 4 4 4 2 3" xfId="10187" xr:uid="{00000000-0005-0000-0000-000014110000}"/>
    <cellStyle name="20% - Accent2 4 4 4 2_OATT calc" xfId="10188" xr:uid="{00000000-0005-0000-0000-000015110000}"/>
    <cellStyle name="20% - Accent2 4 4 4 3" xfId="10189" xr:uid="{00000000-0005-0000-0000-000016110000}"/>
    <cellStyle name="20% - Accent2 4 4 4 4" xfId="10190" xr:uid="{00000000-0005-0000-0000-000017110000}"/>
    <cellStyle name="20% - Accent2 4 4 4 5" xfId="10191" xr:uid="{00000000-0005-0000-0000-000018110000}"/>
    <cellStyle name="20% - Accent2 4 4 4_OATT calc" xfId="10192" xr:uid="{00000000-0005-0000-0000-000019110000}"/>
    <cellStyle name="20% - Accent2 4 4 5" xfId="10193" xr:uid="{00000000-0005-0000-0000-00001A110000}"/>
    <cellStyle name="20% - Accent2 4 4 5 2" xfId="10194" xr:uid="{00000000-0005-0000-0000-00001B110000}"/>
    <cellStyle name="20% - Accent2 4 4 5 2 2" xfId="10195" xr:uid="{00000000-0005-0000-0000-00001C110000}"/>
    <cellStyle name="20% - Accent2 4 4 5 2 3" xfId="10196" xr:uid="{00000000-0005-0000-0000-00001D110000}"/>
    <cellStyle name="20% - Accent2 4 4 5 2_OATT calc" xfId="10197" xr:uid="{00000000-0005-0000-0000-00001E110000}"/>
    <cellStyle name="20% - Accent2 4 4 5 3" xfId="10198" xr:uid="{00000000-0005-0000-0000-00001F110000}"/>
    <cellStyle name="20% - Accent2 4 4 5 4" xfId="10199" xr:uid="{00000000-0005-0000-0000-000020110000}"/>
    <cellStyle name="20% - Accent2 4 4 5_OATT calc" xfId="10200" xr:uid="{00000000-0005-0000-0000-000021110000}"/>
    <cellStyle name="20% - Accent2 4 4 6" xfId="10201" xr:uid="{00000000-0005-0000-0000-000022110000}"/>
    <cellStyle name="20% - Accent2 4 4 6 2" xfId="10202" xr:uid="{00000000-0005-0000-0000-000023110000}"/>
    <cellStyle name="20% - Accent2 4 4 6 3" xfId="10203" xr:uid="{00000000-0005-0000-0000-000024110000}"/>
    <cellStyle name="20% - Accent2 4 4 6_OATT calc" xfId="10204" xr:uid="{00000000-0005-0000-0000-000025110000}"/>
    <cellStyle name="20% - Accent2 4 4 7" xfId="10205" xr:uid="{00000000-0005-0000-0000-000026110000}"/>
    <cellStyle name="20% - Accent2 4 4 8" xfId="10206" xr:uid="{00000000-0005-0000-0000-000027110000}"/>
    <cellStyle name="20% - Accent2 4 4 9" xfId="10207" xr:uid="{00000000-0005-0000-0000-000028110000}"/>
    <cellStyle name="20% - Accent2 4 4_OATT calc" xfId="10208" xr:uid="{00000000-0005-0000-0000-000029110000}"/>
    <cellStyle name="20% - Accent2 4 5" xfId="3562" xr:uid="{00000000-0005-0000-0000-00002A110000}"/>
    <cellStyle name="20% - Accent2 4 5 10" xfId="10209" xr:uid="{00000000-0005-0000-0000-00002B110000}"/>
    <cellStyle name="20% - Accent2 4 5 11" xfId="10210" xr:uid="{00000000-0005-0000-0000-00002C110000}"/>
    <cellStyle name="20% - Accent2 4 5 2" xfId="4666" xr:uid="{00000000-0005-0000-0000-00002D110000}"/>
    <cellStyle name="20% - Accent2 4 5 2 10" xfId="10211" xr:uid="{00000000-0005-0000-0000-00002E110000}"/>
    <cellStyle name="20% - Accent2 4 5 2 11" xfId="10212" xr:uid="{00000000-0005-0000-0000-00002F110000}"/>
    <cellStyle name="20% - Accent2 4 5 2 2" xfId="10213" xr:uid="{00000000-0005-0000-0000-000030110000}"/>
    <cellStyle name="20% - Accent2 4 5 2 2 2" xfId="10214" xr:uid="{00000000-0005-0000-0000-000031110000}"/>
    <cellStyle name="20% - Accent2 4 5 2 2 2 2" xfId="10215" xr:uid="{00000000-0005-0000-0000-000032110000}"/>
    <cellStyle name="20% - Accent2 4 5 2 2 2 3" xfId="10216" xr:uid="{00000000-0005-0000-0000-000033110000}"/>
    <cellStyle name="20% - Accent2 4 5 2 2 2_OATT calc" xfId="10217" xr:uid="{00000000-0005-0000-0000-000034110000}"/>
    <cellStyle name="20% - Accent2 4 5 2 2 3" xfId="10218" xr:uid="{00000000-0005-0000-0000-000035110000}"/>
    <cellStyle name="20% - Accent2 4 5 2 2 4" xfId="10219" xr:uid="{00000000-0005-0000-0000-000036110000}"/>
    <cellStyle name="20% - Accent2 4 5 2 2 5" xfId="10220" xr:uid="{00000000-0005-0000-0000-000037110000}"/>
    <cellStyle name="20% - Accent2 4 5 2 2_OATT calc" xfId="10221" xr:uid="{00000000-0005-0000-0000-000038110000}"/>
    <cellStyle name="20% - Accent2 4 5 2 3" xfId="10222" xr:uid="{00000000-0005-0000-0000-000039110000}"/>
    <cellStyle name="20% - Accent2 4 5 2 3 2" xfId="10223" xr:uid="{00000000-0005-0000-0000-00003A110000}"/>
    <cellStyle name="20% - Accent2 4 5 2 3 2 2" xfId="10224" xr:uid="{00000000-0005-0000-0000-00003B110000}"/>
    <cellStyle name="20% - Accent2 4 5 2 3 2 3" xfId="10225" xr:uid="{00000000-0005-0000-0000-00003C110000}"/>
    <cellStyle name="20% - Accent2 4 5 2 3 2_OATT calc" xfId="10226" xr:uid="{00000000-0005-0000-0000-00003D110000}"/>
    <cellStyle name="20% - Accent2 4 5 2 3 3" xfId="10227" xr:uid="{00000000-0005-0000-0000-00003E110000}"/>
    <cellStyle name="20% - Accent2 4 5 2 3 4" xfId="10228" xr:uid="{00000000-0005-0000-0000-00003F110000}"/>
    <cellStyle name="20% - Accent2 4 5 2 3_OATT calc" xfId="10229" xr:uid="{00000000-0005-0000-0000-000040110000}"/>
    <cellStyle name="20% - Accent2 4 5 2 4" xfId="10230" xr:uid="{00000000-0005-0000-0000-000041110000}"/>
    <cellStyle name="20% - Accent2 4 5 2 4 2" xfId="10231" xr:uid="{00000000-0005-0000-0000-000042110000}"/>
    <cellStyle name="20% - Accent2 4 5 2 4 3" xfId="10232" xr:uid="{00000000-0005-0000-0000-000043110000}"/>
    <cellStyle name="20% - Accent2 4 5 2 4_OATT calc" xfId="10233" xr:uid="{00000000-0005-0000-0000-000044110000}"/>
    <cellStyle name="20% - Accent2 4 5 2 5" xfId="10234" xr:uid="{00000000-0005-0000-0000-000045110000}"/>
    <cellStyle name="20% - Accent2 4 5 2 6" xfId="10235" xr:uid="{00000000-0005-0000-0000-000046110000}"/>
    <cellStyle name="20% - Accent2 4 5 2 7" xfId="10236" xr:uid="{00000000-0005-0000-0000-000047110000}"/>
    <cellStyle name="20% - Accent2 4 5 2 8" xfId="10237" xr:uid="{00000000-0005-0000-0000-000048110000}"/>
    <cellStyle name="20% - Accent2 4 5 2 9" xfId="10238" xr:uid="{00000000-0005-0000-0000-000049110000}"/>
    <cellStyle name="20% - Accent2 4 5 2_OATT calc" xfId="10239" xr:uid="{00000000-0005-0000-0000-00004A110000}"/>
    <cellStyle name="20% - Accent2 4 5 3" xfId="5633" xr:uid="{00000000-0005-0000-0000-00004B110000}"/>
    <cellStyle name="20% - Accent2 4 5 3 2" xfId="10240" xr:uid="{00000000-0005-0000-0000-00004C110000}"/>
    <cellStyle name="20% - Accent2 4 5 3 2 2" xfId="10241" xr:uid="{00000000-0005-0000-0000-00004D110000}"/>
    <cellStyle name="20% - Accent2 4 5 3 2 3" xfId="10242" xr:uid="{00000000-0005-0000-0000-00004E110000}"/>
    <cellStyle name="20% - Accent2 4 5 3 2_OATT calc" xfId="10243" xr:uid="{00000000-0005-0000-0000-00004F110000}"/>
    <cellStyle name="20% - Accent2 4 5 3 3" xfId="10244" xr:uid="{00000000-0005-0000-0000-000050110000}"/>
    <cellStyle name="20% - Accent2 4 5 3 4" xfId="10245" xr:uid="{00000000-0005-0000-0000-000051110000}"/>
    <cellStyle name="20% - Accent2 4 5 3 5" xfId="10246" xr:uid="{00000000-0005-0000-0000-000052110000}"/>
    <cellStyle name="20% - Accent2 4 5 3_OATT calc" xfId="10247" xr:uid="{00000000-0005-0000-0000-000053110000}"/>
    <cellStyle name="20% - Accent2 4 5 4" xfId="10248" xr:uid="{00000000-0005-0000-0000-000054110000}"/>
    <cellStyle name="20% - Accent2 4 5 4 2" xfId="10249" xr:uid="{00000000-0005-0000-0000-000055110000}"/>
    <cellStyle name="20% - Accent2 4 5 4 2 2" xfId="10250" xr:uid="{00000000-0005-0000-0000-000056110000}"/>
    <cellStyle name="20% - Accent2 4 5 4 2 3" xfId="10251" xr:uid="{00000000-0005-0000-0000-000057110000}"/>
    <cellStyle name="20% - Accent2 4 5 4 2_OATT calc" xfId="10252" xr:uid="{00000000-0005-0000-0000-000058110000}"/>
    <cellStyle name="20% - Accent2 4 5 4 3" xfId="10253" xr:uid="{00000000-0005-0000-0000-000059110000}"/>
    <cellStyle name="20% - Accent2 4 5 4 4" xfId="10254" xr:uid="{00000000-0005-0000-0000-00005A110000}"/>
    <cellStyle name="20% - Accent2 4 5 4_OATT calc" xfId="10255" xr:uid="{00000000-0005-0000-0000-00005B110000}"/>
    <cellStyle name="20% - Accent2 4 5 5" xfId="10256" xr:uid="{00000000-0005-0000-0000-00005C110000}"/>
    <cellStyle name="20% - Accent2 4 5 5 2" xfId="10257" xr:uid="{00000000-0005-0000-0000-00005D110000}"/>
    <cellStyle name="20% - Accent2 4 5 5 3" xfId="10258" xr:uid="{00000000-0005-0000-0000-00005E110000}"/>
    <cellStyle name="20% - Accent2 4 5 5_OATT calc" xfId="10259" xr:uid="{00000000-0005-0000-0000-00005F110000}"/>
    <cellStyle name="20% - Accent2 4 5 6" xfId="10260" xr:uid="{00000000-0005-0000-0000-000060110000}"/>
    <cellStyle name="20% - Accent2 4 5 7" xfId="10261" xr:uid="{00000000-0005-0000-0000-000061110000}"/>
    <cellStyle name="20% - Accent2 4 5 8" xfId="10262" xr:uid="{00000000-0005-0000-0000-000062110000}"/>
    <cellStyle name="20% - Accent2 4 5 9" xfId="10263" xr:uid="{00000000-0005-0000-0000-000063110000}"/>
    <cellStyle name="20% - Accent2 4 5_OATT calc" xfId="10264" xr:uid="{00000000-0005-0000-0000-000064110000}"/>
    <cellStyle name="20% - Accent2 4 6" xfId="4246" xr:uid="{00000000-0005-0000-0000-000065110000}"/>
    <cellStyle name="20% - Accent2 4 6 10" xfId="10265" xr:uid="{00000000-0005-0000-0000-000066110000}"/>
    <cellStyle name="20% - Accent2 4 6 11" xfId="10266" xr:uid="{00000000-0005-0000-0000-000067110000}"/>
    <cellStyle name="20% - Accent2 4 6 2" xfId="10267" xr:uid="{00000000-0005-0000-0000-000068110000}"/>
    <cellStyle name="20% - Accent2 4 6 2 2" xfId="10268" xr:uid="{00000000-0005-0000-0000-000069110000}"/>
    <cellStyle name="20% - Accent2 4 6 2 2 2" xfId="10269" xr:uid="{00000000-0005-0000-0000-00006A110000}"/>
    <cellStyle name="20% - Accent2 4 6 2 2 3" xfId="10270" xr:uid="{00000000-0005-0000-0000-00006B110000}"/>
    <cellStyle name="20% - Accent2 4 6 2 2_OATT calc" xfId="10271" xr:uid="{00000000-0005-0000-0000-00006C110000}"/>
    <cellStyle name="20% - Accent2 4 6 2 3" xfId="10272" xr:uid="{00000000-0005-0000-0000-00006D110000}"/>
    <cellStyle name="20% - Accent2 4 6 2 4" xfId="10273" xr:uid="{00000000-0005-0000-0000-00006E110000}"/>
    <cellStyle name="20% - Accent2 4 6 2 5" xfId="10274" xr:uid="{00000000-0005-0000-0000-00006F110000}"/>
    <cellStyle name="20% - Accent2 4 6 2_OATT calc" xfId="10275" xr:uid="{00000000-0005-0000-0000-000070110000}"/>
    <cellStyle name="20% - Accent2 4 6 3" xfId="10276" xr:uid="{00000000-0005-0000-0000-000071110000}"/>
    <cellStyle name="20% - Accent2 4 6 3 2" xfId="10277" xr:uid="{00000000-0005-0000-0000-000072110000}"/>
    <cellStyle name="20% - Accent2 4 6 3 2 2" xfId="10278" xr:uid="{00000000-0005-0000-0000-000073110000}"/>
    <cellStyle name="20% - Accent2 4 6 3 2 3" xfId="10279" xr:uid="{00000000-0005-0000-0000-000074110000}"/>
    <cellStyle name="20% - Accent2 4 6 3 2_OATT calc" xfId="10280" xr:uid="{00000000-0005-0000-0000-000075110000}"/>
    <cellStyle name="20% - Accent2 4 6 3 3" xfId="10281" xr:uid="{00000000-0005-0000-0000-000076110000}"/>
    <cellStyle name="20% - Accent2 4 6 3 4" xfId="10282" xr:uid="{00000000-0005-0000-0000-000077110000}"/>
    <cellStyle name="20% - Accent2 4 6 3_OATT calc" xfId="10283" xr:uid="{00000000-0005-0000-0000-000078110000}"/>
    <cellStyle name="20% - Accent2 4 6 4" xfId="10284" xr:uid="{00000000-0005-0000-0000-000079110000}"/>
    <cellStyle name="20% - Accent2 4 6 4 2" xfId="10285" xr:uid="{00000000-0005-0000-0000-00007A110000}"/>
    <cellStyle name="20% - Accent2 4 6 4 3" xfId="10286" xr:uid="{00000000-0005-0000-0000-00007B110000}"/>
    <cellStyle name="20% - Accent2 4 6 4_OATT calc" xfId="10287" xr:uid="{00000000-0005-0000-0000-00007C110000}"/>
    <cellStyle name="20% - Accent2 4 6 5" xfId="10288" xr:uid="{00000000-0005-0000-0000-00007D110000}"/>
    <cellStyle name="20% - Accent2 4 6 6" xfId="10289" xr:uid="{00000000-0005-0000-0000-00007E110000}"/>
    <cellStyle name="20% - Accent2 4 6 7" xfId="10290" xr:uid="{00000000-0005-0000-0000-00007F110000}"/>
    <cellStyle name="20% - Accent2 4 6 8" xfId="10291" xr:uid="{00000000-0005-0000-0000-000080110000}"/>
    <cellStyle name="20% - Accent2 4 6 9" xfId="10292" xr:uid="{00000000-0005-0000-0000-000081110000}"/>
    <cellStyle name="20% - Accent2 4 6_OATT calc" xfId="10293" xr:uid="{00000000-0005-0000-0000-000082110000}"/>
    <cellStyle name="20% - Accent2 4 7" xfId="5142" xr:uid="{00000000-0005-0000-0000-000083110000}"/>
    <cellStyle name="20% - Accent2 4 7 2" xfId="10294" xr:uid="{00000000-0005-0000-0000-000084110000}"/>
    <cellStyle name="20% - Accent2 4 7 2 2" xfId="10295" xr:uid="{00000000-0005-0000-0000-000085110000}"/>
    <cellStyle name="20% - Accent2 4 7 2 3" xfId="10296" xr:uid="{00000000-0005-0000-0000-000086110000}"/>
    <cellStyle name="20% - Accent2 4 7 2_OATT calc" xfId="10297" xr:uid="{00000000-0005-0000-0000-000087110000}"/>
    <cellStyle name="20% - Accent2 4 7 3" xfId="10298" xr:uid="{00000000-0005-0000-0000-000088110000}"/>
    <cellStyle name="20% - Accent2 4 7 4" xfId="10299" xr:uid="{00000000-0005-0000-0000-000089110000}"/>
    <cellStyle name="20% - Accent2 4 7 5" xfId="10300" xr:uid="{00000000-0005-0000-0000-00008A110000}"/>
    <cellStyle name="20% - Accent2 4 7_OATT calc" xfId="10301" xr:uid="{00000000-0005-0000-0000-00008B110000}"/>
    <cellStyle name="20% - Accent2 4 8" xfId="2940" xr:uid="{00000000-0005-0000-0000-00008C110000}"/>
    <cellStyle name="20% - Accent2 4 8 2" xfId="10302" xr:uid="{00000000-0005-0000-0000-00008D110000}"/>
    <cellStyle name="20% - Accent2 4 8 2 2" xfId="10303" xr:uid="{00000000-0005-0000-0000-00008E110000}"/>
    <cellStyle name="20% - Accent2 4 8 2 3" xfId="10304" xr:uid="{00000000-0005-0000-0000-00008F110000}"/>
    <cellStyle name="20% - Accent2 4 8 2_OATT calc" xfId="10305" xr:uid="{00000000-0005-0000-0000-000090110000}"/>
    <cellStyle name="20% - Accent2 4 8 3" xfId="10306" xr:uid="{00000000-0005-0000-0000-000091110000}"/>
    <cellStyle name="20% - Accent2 4 8 4" xfId="10307" xr:uid="{00000000-0005-0000-0000-000092110000}"/>
    <cellStyle name="20% - Accent2 4 8_OATT calc" xfId="10308" xr:uid="{00000000-0005-0000-0000-000093110000}"/>
    <cellStyle name="20% - Accent2 4 9" xfId="10309" xr:uid="{00000000-0005-0000-0000-000094110000}"/>
    <cellStyle name="20% - Accent2 4 9 2" xfId="10310" xr:uid="{00000000-0005-0000-0000-000095110000}"/>
    <cellStyle name="20% - Accent2 4 9 3" xfId="10311" xr:uid="{00000000-0005-0000-0000-000096110000}"/>
    <cellStyle name="20% - Accent2 4 9_OATT calc" xfId="10312" xr:uid="{00000000-0005-0000-0000-000097110000}"/>
    <cellStyle name="20% - Accent2 4_OATT calc" xfId="10313" xr:uid="{00000000-0005-0000-0000-000098110000}"/>
    <cellStyle name="20% - Accent2 5" xfId="3033" xr:uid="{00000000-0005-0000-0000-000099110000}"/>
    <cellStyle name="20% - Accent2 5 10" xfId="10314" xr:uid="{00000000-0005-0000-0000-00009A110000}"/>
    <cellStyle name="20% - Accent2 5 11" xfId="10315" xr:uid="{00000000-0005-0000-0000-00009B110000}"/>
    <cellStyle name="20% - Accent2 5 12" xfId="10316" xr:uid="{00000000-0005-0000-0000-00009C110000}"/>
    <cellStyle name="20% - Accent2 5 13" xfId="10317" xr:uid="{00000000-0005-0000-0000-00009D110000}"/>
    <cellStyle name="20% - Accent2 5 14" xfId="10318" xr:uid="{00000000-0005-0000-0000-00009E110000}"/>
    <cellStyle name="20% - Accent2 5 2" xfId="3158" xr:uid="{00000000-0005-0000-0000-00009F110000}"/>
    <cellStyle name="20% - Accent2 5 2 10" xfId="10319" xr:uid="{00000000-0005-0000-0000-0000A0110000}"/>
    <cellStyle name="20% - Accent2 5 2 11" xfId="10320" xr:uid="{00000000-0005-0000-0000-0000A1110000}"/>
    <cellStyle name="20% - Accent2 5 2 12" xfId="10321" xr:uid="{00000000-0005-0000-0000-0000A2110000}"/>
    <cellStyle name="20% - Accent2 5 2 2" xfId="3746" xr:uid="{00000000-0005-0000-0000-0000A3110000}"/>
    <cellStyle name="20% - Accent2 5 2 2 10" xfId="10322" xr:uid="{00000000-0005-0000-0000-0000A4110000}"/>
    <cellStyle name="20% - Accent2 5 2 2 11" xfId="10323" xr:uid="{00000000-0005-0000-0000-0000A5110000}"/>
    <cellStyle name="20% - Accent2 5 2 2 2" xfId="4847" xr:uid="{00000000-0005-0000-0000-0000A6110000}"/>
    <cellStyle name="20% - Accent2 5 2 2 2 10" xfId="10324" xr:uid="{00000000-0005-0000-0000-0000A7110000}"/>
    <cellStyle name="20% - Accent2 5 2 2 2 11" xfId="10325" xr:uid="{00000000-0005-0000-0000-0000A8110000}"/>
    <cellStyle name="20% - Accent2 5 2 2 2 2" xfId="10326" xr:uid="{00000000-0005-0000-0000-0000A9110000}"/>
    <cellStyle name="20% - Accent2 5 2 2 2 2 2" xfId="10327" xr:uid="{00000000-0005-0000-0000-0000AA110000}"/>
    <cellStyle name="20% - Accent2 5 2 2 2 2 2 2" xfId="10328" xr:uid="{00000000-0005-0000-0000-0000AB110000}"/>
    <cellStyle name="20% - Accent2 5 2 2 2 2 2 3" xfId="10329" xr:uid="{00000000-0005-0000-0000-0000AC110000}"/>
    <cellStyle name="20% - Accent2 5 2 2 2 2 2_OATT calc" xfId="10330" xr:uid="{00000000-0005-0000-0000-0000AD110000}"/>
    <cellStyle name="20% - Accent2 5 2 2 2 2 3" xfId="10331" xr:uid="{00000000-0005-0000-0000-0000AE110000}"/>
    <cellStyle name="20% - Accent2 5 2 2 2 2 4" xfId="10332" xr:uid="{00000000-0005-0000-0000-0000AF110000}"/>
    <cellStyle name="20% - Accent2 5 2 2 2 2 5" xfId="10333" xr:uid="{00000000-0005-0000-0000-0000B0110000}"/>
    <cellStyle name="20% - Accent2 5 2 2 2 2_OATT calc" xfId="10334" xr:uid="{00000000-0005-0000-0000-0000B1110000}"/>
    <cellStyle name="20% - Accent2 5 2 2 2 3" xfId="10335" xr:uid="{00000000-0005-0000-0000-0000B2110000}"/>
    <cellStyle name="20% - Accent2 5 2 2 2 3 2" xfId="10336" xr:uid="{00000000-0005-0000-0000-0000B3110000}"/>
    <cellStyle name="20% - Accent2 5 2 2 2 3 2 2" xfId="10337" xr:uid="{00000000-0005-0000-0000-0000B4110000}"/>
    <cellStyle name="20% - Accent2 5 2 2 2 3 2 3" xfId="10338" xr:uid="{00000000-0005-0000-0000-0000B5110000}"/>
    <cellStyle name="20% - Accent2 5 2 2 2 3 2_OATT calc" xfId="10339" xr:uid="{00000000-0005-0000-0000-0000B6110000}"/>
    <cellStyle name="20% - Accent2 5 2 2 2 3 3" xfId="10340" xr:uid="{00000000-0005-0000-0000-0000B7110000}"/>
    <cellStyle name="20% - Accent2 5 2 2 2 3 4" xfId="10341" xr:uid="{00000000-0005-0000-0000-0000B8110000}"/>
    <cellStyle name="20% - Accent2 5 2 2 2 3_OATT calc" xfId="10342" xr:uid="{00000000-0005-0000-0000-0000B9110000}"/>
    <cellStyle name="20% - Accent2 5 2 2 2 4" xfId="10343" xr:uid="{00000000-0005-0000-0000-0000BA110000}"/>
    <cellStyle name="20% - Accent2 5 2 2 2 4 2" xfId="10344" xr:uid="{00000000-0005-0000-0000-0000BB110000}"/>
    <cellStyle name="20% - Accent2 5 2 2 2 4 3" xfId="10345" xr:uid="{00000000-0005-0000-0000-0000BC110000}"/>
    <cellStyle name="20% - Accent2 5 2 2 2 4_OATT calc" xfId="10346" xr:uid="{00000000-0005-0000-0000-0000BD110000}"/>
    <cellStyle name="20% - Accent2 5 2 2 2 5" xfId="10347" xr:uid="{00000000-0005-0000-0000-0000BE110000}"/>
    <cellStyle name="20% - Accent2 5 2 2 2 6" xfId="10348" xr:uid="{00000000-0005-0000-0000-0000BF110000}"/>
    <cellStyle name="20% - Accent2 5 2 2 2 7" xfId="10349" xr:uid="{00000000-0005-0000-0000-0000C0110000}"/>
    <cellStyle name="20% - Accent2 5 2 2 2 8" xfId="10350" xr:uid="{00000000-0005-0000-0000-0000C1110000}"/>
    <cellStyle name="20% - Accent2 5 2 2 2 9" xfId="10351" xr:uid="{00000000-0005-0000-0000-0000C2110000}"/>
    <cellStyle name="20% - Accent2 5 2 2 2_OATT calc" xfId="10352" xr:uid="{00000000-0005-0000-0000-0000C3110000}"/>
    <cellStyle name="20% - Accent2 5 2 2 3" xfId="5806" xr:uid="{00000000-0005-0000-0000-0000C4110000}"/>
    <cellStyle name="20% - Accent2 5 2 2 3 2" xfId="10353" xr:uid="{00000000-0005-0000-0000-0000C5110000}"/>
    <cellStyle name="20% - Accent2 5 2 2 3 2 2" xfId="10354" xr:uid="{00000000-0005-0000-0000-0000C6110000}"/>
    <cellStyle name="20% - Accent2 5 2 2 3 2 3" xfId="10355" xr:uid="{00000000-0005-0000-0000-0000C7110000}"/>
    <cellStyle name="20% - Accent2 5 2 2 3 2_OATT calc" xfId="10356" xr:uid="{00000000-0005-0000-0000-0000C8110000}"/>
    <cellStyle name="20% - Accent2 5 2 2 3 3" xfId="10357" xr:uid="{00000000-0005-0000-0000-0000C9110000}"/>
    <cellStyle name="20% - Accent2 5 2 2 3 4" xfId="10358" xr:uid="{00000000-0005-0000-0000-0000CA110000}"/>
    <cellStyle name="20% - Accent2 5 2 2 3 5" xfId="10359" xr:uid="{00000000-0005-0000-0000-0000CB110000}"/>
    <cellStyle name="20% - Accent2 5 2 2 3_OATT calc" xfId="10360" xr:uid="{00000000-0005-0000-0000-0000CC110000}"/>
    <cellStyle name="20% - Accent2 5 2 2 4" xfId="10361" xr:uid="{00000000-0005-0000-0000-0000CD110000}"/>
    <cellStyle name="20% - Accent2 5 2 2 4 2" xfId="10362" xr:uid="{00000000-0005-0000-0000-0000CE110000}"/>
    <cellStyle name="20% - Accent2 5 2 2 4 2 2" xfId="10363" xr:uid="{00000000-0005-0000-0000-0000CF110000}"/>
    <cellStyle name="20% - Accent2 5 2 2 4 2 3" xfId="10364" xr:uid="{00000000-0005-0000-0000-0000D0110000}"/>
    <cellStyle name="20% - Accent2 5 2 2 4 2_OATT calc" xfId="10365" xr:uid="{00000000-0005-0000-0000-0000D1110000}"/>
    <cellStyle name="20% - Accent2 5 2 2 4 3" xfId="10366" xr:uid="{00000000-0005-0000-0000-0000D2110000}"/>
    <cellStyle name="20% - Accent2 5 2 2 4 4" xfId="10367" xr:uid="{00000000-0005-0000-0000-0000D3110000}"/>
    <cellStyle name="20% - Accent2 5 2 2 4_OATT calc" xfId="10368" xr:uid="{00000000-0005-0000-0000-0000D4110000}"/>
    <cellStyle name="20% - Accent2 5 2 2 5" xfId="10369" xr:uid="{00000000-0005-0000-0000-0000D5110000}"/>
    <cellStyle name="20% - Accent2 5 2 2 5 2" xfId="10370" xr:uid="{00000000-0005-0000-0000-0000D6110000}"/>
    <cellStyle name="20% - Accent2 5 2 2 5 3" xfId="10371" xr:uid="{00000000-0005-0000-0000-0000D7110000}"/>
    <cellStyle name="20% - Accent2 5 2 2 5_OATT calc" xfId="10372" xr:uid="{00000000-0005-0000-0000-0000D8110000}"/>
    <cellStyle name="20% - Accent2 5 2 2 6" xfId="10373" xr:uid="{00000000-0005-0000-0000-0000D9110000}"/>
    <cellStyle name="20% - Accent2 5 2 2 7" xfId="10374" xr:uid="{00000000-0005-0000-0000-0000DA110000}"/>
    <cellStyle name="20% - Accent2 5 2 2 8" xfId="10375" xr:uid="{00000000-0005-0000-0000-0000DB110000}"/>
    <cellStyle name="20% - Accent2 5 2 2 9" xfId="10376" xr:uid="{00000000-0005-0000-0000-0000DC110000}"/>
    <cellStyle name="20% - Accent2 5 2 2_OATT calc" xfId="10377" xr:uid="{00000000-0005-0000-0000-0000DD110000}"/>
    <cellStyle name="20% - Accent2 5 2 3" xfId="4429" xr:uid="{00000000-0005-0000-0000-0000DE110000}"/>
    <cellStyle name="20% - Accent2 5 2 3 10" xfId="10378" xr:uid="{00000000-0005-0000-0000-0000DF110000}"/>
    <cellStyle name="20% - Accent2 5 2 3 11" xfId="10379" xr:uid="{00000000-0005-0000-0000-0000E0110000}"/>
    <cellStyle name="20% - Accent2 5 2 3 2" xfId="10380" xr:uid="{00000000-0005-0000-0000-0000E1110000}"/>
    <cellStyle name="20% - Accent2 5 2 3 2 2" xfId="10381" xr:uid="{00000000-0005-0000-0000-0000E2110000}"/>
    <cellStyle name="20% - Accent2 5 2 3 2 2 2" xfId="10382" xr:uid="{00000000-0005-0000-0000-0000E3110000}"/>
    <cellStyle name="20% - Accent2 5 2 3 2 2 3" xfId="10383" xr:uid="{00000000-0005-0000-0000-0000E4110000}"/>
    <cellStyle name="20% - Accent2 5 2 3 2 2_OATT calc" xfId="10384" xr:uid="{00000000-0005-0000-0000-0000E5110000}"/>
    <cellStyle name="20% - Accent2 5 2 3 2 3" xfId="10385" xr:uid="{00000000-0005-0000-0000-0000E6110000}"/>
    <cellStyle name="20% - Accent2 5 2 3 2 4" xfId="10386" xr:uid="{00000000-0005-0000-0000-0000E7110000}"/>
    <cellStyle name="20% - Accent2 5 2 3 2 5" xfId="10387" xr:uid="{00000000-0005-0000-0000-0000E8110000}"/>
    <cellStyle name="20% - Accent2 5 2 3 2_OATT calc" xfId="10388" xr:uid="{00000000-0005-0000-0000-0000E9110000}"/>
    <cellStyle name="20% - Accent2 5 2 3 3" xfId="10389" xr:uid="{00000000-0005-0000-0000-0000EA110000}"/>
    <cellStyle name="20% - Accent2 5 2 3 3 2" xfId="10390" xr:uid="{00000000-0005-0000-0000-0000EB110000}"/>
    <cellStyle name="20% - Accent2 5 2 3 3 2 2" xfId="10391" xr:uid="{00000000-0005-0000-0000-0000EC110000}"/>
    <cellStyle name="20% - Accent2 5 2 3 3 2 3" xfId="10392" xr:uid="{00000000-0005-0000-0000-0000ED110000}"/>
    <cellStyle name="20% - Accent2 5 2 3 3 2_OATT calc" xfId="10393" xr:uid="{00000000-0005-0000-0000-0000EE110000}"/>
    <cellStyle name="20% - Accent2 5 2 3 3 3" xfId="10394" xr:uid="{00000000-0005-0000-0000-0000EF110000}"/>
    <cellStyle name="20% - Accent2 5 2 3 3 4" xfId="10395" xr:uid="{00000000-0005-0000-0000-0000F0110000}"/>
    <cellStyle name="20% - Accent2 5 2 3 3_OATT calc" xfId="10396" xr:uid="{00000000-0005-0000-0000-0000F1110000}"/>
    <cellStyle name="20% - Accent2 5 2 3 4" xfId="10397" xr:uid="{00000000-0005-0000-0000-0000F2110000}"/>
    <cellStyle name="20% - Accent2 5 2 3 4 2" xfId="10398" xr:uid="{00000000-0005-0000-0000-0000F3110000}"/>
    <cellStyle name="20% - Accent2 5 2 3 4 3" xfId="10399" xr:uid="{00000000-0005-0000-0000-0000F4110000}"/>
    <cellStyle name="20% - Accent2 5 2 3 4_OATT calc" xfId="10400" xr:uid="{00000000-0005-0000-0000-0000F5110000}"/>
    <cellStyle name="20% - Accent2 5 2 3 5" xfId="10401" xr:uid="{00000000-0005-0000-0000-0000F6110000}"/>
    <cellStyle name="20% - Accent2 5 2 3 6" xfId="10402" xr:uid="{00000000-0005-0000-0000-0000F7110000}"/>
    <cellStyle name="20% - Accent2 5 2 3 7" xfId="10403" xr:uid="{00000000-0005-0000-0000-0000F8110000}"/>
    <cellStyle name="20% - Accent2 5 2 3 8" xfId="10404" xr:uid="{00000000-0005-0000-0000-0000F9110000}"/>
    <cellStyle name="20% - Accent2 5 2 3 9" xfId="10405" xr:uid="{00000000-0005-0000-0000-0000FA110000}"/>
    <cellStyle name="20% - Accent2 5 2 3_OATT calc" xfId="10406" xr:uid="{00000000-0005-0000-0000-0000FB110000}"/>
    <cellStyle name="20% - Accent2 5 2 4" xfId="5329" xr:uid="{00000000-0005-0000-0000-0000FC110000}"/>
    <cellStyle name="20% - Accent2 5 2 4 2" xfId="10407" xr:uid="{00000000-0005-0000-0000-0000FD110000}"/>
    <cellStyle name="20% - Accent2 5 2 4 2 2" xfId="10408" xr:uid="{00000000-0005-0000-0000-0000FE110000}"/>
    <cellStyle name="20% - Accent2 5 2 4 2 3" xfId="10409" xr:uid="{00000000-0005-0000-0000-0000FF110000}"/>
    <cellStyle name="20% - Accent2 5 2 4 2_OATT calc" xfId="10410" xr:uid="{00000000-0005-0000-0000-000000120000}"/>
    <cellStyle name="20% - Accent2 5 2 4 3" xfId="10411" xr:uid="{00000000-0005-0000-0000-000001120000}"/>
    <cellStyle name="20% - Accent2 5 2 4 4" xfId="10412" xr:uid="{00000000-0005-0000-0000-000002120000}"/>
    <cellStyle name="20% - Accent2 5 2 4 5" xfId="10413" xr:uid="{00000000-0005-0000-0000-000003120000}"/>
    <cellStyle name="20% - Accent2 5 2 4_OATT calc" xfId="10414" xr:uid="{00000000-0005-0000-0000-000004120000}"/>
    <cellStyle name="20% - Accent2 5 2 5" xfId="10415" xr:uid="{00000000-0005-0000-0000-000005120000}"/>
    <cellStyle name="20% - Accent2 5 2 5 2" xfId="10416" xr:uid="{00000000-0005-0000-0000-000006120000}"/>
    <cellStyle name="20% - Accent2 5 2 5 2 2" xfId="10417" xr:uid="{00000000-0005-0000-0000-000007120000}"/>
    <cellStyle name="20% - Accent2 5 2 5 2 3" xfId="10418" xr:uid="{00000000-0005-0000-0000-000008120000}"/>
    <cellStyle name="20% - Accent2 5 2 5 2_OATT calc" xfId="10419" xr:uid="{00000000-0005-0000-0000-000009120000}"/>
    <cellStyle name="20% - Accent2 5 2 5 3" xfId="10420" xr:uid="{00000000-0005-0000-0000-00000A120000}"/>
    <cellStyle name="20% - Accent2 5 2 5 4" xfId="10421" xr:uid="{00000000-0005-0000-0000-00000B120000}"/>
    <cellStyle name="20% - Accent2 5 2 5_OATT calc" xfId="10422" xr:uid="{00000000-0005-0000-0000-00000C120000}"/>
    <cellStyle name="20% - Accent2 5 2 6" xfId="10423" xr:uid="{00000000-0005-0000-0000-00000D120000}"/>
    <cellStyle name="20% - Accent2 5 2 6 2" xfId="10424" xr:uid="{00000000-0005-0000-0000-00000E120000}"/>
    <cellStyle name="20% - Accent2 5 2 6 3" xfId="10425" xr:uid="{00000000-0005-0000-0000-00000F120000}"/>
    <cellStyle name="20% - Accent2 5 2 6_OATT calc" xfId="10426" xr:uid="{00000000-0005-0000-0000-000010120000}"/>
    <cellStyle name="20% - Accent2 5 2 7" xfId="10427" xr:uid="{00000000-0005-0000-0000-000011120000}"/>
    <cellStyle name="20% - Accent2 5 2 8" xfId="10428" xr:uid="{00000000-0005-0000-0000-000012120000}"/>
    <cellStyle name="20% - Accent2 5 2 9" xfId="10429" xr:uid="{00000000-0005-0000-0000-000013120000}"/>
    <cellStyle name="20% - Accent2 5 2_OATT calc" xfId="10430" xr:uid="{00000000-0005-0000-0000-000014120000}"/>
    <cellStyle name="20% - Accent2 5 3" xfId="3310" xr:uid="{00000000-0005-0000-0000-000015120000}"/>
    <cellStyle name="20% - Accent2 5 3 10" xfId="10431" xr:uid="{00000000-0005-0000-0000-000016120000}"/>
    <cellStyle name="20% - Accent2 5 3 11" xfId="10432" xr:uid="{00000000-0005-0000-0000-000017120000}"/>
    <cellStyle name="20% - Accent2 5 3 12" xfId="10433" xr:uid="{00000000-0005-0000-0000-000018120000}"/>
    <cellStyle name="20% - Accent2 5 3 2" xfId="3892" xr:uid="{00000000-0005-0000-0000-000019120000}"/>
    <cellStyle name="20% - Accent2 5 3 2 10" xfId="10434" xr:uid="{00000000-0005-0000-0000-00001A120000}"/>
    <cellStyle name="20% - Accent2 5 3 2 11" xfId="10435" xr:uid="{00000000-0005-0000-0000-00001B120000}"/>
    <cellStyle name="20% - Accent2 5 3 2 2" xfId="4993" xr:uid="{00000000-0005-0000-0000-00001C120000}"/>
    <cellStyle name="20% - Accent2 5 3 2 2 10" xfId="10436" xr:uid="{00000000-0005-0000-0000-00001D120000}"/>
    <cellStyle name="20% - Accent2 5 3 2 2 11" xfId="10437" xr:uid="{00000000-0005-0000-0000-00001E120000}"/>
    <cellStyle name="20% - Accent2 5 3 2 2 2" xfId="10438" xr:uid="{00000000-0005-0000-0000-00001F120000}"/>
    <cellStyle name="20% - Accent2 5 3 2 2 2 2" xfId="10439" xr:uid="{00000000-0005-0000-0000-000020120000}"/>
    <cellStyle name="20% - Accent2 5 3 2 2 2 2 2" xfId="10440" xr:uid="{00000000-0005-0000-0000-000021120000}"/>
    <cellStyle name="20% - Accent2 5 3 2 2 2 2 3" xfId="10441" xr:uid="{00000000-0005-0000-0000-000022120000}"/>
    <cellStyle name="20% - Accent2 5 3 2 2 2 2_OATT calc" xfId="10442" xr:uid="{00000000-0005-0000-0000-000023120000}"/>
    <cellStyle name="20% - Accent2 5 3 2 2 2 3" xfId="10443" xr:uid="{00000000-0005-0000-0000-000024120000}"/>
    <cellStyle name="20% - Accent2 5 3 2 2 2 4" xfId="10444" xr:uid="{00000000-0005-0000-0000-000025120000}"/>
    <cellStyle name="20% - Accent2 5 3 2 2 2 5" xfId="10445" xr:uid="{00000000-0005-0000-0000-000026120000}"/>
    <cellStyle name="20% - Accent2 5 3 2 2 2_OATT calc" xfId="10446" xr:uid="{00000000-0005-0000-0000-000027120000}"/>
    <cellStyle name="20% - Accent2 5 3 2 2 3" xfId="10447" xr:uid="{00000000-0005-0000-0000-000028120000}"/>
    <cellStyle name="20% - Accent2 5 3 2 2 3 2" xfId="10448" xr:uid="{00000000-0005-0000-0000-000029120000}"/>
    <cellStyle name="20% - Accent2 5 3 2 2 3 2 2" xfId="10449" xr:uid="{00000000-0005-0000-0000-00002A120000}"/>
    <cellStyle name="20% - Accent2 5 3 2 2 3 2 3" xfId="10450" xr:uid="{00000000-0005-0000-0000-00002B120000}"/>
    <cellStyle name="20% - Accent2 5 3 2 2 3 2_OATT calc" xfId="10451" xr:uid="{00000000-0005-0000-0000-00002C120000}"/>
    <cellStyle name="20% - Accent2 5 3 2 2 3 3" xfId="10452" xr:uid="{00000000-0005-0000-0000-00002D120000}"/>
    <cellStyle name="20% - Accent2 5 3 2 2 3 4" xfId="10453" xr:uid="{00000000-0005-0000-0000-00002E120000}"/>
    <cellStyle name="20% - Accent2 5 3 2 2 3_OATT calc" xfId="10454" xr:uid="{00000000-0005-0000-0000-00002F120000}"/>
    <cellStyle name="20% - Accent2 5 3 2 2 4" xfId="10455" xr:uid="{00000000-0005-0000-0000-000030120000}"/>
    <cellStyle name="20% - Accent2 5 3 2 2 4 2" xfId="10456" xr:uid="{00000000-0005-0000-0000-000031120000}"/>
    <cellStyle name="20% - Accent2 5 3 2 2 4 3" xfId="10457" xr:uid="{00000000-0005-0000-0000-000032120000}"/>
    <cellStyle name="20% - Accent2 5 3 2 2 4_OATT calc" xfId="10458" xr:uid="{00000000-0005-0000-0000-000033120000}"/>
    <cellStyle name="20% - Accent2 5 3 2 2 5" xfId="10459" xr:uid="{00000000-0005-0000-0000-000034120000}"/>
    <cellStyle name="20% - Accent2 5 3 2 2 6" xfId="10460" xr:uid="{00000000-0005-0000-0000-000035120000}"/>
    <cellStyle name="20% - Accent2 5 3 2 2 7" xfId="10461" xr:uid="{00000000-0005-0000-0000-000036120000}"/>
    <cellStyle name="20% - Accent2 5 3 2 2 8" xfId="10462" xr:uid="{00000000-0005-0000-0000-000037120000}"/>
    <cellStyle name="20% - Accent2 5 3 2 2 9" xfId="10463" xr:uid="{00000000-0005-0000-0000-000038120000}"/>
    <cellStyle name="20% - Accent2 5 3 2 2_OATT calc" xfId="10464" xr:uid="{00000000-0005-0000-0000-000039120000}"/>
    <cellStyle name="20% - Accent2 5 3 2 3" xfId="5948" xr:uid="{00000000-0005-0000-0000-00003A120000}"/>
    <cellStyle name="20% - Accent2 5 3 2 3 2" xfId="10465" xr:uid="{00000000-0005-0000-0000-00003B120000}"/>
    <cellStyle name="20% - Accent2 5 3 2 3 2 2" xfId="10466" xr:uid="{00000000-0005-0000-0000-00003C120000}"/>
    <cellStyle name="20% - Accent2 5 3 2 3 2 3" xfId="10467" xr:uid="{00000000-0005-0000-0000-00003D120000}"/>
    <cellStyle name="20% - Accent2 5 3 2 3 2_OATT calc" xfId="10468" xr:uid="{00000000-0005-0000-0000-00003E120000}"/>
    <cellStyle name="20% - Accent2 5 3 2 3 3" xfId="10469" xr:uid="{00000000-0005-0000-0000-00003F120000}"/>
    <cellStyle name="20% - Accent2 5 3 2 3 4" xfId="10470" xr:uid="{00000000-0005-0000-0000-000040120000}"/>
    <cellStyle name="20% - Accent2 5 3 2 3 5" xfId="10471" xr:uid="{00000000-0005-0000-0000-000041120000}"/>
    <cellStyle name="20% - Accent2 5 3 2 3_OATT calc" xfId="10472" xr:uid="{00000000-0005-0000-0000-000042120000}"/>
    <cellStyle name="20% - Accent2 5 3 2 4" xfId="10473" xr:uid="{00000000-0005-0000-0000-000043120000}"/>
    <cellStyle name="20% - Accent2 5 3 2 4 2" xfId="10474" xr:uid="{00000000-0005-0000-0000-000044120000}"/>
    <cellStyle name="20% - Accent2 5 3 2 4 2 2" xfId="10475" xr:uid="{00000000-0005-0000-0000-000045120000}"/>
    <cellStyle name="20% - Accent2 5 3 2 4 2 3" xfId="10476" xr:uid="{00000000-0005-0000-0000-000046120000}"/>
    <cellStyle name="20% - Accent2 5 3 2 4 2_OATT calc" xfId="10477" xr:uid="{00000000-0005-0000-0000-000047120000}"/>
    <cellStyle name="20% - Accent2 5 3 2 4 3" xfId="10478" xr:uid="{00000000-0005-0000-0000-000048120000}"/>
    <cellStyle name="20% - Accent2 5 3 2 4 4" xfId="10479" xr:uid="{00000000-0005-0000-0000-000049120000}"/>
    <cellStyle name="20% - Accent2 5 3 2 4_OATT calc" xfId="10480" xr:uid="{00000000-0005-0000-0000-00004A120000}"/>
    <cellStyle name="20% - Accent2 5 3 2 5" xfId="10481" xr:uid="{00000000-0005-0000-0000-00004B120000}"/>
    <cellStyle name="20% - Accent2 5 3 2 5 2" xfId="10482" xr:uid="{00000000-0005-0000-0000-00004C120000}"/>
    <cellStyle name="20% - Accent2 5 3 2 5 3" xfId="10483" xr:uid="{00000000-0005-0000-0000-00004D120000}"/>
    <cellStyle name="20% - Accent2 5 3 2 5_OATT calc" xfId="10484" xr:uid="{00000000-0005-0000-0000-00004E120000}"/>
    <cellStyle name="20% - Accent2 5 3 2 6" xfId="10485" xr:uid="{00000000-0005-0000-0000-00004F120000}"/>
    <cellStyle name="20% - Accent2 5 3 2 7" xfId="10486" xr:uid="{00000000-0005-0000-0000-000050120000}"/>
    <cellStyle name="20% - Accent2 5 3 2 8" xfId="10487" xr:uid="{00000000-0005-0000-0000-000051120000}"/>
    <cellStyle name="20% - Accent2 5 3 2 9" xfId="10488" xr:uid="{00000000-0005-0000-0000-000052120000}"/>
    <cellStyle name="20% - Accent2 5 3 2_OATT calc" xfId="10489" xr:uid="{00000000-0005-0000-0000-000053120000}"/>
    <cellStyle name="20% - Accent2 5 3 3" xfId="4575" xr:uid="{00000000-0005-0000-0000-000054120000}"/>
    <cellStyle name="20% - Accent2 5 3 3 10" xfId="10490" xr:uid="{00000000-0005-0000-0000-000055120000}"/>
    <cellStyle name="20% - Accent2 5 3 3 11" xfId="10491" xr:uid="{00000000-0005-0000-0000-000056120000}"/>
    <cellStyle name="20% - Accent2 5 3 3 2" xfId="10492" xr:uid="{00000000-0005-0000-0000-000057120000}"/>
    <cellStyle name="20% - Accent2 5 3 3 2 2" xfId="10493" xr:uid="{00000000-0005-0000-0000-000058120000}"/>
    <cellStyle name="20% - Accent2 5 3 3 2 2 2" xfId="10494" xr:uid="{00000000-0005-0000-0000-000059120000}"/>
    <cellStyle name="20% - Accent2 5 3 3 2 2 3" xfId="10495" xr:uid="{00000000-0005-0000-0000-00005A120000}"/>
    <cellStyle name="20% - Accent2 5 3 3 2 2_OATT calc" xfId="10496" xr:uid="{00000000-0005-0000-0000-00005B120000}"/>
    <cellStyle name="20% - Accent2 5 3 3 2 3" xfId="10497" xr:uid="{00000000-0005-0000-0000-00005C120000}"/>
    <cellStyle name="20% - Accent2 5 3 3 2 4" xfId="10498" xr:uid="{00000000-0005-0000-0000-00005D120000}"/>
    <cellStyle name="20% - Accent2 5 3 3 2 5" xfId="10499" xr:uid="{00000000-0005-0000-0000-00005E120000}"/>
    <cellStyle name="20% - Accent2 5 3 3 2_OATT calc" xfId="10500" xr:uid="{00000000-0005-0000-0000-00005F120000}"/>
    <cellStyle name="20% - Accent2 5 3 3 3" xfId="10501" xr:uid="{00000000-0005-0000-0000-000060120000}"/>
    <cellStyle name="20% - Accent2 5 3 3 3 2" xfId="10502" xr:uid="{00000000-0005-0000-0000-000061120000}"/>
    <cellStyle name="20% - Accent2 5 3 3 3 2 2" xfId="10503" xr:uid="{00000000-0005-0000-0000-000062120000}"/>
    <cellStyle name="20% - Accent2 5 3 3 3 2 3" xfId="10504" xr:uid="{00000000-0005-0000-0000-000063120000}"/>
    <cellStyle name="20% - Accent2 5 3 3 3 2_OATT calc" xfId="10505" xr:uid="{00000000-0005-0000-0000-000064120000}"/>
    <cellStyle name="20% - Accent2 5 3 3 3 3" xfId="10506" xr:uid="{00000000-0005-0000-0000-000065120000}"/>
    <cellStyle name="20% - Accent2 5 3 3 3 4" xfId="10507" xr:uid="{00000000-0005-0000-0000-000066120000}"/>
    <cellStyle name="20% - Accent2 5 3 3 3_OATT calc" xfId="10508" xr:uid="{00000000-0005-0000-0000-000067120000}"/>
    <cellStyle name="20% - Accent2 5 3 3 4" xfId="10509" xr:uid="{00000000-0005-0000-0000-000068120000}"/>
    <cellStyle name="20% - Accent2 5 3 3 4 2" xfId="10510" xr:uid="{00000000-0005-0000-0000-000069120000}"/>
    <cellStyle name="20% - Accent2 5 3 3 4 3" xfId="10511" xr:uid="{00000000-0005-0000-0000-00006A120000}"/>
    <cellStyle name="20% - Accent2 5 3 3 4_OATT calc" xfId="10512" xr:uid="{00000000-0005-0000-0000-00006B120000}"/>
    <cellStyle name="20% - Accent2 5 3 3 5" xfId="10513" xr:uid="{00000000-0005-0000-0000-00006C120000}"/>
    <cellStyle name="20% - Accent2 5 3 3 6" xfId="10514" xr:uid="{00000000-0005-0000-0000-00006D120000}"/>
    <cellStyle name="20% - Accent2 5 3 3 7" xfId="10515" xr:uid="{00000000-0005-0000-0000-00006E120000}"/>
    <cellStyle name="20% - Accent2 5 3 3 8" xfId="10516" xr:uid="{00000000-0005-0000-0000-00006F120000}"/>
    <cellStyle name="20% - Accent2 5 3 3 9" xfId="10517" xr:uid="{00000000-0005-0000-0000-000070120000}"/>
    <cellStyle name="20% - Accent2 5 3 3_OATT calc" xfId="10518" xr:uid="{00000000-0005-0000-0000-000071120000}"/>
    <cellStyle name="20% - Accent2 5 3 4" xfId="5475" xr:uid="{00000000-0005-0000-0000-000072120000}"/>
    <cellStyle name="20% - Accent2 5 3 4 2" xfId="10519" xr:uid="{00000000-0005-0000-0000-000073120000}"/>
    <cellStyle name="20% - Accent2 5 3 4 2 2" xfId="10520" xr:uid="{00000000-0005-0000-0000-000074120000}"/>
    <cellStyle name="20% - Accent2 5 3 4 2 3" xfId="10521" xr:uid="{00000000-0005-0000-0000-000075120000}"/>
    <cellStyle name="20% - Accent2 5 3 4 2_OATT calc" xfId="10522" xr:uid="{00000000-0005-0000-0000-000076120000}"/>
    <cellStyle name="20% - Accent2 5 3 4 3" xfId="10523" xr:uid="{00000000-0005-0000-0000-000077120000}"/>
    <cellStyle name="20% - Accent2 5 3 4 4" xfId="10524" xr:uid="{00000000-0005-0000-0000-000078120000}"/>
    <cellStyle name="20% - Accent2 5 3 4 5" xfId="10525" xr:uid="{00000000-0005-0000-0000-000079120000}"/>
    <cellStyle name="20% - Accent2 5 3 4_OATT calc" xfId="10526" xr:uid="{00000000-0005-0000-0000-00007A120000}"/>
    <cellStyle name="20% - Accent2 5 3 5" xfId="10527" xr:uid="{00000000-0005-0000-0000-00007B120000}"/>
    <cellStyle name="20% - Accent2 5 3 5 2" xfId="10528" xr:uid="{00000000-0005-0000-0000-00007C120000}"/>
    <cellStyle name="20% - Accent2 5 3 5 2 2" xfId="10529" xr:uid="{00000000-0005-0000-0000-00007D120000}"/>
    <cellStyle name="20% - Accent2 5 3 5 2 3" xfId="10530" xr:uid="{00000000-0005-0000-0000-00007E120000}"/>
    <cellStyle name="20% - Accent2 5 3 5 2_OATT calc" xfId="10531" xr:uid="{00000000-0005-0000-0000-00007F120000}"/>
    <cellStyle name="20% - Accent2 5 3 5 3" xfId="10532" xr:uid="{00000000-0005-0000-0000-000080120000}"/>
    <cellStyle name="20% - Accent2 5 3 5 4" xfId="10533" xr:uid="{00000000-0005-0000-0000-000081120000}"/>
    <cellStyle name="20% - Accent2 5 3 5_OATT calc" xfId="10534" xr:uid="{00000000-0005-0000-0000-000082120000}"/>
    <cellStyle name="20% - Accent2 5 3 6" xfId="10535" xr:uid="{00000000-0005-0000-0000-000083120000}"/>
    <cellStyle name="20% - Accent2 5 3 6 2" xfId="10536" xr:uid="{00000000-0005-0000-0000-000084120000}"/>
    <cellStyle name="20% - Accent2 5 3 6 3" xfId="10537" xr:uid="{00000000-0005-0000-0000-000085120000}"/>
    <cellStyle name="20% - Accent2 5 3 6_OATT calc" xfId="10538" xr:uid="{00000000-0005-0000-0000-000086120000}"/>
    <cellStyle name="20% - Accent2 5 3 7" xfId="10539" xr:uid="{00000000-0005-0000-0000-000087120000}"/>
    <cellStyle name="20% - Accent2 5 3 8" xfId="10540" xr:uid="{00000000-0005-0000-0000-000088120000}"/>
    <cellStyle name="20% - Accent2 5 3 9" xfId="10541" xr:uid="{00000000-0005-0000-0000-000089120000}"/>
    <cellStyle name="20% - Accent2 5 3_OATT calc" xfId="10542" xr:uid="{00000000-0005-0000-0000-00008A120000}"/>
    <cellStyle name="20% - Accent2 5 4" xfId="3622" xr:uid="{00000000-0005-0000-0000-00008B120000}"/>
    <cellStyle name="20% - Accent2 5 4 10" xfId="10543" xr:uid="{00000000-0005-0000-0000-00008C120000}"/>
    <cellStyle name="20% - Accent2 5 4 11" xfId="10544" xr:uid="{00000000-0005-0000-0000-00008D120000}"/>
    <cellStyle name="20% - Accent2 5 4 2" xfId="4723" xr:uid="{00000000-0005-0000-0000-00008E120000}"/>
    <cellStyle name="20% - Accent2 5 4 2 10" xfId="10545" xr:uid="{00000000-0005-0000-0000-00008F120000}"/>
    <cellStyle name="20% - Accent2 5 4 2 11" xfId="10546" xr:uid="{00000000-0005-0000-0000-000090120000}"/>
    <cellStyle name="20% - Accent2 5 4 2 2" xfId="10547" xr:uid="{00000000-0005-0000-0000-000091120000}"/>
    <cellStyle name="20% - Accent2 5 4 2 2 2" xfId="10548" xr:uid="{00000000-0005-0000-0000-000092120000}"/>
    <cellStyle name="20% - Accent2 5 4 2 2 2 2" xfId="10549" xr:uid="{00000000-0005-0000-0000-000093120000}"/>
    <cellStyle name="20% - Accent2 5 4 2 2 2 3" xfId="10550" xr:uid="{00000000-0005-0000-0000-000094120000}"/>
    <cellStyle name="20% - Accent2 5 4 2 2 2_OATT calc" xfId="10551" xr:uid="{00000000-0005-0000-0000-000095120000}"/>
    <cellStyle name="20% - Accent2 5 4 2 2 3" xfId="10552" xr:uid="{00000000-0005-0000-0000-000096120000}"/>
    <cellStyle name="20% - Accent2 5 4 2 2 4" xfId="10553" xr:uid="{00000000-0005-0000-0000-000097120000}"/>
    <cellStyle name="20% - Accent2 5 4 2 2 5" xfId="10554" xr:uid="{00000000-0005-0000-0000-000098120000}"/>
    <cellStyle name="20% - Accent2 5 4 2 2_OATT calc" xfId="10555" xr:uid="{00000000-0005-0000-0000-000099120000}"/>
    <cellStyle name="20% - Accent2 5 4 2 3" xfId="10556" xr:uid="{00000000-0005-0000-0000-00009A120000}"/>
    <cellStyle name="20% - Accent2 5 4 2 3 2" xfId="10557" xr:uid="{00000000-0005-0000-0000-00009B120000}"/>
    <cellStyle name="20% - Accent2 5 4 2 3 2 2" xfId="10558" xr:uid="{00000000-0005-0000-0000-00009C120000}"/>
    <cellStyle name="20% - Accent2 5 4 2 3 2 3" xfId="10559" xr:uid="{00000000-0005-0000-0000-00009D120000}"/>
    <cellStyle name="20% - Accent2 5 4 2 3 2_OATT calc" xfId="10560" xr:uid="{00000000-0005-0000-0000-00009E120000}"/>
    <cellStyle name="20% - Accent2 5 4 2 3 3" xfId="10561" xr:uid="{00000000-0005-0000-0000-00009F120000}"/>
    <cellStyle name="20% - Accent2 5 4 2 3 4" xfId="10562" xr:uid="{00000000-0005-0000-0000-0000A0120000}"/>
    <cellStyle name="20% - Accent2 5 4 2 3_OATT calc" xfId="10563" xr:uid="{00000000-0005-0000-0000-0000A1120000}"/>
    <cellStyle name="20% - Accent2 5 4 2 4" xfId="10564" xr:uid="{00000000-0005-0000-0000-0000A2120000}"/>
    <cellStyle name="20% - Accent2 5 4 2 4 2" xfId="10565" xr:uid="{00000000-0005-0000-0000-0000A3120000}"/>
    <cellStyle name="20% - Accent2 5 4 2 4 3" xfId="10566" xr:uid="{00000000-0005-0000-0000-0000A4120000}"/>
    <cellStyle name="20% - Accent2 5 4 2 4_OATT calc" xfId="10567" xr:uid="{00000000-0005-0000-0000-0000A5120000}"/>
    <cellStyle name="20% - Accent2 5 4 2 5" xfId="10568" xr:uid="{00000000-0005-0000-0000-0000A6120000}"/>
    <cellStyle name="20% - Accent2 5 4 2 6" xfId="10569" xr:uid="{00000000-0005-0000-0000-0000A7120000}"/>
    <cellStyle name="20% - Accent2 5 4 2 7" xfId="10570" xr:uid="{00000000-0005-0000-0000-0000A8120000}"/>
    <cellStyle name="20% - Accent2 5 4 2 8" xfId="10571" xr:uid="{00000000-0005-0000-0000-0000A9120000}"/>
    <cellStyle name="20% - Accent2 5 4 2 9" xfId="10572" xr:uid="{00000000-0005-0000-0000-0000AA120000}"/>
    <cellStyle name="20% - Accent2 5 4 2_OATT calc" xfId="10573" xr:uid="{00000000-0005-0000-0000-0000AB120000}"/>
    <cellStyle name="20% - Accent2 5 4 3" xfId="5684" xr:uid="{00000000-0005-0000-0000-0000AC120000}"/>
    <cellStyle name="20% - Accent2 5 4 3 2" xfId="10574" xr:uid="{00000000-0005-0000-0000-0000AD120000}"/>
    <cellStyle name="20% - Accent2 5 4 3 2 2" xfId="10575" xr:uid="{00000000-0005-0000-0000-0000AE120000}"/>
    <cellStyle name="20% - Accent2 5 4 3 2 3" xfId="10576" xr:uid="{00000000-0005-0000-0000-0000AF120000}"/>
    <cellStyle name="20% - Accent2 5 4 3 2_OATT calc" xfId="10577" xr:uid="{00000000-0005-0000-0000-0000B0120000}"/>
    <cellStyle name="20% - Accent2 5 4 3 3" xfId="10578" xr:uid="{00000000-0005-0000-0000-0000B1120000}"/>
    <cellStyle name="20% - Accent2 5 4 3 4" xfId="10579" xr:uid="{00000000-0005-0000-0000-0000B2120000}"/>
    <cellStyle name="20% - Accent2 5 4 3 5" xfId="10580" xr:uid="{00000000-0005-0000-0000-0000B3120000}"/>
    <cellStyle name="20% - Accent2 5 4 3_OATT calc" xfId="10581" xr:uid="{00000000-0005-0000-0000-0000B4120000}"/>
    <cellStyle name="20% - Accent2 5 4 4" xfId="10582" xr:uid="{00000000-0005-0000-0000-0000B5120000}"/>
    <cellStyle name="20% - Accent2 5 4 4 2" xfId="10583" xr:uid="{00000000-0005-0000-0000-0000B6120000}"/>
    <cellStyle name="20% - Accent2 5 4 4 2 2" xfId="10584" xr:uid="{00000000-0005-0000-0000-0000B7120000}"/>
    <cellStyle name="20% - Accent2 5 4 4 2 3" xfId="10585" xr:uid="{00000000-0005-0000-0000-0000B8120000}"/>
    <cellStyle name="20% - Accent2 5 4 4 2_OATT calc" xfId="10586" xr:uid="{00000000-0005-0000-0000-0000B9120000}"/>
    <cellStyle name="20% - Accent2 5 4 4 3" xfId="10587" xr:uid="{00000000-0005-0000-0000-0000BA120000}"/>
    <cellStyle name="20% - Accent2 5 4 4 4" xfId="10588" xr:uid="{00000000-0005-0000-0000-0000BB120000}"/>
    <cellStyle name="20% - Accent2 5 4 4_OATT calc" xfId="10589" xr:uid="{00000000-0005-0000-0000-0000BC120000}"/>
    <cellStyle name="20% - Accent2 5 4 5" xfId="10590" xr:uid="{00000000-0005-0000-0000-0000BD120000}"/>
    <cellStyle name="20% - Accent2 5 4 5 2" xfId="10591" xr:uid="{00000000-0005-0000-0000-0000BE120000}"/>
    <cellStyle name="20% - Accent2 5 4 5 3" xfId="10592" xr:uid="{00000000-0005-0000-0000-0000BF120000}"/>
    <cellStyle name="20% - Accent2 5 4 5_OATT calc" xfId="10593" xr:uid="{00000000-0005-0000-0000-0000C0120000}"/>
    <cellStyle name="20% - Accent2 5 4 6" xfId="10594" xr:uid="{00000000-0005-0000-0000-0000C1120000}"/>
    <cellStyle name="20% - Accent2 5 4 7" xfId="10595" xr:uid="{00000000-0005-0000-0000-0000C2120000}"/>
    <cellStyle name="20% - Accent2 5 4 8" xfId="10596" xr:uid="{00000000-0005-0000-0000-0000C3120000}"/>
    <cellStyle name="20% - Accent2 5 4 9" xfId="10597" xr:uid="{00000000-0005-0000-0000-0000C4120000}"/>
    <cellStyle name="20% - Accent2 5 4_OATT calc" xfId="10598" xr:uid="{00000000-0005-0000-0000-0000C5120000}"/>
    <cellStyle name="20% - Accent2 5 5" xfId="4305" xr:uid="{00000000-0005-0000-0000-0000C6120000}"/>
    <cellStyle name="20% - Accent2 5 5 10" xfId="10599" xr:uid="{00000000-0005-0000-0000-0000C7120000}"/>
    <cellStyle name="20% - Accent2 5 5 11" xfId="10600" xr:uid="{00000000-0005-0000-0000-0000C8120000}"/>
    <cellStyle name="20% - Accent2 5 5 2" xfId="10601" xr:uid="{00000000-0005-0000-0000-0000C9120000}"/>
    <cellStyle name="20% - Accent2 5 5 2 2" xfId="10602" xr:uid="{00000000-0005-0000-0000-0000CA120000}"/>
    <cellStyle name="20% - Accent2 5 5 2 2 2" xfId="10603" xr:uid="{00000000-0005-0000-0000-0000CB120000}"/>
    <cellStyle name="20% - Accent2 5 5 2 2 3" xfId="10604" xr:uid="{00000000-0005-0000-0000-0000CC120000}"/>
    <cellStyle name="20% - Accent2 5 5 2 2_OATT calc" xfId="10605" xr:uid="{00000000-0005-0000-0000-0000CD120000}"/>
    <cellStyle name="20% - Accent2 5 5 2 3" xfId="10606" xr:uid="{00000000-0005-0000-0000-0000CE120000}"/>
    <cellStyle name="20% - Accent2 5 5 2 4" xfId="10607" xr:uid="{00000000-0005-0000-0000-0000CF120000}"/>
    <cellStyle name="20% - Accent2 5 5 2 5" xfId="10608" xr:uid="{00000000-0005-0000-0000-0000D0120000}"/>
    <cellStyle name="20% - Accent2 5 5 2_OATT calc" xfId="10609" xr:uid="{00000000-0005-0000-0000-0000D1120000}"/>
    <cellStyle name="20% - Accent2 5 5 3" xfId="10610" xr:uid="{00000000-0005-0000-0000-0000D2120000}"/>
    <cellStyle name="20% - Accent2 5 5 3 2" xfId="10611" xr:uid="{00000000-0005-0000-0000-0000D3120000}"/>
    <cellStyle name="20% - Accent2 5 5 3 2 2" xfId="10612" xr:uid="{00000000-0005-0000-0000-0000D4120000}"/>
    <cellStyle name="20% - Accent2 5 5 3 2 3" xfId="10613" xr:uid="{00000000-0005-0000-0000-0000D5120000}"/>
    <cellStyle name="20% - Accent2 5 5 3 2_OATT calc" xfId="10614" xr:uid="{00000000-0005-0000-0000-0000D6120000}"/>
    <cellStyle name="20% - Accent2 5 5 3 3" xfId="10615" xr:uid="{00000000-0005-0000-0000-0000D7120000}"/>
    <cellStyle name="20% - Accent2 5 5 3 4" xfId="10616" xr:uid="{00000000-0005-0000-0000-0000D8120000}"/>
    <cellStyle name="20% - Accent2 5 5 3_OATT calc" xfId="10617" xr:uid="{00000000-0005-0000-0000-0000D9120000}"/>
    <cellStyle name="20% - Accent2 5 5 4" xfId="10618" xr:uid="{00000000-0005-0000-0000-0000DA120000}"/>
    <cellStyle name="20% - Accent2 5 5 4 2" xfId="10619" xr:uid="{00000000-0005-0000-0000-0000DB120000}"/>
    <cellStyle name="20% - Accent2 5 5 4 3" xfId="10620" xr:uid="{00000000-0005-0000-0000-0000DC120000}"/>
    <cellStyle name="20% - Accent2 5 5 4_OATT calc" xfId="10621" xr:uid="{00000000-0005-0000-0000-0000DD120000}"/>
    <cellStyle name="20% - Accent2 5 5 5" xfId="10622" xr:uid="{00000000-0005-0000-0000-0000DE120000}"/>
    <cellStyle name="20% - Accent2 5 5 6" xfId="10623" xr:uid="{00000000-0005-0000-0000-0000DF120000}"/>
    <cellStyle name="20% - Accent2 5 5 7" xfId="10624" xr:uid="{00000000-0005-0000-0000-0000E0120000}"/>
    <cellStyle name="20% - Accent2 5 5 8" xfId="10625" xr:uid="{00000000-0005-0000-0000-0000E1120000}"/>
    <cellStyle name="20% - Accent2 5 5 9" xfId="10626" xr:uid="{00000000-0005-0000-0000-0000E2120000}"/>
    <cellStyle name="20% - Accent2 5 5_OATT calc" xfId="10627" xr:uid="{00000000-0005-0000-0000-0000E3120000}"/>
    <cellStyle name="20% - Accent2 5 6" xfId="5205" xr:uid="{00000000-0005-0000-0000-0000E4120000}"/>
    <cellStyle name="20% - Accent2 5 6 2" xfId="10628" xr:uid="{00000000-0005-0000-0000-0000E5120000}"/>
    <cellStyle name="20% - Accent2 5 6 2 2" xfId="10629" xr:uid="{00000000-0005-0000-0000-0000E6120000}"/>
    <cellStyle name="20% - Accent2 5 6 2 3" xfId="10630" xr:uid="{00000000-0005-0000-0000-0000E7120000}"/>
    <cellStyle name="20% - Accent2 5 6 2_OATT calc" xfId="10631" xr:uid="{00000000-0005-0000-0000-0000E8120000}"/>
    <cellStyle name="20% - Accent2 5 6 3" xfId="10632" xr:uid="{00000000-0005-0000-0000-0000E9120000}"/>
    <cellStyle name="20% - Accent2 5 6 4" xfId="10633" xr:uid="{00000000-0005-0000-0000-0000EA120000}"/>
    <cellStyle name="20% - Accent2 5 6 5" xfId="10634" xr:uid="{00000000-0005-0000-0000-0000EB120000}"/>
    <cellStyle name="20% - Accent2 5 6_OATT calc" xfId="10635" xr:uid="{00000000-0005-0000-0000-0000EC120000}"/>
    <cellStyle name="20% - Accent2 5 7" xfId="10636" xr:uid="{00000000-0005-0000-0000-0000ED120000}"/>
    <cellStyle name="20% - Accent2 5 7 2" xfId="10637" xr:uid="{00000000-0005-0000-0000-0000EE120000}"/>
    <cellStyle name="20% - Accent2 5 7 2 2" xfId="10638" xr:uid="{00000000-0005-0000-0000-0000EF120000}"/>
    <cellStyle name="20% - Accent2 5 7 2 3" xfId="10639" xr:uid="{00000000-0005-0000-0000-0000F0120000}"/>
    <cellStyle name="20% - Accent2 5 7 2_OATT calc" xfId="10640" xr:uid="{00000000-0005-0000-0000-0000F1120000}"/>
    <cellStyle name="20% - Accent2 5 7 3" xfId="10641" xr:uid="{00000000-0005-0000-0000-0000F2120000}"/>
    <cellStyle name="20% - Accent2 5 7 4" xfId="10642" xr:uid="{00000000-0005-0000-0000-0000F3120000}"/>
    <cellStyle name="20% - Accent2 5 7_OATT calc" xfId="10643" xr:uid="{00000000-0005-0000-0000-0000F4120000}"/>
    <cellStyle name="20% - Accent2 5 8" xfId="10644" xr:uid="{00000000-0005-0000-0000-0000F5120000}"/>
    <cellStyle name="20% - Accent2 5 8 2" xfId="10645" xr:uid="{00000000-0005-0000-0000-0000F6120000}"/>
    <cellStyle name="20% - Accent2 5 8 3" xfId="10646" xr:uid="{00000000-0005-0000-0000-0000F7120000}"/>
    <cellStyle name="20% - Accent2 5 8_OATT calc" xfId="10647" xr:uid="{00000000-0005-0000-0000-0000F8120000}"/>
    <cellStyle name="20% - Accent2 5 9" xfId="10648" xr:uid="{00000000-0005-0000-0000-0000F9120000}"/>
    <cellStyle name="20% - Accent2 5_OATT calc" xfId="10649" xr:uid="{00000000-0005-0000-0000-0000FA120000}"/>
    <cellStyle name="20% - Accent2 6" xfId="3370" xr:uid="{00000000-0005-0000-0000-0000FB120000}"/>
    <cellStyle name="20% - Accent2 6 10" xfId="10650" xr:uid="{00000000-0005-0000-0000-0000FC120000}"/>
    <cellStyle name="20% - Accent2 6 11" xfId="10651" xr:uid="{00000000-0005-0000-0000-0000FD120000}"/>
    <cellStyle name="20% - Accent2 6 12" xfId="10652" xr:uid="{00000000-0005-0000-0000-0000FE120000}"/>
    <cellStyle name="20% - Accent2 6 2" xfId="3953" xr:uid="{00000000-0005-0000-0000-0000FF120000}"/>
    <cellStyle name="20% - Accent2 6 2 10" xfId="10653" xr:uid="{00000000-0005-0000-0000-000000130000}"/>
    <cellStyle name="20% - Accent2 6 2 11" xfId="10654" xr:uid="{00000000-0005-0000-0000-000001130000}"/>
    <cellStyle name="20% - Accent2 6 2 2" xfId="5054" xr:uid="{00000000-0005-0000-0000-000002130000}"/>
    <cellStyle name="20% - Accent2 6 2 2 10" xfId="10655" xr:uid="{00000000-0005-0000-0000-000003130000}"/>
    <cellStyle name="20% - Accent2 6 2 2 11" xfId="10656" xr:uid="{00000000-0005-0000-0000-000004130000}"/>
    <cellStyle name="20% - Accent2 6 2 2 2" xfId="10657" xr:uid="{00000000-0005-0000-0000-000005130000}"/>
    <cellStyle name="20% - Accent2 6 2 2 2 2" xfId="10658" xr:uid="{00000000-0005-0000-0000-000006130000}"/>
    <cellStyle name="20% - Accent2 6 2 2 2 2 2" xfId="10659" xr:uid="{00000000-0005-0000-0000-000007130000}"/>
    <cellStyle name="20% - Accent2 6 2 2 2 2 3" xfId="10660" xr:uid="{00000000-0005-0000-0000-000008130000}"/>
    <cellStyle name="20% - Accent2 6 2 2 2 2_OATT calc" xfId="10661" xr:uid="{00000000-0005-0000-0000-000009130000}"/>
    <cellStyle name="20% - Accent2 6 2 2 2 3" xfId="10662" xr:uid="{00000000-0005-0000-0000-00000A130000}"/>
    <cellStyle name="20% - Accent2 6 2 2 2 4" xfId="10663" xr:uid="{00000000-0005-0000-0000-00000B130000}"/>
    <cellStyle name="20% - Accent2 6 2 2 2 5" xfId="10664" xr:uid="{00000000-0005-0000-0000-00000C130000}"/>
    <cellStyle name="20% - Accent2 6 2 2 2_OATT calc" xfId="10665" xr:uid="{00000000-0005-0000-0000-00000D130000}"/>
    <cellStyle name="20% - Accent2 6 2 2 3" xfId="10666" xr:uid="{00000000-0005-0000-0000-00000E130000}"/>
    <cellStyle name="20% - Accent2 6 2 2 3 2" xfId="10667" xr:uid="{00000000-0005-0000-0000-00000F130000}"/>
    <cellStyle name="20% - Accent2 6 2 2 3 2 2" xfId="10668" xr:uid="{00000000-0005-0000-0000-000010130000}"/>
    <cellStyle name="20% - Accent2 6 2 2 3 2 3" xfId="10669" xr:uid="{00000000-0005-0000-0000-000011130000}"/>
    <cellStyle name="20% - Accent2 6 2 2 3 2_OATT calc" xfId="10670" xr:uid="{00000000-0005-0000-0000-000012130000}"/>
    <cellStyle name="20% - Accent2 6 2 2 3 3" xfId="10671" xr:uid="{00000000-0005-0000-0000-000013130000}"/>
    <cellStyle name="20% - Accent2 6 2 2 3 4" xfId="10672" xr:uid="{00000000-0005-0000-0000-000014130000}"/>
    <cellStyle name="20% - Accent2 6 2 2 3_OATT calc" xfId="10673" xr:uid="{00000000-0005-0000-0000-000015130000}"/>
    <cellStyle name="20% - Accent2 6 2 2 4" xfId="10674" xr:uid="{00000000-0005-0000-0000-000016130000}"/>
    <cellStyle name="20% - Accent2 6 2 2 4 2" xfId="10675" xr:uid="{00000000-0005-0000-0000-000017130000}"/>
    <cellStyle name="20% - Accent2 6 2 2 4 3" xfId="10676" xr:uid="{00000000-0005-0000-0000-000018130000}"/>
    <cellStyle name="20% - Accent2 6 2 2 4_OATT calc" xfId="10677" xr:uid="{00000000-0005-0000-0000-000019130000}"/>
    <cellStyle name="20% - Accent2 6 2 2 5" xfId="10678" xr:uid="{00000000-0005-0000-0000-00001A130000}"/>
    <cellStyle name="20% - Accent2 6 2 2 6" xfId="10679" xr:uid="{00000000-0005-0000-0000-00001B130000}"/>
    <cellStyle name="20% - Accent2 6 2 2 7" xfId="10680" xr:uid="{00000000-0005-0000-0000-00001C130000}"/>
    <cellStyle name="20% - Accent2 6 2 2 8" xfId="10681" xr:uid="{00000000-0005-0000-0000-00001D130000}"/>
    <cellStyle name="20% - Accent2 6 2 2 9" xfId="10682" xr:uid="{00000000-0005-0000-0000-00001E130000}"/>
    <cellStyle name="20% - Accent2 6 2 2_OATT calc" xfId="10683" xr:uid="{00000000-0005-0000-0000-00001F130000}"/>
    <cellStyle name="20% - Accent2 6 2 3" xfId="6009" xr:uid="{00000000-0005-0000-0000-000020130000}"/>
    <cellStyle name="20% - Accent2 6 2 3 2" xfId="10684" xr:uid="{00000000-0005-0000-0000-000021130000}"/>
    <cellStyle name="20% - Accent2 6 2 3 2 2" xfId="10685" xr:uid="{00000000-0005-0000-0000-000022130000}"/>
    <cellStyle name="20% - Accent2 6 2 3 2 3" xfId="10686" xr:uid="{00000000-0005-0000-0000-000023130000}"/>
    <cellStyle name="20% - Accent2 6 2 3 2_OATT calc" xfId="10687" xr:uid="{00000000-0005-0000-0000-000024130000}"/>
    <cellStyle name="20% - Accent2 6 2 3 3" xfId="10688" xr:uid="{00000000-0005-0000-0000-000025130000}"/>
    <cellStyle name="20% - Accent2 6 2 3 4" xfId="10689" xr:uid="{00000000-0005-0000-0000-000026130000}"/>
    <cellStyle name="20% - Accent2 6 2 3 5" xfId="10690" xr:uid="{00000000-0005-0000-0000-000027130000}"/>
    <cellStyle name="20% - Accent2 6 2 3_OATT calc" xfId="10691" xr:uid="{00000000-0005-0000-0000-000028130000}"/>
    <cellStyle name="20% - Accent2 6 2 4" xfId="10692" xr:uid="{00000000-0005-0000-0000-000029130000}"/>
    <cellStyle name="20% - Accent2 6 2 4 2" xfId="10693" xr:uid="{00000000-0005-0000-0000-00002A130000}"/>
    <cellStyle name="20% - Accent2 6 2 4 2 2" xfId="10694" xr:uid="{00000000-0005-0000-0000-00002B130000}"/>
    <cellStyle name="20% - Accent2 6 2 4 2 3" xfId="10695" xr:uid="{00000000-0005-0000-0000-00002C130000}"/>
    <cellStyle name="20% - Accent2 6 2 4 2_OATT calc" xfId="10696" xr:uid="{00000000-0005-0000-0000-00002D130000}"/>
    <cellStyle name="20% - Accent2 6 2 4 3" xfId="10697" xr:uid="{00000000-0005-0000-0000-00002E130000}"/>
    <cellStyle name="20% - Accent2 6 2 4 4" xfId="10698" xr:uid="{00000000-0005-0000-0000-00002F130000}"/>
    <cellStyle name="20% - Accent2 6 2 4_OATT calc" xfId="10699" xr:uid="{00000000-0005-0000-0000-000030130000}"/>
    <cellStyle name="20% - Accent2 6 2 5" xfId="10700" xr:uid="{00000000-0005-0000-0000-000031130000}"/>
    <cellStyle name="20% - Accent2 6 2 5 2" xfId="10701" xr:uid="{00000000-0005-0000-0000-000032130000}"/>
    <cellStyle name="20% - Accent2 6 2 5 3" xfId="10702" xr:uid="{00000000-0005-0000-0000-000033130000}"/>
    <cellStyle name="20% - Accent2 6 2 5_OATT calc" xfId="10703" xr:uid="{00000000-0005-0000-0000-000034130000}"/>
    <cellStyle name="20% - Accent2 6 2 6" xfId="10704" xr:uid="{00000000-0005-0000-0000-000035130000}"/>
    <cellStyle name="20% - Accent2 6 2 7" xfId="10705" xr:uid="{00000000-0005-0000-0000-000036130000}"/>
    <cellStyle name="20% - Accent2 6 2 8" xfId="10706" xr:uid="{00000000-0005-0000-0000-000037130000}"/>
    <cellStyle name="20% - Accent2 6 2 9" xfId="10707" xr:uid="{00000000-0005-0000-0000-000038130000}"/>
    <cellStyle name="20% - Accent2 6 2_OATT calc" xfId="10708" xr:uid="{00000000-0005-0000-0000-000039130000}"/>
    <cellStyle name="20% - Accent2 6 3" xfId="4636" xr:uid="{00000000-0005-0000-0000-00003A130000}"/>
    <cellStyle name="20% - Accent2 6 3 10" xfId="10709" xr:uid="{00000000-0005-0000-0000-00003B130000}"/>
    <cellStyle name="20% - Accent2 6 3 11" xfId="10710" xr:uid="{00000000-0005-0000-0000-00003C130000}"/>
    <cellStyle name="20% - Accent2 6 3 2" xfId="10711" xr:uid="{00000000-0005-0000-0000-00003D130000}"/>
    <cellStyle name="20% - Accent2 6 3 2 2" xfId="10712" xr:uid="{00000000-0005-0000-0000-00003E130000}"/>
    <cellStyle name="20% - Accent2 6 3 2 2 2" xfId="10713" xr:uid="{00000000-0005-0000-0000-00003F130000}"/>
    <cellStyle name="20% - Accent2 6 3 2 2 3" xfId="10714" xr:uid="{00000000-0005-0000-0000-000040130000}"/>
    <cellStyle name="20% - Accent2 6 3 2 2_OATT calc" xfId="10715" xr:uid="{00000000-0005-0000-0000-000041130000}"/>
    <cellStyle name="20% - Accent2 6 3 2 3" xfId="10716" xr:uid="{00000000-0005-0000-0000-000042130000}"/>
    <cellStyle name="20% - Accent2 6 3 2 4" xfId="10717" xr:uid="{00000000-0005-0000-0000-000043130000}"/>
    <cellStyle name="20% - Accent2 6 3 2 5" xfId="10718" xr:uid="{00000000-0005-0000-0000-000044130000}"/>
    <cellStyle name="20% - Accent2 6 3 2_OATT calc" xfId="10719" xr:uid="{00000000-0005-0000-0000-000045130000}"/>
    <cellStyle name="20% - Accent2 6 3 3" xfId="10720" xr:uid="{00000000-0005-0000-0000-000046130000}"/>
    <cellStyle name="20% - Accent2 6 3 3 2" xfId="10721" xr:uid="{00000000-0005-0000-0000-000047130000}"/>
    <cellStyle name="20% - Accent2 6 3 3 2 2" xfId="10722" xr:uid="{00000000-0005-0000-0000-000048130000}"/>
    <cellStyle name="20% - Accent2 6 3 3 2 3" xfId="10723" xr:uid="{00000000-0005-0000-0000-000049130000}"/>
    <cellStyle name="20% - Accent2 6 3 3 2_OATT calc" xfId="10724" xr:uid="{00000000-0005-0000-0000-00004A130000}"/>
    <cellStyle name="20% - Accent2 6 3 3 3" xfId="10725" xr:uid="{00000000-0005-0000-0000-00004B130000}"/>
    <cellStyle name="20% - Accent2 6 3 3 4" xfId="10726" xr:uid="{00000000-0005-0000-0000-00004C130000}"/>
    <cellStyle name="20% - Accent2 6 3 3_OATT calc" xfId="10727" xr:uid="{00000000-0005-0000-0000-00004D130000}"/>
    <cellStyle name="20% - Accent2 6 3 4" xfId="10728" xr:uid="{00000000-0005-0000-0000-00004E130000}"/>
    <cellStyle name="20% - Accent2 6 3 4 2" xfId="10729" xr:uid="{00000000-0005-0000-0000-00004F130000}"/>
    <cellStyle name="20% - Accent2 6 3 4 3" xfId="10730" xr:uid="{00000000-0005-0000-0000-000050130000}"/>
    <cellStyle name="20% - Accent2 6 3 4_OATT calc" xfId="10731" xr:uid="{00000000-0005-0000-0000-000051130000}"/>
    <cellStyle name="20% - Accent2 6 3 5" xfId="10732" xr:uid="{00000000-0005-0000-0000-000052130000}"/>
    <cellStyle name="20% - Accent2 6 3 6" xfId="10733" xr:uid="{00000000-0005-0000-0000-000053130000}"/>
    <cellStyle name="20% - Accent2 6 3 7" xfId="10734" xr:uid="{00000000-0005-0000-0000-000054130000}"/>
    <cellStyle name="20% - Accent2 6 3 8" xfId="10735" xr:uid="{00000000-0005-0000-0000-000055130000}"/>
    <cellStyle name="20% - Accent2 6 3 9" xfId="10736" xr:uid="{00000000-0005-0000-0000-000056130000}"/>
    <cellStyle name="20% - Accent2 6 3_OATT calc" xfId="10737" xr:uid="{00000000-0005-0000-0000-000057130000}"/>
    <cellStyle name="20% - Accent2 6 4" xfId="5536" xr:uid="{00000000-0005-0000-0000-000058130000}"/>
    <cellStyle name="20% - Accent2 6 4 2" xfId="10738" xr:uid="{00000000-0005-0000-0000-000059130000}"/>
    <cellStyle name="20% - Accent2 6 4 2 2" xfId="10739" xr:uid="{00000000-0005-0000-0000-00005A130000}"/>
    <cellStyle name="20% - Accent2 6 4 2 3" xfId="10740" xr:uid="{00000000-0005-0000-0000-00005B130000}"/>
    <cellStyle name="20% - Accent2 6 4 2_OATT calc" xfId="10741" xr:uid="{00000000-0005-0000-0000-00005C130000}"/>
    <cellStyle name="20% - Accent2 6 4 3" xfId="10742" xr:uid="{00000000-0005-0000-0000-00005D130000}"/>
    <cellStyle name="20% - Accent2 6 4 4" xfId="10743" xr:uid="{00000000-0005-0000-0000-00005E130000}"/>
    <cellStyle name="20% - Accent2 6 4 5" xfId="10744" xr:uid="{00000000-0005-0000-0000-00005F130000}"/>
    <cellStyle name="20% - Accent2 6 4_OATT calc" xfId="10745" xr:uid="{00000000-0005-0000-0000-000060130000}"/>
    <cellStyle name="20% - Accent2 6 5" xfId="10746" xr:uid="{00000000-0005-0000-0000-000061130000}"/>
    <cellStyle name="20% - Accent2 6 5 2" xfId="10747" xr:uid="{00000000-0005-0000-0000-000062130000}"/>
    <cellStyle name="20% - Accent2 6 5 2 2" xfId="10748" xr:uid="{00000000-0005-0000-0000-000063130000}"/>
    <cellStyle name="20% - Accent2 6 5 2 3" xfId="10749" xr:uid="{00000000-0005-0000-0000-000064130000}"/>
    <cellStyle name="20% - Accent2 6 5 2_OATT calc" xfId="10750" xr:uid="{00000000-0005-0000-0000-000065130000}"/>
    <cellStyle name="20% - Accent2 6 5 3" xfId="10751" xr:uid="{00000000-0005-0000-0000-000066130000}"/>
    <cellStyle name="20% - Accent2 6 5 4" xfId="10752" xr:uid="{00000000-0005-0000-0000-000067130000}"/>
    <cellStyle name="20% - Accent2 6 5_OATT calc" xfId="10753" xr:uid="{00000000-0005-0000-0000-000068130000}"/>
    <cellStyle name="20% - Accent2 6 6" xfId="10754" xr:uid="{00000000-0005-0000-0000-000069130000}"/>
    <cellStyle name="20% - Accent2 6 6 2" xfId="10755" xr:uid="{00000000-0005-0000-0000-00006A130000}"/>
    <cellStyle name="20% - Accent2 6 6 3" xfId="10756" xr:uid="{00000000-0005-0000-0000-00006B130000}"/>
    <cellStyle name="20% - Accent2 6 6_OATT calc" xfId="10757" xr:uid="{00000000-0005-0000-0000-00006C130000}"/>
    <cellStyle name="20% - Accent2 6 7" xfId="10758" xr:uid="{00000000-0005-0000-0000-00006D130000}"/>
    <cellStyle name="20% - Accent2 6 8" xfId="10759" xr:uid="{00000000-0005-0000-0000-00006E130000}"/>
    <cellStyle name="20% - Accent2 6 9" xfId="10760" xr:uid="{00000000-0005-0000-0000-00006F130000}"/>
    <cellStyle name="20% - Accent2 6_OATT calc" xfId="10761" xr:uid="{00000000-0005-0000-0000-000070130000}"/>
    <cellStyle name="20% - Accent2 7" xfId="3457" xr:uid="{00000000-0005-0000-0000-000071130000}"/>
    <cellStyle name="20% - Accent2 7 2" xfId="4139" xr:uid="{00000000-0005-0000-0000-000072130000}"/>
    <cellStyle name="20% - Accent2 7 3" xfId="5574" xr:uid="{00000000-0005-0000-0000-000073130000}"/>
    <cellStyle name="20% - Accent2 8" xfId="3543" xr:uid="{00000000-0005-0000-0000-000074130000}"/>
    <cellStyle name="20% - Accent2 8 10" xfId="10762" xr:uid="{00000000-0005-0000-0000-000075130000}"/>
    <cellStyle name="20% - Accent2 8 11" xfId="10763" xr:uid="{00000000-0005-0000-0000-000076130000}"/>
    <cellStyle name="20% - Accent2 8 2" xfId="4648" xr:uid="{00000000-0005-0000-0000-000077130000}"/>
    <cellStyle name="20% - Accent2 8 2 10" xfId="10764" xr:uid="{00000000-0005-0000-0000-000078130000}"/>
    <cellStyle name="20% - Accent2 8 2 11" xfId="10765" xr:uid="{00000000-0005-0000-0000-000079130000}"/>
    <cellStyle name="20% - Accent2 8 2 2" xfId="10766" xr:uid="{00000000-0005-0000-0000-00007A130000}"/>
    <cellStyle name="20% - Accent2 8 2 2 2" xfId="10767" xr:uid="{00000000-0005-0000-0000-00007B130000}"/>
    <cellStyle name="20% - Accent2 8 2 2 2 2" xfId="10768" xr:uid="{00000000-0005-0000-0000-00007C130000}"/>
    <cellStyle name="20% - Accent2 8 2 2 2 3" xfId="10769" xr:uid="{00000000-0005-0000-0000-00007D130000}"/>
    <cellStyle name="20% - Accent2 8 2 2 2_OATT calc" xfId="10770" xr:uid="{00000000-0005-0000-0000-00007E130000}"/>
    <cellStyle name="20% - Accent2 8 2 2 3" xfId="10771" xr:uid="{00000000-0005-0000-0000-00007F130000}"/>
    <cellStyle name="20% - Accent2 8 2 2 4" xfId="10772" xr:uid="{00000000-0005-0000-0000-000080130000}"/>
    <cellStyle name="20% - Accent2 8 2 2 5" xfId="10773" xr:uid="{00000000-0005-0000-0000-000081130000}"/>
    <cellStyle name="20% - Accent2 8 2 2_OATT calc" xfId="10774" xr:uid="{00000000-0005-0000-0000-000082130000}"/>
    <cellStyle name="20% - Accent2 8 2 3" xfId="10775" xr:uid="{00000000-0005-0000-0000-000083130000}"/>
    <cellStyle name="20% - Accent2 8 2 3 2" xfId="10776" xr:uid="{00000000-0005-0000-0000-000084130000}"/>
    <cellStyle name="20% - Accent2 8 2 3 2 2" xfId="10777" xr:uid="{00000000-0005-0000-0000-000085130000}"/>
    <cellStyle name="20% - Accent2 8 2 3 2 3" xfId="10778" xr:uid="{00000000-0005-0000-0000-000086130000}"/>
    <cellStyle name="20% - Accent2 8 2 3 2_OATT calc" xfId="10779" xr:uid="{00000000-0005-0000-0000-000087130000}"/>
    <cellStyle name="20% - Accent2 8 2 3 3" xfId="10780" xr:uid="{00000000-0005-0000-0000-000088130000}"/>
    <cellStyle name="20% - Accent2 8 2 3 4" xfId="10781" xr:uid="{00000000-0005-0000-0000-000089130000}"/>
    <cellStyle name="20% - Accent2 8 2 3_OATT calc" xfId="10782" xr:uid="{00000000-0005-0000-0000-00008A130000}"/>
    <cellStyle name="20% - Accent2 8 2 4" xfId="10783" xr:uid="{00000000-0005-0000-0000-00008B130000}"/>
    <cellStyle name="20% - Accent2 8 2 4 2" xfId="10784" xr:uid="{00000000-0005-0000-0000-00008C130000}"/>
    <cellStyle name="20% - Accent2 8 2 4 3" xfId="10785" xr:uid="{00000000-0005-0000-0000-00008D130000}"/>
    <cellStyle name="20% - Accent2 8 2 4_OATT calc" xfId="10786" xr:uid="{00000000-0005-0000-0000-00008E130000}"/>
    <cellStyle name="20% - Accent2 8 2 5" xfId="10787" xr:uid="{00000000-0005-0000-0000-00008F130000}"/>
    <cellStyle name="20% - Accent2 8 2 6" xfId="10788" xr:uid="{00000000-0005-0000-0000-000090130000}"/>
    <cellStyle name="20% - Accent2 8 2 7" xfId="10789" xr:uid="{00000000-0005-0000-0000-000091130000}"/>
    <cellStyle name="20% - Accent2 8 2 8" xfId="10790" xr:uid="{00000000-0005-0000-0000-000092130000}"/>
    <cellStyle name="20% - Accent2 8 2 9" xfId="10791" xr:uid="{00000000-0005-0000-0000-000093130000}"/>
    <cellStyle name="20% - Accent2 8 2_OATT calc" xfId="10792" xr:uid="{00000000-0005-0000-0000-000094130000}"/>
    <cellStyle name="20% - Accent2 8 3" xfId="5614" xr:uid="{00000000-0005-0000-0000-000095130000}"/>
    <cellStyle name="20% - Accent2 8 3 2" xfId="10793" xr:uid="{00000000-0005-0000-0000-000096130000}"/>
    <cellStyle name="20% - Accent2 8 3 2 2" xfId="10794" xr:uid="{00000000-0005-0000-0000-000097130000}"/>
    <cellStyle name="20% - Accent2 8 3 2 3" xfId="10795" xr:uid="{00000000-0005-0000-0000-000098130000}"/>
    <cellStyle name="20% - Accent2 8 3 2_OATT calc" xfId="10796" xr:uid="{00000000-0005-0000-0000-000099130000}"/>
    <cellStyle name="20% - Accent2 8 3 3" xfId="10797" xr:uid="{00000000-0005-0000-0000-00009A130000}"/>
    <cellStyle name="20% - Accent2 8 3 4" xfId="10798" xr:uid="{00000000-0005-0000-0000-00009B130000}"/>
    <cellStyle name="20% - Accent2 8 3 5" xfId="10799" xr:uid="{00000000-0005-0000-0000-00009C130000}"/>
    <cellStyle name="20% - Accent2 8 3_OATT calc" xfId="10800" xr:uid="{00000000-0005-0000-0000-00009D130000}"/>
    <cellStyle name="20% - Accent2 8 4" xfId="10801" xr:uid="{00000000-0005-0000-0000-00009E130000}"/>
    <cellStyle name="20% - Accent2 8 4 2" xfId="10802" xr:uid="{00000000-0005-0000-0000-00009F130000}"/>
    <cellStyle name="20% - Accent2 8 4 2 2" xfId="10803" xr:uid="{00000000-0005-0000-0000-0000A0130000}"/>
    <cellStyle name="20% - Accent2 8 4 2 3" xfId="10804" xr:uid="{00000000-0005-0000-0000-0000A1130000}"/>
    <cellStyle name="20% - Accent2 8 4 2_OATT calc" xfId="10805" xr:uid="{00000000-0005-0000-0000-0000A2130000}"/>
    <cellStyle name="20% - Accent2 8 4 3" xfId="10806" xr:uid="{00000000-0005-0000-0000-0000A3130000}"/>
    <cellStyle name="20% - Accent2 8 4 4" xfId="10807" xr:uid="{00000000-0005-0000-0000-0000A4130000}"/>
    <cellStyle name="20% - Accent2 8 4_OATT calc" xfId="10808" xr:uid="{00000000-0005-0000-0000-0000A5130000}"/>
    <cellStyle name="20% - Accent2 8 5" xfId="10809" xr:uid="{00000000-0005-0000-0000-0000A6130000}"/>
    <cellStyle name="20% - Accent2 8 5 2" xfId="10810" xr:uid="{00000000-0005-0000-0000-0000A7130000}"/>
    <cellStyle name="20% - Accent2 8 5 3" xfId="10811" xr:uid="{00000000-0005-0000-0000-0000A8130000}"/>
    <cellStyle name="20% - Accent2 8 5_OATT calc" xfId="10812" xr:uid="{00000000-0005-0000-0000-0000A9130000}"/>
    <cellStyle name="20% - Accent2 8 6" xfId="10813" xr:uid="{00000000-0005-0000-0000-0000AA130000}"/>
    <cellStyle name="20% - Accent2 8 7" xfId="10814" xr:uid="{00000000-0005-0000-0000-0000AB130000}"/>
    <cellStyle name="20% - Accent2 8 8" xfId="10815" xr:uid="{00000000-0005-0000-0000-0000AC130000}"/>
    <cellStyle name="20% - Accent2 8 9" xfId="10816" xr:uid="{00000000-0005-0000-0000-0000AD130000}"/>
    <cellStyle name="20% - Accent2 8_OATT calc" xfId="10817" xr:uid="{00000000-0005-0000-0000-0000AE130000}"/>
    <cellStyle name="20% - Accent2 9" xfId="4228" xr:uid="{00000000-0005-0000-0000-0000AF130000}"/>
    <cellStyle name="20% - Accent2 9 10" xfId="10818" xr:uid="{00000000-0005-0000-0000-0000B0130000}"/>
    <cellStyle name="20% - Accent2 9 11" xfId="10819" xr:uid="{00000000-0005-0000-0000-0000B1130000}"/>
    <cellStyle name="20% - Accent2 9 2" xfId="6036" xr:uid="{00000000-0005-0000-0000-0000B2130000}"/>
    <cellStyle name="20% - Accent2 9 2 2" xfId="10820" xr:uid="{00000000-0005-0000-0000-0000B3130000}"/>
    <cellStyle name="20% - Accent2 9 2 2 2" xfId="10821" xr:uid="{00000000-0005-0000-0000-0000B4130000}"/>
    <cellStyle name="20% - Accent2 9 2 2 3" xfId="10822" xr:uid="{00000000-0005-0000-0000-0000B5130000}"/>
    <cellStyle name="20% - Accent2 9 2 2_OATT calc" xfId="10823" xr:uid="{00000000-0005-0000-0000-0000B6130000}"/>
    <cellStyle name="20% - Accent2 9 2 3" xfId="10824" xr:uid="{00000000-0005-0000-0000-0000B7130000}"/>
    <cellStyle name="20% - Accent2 9 2 4" xfId="10825" xr:uid="{00000000-0005-0000-0000-0000B8130000}"/>
    <cellStyle name="20% - Accent2 9 2 5" xfId="10826" xr:uid="{00000000-0005-0000-0000-0000B9130000}"/>
    <cellStyle name="20% - Accent2 9 2_OATT calc" xfId="10827" xr:uid="{00000000-0005-0000-0000-0000BA130000}"/>
    <cellStyle name="20% - Accent2 9 3" xfId="10828" xr:uid="{00000000-0005-0000-0000-0000BB130000}"/>
    <cellStyle name="20% - Accent2 9 3 2" xfId="10829" xr:uid="{00000000-0005-0000-0000-0000BC130000}"/>
    <cellStyle name="20% - Accent2 9 3 2 2" xfId="10830" xr:uid="{00000000-0005-0000-0000-0000BD130000}"/>
    <cellStyle name="20% - Accent2 9 3 2 3" xfId="10831" xr:uid="{00000000-0005-0000-0000-0000BE130000}"/>
    <cellStyle name="20% - Accent2 9 3 2_OATT calc" xfId="10832" xr:uid="{00000000-0005-0000-0000-0000BF130000}"/>
    <cellStyle name="20% - Accent2 9 3 3" xfId="10833" xr:uid="{00000000-0005-0000-0000-0000C0130000}"/>
    <cellStyle name="20% - Accent2 9 3 4" xfId="10834" xr:uid="{00000000-0005-0000-0000-0000C1130000}"/>
    <cellStyle name="20% - Accent2 9 3_OATT calc" xfId="10835" xr:uid="{00000000-0005-0000-0000-0000C2130000}"/>
    <cellStyle name="20% - Accent2 9 4" xfId="10836" xr:uid="{00000000-0005-0000-0000-0000C3130000}"/>
    <cellStyle name="20% - Accent2 9 4 2" xfId="10837" xr:uid="{00000000-0005-0000-0000-0000C4130000}"/>
    <cellStyle name="20% - Accent2 9 4 3" xfId="10838" xr:uid="{00000000-0005-0000-0000-0000C5130000}"/>
    <cellStyle name="20% - Accent2 9 4_OATT calc" xfId="10839" xr:uid="{00000000-0005-0000-0000-0000C6130000}"/>
    <cellStyle name="20% - Accent2 9 5" xfId="10840" xr:uid="{00000000-0005-0000-0000-0000C7130000}"/>
    <cellStyle name="20% - Accent2 9 6" xfId="10841" xr:uid="{00000000-0005-0000-0000-0000C8130000}"/>
    <cellStyle name="20% - Accent2 9 7" xfId="10842" xr:uid="{00000000-0005-0000-0000-0000C9130000}"/>
    <cellStyle name="20% - Accent2 9 8" xfId="10843" xr:uid="{00000000-0005-0000-0000-0000CA130000}"/>
    <cellStyle name="20% - Accent2 9 9" xfId="10844" xr:uid="{00000000-0005-0000-0000-0000CB130000}"/>
    <cellStyle name="20% - Accent2 9_OATT calc" xfId="10845" xr:uid="{00000000-0005-0000-0000-0000CC130000}"/>
    <cellStyle name="20% - Accent3" xfId="16" builtinId="38" customBuiltin="1"/>
    <cellStyle name="20% - Accent3 10" xfId="5125" xr:uid="{00000000-0005-0000-0000-0000CE130000}"/>
    <cellStyle name="20% - Accent3 10 2" xfId="10846" xr:uid="{00000000-0005-0000-0000-0000CF130000}"/>
    <cellStyle name="20% - Accent3 10 2 2" xfId="10847" xr:uid="{00000000-0005-0000-0000-0000D0130000}"/>
    <cellStyle name="20% - Accent3 10 2 3" xfId="10848" xr:uid="{00000000-0005-0000-0000-0000D1130000}"/>
    <cellStyle name="20% - Accent3 10 2_OATT calc" xfId="10849" xr:uid="{00000000-0005-0000-0000-0000D2130000}"/>
    <cellStyle name="20% - Accent3 10 3" xfId="10850" xr:uid="{00000000-0005-0000-0000-0000D3130000}"/>
    <cellStyle name="20% - Accent3 10 4" xfId="10851" xr:uid="{00000000-0005-0000-0000-0000D4130000}"/>
    <cellStyle name="20% - Accent3 10_OATT calc" xfId="10852" xr:uid="{00000000-0005-0000-0000-0000D5130000}"/>
    <cellStyle name="20% - Accent3 11" xfId="10853" xr:uid="{00000000-0005-0000-0000-0000D6130000}"/>
    <cellStyle name="20% - Accent3 11 2" xfId="10854" xr:uid="{00000000-0005-0000-0000-0000D7130000}"/>
    <cellStyle name="20% - Accent3 11 2 2" xfId="10855" xr:uid="{00000000-0005-0000-0000-0000D8130000}"/>
    <cellStyle name="20% - Accent3 11 2 3" xfId="10856" xr:uid="{00000000-0005-0000-0000-0000D9130000}"/>
    <cellStyle name="20% - Accent3 11 2_OATT calc" xfId="10857" xr:uid="{00000000-0005-0000-0000-0000DA130000}"/>
    <cellStyle name="20% - Accent3 11 3" xfId="10858" xr:uid="{00000000-0005-0000-0000-0000DB130000}"/>
    <cellStyle name="20% - Accent3 11 4" xfId="10859" xr:uid="{00000000-0005-0000-0000-0000DC130000}"/>
    <cellStyle name="20% - Accent3 11_OATT calc" xfId="10860" xr:uid="{00000000-0005-0000-0000-0000DD130000}"/>
    <cellStyle name="20% - Accent3 12" xfId="10861" xr:uid="{00000000-0005-0000-0000-0000DE130000}"/>
    <cellStyle name="20% - Accent3 12 2" xfId="10862" xr:uid="{00000000-0005-0000-0000-0000DF130000}"/>
    <cellStyle name="20% - Accent3 12 3" xfId="10863" xr:uid="{00000000-0005-0000-0000-0000E0130000}"/>
    <cellStyle name="20% - Accent3 12_OATT calc" xfId="10864" xr:uid="{00000000-0005-0000-0000-0000E1130000}"/>
    <cellStyle name="20% - Accent3 13" xfId="10865" xr:uid="{00000000-0005-0000-0000-0000E2130000}"/>
    <cellStyle name="20% - Accent3 14" xfId="10866" xr:uid="{00000000-0005-0000-0000-0000E3130000}"/>
    <cellStyle name="20% - Accent3 15" xfId="10867" xr:uid="{00000000-0005-0000-0000-0000E4130000}"/>
    <cellStyle name="20% - Accent3 16" xfId="10868" xr:uid="{00000000-0005-0000-0000-0000E5130000}"/>
    <cellStyle name="20% - Accent3 17" xfId="10869" xr:uid="{00000000-0005-0000-0000-0000E6130000}"/>
    <cellStyle name="20% - Accent3 18" xfId="10870" xr:uid="{00000000-0005-0000-0000-0000E7130000}"/>
    <cellStyle name="20% - Accent3 19" xfId="10871" xr:uid="{00000000-0005-0000-0000-0000E8130000}"/>
    <cellStyle name="20% - Accent3 2" xfId="17" xr:uid="{00000000-0005-0000-0000-0000E9130000}"/>
    <cellStyle name="20% - Accent3 2 10" xfId="10872" xr:uid="{00000000-0005-0000-0000-0000EA130000}"/>
    <cellStyle name="20% - Accent3 2 11" xfId="10873" xr:uid="{00000000-0005-0000-0000-0000EB130000}"/>
    <cellStyle name="20% - Accent3 2 12" xfId="10874" xr:uid="{00000000-0005-0000-0000-0000EC130000}"/>
    <cellStyle name="20% - Accent3 2 13" xfId="10875" xr:uid="{00000000-0005-0000-0000-0000ED130000}"/>
    <cellStyle name="20% - Accent3 2 2" xfId="18" xr:uid="{00000000-0005-0000-0000-0000EE130000}"/>
    <cellStyle name="20% - Accent3 2 2 10" xfId="10876" xr:uid="{00000000-0005-0000-0000-0000EF130000}"/>
    <cellStyle name="20% - Accent3 2 2 11" xfId="10877" xr:uid="{00000000-0005-0000-0000-0000F0130000}"/>
    <cellStyle name="20% - Accent3 2 2 12" xfId="10878" xr:uid="{00000000-0005-0000-0000-0000F1130000}"/>
    <cellStyle name="20% - Accent3 2 2 13" xfId="10879" xr:uid="{00000000-0005-0000-0000-0000F2130000}"/>
    <cellStyle name="20% - Accent3 2 2 14" xfId="10880" xr:uid="{00000000-0005-0000-0000-0000F3130000}"/>
    <cellStyle name="20% - Accent3 2 2 15" xfId="10881" xr:uid="{00000000-0005-0000-0000-0000F4130000}"/>
    <cellStyle name="20% - Accent3 2 2 2" xfId="3210" xr:uid="{00000000-0005-0000-0000-0000F5130000}"/>
    <cellStyle name="20% - Accent3 2 2 2 10" xfId="10882" xr:uid="{00000000-0005-0000-0000-0000F6130000}"/>
    <cellStyle name="20% - Accent3 2 2 2 11" xfId="10883" xr:uid="{00000000-0005-0000-0000-0000F7130000}"/>
    <cellStyle name="20% - Accent3 2 2 2 12" xfId="10884" xr:uid="{00000000-0005-0000-0000-0000F8130000}"/>
    <cellStyle name="20% - Accent3 2 2 2 2" xfId="3795" xr:uid="{00000000-0005-0000-0000-0000F9130000}"/>
    <cellStyle name="20% - Accent3 2 2 2 2 10" xfId="10885" xr:uid="{00000000-0005-0000-0000-0000FA130000}"/>
    <cellStyle name="20% - Accent3 2 2 2 2 11" xfId="10886" xr:uid="{00000000-0005-0000-0000-0000FB130000}"/>
    <cellStyle name="20% - Accent3 2 2 2 2 2" xfId="4896" xr:uid="{00000000-0005-0000-0000-0000FC130000}"/>
    <cellStyle name="20% - Accent3 2 2 2 2 2 10" xfId="10887" xr:uid="{00000000-0005-0000-0000-0000FD130000}"/>
    <cellStyle name="20% - Accent3 2 2 2 2 2 11" xfId="10888" xr:uid="{00000000-0005-0000-0000-0000FE130000}"/>
    <cellStyle name="20% - Accent3 2 2 2 2 2 2" xfId="10889" xr:uid="{00000000-0005-0000-0000-0000FF130000}"/>
    <cellStyle name="20% - Accent3 2 2 2 2 2 2 2" xfId="10890" xr:uid="{00000000-0005-0000-0000-000000140000}"/>
    <cellStyle name="20% - Accent3 2 2 2 2 2 2 2 2" xfId="10891" xr:uid="{00000000-0005-0000-0000-000001140000}"/>
    <cellStyle name="20% - Accent3 2 2 2 2 2 2 2 3" xfId="10892" xr:uid="{00000000-0005-0000-0000-000002140000}"/>
    <cellStyle name="20% - Accent3 2 2 2 2 2 2 2_OATT calc" xfId="10893" xr:uid="{00000000-0005-0000-0000-000003140000}"/>
    <cellStyle name="20% - Accent3 2 2 2 2 2 2 3" xfId="10894" xr:uid="{00000000-0005-0000-0000-000004140000}"/>
    <cellStyle name="20% - Accent3 2 2 2 2 2 2 4" xfId="10895" xr:uid="{00000000-0005-0000-0000-000005140000}"/>
    <cellStyle name="20% - Accent3 2 2 2 2 2 2 5" xfId="10896" xr:uid="{00000000-0005-0000-0000-000006140000}"/>
    <cellStyle name="20% - Accent3 2 2 2 2 2 2_OATT calc" xfId="10897" xr:uid="{00000000-0005-0000-0000-000007140000}"/>
    <cellStyle name="20% - Accent3 2 2 2 2 2 3" xfId="10898" xr:uid="{00000000-0005-0000-0000-000008140000}"/>
    <cellStyle name="20% - Accent3 2 2 2 2 2 3 2" xfId="10899" xr:uid="{00000000-0005-0000-0000-000009140000}"/>
    <cellStyle name="20% - Accent3 2 2 2 2 2 3 2 2" xfId="10900" xr:uid="{00000000-0005-0000-0000-00000A140000}"/>
    <cellStyle name="20% - Accent3 2 2 2 2 2 3 2 3" xfId="10901" xr:uid="{00000000-0005-0000-0000-00000B140000}"/>
    <cellStyle name="20% - Accent3 2 2 2 2 2 3 2_OATT calc" xfId="10902" xr:uid="{00000000-0005-0000-0000-00000C140000}"/>
    <cellStyle name="20% - Accent3 2 2 2 2 2 3 3" xfId="10903" xr:uid="{00000000-0005-0000-0000-00000D140000}"/>
    <cellStyle name="20% - Accent3 2 2 2 2 2 3 4" xfId="10904" xr:uid="{00000000-0005-0000-0000-00000E140000}"/>
    <cellStyle name="20% - Accent3 2 2 2 2 2 3_OATT calc" xfId="10905" xr:uid="{00000000-0005-0000-0000-00000F140000}"/>
    <cellStyle name="20% - Accent3 2 2 2 2 2 4" xfId="10906" xr:uid="{00000000-0005-0000-0000-000010140000}"/>
    <cellStyle name="20% - Accent3 2 2 2 2 2 4 2" xfId="10907" xr:uid="{00000000-0005-0000-0000-000011140000}"/>
    <cellStyle name="20% - Accent3 2 2 2 2 2 4 3" xfId="10908" xr:uid="{00000000-0005-0000-0000-000012140000}"/>
    <cellStyle name="20% - Accent3 2 2 2 2 2 4_OATT calc" xfId="10909" xr:uid="{00000000-0005-0000-0000-000013140000}"/>
    <cellStyle name="20% - Accent3 2 2 2 2 2 5" xfId="10910" xr:uid="{00000000-0005-0000-0000-000014140000}"/>
    <cellStyle name="20% - Accent3 2 2 2 2 2 6" xfId="10911" xr:uid="{00000000-0005-0000-0000-000015140000}"/>
    <cellStyle name="20% - Accent3 2 2 2 2 2 7" xfId="10912" xr:uid="{00000000-0005-0000-0000-000016140000}"/>
    <cellStyle name="20% - Accent3 2 2 2 2 2 8" xfId="10913" xr:uid="{00000000-0005-0000-0000-000017140000}"/>
    <cellStyle name="20% - Accent3 2 2 2 2 2 9" xfId="10914" xr:uid="{00000000-0005-0000-0000-000018140000}"/>
    <cellStyle name="20% - Accent3 2 2 2 2 2_OATT calc" xfId="10915" xr:uid="{00000000-0005-0000-0000-000019140000}"/>
    <cellStyle name="20% - Accent3 2 2 2 2 3" xfId="5853" xr:uid="{00000000-0005-0000-0000-00001A140000}"/>
    <cellStyle name="20% - Accent3 2 2 2 2 3 2" xfId="10916" xr:uid="{00000000-0005-0000-0000-00001B140000}"/>
    <cellStyle name="20% - Accent3 2 2 2 2 3 2 2" xfId="10917" xr:uid="{00000000-0005-0000-0000-00001C140000}"/>
    <cellStyle name="20% - Accent3 2 2 2 2 3 2 3" xfId="10918" xr:uid="{00000000-0005-0000-0000-00001D140000}"/>
    <cellStyle name="20% - Accent3 2 2 2 2 3 2_OATT calc" xfId="10919" xr:uid="{00000000-0005-0000-0000-00001E140000}"/>
    <cellStyle name="20% - Accent3 2 2 2 2 3 3" xfId="10920" xr:uid="{00000000-0005-0000-0000-00001F140000}"/>
    <cellStyle name="20% - Accent3 2 2 2 2 3 4" xfId="10921" xr:uid="{00000000-0005-0000-0000-000020140000}"/>
    <cellStyle name="20% - Accent3 2 2 2 2 3 5" xfId="10922" xr:uid="{00000000-0005-0000-0000-000021140000}"/>
    <cellStyle name="20% - Accent3 2 2 2 2 3_OATT calc" xfId="10923" xr:uid="{00000000-0005-0000-0000-000022140000}"/>
    <cellStyle name="20% - Accent3 2 2 2 2 4" xfId="10924" xr:uid="{00000000-0005-0000-0000-000023140000}"/>
    <cellStyle name="20% - Accent3 2 2 2 2 4 2" xfId="10925" xr:uid="{00000000-0005-0000-0000-000024140000}"/>
    <cellStyle name="20% - Accent3 2 2 2 2 4 2 2" xfId="10926" xr:uid="{00000000-0005-0000-0000-000025140000}"/>
    <cellStyle name="20% - Accent3 2 2 2 2 4 2 3" xfId="10927" xr:uid="{00000000-0005-0000-0000-000026140000}"/>
    <cellStyle name="20% - Accent3 2 2 2 2 4 2_OATT calc" xfId="10928" xr:uid="{00000000-0005-0000-0000-000027140000}"/>
    <cellStyle name="20% - Accent3 2 2 2 2 4 3" xfId="10929" xr:uid="{00000000-0005-0000-0000-000028140000}"/>
    <cellStyle name="20% - Accent3 2 2 2 2 4 4" xfId="10930" xr:uid="{00000000-0005-0000-0000-000029140000}"/>
    <cellStyle name="20% - Accent3 2 2 2 2 4_OATT calc" xfId="10931" xr:uid="{00000000-0005-0000-0000-00002A140000}"/>
    <cellStyle name="20% - Accent3 2 2 2 2 5" xfId="10932" xr:uid="{00000000-0005-0000-0000-00002B140000}"/>
    <cellStyle name="20% - Accent3 2 2 2 2 5 2" xfId="10933" xr:uid="{00000000-0005-0000-0000-00002C140000}"/>
    <cellStyle name="20% - Accent3 2 2 2 2 5 3" xfId="10934" xr:uid="{00000000-0005-0000-0000-00002D140000}"/>
    <cellStyle name="20% - Accent3 2 2 2 2 5_OATT calc" xfId="10935" xr:uid="{00000000-0005-0000-0000-00002E140000}"/>
    <cellStyle name="20% - Accent3 2 2 2 2 6" xfId="10936" xr:uid="{00000000-0005-0000-0000-00002F140000}"/>
    <cellStyle name="20% - Accent3 2 2 2 2 7" xfId="10937" xr:uid="{00000000-0005-0000-0000-000030140000}"/>
    <cellStyle name="20% - Accent3 2 2 2 2 8" xfId="10938" xr:uid="{00000000-0005-0000-0000-000031140000}"/>
    <cellStyle name="20% - Accent3 2 2 2 2 9" xfId="10939" xr:uid="{00000000-0005-0000-0000-000032140000}"/>
    <cellStyle name="20% - Accent3 2 2 2 2_OATT calc" xfId="10940" xr:uid="{00000000-0005-0000-0000-000033140000}"/>
    <cellStyle name="20% - Accent3 2 2 2 3" xfId="4478" xr:uid="{00000000-0005-0000-0000-000034140000}"/>
    <cellStyle name="20% - Accent3 2 2 2 3 10" xfId="10941" xr:uid="{00000000-0005-0000-0000-000035140000}"/>
    <cellStyle name="20% - Accent3 2 2 2 3 11" xfId="10942" xr:uid="{00000000-0005-0000-0000-000036140000}"/>
    <cellStyle name="20% - Accent3 2 2 2 3 2" xfId="10943" xr:uid="{00000000-0005-0000-0000-000037140000}"/>
    <cellStyle name="20% - Accent3 2 2 2 3 2 2" xfId="10944" xr:uid="{00000000-0005-0000-0000-000038140000}"/>
    <cellStyle name="20% - Accent3 2 2 2 3 2 2 2" xfId="10945" xr:uid="{00000000-0005-0000-0000-000039140000}"/>
    <cellStyle name="20% - Accent3 2 2 2 3 2 2 3" xfId="10946" xr:uid="{00000000-0005-0000-0000-00003A140000}"/>
    <cellStyle name="20% - Accent3 2 2 2 3 2 2_OATT calc" xfId="10947" xr:uid="{00000000-0005-0000-0000-00003B140000}"/>
    <cellStyle name="20% - Accent3 2 2 2 3 2 3" xfId="10948" xr:uid="{00000000-0005-0000-0000-00003C140000}"/>
    <cellStyle name="20% - Accent3 2 2 2 3 2 4" xfId="10949" xr:uid="{00000000-0005-0000-0000-00003D140000}"/>
    <cellStyle name="20% - Accent3 2 2 2 3 2 5" xfId="10950" xr:uid="{00000000-0005-0000-0000-00003E140000}"/>
    <cellStyle name="20% - Accent3 2 2 2 3 2_OATT calc" xfId="10951" xr:uid="{00000000-0005-0000-0000-00003F140000}"/>
    <cellStyle name="20% - Accent3 2 2 2 3 3" xfId="10952" xr:uid="{00000000-0005-0000-0000-000040140000}"/>
    <cellStyle name="20% - Accent3 2 2 2 3 3 2" xfId="10953" xr:uid="{00000000-0005-0000-0000-000041140000}"/>
    <cellStyle name="20% - Accent3 2 2 2 3 3 2 2" xfId="10954" xr:uid="{00000000-0005-0000-0000-000042140000}"/>
    <cellStyle name="20% - Accent3 2 2 2 3 3 2 3" xfId="10955" xr:uid="{00000000-0005-0000-0000-000043140000}"/>
    <cellStyle name="20% - Accent3 2 2 2 3 3 2_OATT calc" xfId="10956" xr:uid="{00000000-0005-0000-0000-000044140000}"/>
    <cellStyle name="20% - Accent3 2 2 2 3 3 3" xfId="10957" xr:uid="{00000000-0005-0000-0000-000045140000}"/>
    <cellStyle name="20% - Accent3 2 2 2 3 3 4" xfId="10958" xr:uid="{00000000-0005-0000-0000-000046140000}"/>
    <cellStyle name="20% - Accent3 2 2 2 3 3_OATT calc" xfId="10959" xr:uid="{00000000-0005-0000-0000-000047140000}"/>
    <cellStyle name="20% - Accent3 2 2 2 3 4" xfId="10960" xr:uid="{00000000-0005-0000-0000-000048140000}"/>
    <cellStyle name="20% - Accent3 2 2 2 3 4 2" xfId="10961" xr:uid="{00000000-0005-0000-0000-000049140000}"/>
    <cellStyle name="20% - Accent3 2 2 2 3 4 3" xfId="10962" xr:uid="{00000000-0005-0000-0000-00004A140000}"/>
    <cellStyle name="20% - Accent3 2 2 2 3 4_OATT calc" xfId="10963" xr:uid="{00000000-0005-0000-0000-00004B140000}"/>
    <cellStyle name="20% - Accent3 2 2 2 3 5" xfId="10964" xr:uid="{00000000-0005-0000-0000-00004C140000}"/>
    <cellStyle name="20% - Accent3 2 2 2 3 6" xfId="10965" xr:uid="{00000000-0005-0000-0000-00004D140000}"/>
    <cellStyle name="20% - Accent3 2 2 2 3 7" xfId="10966" xr:uid="{00000000-0005-0000-0000-00004E140000}"/>
    <cellStyle name="20% - Accent3 2 2 2 3 8" xfId="10967" xr:uid="{00000000-0005-0000-0000-00004F140000}"/>
    <cellStyle name="20% - Accent3 2 2 2 3 9" xfId="10968" xr:uid="{00000000-0005-0000-0000-000050140000}"/>
    <cellStyle name="20% - Accent3 2 2 2 3_OATT calc" xfId="10969" xr:uid="{00000000-0005-0000-0000-000051140000}"/>
    <cellStyle name="20% - Accent3 2 2 2 4" xfId="5378" xr:uid="{00000000-0005-0000-0000-000052140000}"/>
    <cellStyle name="20% - Accent3 2 2 2 4 2" xfId="10970" xr:uid="{00000000-0005-0000-0000-000053140000}"/>
    <cellStyle name="20% - Accent3 2 2 2 4 2 2" xfId="10971" xr:uid="{00000000-0005-0000-0000-000054140000}"/>
    <cellStyle name="20% - Accent3 2 2 2 4 2 3" xfId="10972" xr:uid="{00000000-0005-0000-0000-000055140000}"/>
    <cellStyle name="20% - Accent3 2 2 2 4 2_OATT calc" xfId="10973" xr:uid="{00000000-0005-0000-0000-000056140000}"/>
    <cellStyle name="20% - Accent3 2 2 2 4 3" xfId="10974" xr:uid="{00000000-0005-0000-0000-000057140000}"/>
    <cellStyle name="20% - Accent3 2 2 2 4 4" xfId="10975" xr:uid="{00000000-0005-0000-0000-000058140000}"/>
    <cellStyle name="20% - Accent3 2 2 2 4 5" xfId="10976" xr:uid="{00000000-0005-0000-0000-000059140000}"/>
    <cellStyle name="20% - Accent3 2 2 2 4_OATT calc" xfId="10977" xr:uid="{00000000-0005-0000-0000-00005A140000}"/>
    <cellStyle name="20% - Accent3 2 2 2 5" xfId="10978" xr:uid="{00000000-0005-0000-0000-00005B140000}"/>
    <cellStyle name="20% - Accent3 2 2 2 5 2" xfId="10979" xr:uid="{00000000-0005-0000-0000-00005C140000}"/>
    <cellStyle name="20% - Accent3 2 2 2 5 2 2" xfId="10980" xr:uid="{00000000-0005-0000-0000-00005D140000}"/>
    <cellStyle name="20% - Accent3 2 2 2 5 2 3" xfId="10981" xr:uid="{00000000-0005-0000-0000-00005E140000}"/>
    <cellStyle name="20% - Accent3 2 2 2 5 2_OATT calc" xfId="10982" xr:uid="{00000000-0005-0000-0000-00005F140000}"/>
    <cellStyle name="20% - Accent3 2 2 2 5 3" xfId="10983" xr:uid="{00000000-0005-0000-0000-000060140000}"/>
    <cellStyle name="20% - Accent3 2 2 2 5 4" xfId="10984" xr:uid="{00000000-0005-0000-0000-000061140000}"/>
    <cellStyle name="20% - Accent3 2 2 2 5_OATT calc" xfId="10985" xr:uid="{00000000-0005-0000-0000-000062140000}"/>
    <cellStyle name="20% - Accent3 2 2 2 6" xfId="10986" xr:uid="{00000000-0005-0000-0000-000063140000}"/>
    <cellStyle name="20% - Accent3 2 2 2 6 2" xfId="10987" xr:uid="{00000000-0005-0000-0000-000064140000}"/>
    <cellStyle name="20% - Accent3 2 2 2 6 3" xfId="10988" xr:uid="{00000000-0005-0000-0000-000065140000}"/>
    <cellStyle name="20% - Accent3 2 2 2 6_OATT calc" xfId="10989" xr:uid="{00000000-0005-0000-0000-000066140000}"/>
    <cellStyle name="20% - Accent3 2 2 2 7" xfId="10990" xr:uid="{00000000-0005-0000-0000-000067140000}"/>
    <cellStyle name="20% - Accent3 2 2 2 8" xfId="10991" xr:uid="{00000000-0005-0000-0000-000068140000}"/>
    <cellStyle name="20% - Accent3 2 2 2 9" xfId="10992" xr:uid="{00000000-0005-0000-0000-000069140000}"/>
    <cellStyle name="20% - Accent3 2 2 2_OATT calc" xfId="10993" xr:uid="{00000000-0005-0000-0000-00006A140000}"/>
    <cellStyle name="20% - Accent3 2 2 3" xfId="3280" xr:uid="{00000000-0005-0000-0000-00006B140000}"/>
    <cellStyle name="20% - Accent3 2 2 3 10" xfId="10994" xr:uid="{00000000-0005-0000-0000-00006C140000}"/>
    <cellStyle name="20% - Accent3 2 2 3 11" xfId="10995" xr:uid="{00000000-0005-0000-0000-00006D140000}"/>
    <cellStyle name="20% - Accent3 2 2 3 12" xfId="10996" xr:uid="{00000000-0005-0000-0000-00006E140000}"/>
    <cellStyle name="20% - Accent3 2 2 3 2" xfId="3862" xr:uid="{00000000-0005-0000-0000-00006F140000}"/>
    <cellStyle name="20% - Accent3 2 2 3 2 10" xfId="10997" xr:uid="{00000000-0005-0000-0000-000070140000}"/>
    <cellStyle name="20% - Accent3 2 2 3 2 11" xfId="10998" xr:uid="{00000000-0005-0000-0000-000071140000}"/>
    <cellStyle name="20% - Accent3 2 2 3 2 2" xfId="4962" xr:uid="{00000000-0005-0000-0000-000072140000}"/>
    <cellStyle name="20% - Accent3 2 2 3 2 2 10" xfId="10999" xr:uid="{00000000-0005-0000-0000-000073140000}"/>
    <cellStyle name="20% - Accent3 2 2 3 2 2 11" xfId="11000" xr:uid="{00000000-0005-0000-0000-000074140000}"/>
    <cellStyle name="20% - Accent3 2 2 3 2 2 2" xfId="11001" xr:uid="{00000000-0005-0000-0000-000075140000}"/>
    <cellStyle name="20% - Accent3 2 2 3 2 2 2 2" xfId="11002" xr:uid="{00000000-0005-0000-0000-000076140000}"/>
    <cellStyle name="20% - Accent3 2 2 3 2 2 2 2 2" xfId="11003" xr:uid="{00000000-0005-0000-0000-000077140000}"/>
    <cellStyle name="20% - Accent3 2 2 3 2 2 2 2 3" xfId="11004" xr:uid="{00000000-0005-0000-0000-000078140000}"/>
    <cellStyle name="20% - Accent3 2 2 3 2 2 2 2_OATT calc" xfId="11005" xr:uid="{00000000-0005-0000-0000-000079140000}"/>
    <cellStyle name="20% - Accent3 2 2 3 2 2 2 3" xfId="11006" xr:uid="{00000000-0005-0000-0000-00007A140000}"/>
    <cellStyle name="20% - Accent3 2 2 3 2 2 2 4" xfId="11007" xr:uid="{00000000-0005-0000-0000-00007B140000}"/>
    <cellStyle name="20% - Accent3 2 2 3 2 2 2 5" xfId="11008" xr:uid="{00000000-0005-0000-0000-00007C140000}"/>
    <cellStyle name="20% - Accent3 2 2 3 2 2 2_OATT calc" xfId="11009" xr:uid="{00000000-0005-0000-0000-00007D140000}"/>
    <cellStyle name="20% - Accent3 2 2 3 2 2 3" xfId="11010" xr:uid="{00000000-0005-0000-0000-00007E140000}"/>
    <cellStyle name="20% - Accent3 2 2 3 2 2 3 2" xfId="11011" xr:uid="{00000000-0005-0000-0000-00007F140000}"/>
    <cellStyle name="20% - Accent3 2 2 3 2 2 3 2 2" xfId="11012" xr:uid="{00000000-0005-0000-0000-000080140000}"/>
    <cellStyle name="20% - Accent3 2 2 3 2 2 3 2 3" xfId="11013" xr:uid="{00000000-0005-0000-0000-000081140000}"/>
    <cellStyle name="20% - Accent3 2 2 3 2 2 3 2_OATT calc" xfId="11014" xr:uid="{00000000-0005-0000-0000-000082140000}"/>
    <cellStyle name="20% - Accent3 2 2 3 2 2 3 3" xfId="11015" xr:uid="{00000000-0005-0000-0000-000083140000}"/>
    <cellStyle name="20% - Accent3 2 2 3 2 2 3 4" xfId="11016" xr:uid="{00000000-0005-0000-0000-000084140000}"/>
    <cellStyle name="20% - Accent3 2 2 3 2 2 3_OATT calc" xfId="11017" xr:uid="{00000000-0005-0000-0000-000085140000}"/>
    <cellStyle name="20% - Accent3 2 2 3 2 2 4" xfId="11018" xr:uid="{00000000-0005-0000-0000-000086140000}"/>
    <cellStyle name="20% - Accent3 2 2 3 2 2 4 2" xfId="11019" xr:uid="{00000000-0005-0000-0000-000087140000}"/>
    <cellStyle name="20% - Accent3 2 2 3 2 2 4 3" xfId="11020" xr:uid="{00000000-0005-0000-0000-000088140000}"/>
    <cellStyle name="20% - Accent3 2 2 3 2 2 4_OATT calc" xfId="11021" xr:uid="{00000000-0005-0000-0000-000089140000}"/>
    <cellStyle name="20% - Accent3 2 2 3 2 2 5" xfId="11022" xr:uid="{00000000-0005-0000-0000-00008A140000}"/>
    <cellStyle name="20% - Accent3 2 2 3 2 2 6" xfId="11023" xr:uid="{00000000-0005-0000-0000-00008B140000}"/>
    <cellStyle name="20% - Accent3 2 2 3 2 2 7" xfId="11024" xr:uid="{00000000-0005-0000-0000-00008C140000}"/>
    <cellStyle name="20% - Accent3 2 2 3 2 2 8" xfId="11025" xr:uid="{00000000-0005-0000-0000-00008D140000}"/>
    <cellStyle name="20% - Accent3 2 2 3 2 2 9" xfId="11026" xr:uid="{00000000-0005-0000-0000-00008E140000}"/>
    <cellStyle name="20% - Accent3 2 2 3 2 2_OATT calc" xfId="11027" xr:uid="{00000000-0005-0000-0000-00008F140000}"/>
    <cellStyle name="20% - Accent3 2 2 3 2 3" xfId="5918" xr:uid="{00000000-0005-0000-0000-000090140000}"/>
    <cellStyle name="20% - Accent3 2 2 3 2 3 2" xfId="11028" xr:uid="{00000000-0005-0000-0000-000091140000}"/>
    <cellStyle name="20% - Accent3 2 2 3 2 3 2 2" xfId="11029" xr:uid="{00000000-0005-0000-0000-000092140000}"/>
    <cellStyle name="20% - Accent3 2 2 3 2 3 2 3" xfId="11030" xr:uid="{00000000-0005-0000-0000-000093140000}"/>
    <cellStyle name="20% - Accent3 2 2 3 2 3 2_OATT calc" xfId="11031" xr:uid="{00000000-0005-0000-0000-000094140000}"/>
    <cellStyle name="20% - Accent3 2 2 3 2 3 3" xfId="11032" xr:uid="{00000000-0005-0000-0000-000095140000}"/>
    <cellStyle name="20% - Accent3 2 2 3 2 3 4" xfId="11033" xr:uid="{00000000-0005-0000-0000-000096140000}"/>
    <cellStyle name="20% - Accent3 2 2 3 2 3 5" xfId="11034" xr:uid="{00000000-0005-0000-0000-000097140000}"/>
    <cellStyle name="20% - Accent3 2 2 3 2 3_OATT calc" xfId="11035" xr:uid="{00000000-0005-0000-0000-000098140000}"/>
    <cellStyle name="20% - Accent3 2 2 3 2 4" xfId="11036" xr:uid="{00000000-0005-0000-0000-000099140000}"/>
    <cellStyle name="20% - Accent3 2 2 3 2 4 2" xfId="11037" xr:uid="{00000000-0005-0000-0000-00009A140000}"/>
    <cellStyle name="20% - Accent3 2 2 3 2 4 2 2" xfId="11038" xr:uid="{00000000-0005-0000-0000-00009B140000}"/>
    <cellStyle name="20% - Accent3 2 2 3 2 4 2 3" xfId="11039" xr:uid="{00000000-0005-0000-0000-00009C140000}"/>
    <cellStyle name="20% - Accent3 2 2 3 2 4 2_OATT calc" xfId="11040" xr:uid="{00000000-0005-0000-0000-00009D140000}"/>
    <cellStyle name="20% - Accent3 2 2 3 2 4 3" xfId="11041" xr:uid="{00000000-0005-0000-0000-00009E140000}"/>
    <cellStyle name="20% - Accent3 2 2 3 2 4 4" xfId="11042" xr:uid="{00000000-0005-0000-0000-00009F140000}"/>
    <cellStyle name="20% - Accent3 2 2 3 2 4_OATT calc" xfId="11043" xr:uid="{00000000-0005-0000-0000-0000A0140000}"/>
    <cellStyle name="20% - Accent3 2 2 3 2 5" xfId="11044" xr:uid="{00000000-0005-0000-0000-0000A1140000}"/>
    <cellStyle name="20% - Accent3 2 2 3 2 5 2" xfId="11045" xr:uid="{00000000-0005-0000-0000-0000A2140000}"/>
    <cellStyle name="20% - Accent3 2 2 3 2 5 3" xfId="11046" xr:uid="{00000000-0005-0000-0000-0000A3140000}"/>
    <cellStyle name="20% - Accent3 2 2 3 2 5_OATT calc" xfId="11047" xr:uid="{00000000-0005-0000-0000-0000A4140000}"/>
    <cellStyle name="20% - Accent3 2 2 3 2 6" xfId="11048" xr:uid="{00000000-0005-0000-0000-0000A5140000}"/>
    <cellStyle name="20% - Accent3 2 2 3 2 7" xfId="11049" xr:uid="{00000000-0005-0000-0000-0000A6140000}"/>
    <cellStyle name="20% - Accent3 2 2 3 2 8" xfId="11050" xr:uid="{00000000-0005-0000-0000-0000A7140000}"/>
    <cellStyle name="20% - Accent3 2 2 3 2 9" xfId="11051" xr:uid="{00000000-0005-0000-0000-0000A8140000}"/>
    <cellStyle name="20% - Accent3 2 2 3 2_OATT calc" xfId="11052" xr:uid="{00000000-0005-0000-0000-0000A9140000}"/>
    <cellStyle name="20% - Accent3 2 2 3 3" xfId="4544" xr:uid="{00000000-0005-0000-0000-0000AA140000}"/>
    <cellStyle name="20% - Accent3 2 2 3 3 10" xfId="11053" xr:uid="{00000000-0005-0000-0000-0000AB140000}"/>
    <cellStyle name="20% - Accent3 2 2 3 3 11" xfId="11054" xr:uid="{00000000-0005-0000-0000-0000AC140000}"/>
    <cellStyle name="20% - Accent3 2 2 3 3 2" xfId="11055" xr:uid="{00000000-0005-0000-0000-0000AD140000}"/>
    <cellStyle name="20% - Accent3 2 2 3 3 2 2" xfId="11056" xr:uid="{00000000-0005-0000-0000-0000AE140000}"/>
    <cellStyle name="20% - Accent3 2 2 3 3 2 2 2" xfId="11057" xr:uid="{00000000-0005-0000-0000-0000AF140000}"/>
    <cellStyle name="20% - Accent3 2 2 3 3 2 2 3" xfId="11058" xr:uid="{00000000-0005-0000-0000-0000B0140000}"/>
    <cellStyle name="20% - Accent3 2 2 3 3 2 2_OATT calc" xfId="11059" xr:uid="{00000000-0005-0000-0000-0000B1140000}"/>
    <cellStyle name="20% - Accent3 2 2 3 3 2 3" xfId="11060" xr:uid="{00000000-0005-0000-0000-0000B2140000}"/>
    <cellStyle name="20% - Accent3 2 2 3 3 2 4" xfId="11061" xr:uid="{00000000-0005-0000-0000-0000B3140000}"/>
    <cellStyle name="20% - Accent3 2 2 3 3 2 5" xfId="11062" xr:uid="{00000000-0005-0000-0000-0000B4140000}"/>
    <cellStyle name="20% - Accent3 2 2 3 3 2_OATT calc" xfId="11063" xr:uid="{00000000-0005-0000-0000-0000B5140000}"/>
    <cellStyle name="20% - Accent3 2 2 3 3 3" xfId="11064" xr:uid="{00000000-0005-0000-0000-0000B6140000}"/>
    <cellStyle name="20% - Accent3 2 2 3 3 3 2" xfId="11065" xr:uid="{00000000-0005-0000-0000-0000B7140000}"/>
    <cellStyle name="20% - Accent3 2 2 3 3 3 2 2" xfId="11066" xr:uid="{00000000-0005-0000-0000-0000B8140000}"/>
    <cellStyle name="20% - Accent3 2 2 3 3 3 2 3" xfId="11067" xr:uid="{00000000-0005-0000-0000-0000B9140000}"/>
    <cellStyle name="20% - Accent3 2 2 3 3 3 2_OATT calc" xfId="11068" xr:uid="{00000000-0005-0000-0000-0000BA140000}"/>
    <cellStyle name="20% - Accent3 2 2 3 3 3 3" xfId="11069" xr:uid="{00000000-0005-0000-0000-0000BB140000}"/>
    <cellStyle name="20% - Accent3 2 2 3 3 3 4" xfId="11070" xr:uid="{00000000-0005-0000-0000-0000BC140000}"/>
    <cellStyle name="20% - Accent3 2 2 3 3 3_OATT calc" xfId="11071" xr:uid="{00000000-0005-0000-0000-0000BD140000}"/>
    <cellStyle name="20% - Accent3 2 2 3 3 4" xfId="11072" xr:uid="{00000000-0005-0000-0000-0000BE140000}"/>
    <cellStyle name="20% - Accent3 2 2 3 3 4 2" xfId="11073" xr:uid="{00000000-0005-0000-0000-0000BF140000}"/>
    <cellStyle name="20% - Accent3 2 2 3 3 4 3" xfId="11074" xr:uid="{00000000-0005-0000-0000-0000C0140000}"/>
    <cellStyle name="20% - Accent3 2 2 3 3 4_OATT calc" xfId="11075" xr:uid="{00000000-0005-0000-0000-0000C1140000}"/>
    <cellStyle name="20% - Accent3 2 2 3 3 5" xfId="11076" xr:uid="{00000000-0005-0000-0000-0000C2140000}"/>
    <cellStyle name="20% - Accent3 2 2 3 3 6" xfId="11077" xr:uid="{00000000-0005-0000-0000-0000C3140000}"/>
    <cellStyle name="20% - Accent3 2 2 3 3 7" xfId="11078" xr:uid="{00000000-0005-0000-0000-0000C4140000}"/>
    <cellStyle name="20% - Accent3 2 2 3 3 8" xfId="11079" xr:uid="{00000000-0005-0000-0000-0000C5140000}"/>
    <cellStyle name="20% - Accent3 2 2 3 3 9" xfId="11080" xr:uid="{00000000-0005-0000-0000-0000C6140000}"/>
    <cellStyle name="20% - Accent3 2 2 3 3_OATT calc" xfId="11081" xr:uid="{00000000-0005-0000-0000-0000C7140000}"/>
    <cellStyle name="20% - Accent3 2 2 3 4" xfId="5444" xr:uid="{00000000-0005-0000-0000-0000C8140000}"/>
    <cellStyle name="20% - Accent3 2 2 3 4 2" xfId="11082" xr:uid="{00000000-0005-0000-0000-0000C9140000}"/>
    <cellStyle name="20% - Accent3 2 2 3 4 2 2" xfId="11083" xr:uid="{00000000-0005-0000-0000-0000CA140000}"/>
    <cellStyle name="20% - Accent3 2 2 3 4 2 3" xfId="11084" xr:uid="{00000000-0005-0000-0000-0000CB140000}"/>
    <cellStyle name="20% - Accent3 2 2 3 4 2_OATT calc" xfId="11085" xr:uid="{00000000-0005-0000-0000-0000CC140000}"/>
    <cellStyle name="20% - Accent3 2 2 3 4 3" xfId="11086" xr:uid="{00000000-0005-0000-0000-0000CD140000}"/>
    <cellStyle name="20% - Accent3 2 2 3 4 4" xfId="11087" xr:uid="{00000000-0005-0000-0000-0000CE140000}"/>
    <cellStyle name="20% - Accent3 2 2 3 4 5" xfId="11088" xr:uid="{00000000-0005-0000-0000-0000CF140000}"/>
    <cellStyle name="20% - Accent3 2 2 3 4_OATT calc" xfId="11089" xr:uid="{00000000-0005-0000-0000-0000D0140000}"/>
    <cellStyle name="20% - Accent3 2 2 3 5" xfId="11090" xr:uid="{00000000-0005-0000-0000-0000D1140000}"/>
    <cellStyle name="20% - Accent3 2 2 3 5 2" xfId="11091" xr:uid="{00000000-0005-0000-0000-0000D2140000}"/>
    <cellStyle name="20% - Accent3 2 2 3 5 2 2" xfId="11092" xr:uid="{00000000-0005-0000-0000-0000D3140000}"/>
    <cellStyle name="20% - Accent3 2 2 3 5 2 3" xfId="11093" xr:uid="{00000000-0005-0000-0000-0000D4140000}"/>
    <cellStyle name="20% - Accent3 2 2 3 5 2_OATT calc" xfId="11094" xr:uid="{00000000-0005-0000-0000-0000D5140000}"/>
    <cellStyle name="20% - Accent3 2 2 3 5 3" xfId="11095" xr:uid="{00000000-0005-0000-0000-0000D6140000}"/>
    <cellStyle name="20% - Accent3 2 2 3 5 4" xfId="11096" xr:uid="{00000000-0005-0000-0000-0000D7140000}"/>
    <cellStyle name="20% - Accent3 2 2 3 5_OATT calc" xfId="11097" xr:uid="{00000000-0005-0000-0000-0000D8140000}"/>
    <cellStyle name="20% - Accent3 2 2 3 6" xfId="11098" xr:uid="{00000000-0005-0000-0000-0000D9140000}"/>
    <cellStyle name="20% - Accent3 2 2 3 6 2" xfId="11099" xr:uid="{00000000-0005-0000-0000-0000DA140000}"/>
    <cellStyle name="20% - Accent3 2 2 3 6 3" xfId="11100" xr:uid="{00000000-0005-0000-0000-0000DB140000}"/>
    <cellStyle name="20% - Accent3 2 2 3 6_OATT calc" xfId="11101" xr:uid="{00000000-0005-0000-0000-0000DC140000}"/>
    <cellStyle name="20% - Accent3 2 2 3 7" xfId="11102" xr:uid="{00000000-0005-0000-0000-0000DD140000}"/>
    <cellStyle name="20% - Accent3 2 2 3 8" xfId="11103" xr:uid="{00000000-0005-0000-0000-0000DE140000}"/>
    <cellStyle name="20% - Accent3 2 2 3 9" xfId="11104" xr:uid="{00000000-0005-0000-0000-0000DF140000}"/>
    <cellStyle name="20% - Accent3 2 2 3_OATT calc" xfId="11105" xr:uid="{00000000-0005-0000-0000-0000E0140000}"/>
    <cellStyle name="20% - Accent3 2 2 4" xfId="3596" xr:uid="{00000000-0005-0000-0000-0000E1140000}"/>
    <cellStyle name="20% - Accent3 2 2 4 10" xfId="11106" xr:uid="{00000000-0005-0000-0000-0000E2140000}"/>
    <cellStyle name="20% - Accent3 2 2 4 11" xfId="11107" xr:uid="{00000000-0005-0000-0000-0000E3140000}"/>
    <cellStyle name="20% - Accent3 2 2 4 2" xfId="4697" xr:uid="{00000000-0005-0000-0000-0000E4140000}"/>
    <cellStyle name="20% - Accent3 2 2 4 2 10" xfId="11108" xr:uid="{00000000-0005-0000-0000-0000E5140000}"/>
    <cellStyle name="20% - Accent3 2 2 4 2 11" xfId="11109" xr:uid="{00000000-0005-0000-0000-0000E6140000}"/>
    <cellStyle name="20% - Accent3 2 2 4 2 2" xfId="11110" xr:uid="{00000000-0005-0000-0000-0000E7140000}"/>
    <cellStyle name="20% - Accent3 2 2 4 2 2 2" xfId="11111" xr:uid="{00000000-0005-0000-0000-0000E8140000}"/>
    <cellStyle name="20% - Accent3 2 2 4 2 2 2 2" xfId="11112" xr:uid="{00000000-0005-0000-0000-0000E9140000}"/>
    <cellStyle name="20% - Accent3 2 2 4 2 2 2 3" xfId="11113" xr:uid="{00000000-0005-0000-0000-0000EA140000}"/>
    <cellStyle name="20% - Accent3 2 2 4 2 2 2_OATT calc" xfId="11114" xr:uid="{00000000-0005-0000-0000-0000EB140000}"/>
    <cellStyle name="20% - Accent3 2 2 4 2 2 3" xfId="11115" xr:uid="{00000000-0005-0000-0000-0000EC140000}"/>
    <cellStyle name="20% - Accent3 2 2 4 2 2 4" xfId="11116" xr:uid="{00000000-0005-0000-0000-0000ED140000}"/>
    <cellStyle name="20% - Accent3 2 2 4 2 2 5" xfId="11117" xr:uid="{00000000-0005-0000-0000-0000EE140000}"/>
    <cellStyle name="20% - Accent3 2 2 4 2 2_OATT calc" xfId="11118" xr:uid="{00000000-0005-0000-0000-0000EF140000}"/>
    <cellStyle name="20% - Accent3 2 2 4 2 3" xfId="11119" xr:uid="{00000000-0005-0000-0000-0000F0140000}"/>
    <cellStyle name="20% - Accent3 2 2 4 2 3 2" xfId="11120" xr:uid="{00000000-0005-0000-0000-0000F1140000}"/>
    <cellStyle name="20% - Accent3 2 2 4 2 3 2 2" xfId="11121" xr:uid="{00000000-0005-0000-0000-0000F2140000}"/>
    <cellStyle name="20% - Accent3 2 2 4 2 3 2 3" xfId="11122" xr:uid="{00000000-0005-0000-0000-0000F3140000}"/>
    <cellStyle name="20% - Accent3 2 2 4 2 3 2_OATT calc" xfId="11123" xr:uid="{00000000-0005-0000-0000-0000F4140000}"/>
    <cellStyle name="20% - Accent3 2 2 4 2 3 3" xfId="11124" xr:uid="{00000000-0005-0000-0000-0000F5140000}"/>
    <cellStyle name="20% - Accent3 2 2 4 2 3 4" xfId="11125" xr:uid="{00000000-0005-0000-0000-0000F6140000}"/>
    <cellStyle name="20% - Accent3 2 2 4 2 3_OATT calc" xfId="11126" xr:uid="{00000000-0005-0000-0000-0000F7140000}"/>
    <cellStyle name="20% - Accent3 2 2 4 2 4" xfId="11127" xr:uid="{00000000-0005-0000-0000-0000F8140000}"/>
    <cellStyle name="20% - Accent3 2 2 4 2 4 2" xfId="11128" xr:uid="{00000000-0005-0000-0000-0000F9140000}"/>
    <cellStyle name="20% - Accent3 2 2 4 2 4 3" xfId="11129" xr:uid="{00000000-0005-0000-0000-0000FA140000}"/>
    <cellStyle name="20% - Accent3 2 2 4 2 4_OATT calc" xfId="11130" xr:uid="{00000000-0005-0000-0000-0000FB140000}"/>
    <cellStyle name="20% - Accent3 2 2 4 2 5" xfId="11131" xr:uid="{00000000-0005-0000-0000-0000FC140000}"/>
    <cellStyle name="20% - Accent3 2 2 4 2 6" xfId="11132" xr:uid="{00000000-0005-0000-0000-0000FD140000}"/>
    <cellStyle name="20% - Accent3 2 2 4 2 7" xfId="11133" xr:uid="{00000000-0005-0000-0000-0000FE140000}"/>
    <cellStyle name="20% - Accent3 2 2 4 2 8" xfId="11134" xr:uid="{00000000-0005-0000-0000-0000FF140000}"/>
    <cellStyle name="20% - Accent3 2 2 4 2 9" xfId="11135" xr:uid="{00000000-0005-0000-0000-000000150000}"/>
    <cellStyle name="20% - Accent3 2 2 4 2_OATT calc" xfId="11136" xr:uid="{00000000-0005-0000-0000-000001150000}"/>
    <cellStyle name="20% - Accent3 2 2 4 3" xfId="5660" xr:uid="{00000000-0005-0000-0000-000002150000}"/>
    <cellStyle name="20% - Accent3 2 2 4 3 2" xfId="11137" xr:uid="{00000000-0005-0000-0000-000003150000}"/>
    <cellStyle name="20% - Accent3 2 2 4 3 2 2" xfId="11138" xr:uid="{00000000-0005-0000-0000-000004150000}"/>
    <cellStyle name="20% - Accent3 2 2 4 3 2 3" xfId="11139" xr:uid="{00000000-0005-0000-0000-000005150000}"/>
    <cellStyle name="20% - Accent3 2 2 4 3 2_OATT calc" xfId="11140" xr:uid="{00000000-0005-0000-0000-000006150000}"/>
    <cellStyle name="20% - Accent3 2 2 4 3 3" xfId="11141" xr:uid="{00000000-0005-0000-0000-000007150000}"/>
    <cellStyle name="20% - Accent3 2 2 4 3 4" xfId="11142" xr:uid="{00000000-0005-0000-0000-000008150000}"/>
    <cellStyle name="20% - Accent3 2 2 4 3 5" xfId="11143" xr:uid="{00000000-0005-0000-0000-000009150000}"/>
    <cellStyle name="20% - Accent3 2 2 4 3_OATT calc" xfId="11144" xr:uid="{00000000-0005-0000-0000-00000A150000}"/>
    <cellStyle name="20% - Accent3 2 2 4 4" xfId="11145" xr:uid="{00000000-0005-0000-0000-00000B150000}"/>
    <cellStyle name="20% - Accent3 2 2 4 4 2" xfId="11146" xr:uid="{00000000-0005-0000-0000-00000C150000}"/>
    <cellStyle name="20% - Accent3 2 2 4 4 2 2" xfId="11147" xr:uid="{00000000-0005-0000-0000-00000D150000}"/>
    <cellStyle name="20% - Accent3 2 2 4 4 2 3" xfId="11148" xr:uid="{00000000-0005-0000-0000-00000E150000}"/>
    <cellStyle name="20% - Accent3 2 2 4 4 2_OATT calc" xfId="11149" xr:uid="{00000000-0005-0000-0000-00000F150000}"/>
    <cellStyle name="20% - Accent3 2 2 4 4 3" xfId="11150" xr:uid="{00000000-0005-0000-0000-000010150000}"/>
    <cellStyle name="20% - Accent3 2 2 4 4 4" xfId="11151" xr:uid="{00000000-0005-0000-0000-000011150000}"/>
    <cellStyle name="20% - Accent3 2 2 4 4_OATT calc" xfId="11152" xr:uid="{00000000-0005-0000-0000-000012150000}"/>
    <cellStyle name="20% - Accent3 2 2 4 5" xfId="11153" xr:uid="{00000000-0005-0000-0000-000013150000}"/>
    <cellStyle name="20% - Accent3 2 2 4 5 2" xfId="11154" xr:uid="{00000000-0005-0000-0000-000014150000}"/>
    <cellStyle name="20% - Accent3 2 2 4 5 3" xfId="11155" xr:uid="{00000000-0005-0000-0000-000015150000}"/>
    <cellStyle name="20% - Accent3 2 2 4 5_OATT calc" xfId="11156" xr:uid="{00000000-0005-0000-0000-000016150000}"/>
    <cellStyle name="20% - Accent3 2 2 4 6" xfId="11157" xr:uid="{00000000-0005-0000-0000-000017150000}"/>
    <cellStyle name="20% - Accent3 2 2 4 7" xfId="11158" xr:uid="{00000000-0005-0000-0000-000018150000}"/>
    <cellStyle name="20% - Accent3 2 2 4 8" xfId="11159" xr:uid="{00000000-0005-0000-0000-000019150000}"/>
    <cellStyle name="20% - Accent3 2 2 4 9" xfId="11160" xr:uid="{00000000-0005-0000-0000-00001A150000}"/>
    <cellStyle name="20% - Accent3 2 2 4_OATT calc" xfId="11161" xr:uid="{00000000-0005-0000-0000-00001B150000}"/>
    <cellStyle name="20% - Accent3 2 2 5" xfId="4276" xr:uid="{00000000-0005-0000-0000-00001C150000}"/>
    <cellStyle name="20% - Accent3 2 2 5 10" xfId="11162" xr:uid="{00000000-0005-0000-0000-00001D150000}"/>
    <cellStyle name="20% - Accent3 2 2 5 11" xfId="11163" xr:uid="{00000000-0005-0000-0000-00001E150000}"/>
    <cellStyle name="20% - Accent3 2 2 5 2" xfId="11164" xr:uid="{00000000-0005-0000-0000-00001F150000}"/>
    <cellStyle name="20% - Accent3 2 2 5 2 2" xfId="11165" xr:uid="{00000000-0005-0000-0000-000020150000}"/>
    <cellStyle name="20% - Accent3 2 2 5 2 2 2" xfId="11166" xr:uid="{00000000-0005-0000-0000-000021150000}"/>
    <cellStyle name="20% - Accent3 2 2 5 2 2 3" xfId="11167" xr:uid="{00000000-0005-0000-0000-000022150000}"/>
    <cellStyle name="20% - Accent3 2 2 5 2 2_OATT calc" xfId="11168" xr:uid="{00000000-0005-0000-0000-000023150000}"/>
    <cellStyle name="20% - Accent3 2 2 5 2 3" xfId="11169" xr:uid="{00000000-0005-0000-0000-000024150000}"/>
    <cellStyle name="20% - Accent3 2 2 5 2 4" xfId="11170" xr:uid="{00000000-0005-0000-0000-000025150000}"/>
    <cellStyle name="20% - Accent3 2 2 5 2 5" xfId="11171" xr:uid="{00000000-0005-0000-0000-000026150000}"/>
    <cellStyle name="20% - Accent3 2 2 5 2_OATT calc" xfId="11172" xr:uid="{00000000-0005-0000-0000-000027150000}"/>
    <cellStyle name="20% - Accent3 2 2 5 3" xfId="11173" xr:uid="{00000000-0005-0000-0000-000028150000}"/>
    <cellStyle name="20% - Accent3 2 2 5 3 2" xfId="11174" xr:uid="{00000000-0005-0000-0000-000029150000}"/>
    <cellStyle name="20% - Accent3 2 2 5 3 2 2" xfId="11175" xr:uid="{00000000-0005-0000-0000-00002A150000}"/>
    <cellStyle name="20% - Accent3 2 2 5 3 2 3" xfId="11176" xr:uid="{00000000-0005-0000-0000-00002B150000}"/>
    <cellStyle name="20% - Accent3 2 2 5 3 2_OATT calc" xfId="11177" xr:uid="{00000000-0005-0000-0000-00002C150000}"/>
    <cellStyle name="20% - Accent3 2 2 5 3 3" xfId="11178" xr:uid="{00000000-0005-0000-0000-00002D150000}"/>
    <cellStyle name="20% - Accent3 2 2 5 3 4" xfId="11179" xr:uid="{00000000-0005-0000-0000-00002E150000}"/>
    <cellStyle name="20% - Accent3 2 2 5 3_OATT calc" xfId="11180" xr:uid="{00000000-0005-0000-0000-00002F150000}"/>
    <cellStyle name="20% - Accent3 2 2 5 4" xfId="11181" xr:uid="{00000000-0005-0000-0000-000030150000}"/>
    <cellStyle name="20% - Accent3 2 2 5 4 2" xfId="11182" xr:uid="{00000000-0005-0000-0000-000031150000}"/>
    <cellStyle name="20% - Accent3 2 2 5 4 3" xfId="11183" xr:uid="{00000000-0005-0000-0000-000032150000}"/>
    <cellStyle name="20% - Accent3 2 2 5 4_OATT calc" xfId="11184" xr:uid="{00000000-0005-0000-0000-000033150000}"/>
    <cellStyle name="20% - Accent3 2 2 5 5" xfId="11185" xr:uid="{00000000-0005-0000-0000-000034150000}"/>
    <cellStyle name="20% - Accent3 2 2 5 6" xfId="11186" xr:uid="{00000000-0005-0000-0000-000035150000}"/>
    <cellStyle name="20% - Accent3 2 2 5 7" xfId="11187" xr:uid="{00000000-0005-0000-0000-000036150000}"/>
    <cellStyle name="20% - Accent3 2 2 5 8" xfId="11188" xr:uid="{00000000-0005-0000-0000-000037150000}"/>
    <cellStyle name="20% - Accent3 2 2 5 9" xfId="11189" xr:uid="{00000000-0005-0000-0000-000038150000}"/>
    <cellStyle name="20% - Accent3 2 2 5_OATT calc" xfId="11190" xr:uid="{00000000-0005-0000-0000-000039150000}"/>
    <cellStyle name="20% - Accent3 2 2 6" xfId="5176" xr:uid="{00000000-0005-0000-0000-00003A150000}"/>
    <cellStyle name="20% - Accent3 2 2 6 2" xfId="11191" xr:uid="{00000000-0005-0000-0000-00003B150000}"/>
    <cellStyle name="20% - Accent3 2 2 6 2 2" xfId="11192" xr:uid="{00000000-0005-0000-0000-00003C150000}"/>
    <cellStyle name="20% - Accent3 2 2 6 2 3" xfId="11193" xr:uid="{00000000-0005-0000-0000-00003D150000}"/>
    <cellStyle name="20% - Accent3 2 2 6 2_OATT calc" xfId="11194" xr:uid="{00000000-0005-0000-0000-00003E150000}"/>
    <cellStyle name="20% - Accent3 2 2 6 3" xfId="11195" xr:uid="{00000000-0005-0000-0000-00003F150000}"/>
    <cellStyle name="20% - Accent3 2 2 6 4" xfId="11196" xr:uid="{00000000-0005-0000-0000-000040150000}"/>
    <cellStyle name="20% - Accent3 2 2 6 5" xfId="11197" xr:uid="{00000000-0005-0000-0000-000041150000}"/>
    <cellStyle name="20% - Accent3 2 2 6_OATT calc" xfId="11198" xr:uid="{00000000-0005-0000-0000-000042150000}"/>
    <cellStyle name="20% - Accent3 2 2 7" xfId="3009" xr:uid="{00000000-0005-0000-0000-000043150000}"/>
    <cellStyle name="20% - Accent3 2 2 7 2" xfId="11199" xr:uid="{00000000-0005-0000-0000-000044150000}"/>
    <cellStyle name="20% - Accent3 2 2 7 2 2" xfId="11200" xr:uid="{00000000-0005-0000-0000-000045150000}"/>
    <cellStyle name="20% - Accent3 2 2 7 2 3" xfId="11201" xr:uid="{00000000-0005-0000-0000-000046150000}"/>
    <cellStyle name="20% - Accent3 2 2 7 2_OATT calc" xfId="11202" xr:uid="{00000000-0005-0000-0000-000047150000}"/>
    <cellStyle name="20% - Accent3 2 2 7 3" xfId="11203" xr:uid="{00000000-0005-0000-0000-000048150000}"/>
    <cellStyle name="20% - Accent3 2 2 7 4" xfId="11204" xr:uid="{00000000-0005-0000-0000-000049150000}"/>
    <cellStyle name="20% - Accent3 2 2 7_OATT calc" xfId="11205" xr:uid="{00000000-0005-0000-0000-00004A150000}"/>
    <cellStyle name="20% - Accent3 2 2 8" xfId="11206" xr:uid="{00000000-0005-0000-0000-00004B150000}"/>
    <cellStyle name="20% - Accent3 2 2 8 2" xfId="11207" xr:uid="{00000000-0005-0000-0000-00004C150000}"/>
    <cellStyle name="20% - Accent3 2 2 8 2 2" xfId="11208" xr:uid="{00000000-0005-0000-0000-00004D150000}"/>
    <cellStyle name="20% - Accent3 2 2 8 2 3" xfId="11209" xr:uid="{00000000-0005-0000-0000-00004E150000}"/>
    <cellStyle name="20% - Accent3 2 2 8 2_OATT calc" xfId="11210" xr:uid="{00000000-0005-0000-0000-00004F150000}"/>
    <cellStyle name="20% - Accent3 2 2 8 3" xfId="11211" xr:uid="{00000000-0005-0000-0000-000050150000}"/>
    <cellStyle name="20% - Accent3 2 2 8 4" xfId="11212" xr:uid="{00000000-0005-0000-0000-000051150000}"/>
    <cellStyle name="20% - Accent3 2 2 8_OATT calc" xfId="11213" xr:uid="{00000000-0005-0000-0000-000052150000}"/>
    <cellStyle name="20% - Accent3 2 2 9" xfId="11214" xr:uid="{00000000-0005-0000-0000-000053150000}"/>
    <cellStyle name="20% - Accent3 2 2 9 2" xfId="11215" xr:uid="{00000000-0005-0000-0000-000054150000}"/>
    <cellStyle name="20% - Accent3 2 2 9 3" xfId="11216" xr:uid="{00000000-0005-0000-0000-000055150000}"/>
    <cellStyle name="20% - Accent3 2 2 9_OATT calc" xfId="11217" xr:uid="{00000000-0005-0000-0000-000056150000}"/>
    <cellStyle name="20% - Accent3 2 2_OATT calc" xfId="11218" xr:uid="{00000000-0005-0000-0000-000057150000}"/>
    <cellStyle name="20% - Accent3 2 3" xfId="3055" xr:uid="{00000000-0005-0000-0000-000058150000}"/>
    <cellStyle name="20% - Accent3 2 3 2" xfId="11219" xr:uid="{00000000-0005-0000-0000-000059150000}"/>
    <cellStyle name="20% - Accent3 2 4" xfId="3106" xr:uid="{00000000-0005-0000-0000-00005A150000}"/>
    <cellStyle name="20% - Accent3 2 4 10" xfId="11220" xr:uid="{00000000-0005-0000-0000-00005B150000}"/>
    <cellStyle name="20% - Accent3 2 4 11" xfId="11221" xr:uid="{00000000-0005-0000-0000-00005C150000}"/>
    <cellStyle name="20% - Accent3 2 4 12" xfId="11222" xr:uid="{00000000-0005-0000-0000-00005D150000}"/>
    <cellStyle name="20% - Accent3 2 4 2" xfId="3691" xr:uid="{00000000-0005-0000-0000-00005E150000}"/>
    <cellStyle name="20% - Accent3 2 4 2 10" xfId="11223" xr:uid="{00000000-0005-0000-0000-00005F150000}"/>
    <cellStyle name="20% - Accent3 2 4 2 11" xfId="11224" xr:uid="{00000000-0005-0000-0000-000060150000}"/>
    <cellStyle name="20% - Accent3 2 4 2 2" xfId="4791" xr:uid="{00000000-0005-0000-0000-000061150000}"/>
    <cellStyle name="20% - Accent3 2 4 2 2 10" xfId="11225" xr:uid="{00000000-0005-0000-0000-000062150000}"/>
    <cellStyle name="20% - Accent3 2 4 2 2 11" xfId="11226" xr:uid="{00000000-0005-0000-0000-000063150000}"/>
    <cellStyle name="20% - Accent3 2 4 2 2 2" xfId="11227" xr:uid="{00000000-0005-0000-0000-000064150000}"/>
    <cellStyle name="20% - Accent3 2 4 2 2 2 2" xfId="11228" xr:uid="{00000000-0005-0000-0000-000065150000}"/>
    <cellStyle name="20% - Accent3 2 4 2 2 2 2 2" xfId="11229" xr:uid="{00000000-0005-0000-0000-000066150000}"/>
    <cellStyle name="20% - Accent3 2 4 2 2 2 2 3" xfId="11230" xr:uid="{00000000-0005-0000-0000-000067150000}"/>
    <cellStyle name="20% - Accent3 2 4 2 2 2 2_OATT calc" xfId="11231" xr:uid="{00000000-0005-0000-0000-000068150000}"/>
    <cellStyle name="20% - Accent3 2 4 2 2 2 3" xfId="11232" xr:uid="{00000000-0005-0000-0000-000069150000}"/>
    <cellStyle name="20% - Accent3 2 4 2 2 2 4" xfId="11233" xr:uid="{00000000-0005-0000-0000-00006A150000}"/>
    <cellStyle name="20% - Accent3 2 4 2 2 2 5" xfId="11234" xr:uid="{00000000-0005-0000-0000-00006B150000}"/>
    <cellStyle name="20% - Accent3 2 4 2 2 2_OATT calc" xfId="11235" xr:uid="{00000000-0005-0000-0000-00006C150000}"/>
    <cellStyle name="20% - Accent3 2 4 2 2 3" xfId="11236" xr:uid="{00000000-0005-0000-0000-00006D150000}"/>
    <cellStyle name="20% - Accent3 2 4 2 2 3 2" xfId="11237" xr:uid="{00000000-0005-0000-0000-00006E150000}"/>
    <cellStyle name="20% - Accent3 2 4 2 2 3 2 2" xfId="11238" xr:uid="{00000000-0005-0000-0000-00006F150000}"/>
    <cellStyle name="20% - Accent3 2 4 2 2 3 2 3" xfId="11239" xr:uid="{00000000-0005-0000-0000-000070150000}"/>
    <cellStyle name="20% - Accent3 2 4 2 2 3 2_OATT calc" xfId="11240" xr:uid="{00000000-0005-0000-0000-000071150000}"/>
    <cellStyle name="20% - Accent3 2 4 2 2 3 3" xfId="11241" xr:uid="{00000000-0005-0000-0000-000072150000}"/>
    <cellStyle name="20% - Accent3 2 4 2 2 3 4" xfId="11242" xr:uid="{00000000-0005-0000-0000-000073150000}"/>
    <cellStyle name="20% - Accent3 2 4 2 2 3_OATT calc" xfId="11243" xr:uid="{00000000-0005-0000-0000-000074150000}"/>
    <cellStyle name="20% - Accent3 2 4 2 2 4" xfId="11244" xr:uid="{00000000-0005-0000-0000-000075150000}"/>
    <cellStyle name="20% - Accent3 2 4 2 2 4 2" xfId="11245" xr:uid="{00000000-0005-0000-0000-000076150000}"/>
    <cellStyle name="20% - Accent3 2 4 2 2 4 3" xfId="11246" xr:uid="{00000000-0005-0000-0000-000077150000}"/>
    <cellStyle name="20% - Accent3 2 4 2 2 4_OATT calc" xfId="11247" xr:uid="{00000000-0005-0000-0000-000078150000}"/>
    <cellStyle name="20% - Accent3 2 4 2 2 5" xfId="11248" xr:uid="{00000000-0005-0000-0000-000079150000}"/>
    <cellStyle name="20% - Accent3 2 4 2 2 6" xfId="11249" xr:uid="{00000000-0005-0000-0000-00007A150000}"/>
    <cellStyle name="20% - Accent3 2 4 2 2 7" xfId="11250" xr:uid="{00000000-0005-0000-0000-00007B150000}"/>
    <cellStyle name="20% - Accent3 2 4 2 2 8" xfId="11251" xr:uid="{00000000-0005-0000-0000-00007C150000}"/>
    <cellStyle name="20% - Accent3 2 4 2 2 9" xfId="11252" xr:uid="{00000000-0005-0000-0000-00007D150000}"/>
    <cellStyle name="20% - Accent3 2 4 2 2_OATT calc" xfId="11253" xr:uid="{00000000-0005-0000-0000-00007E150000}"/>
    <cellStyle name="20% - Accent3 2 4 2 3" xfId="5751" xr:uid="{00000000-0005-0000-0000-00007F150000}"/>
    <cellStyle name="20% - Accent3 2 4 2 3 2" xfId="11254" xr:uid="{00000000-0005-0000-0000-000080150000}"/>
    <cellStyle name="20% - Accent3 2 4 2 3 2 2" xfId="11255" xr:uid="{00000000-0005-0000-0000-000081150000}"/>
    <cellStyle name="20% - Accent3 2 4 2 3 2 3" xfId="11256" xr:uid="{00000000-0005-0000-0000-000082150000}"/>
    <cellStyle name="20% - Accent3 2 4 2 3 2_OATT calc" xfId="11257" xr:uid="{00000000-0005-0000-0000-000083150000}"/>
    <cellStyle name="20% - Accent3 2 4 2 3 3" xfId="11258" xr:uid="{00000000-0005-0000-0000-000084150000}"/>
    <cellStyle name="20% - Accent3 2 4 2 3 4" xfId="11259" xr:uid="{00000000-0005-0000-0000-000085150000}"/>
    <cellStyle name="20% - Accent3 2 4 2 3 5" xfId="11260" xr:uid="{00000000-0005-0000-0000-000086150000}"/>
    <cellStyle name="20% - Accent3 2 4 2 3_OATT calc" xfId="11261" xr:uid="{00000000-0005-0000-0000-000087150000}"/>
    <cellStyle name="20% - Accent3 2 4 2 4" xfId="11262" xr:uid="{00000000-0005-0000-0000-000088150000}"/>
    <cellStyle name="20% - Accent3 2 4 2 4 2" xfId="11263" xr:uid="{00000000-0005-0000-0000-000089150000}"/>
    <cellStyle name="20% - Accent3 2 4 2 4 2 2" xfId="11264" xr:uid="{00000000-0005-0000-0000-00008A150000}"/>
    <cellStyle name="20% - Accent3 2 4 2 4 2 3" xfId="11265" xr:uid="{00000000-0005-0000-0000-00008B150000}"/>
    <cellStyle name="20% - Accent3 2 4 2 4 2_OATT calc" xfId="11266" xr:uid="{00000000-0005-0000-0000-00008C150000}"/>
    <cellStyle name="20% - Accent3 2 4 2 4 3" xfId="11267" xr:uid="{00000000-0005-0000-0000-00008D150000}"/>
    <cellStyle name="20% - Accent3 2 4 2 4 4" xfId="11268" xr:uid="{00000000-0005-0000-0000-00008E150000}"/>
    <cellStyle name="20% - Accent3 2 4 2 4_OATT calc" xfId="11269" xr:uid="{00000000-0005-0000-0000-00008F150000}"/>
    <cellStyle name="20% - Accent3 2 4 2 5" xfId="11270" xr:uid="{00000000-0005-0000-0000-000090150000}"/>
    <cellStyle name="20% - Accent3 2 4 2 5 2" xfId="11271" xr:uid="{00000000-0005-0000-0000-000091150000}"/>
    <cellStyle name="20% - Accent3 2 4 2 5 3" xfId="11272" xr:uid="{00000000-0005-0000-0000-000092150000}"/>
    <cellStyle name="20% - Accent3 2 4 2 5_OATT calc" xfId="11273" xr:uid="{00000000-0005-0000-0000-000093150000}"/>
    <cellStyle name="20% - Accent3 2 4 2 6" xfId="11274" xr:uid="{00000000-0005-0000-0000-000094150000}"/>
    <cellStyle name="20% - Accent3 2 4 2 7" xfId="11275" xr:uid="{00000000-0005-0000-0000-000095150000}"/>
    <cellStyle name="20% - Accent3 2 4 2 8" xfId="11276" xr:uid="{00000000-0005-0000-0000-000096150000}"/>
    <cellStyle name="20% - Accent3 2 4 2 9" xfId="11277" xr:uid="{00000000-0005-0000-0000-000097150000}"/>
    <cellStyle name="20% - Accent3 2 4 2_OATT calc" xfId="11278" xr:uid="{00000000-0005-0000-0000-000098150000}"/>
    <cellStyle name="20% - Accent3 2 4 3" xfId="4373" xr:uid="{00000000-0005-0000-0000-000099150000}"/>
    <cellStyle name="20% - Accent3 2 4 3 10" xfId="11279" xr:uid="{00000000-0005-0000-0000-00009A150000}"/>
    <cellStyle name="20% - Accent3 2 4 3 11" xfId="11280" xr:uid="{00000000-0005-0000-0000-00009B150000}"/>
    <cellStyle name="20% - Accent3 2 4 3 2" xfId="11281" xr:uid="{00000000-0005-0000-0000-00009C150000}"/>
    <cellStyle name="20% - Accent3 2 4 3 2 2" xfId="11282" xr:uid="{00000000-0005-0000-0000-00009D150000}"/>
    <cellStyle name="20% - Accent3 2 4 3 2 2 2" xfId="11283" xr:uid="{00000000-0005-0000-0000-00009E150000}"/>
    <cellStyle name="20% - Accent3 2 4 3 2 2 3" xfId="11284" xr:uid="{00000000-0005-0000-0000-00009F150000}"/>
    <cellStyle name="20% - Accent3 2 4 3 2 2_OATT calc" xfId="11285" xr:uid="{00000000-0005-0000-0000-0000A0150000}"/>
    <cellStyle name="20% - Accent3 2 4 3 2 3" xfId="11286" xr:uid="{00000000-0005-0000-0000-0000A1150000}"/>
    <cellStyle name="20% - Accent3 2 4 3 2 4" xfId="11287" xr:uid="{00000000-0005-0000-0000-0000A2150000}"/>
    <cellStyle name="20% - Accent3 2 4 3 2 5" xfId="11288" xr:uid="{00000000-0005-0000-0000-0000A3150000}"/>
    <cellStyle name="20% - Accent3 2 4 3 2_OATT calc" xfId="11289" xr:uid="{00000000-0005-0000-0000-0000A4150000}"/>
    <cellStyle name="20% - Accent3 2 4 3 3" xfId="11290" xr:uid="{00000000-0005-0000-0000-0000A5150000}"/>
    <cellStyle name="20% - Accent3 2 4 3 3 2" xfId="11291" xr:uid="{00000000-0005-0000-0000-0000A6150000}"/>
    <cellStyle name="20% - Accent3 2 4 3 3 2 2" xfId="11292" xr:uid="{00000000-0005-0000-0000-0000A7150000}"/>
    <cellStyle name="20% - Accent3 2 4 3 3 2 3" xfId="11293" xr:uid="{00000000-0005-0000-0000-0000A8150000}"/>
    <cellStyle name="20% - Accent3 2 4 3 3 2_OATT calc" xfId="11294" xr:uid="{00000000-0005-0000-0000-0000A9150000}"/>
    <cellStyle name="20% - Accent3 2 4 3 3 3" xfId="11295" xr:uid="{00000000-0005-0000-0000-0000AA150000}"/>
    <cellStyle name="20% - Accent3 2 4 3 3 4" xfId="11296" xr:uid="{00000000-0005-0000-0000-0000AB150000}"/>
    <cellStyle name="20% - Accent3 2 4 3 3_OATT calc" xfId="11297" xr:uid="{00000000-0005-0000-0000-0000AC150000}"/>
    <cellStyle name="20% - Accent3 2 4 3 4" xfId="11298" xr:uid="{00000000-0005-0000-0000-0000AD150000}"/>
    <cellStyle name="20% - Accent3 2 4 3 4 2" xfId="11299" xr:uid="{00000000-0005-0000-0000-0000AE150000}"/>
    <cellStyle name="20% - Accent3 2 4 3 4 3" xfId="11300" xr:uid="{00000000-0005-0000-0000-0000AF150000}"/>
    <cellStyle name="20% - Accent3 2 4 3 4_OATT calc" xfId="11301" xr:uid="{00000000-0005-0000-0000-0000B0150000}"/>
    <cellStyle name="20% - Accent3 2 4 3 5" xfId="11302" xr:uid="{00000000-0005-0000-0000-0000B1150000}"/>
    <cellStyle name="20% - Accent3 2 4 3 6" xfId="11303" xr:uid="{00000000-0005-0000-0000-0000B2150000}"/>
    <cellStyle name="20% - Accent3 2 4 3 7" xfId="11304" xr:uid="{00000000-0005-0000-0000-0000B3150000}"/>
    <cellStyle name="20% - Accent3 2 4 3 8" xfId="11305" xr:uid="{00000000-0005-0000-0000-0000B4150000}"/>
    <cellStyle name="20% - Accent3 2 4 3 9" xfId="11306" xr:uid="{00000000-0005-0000-0000-0000B5150000}"/>
    <cellStyle name="20% - Accent3 2 4 3_OATT calc" xfId="11307" xr:uid="{00000000-0005-0000-0000-0000B6150000}"/>
    <cellStyle name="20% - Accent3 2 4 4" xfId="5262" xr:uid="{00000000-0005-0000-0000-0000B7150000}"/>
    <cellStyle name="20% - Accent3 2 4 4 2" xfId="11308" xr:uid="{00000000-0005-0000-0000-0000B8150000}"/>
    <cellStyle name="20% - Accent3 2 4 4 2 2" xfId="11309" xr:uid="{00000000-0005-0000-0000-0000B9150000}"/>
    <cellStyle name="20% - Accent3 2 4 4 2 3" xfId="11310" xr:uid="{00000000-0005-0000-0000-0000BA150000}"/>
    <cellStyle name="20% - Accent3 2 4 4 2_OATT calc" xfId="11311" xr:uid="{00000000-0005-0000-0000-0000BB150000}"/>
    <cellStyle name="20% - Accent3 2 4 4 3" xfId="11312" xr:uid="{00000000-0005-0000-0000-0000BC150000}"/>
    <cellStyle name="20% - Accent3 2 4 4 4" xfId="11313" xr:uid="{00000000-0005-0000-0000-0000BD150000}"/>
    <cellStyle name="20% - Accent3 2 4 4 5" xfId="11314" xr:uid="{00000000-0005-0000-0000-0000BE150000}"/>
    <cellStyle name="20% - Accent3 2 4 4_OATT calc" xfId="11315" xr:uid="{00000000-0005-0000-0000-0000BF150000}"/>
    <cellStyle name="20% - Accent3 2 4 5" xfId="11316" xr:uid="{00000000-0005-0000-0000-0000C0150000}"/>
    <cellStyle name="20% - Accent3 2 4 5 2" xfId="11317" xr:uid="{00000000-0005-0000-0000-0000C1150000}"/>
    <cellStyle name="20% - Accent3 2 4 5 2 2" xfId="11318" xr:uid="{00000000-0005-0000-0000-0000C2150000}"/>
    <cellStyle name="20% - Accent3 2 4 5 2 3" xfId="11319" xr:uid="{00000000-0005-0000-0000-0000C3150000}"/>
    <cellStyle name="20% - Accent3 2 4 5 2_OATT calc" xfId="11320" xr:uid="{00000000-0005-0000-0000-0000C4150000}"/>
    <cellStyle name="20% - Accent3 2 4 5 3" xfId="11321" xr:uid="{00000000-0005-0000-0000-0000C5150000}"/>
    <cellStyle name="20% - Accent3 2 4 5 4" xfId="11322" xr:uid="{00000000-0005-0000-0000-0000C6150000}"/>
    <cellStyle name="20% - Accent3 2 4 5_OATT calc" xfId="11323" xr:uid="{00000000-0005-0000-0000-0000C7150000}"/>
    <cellStyle name="20% - Accent3 2 4 6" xfId="11324" xr:uid="{00000000-0005-0000-0000-0000C8150000}"/>
    <cellStyle name="20% - Accent3 2 4 6 2" xfId="11325" xr:uid="{00000000-0005-0000-0000-0000C9150000}"/>
    <cellStyle name="20% - Accent3 2 4 6 3" xfId="11326" xr:uid="{00000000-0005-0000-0000-0000CA150000}"/>
    <cellStyle name="20% - Accent3 2 4 6_OATT calc" xfId="11327" xr:uid="{00000000-0005-0000-0000-0000CB150000}"/>
    <cellStyle name="20% - Accent3 2 4 7" xfId="11328" xr:uid="{00000000-0005-0000-0000-0000CC150000}"/>
    <cellStyle name="20% - Accent3 2 4 8" xfId="11329" xr:uid="{00000000-0005-0000-0000-0000CD150000}"/>
    <cellStyle name="20% - Accent3 2 4 9" xfId="11330" xr:uid="{00000000-0005-0000-0000-0000CE150000}"/>
    <cellStyle name="20% - Accent3 2 4_OATT calc" xfId="11331" xr:uid="{00000000-0005-0000-0000-0000CF150000}"/>
    <cellStyle name="20% - Accent3 2 5" xfId="4168" xr:uid="{00000000-0005-0000-0000-0000D0150000}"/>
    <cellStyle name="20% - Accent3 2 5 2" xfId="11332" xr:uid="{00000000-0005-0000-0000-0000D1150000}"/>
    <cellStyle name="20% - Accent3 2 5 2 2" xfId="11333" xr:uid="{00000000-0005-0000-0000-0000D2150000}"/>
    <cellStyle name="20% - Accent3 2 5 2 3" xfId="11334" xr:uid="{00000000-0005-0000-0000-0000D3150000}"/>
    <cellStyle name="20% - Accent3 2 5 2_OATT calc" xfId="11335" xr:uid="{00000000-0005-0000-0000-0000D4150000}"/>
    <cellStyle name="20% - Accent3 2 5 3" xfId="11336" xr:uid="{00000000-0005-0000-0000-0000D5150000}"/>
    <cellStyle name="20% - Accent3 2 5 4" xfId="11337" xr:uid="{00000000-0005-0000-0000-0000D6150000}"/>
    <cellStyle name="20% - Accent3 2 5 5" xfId="11338" xr:uid="{00000000-0005-0000-0000-0000D7150000}"/>
    <cellStyle name="20% - Accent3 2 5_OATT calc" xfId="11339" xr:uid="{00000000-0005-0000-0000-0000D8150000}"/>
    <cellStyle name="20% - Accent3 2 6" xfId="4055" xr:uid="{00000000-0005-0000-0000-0000D9150000}"/>
    <cellStyle name="20% - Accent3 2 6 2" xfId="6025" xr:uid="{00000000-0005-0000-0000-0000DA150000}"/>
    <cellStyle name="20% - Accent3 2 6 2 2" xfId="11340" xr:uid="{00000000-0005-0000-0000-0000DB150000}"/>
    <cellStyle name="20% - Accent3 2 6 2 3" xfId="11341" xr:uid="{00000000-0005-0000-0000-0000DC150000}"/>
    <cellStyle name="20% - Accent3 2 6 2_OATT calc" xfId="11342" xr:uid="{00000000-0005-0000-0000-0000DD150000}"/>
    <cellStyle name="20% - Accent3 2 6 3" xfId="11343" xr:uid="{00000000-0005-0000-0000-0000DE150000}"/>
    <cellStyle name="20% - Accent3 2 6 4" xfId="11344" xr:uid="{00000000-0005-0000-0000-0000DF150000}"/>
    <cellStyle name="20% - Accent3 2 6_OATT calc" xfId="11345" xr:uid="{00000000-0005-0000-0000-0000E0150000}"/>
    <cellStyle name="20% - Accent3 2 7" xfId="2939" xr:uid="{00000000-0005-0000-0000-0000E1150000}"/>
    <cellStyle name="20% - Accent3 2 7 2" xfId="11346" xr:uid="{00000000-0005-0000-0000-0000E2150000}"/>
    <cellStyle name="20% - Accent3 2 7 3" xfId="11347" xr:uid="{00000000-0005-0000-0000-0000E3150000}"/>
    <cellStyle name="20% - Accent3 2 7_OATT calc" xfId="11348" xr:uid="{00000000-0005-0000-0000-0000E4150000}"/>
    <cellStyle name="20% - Accent3 2 8" xfId="11349" xr:uid="{00000000-0005-0000-0000-0000E5150000}"/>
    <cellStyle name="20% - Accent3 2 9" xfId="11350" xr:uid="{00000000-0005-0000-0000-0000E6150000}"/>
    <cellStyle name="20% - Accent3 2_OATT calc" xfId="11351" xr:uid="{00000000-0005-0000-0000-0000E7150000}"/>
    <cellStyle name="20% - Accent3 20" xfId="11352" xr:uid="{00000000-0005-0000-0000-0000E8150000}"/>
    <cellStyle name="20% - Accent3 21" xfId="11353" xr:uid="{00000000-0005-0000-0000-0000E9150000}"/>
    <cellStyle name="20% - Accent3 22" xfId="11354" xr:uid="{00000000-0005-0000-0000-0000EA150000}"/>
    <cellStyle name="20% - Accent3 23" xfId="11355" xr:uid="{00000000-0005-0000-0000-0000EB150000}"/>
    <cellStyle name="20% - Accent3 24" xfId="11356" xr:uid="{00000000-0005-0000-0000-0000EC150000}"/>
    <cellStyle name="20% - Accent3 25" xfId="11357" xr:uid="{00000000-0005-0000-0000-0000ED150000}"/>
    <cellStyle name="20% - Accent3 26" xfId="11358" xr:uid="{00000000-0005-0000-0000-0000EE150000}"/>
    <cellStyle name="20% - Accent3 27" xfId="11359" xr:uid="{00000000-0005-0000-0000-0000EF150000}"/>
    <cellStyle name="20% - Accent3 28" xfId="11360" xr:uid="{00000000-0005-0000-0000-0000F0150000}"/>
    <cellStyle name="20% - Accent3 29" xfId="11361" xr:uid="{00000000-0005-0000-0000-0000F1150000}"/>
    <cellStyle name="20% - Accent3 3" xfId="19" xr:uid="{00000000-0005-0000-0000-0000F2150000}"/>
    <cellStyle name="20% - Accent3 3 10" xfId="11362" xr:uid="{00000000-0005-0000-0000-0000F3150000}"/>
    <cellStyle name="20% - Accent3 3 11" xfId="11363" xr:uid="{00000000-0005-0000-0000-0000F4150000}"/>
    <cellStyle name="20% - Accent3 3 12" xfId="11364" xr:uid="{00000000-0005-0000-0000-0000F5150000}"/>
    <cellStyle name="20% - Accent3 3 13" xfId="11365" xr:uid="{00000000-0005-0000-0000-0000F6150000}"/>
    <cellStyle name="20% - Accent3 3 14" xfId="11366" xr:uid="{00000000-0005-0000-0000-0000F7150000}"/>
    <cellStyle name="20% - Accent3 3 15" xfId="11367" xr:uid="{00000000-0005-0000-0000-0000F8150000}"/>
    <cellStyle name="20% - Accent3 3 2" xfId="20" xr:uid="{00000000-0005-0000-0000-0000F9150000}"/>
    <cellStyle name="20% - Accent3 3 2 10" xfId="11368" xr:uid="{00000000-0005-0000-0000-0000FA150000}"/>
    <cellStyle name="20% - Accent3 3 2 11" xfId="11369" xr:uid="{00000000-0005-0000-0000-0000FB150000}"/>
    <cellStyle name="20% - Accent3 3 2 12" xfId="11370" xr:uid="{00000000-0005-0000-0000-0000FC150000}"/>
    <cellStyle name="20% - Accent3 3 2 13" xfId="11371" xr:uid="{00000000-0005-0000-0000-0000FD150000}"/>
    <cellStyle name="20% - Accent3 3 2 14" xfId="11372" xr:uid="{00000000-0005-0000-0000-0000FE150000}"/>
    <cellStyle name="20% - Accent3 3 2 2" xfId="3176" xr:uid="{00000000-0005-0000-0000-0000FF150000}"/>
    <cellStyle name="20% - Accent3 3 2 2 10" xfId="11373" xr:uid="{00000000-0005-0000-0000-000000160000}"/>
    <cellStyle name="20% - Accent3 3 2 2 11" xfId="11374" xr:uid="{00000000-0005-0000-0000-000001160000}"/>
    <cellStyle name="20% - Accent3 3 2 2 12" xfId="11375" xr:uid="{00000000-0005-0000-0000-000002160000}"/>
    <cellStyle name="20% - Accent3 3 2 2 2" xfId="3764" xr:uid="{00000000-0005-0000-0000-000003160000}"/>
    <cellStyle name="20% - Accent3 3 2 2 2 10" xfId="11376" xr:uid="{00000000-0005-0000-0000-000004160000}"/>
    <cellStyle name="20% - Accent3 3 2 2 2 11" xfId="11377" xr:uid="{00000000-0005-0000-0000-000005160000}"/>
    <cellStyle name="20% - Accent3 3 2 2 2 2" xfId="4865" xr:uid="{00000000-0005-0000-0000-000006160000}"/>
    <cellStyle name="20% - Accent3 3 2 2 2 2 10" xfId="11378" xr:uid="{00000000-0005-0000-0000-000007160000}"/>
    <cellStyle name="20% - Accent3 3 2 2 2 2 11" xfId="11379" xr:uid="{00000000-0005-0000-0000-000008160000}"/>
    <cellStyle name="20% - Accent3 3 2 2 2 2 2" xfId="11380" xr:uid="{00000000-0005-0000-0000-000009160000}"/>
    <cellStyle name="20% - Accent3 3 2 2 2 2 2 2" xfId="11381" xr:uid="{00000000-0005-0000-0000-00000A160000}"/>
    <cellStyle name="20% - Accent3 3 2 2 2 2 2 2 2" xfId="11382" xr:uid="{00000000-0005-0000-0000-00000B160000}"/>
    <cellStyle name="20% - Accent3 3 2 2 2 2 2 2 3" xfId="11383" xr:uid="{00000000-0005-0000-0000-00000C160000}"/>
    <cellStyle name="20% - Accent3 3 2 2 2 2 2 2_OATT calc" xfId="11384" xr:uid="{00000000-0005-0000-0000-00000D160000}"/>
    <cellStyle name="20% - Accent3 3 2 2 2 2 2 3" xfId="11385" xr:uid="{00000000-0005-0000-0000-00000E160000}"/>
    <cellStyle name="20% - Accent3 3 2 2 2 2 2 4" xfId="11386" xr:uid="{00000000-0005-0000-0000-00000F160000}"/>
    <cellStyle name="20% - Accent3 3 2 2 2 2 2 5" xfId="11387" xr:uid="{00000000-0005-0000-0000-000010160000}"/>
    <cellStyle name="20% - Accent3 3 2 2 2 2 2_OATT calc" xfId="11388" xr:uid="{00000000-0005-0000-0000-000011160000}"/>
    <cellStyle name="20% - Accent3 3 2 2 2 2 3" xfId="11389" xr:uid="{00000000-0005-0000-0000-000012160000}"/>
    <cellStyle name="20% - Accent3 3 2 2 2 2 3 2" xfId="11390" xr:uid="{00000000-0005-0000-0000-000013160000}"/>
    <cellStyle name="20% - Accent3 3 2 2 2 2 3 2 2" xfId="11391" xr:uid="{00000000-0005-0000-0000-000014160000}"/>
    <cellStyle name="20% - Accent3 3 2 2 2 2 3 2 3" xfId="11392" xr:uid="{00000000-0005-0000-0000-000015160000}"/>
    <cellStyle name="20% - Accent3 3 2 2 2 2 3 2_OATT calc" xfId="11393" xr:uid="{00000000-0005-0000-0000-000016160000}"/>
    <cellStyle name="20% - Accent3 3 2 2 2 2 3 3" xfId="11394" xr:uid="{00000000-0005-0000-0000-000017160000}"/>
    <cellStyle name="20% - Accent3 3 2 2 2 2 3 4" xfId="11395" xr:uid="{00000000-0005-0000-0000-000018160000}"/>
    <cellStyle name="20% - Accent3 3 2 2 2 2 3_OATT calc" xfId="11396" xr:uid="{00000000-0005-0000-0000-000019160000}"/>
    <cellStyle name="20% - Accent3 3 2 2 2 2 4" xfId="11397" xr:uid="{00000000-0005-0000-0000-00001A160000}"/>
    <cellStyle name="20% - Accent3 3 2 2 2 2 4 2" xfId="11398" xr:uid="{00000000-0005-0000-0000-00001B160000}"/>
    <cellStyle name="20% - Accent3 3 2 2 2 2 4 3" xfId="11399" xr:uid="{00000000-0005-0000-0000-00001C160000}"/>
    <cellStyle name="20% - Accent3 3 2 2 2 2 4_OATT calc" xfId="11400" xr:uid="{00000000-0005-0000-0000-00001D160000}"/>
    <cellStyle name="20% - Accent3 3 2 2 2 2 5" xfId="11401" xr:uid="{00000000-0005-0000-0000-00001E160000}"/>
    <cellStyle name="20% - Accent3 3 2 2 2 2 6" xfId="11402" xr:uid="{00000000-0005-0000-0000-00001F160000}"/>
    <cellStyle name="20% - Accent3 3 2 2 2 2 7" xfId="11403" xr:uid="{00000000-0005-0000-0000-000020160000}"/>
    <cellStyle name="20% - Accent3 3 2 2 2 2 8" xfId="11404" xr:uid="{00000000-0005-0000-0000-000021160000}"/>
    <cellStyle name="20% - Accent3 3 2 2 2 2 9" xfId="11405" xr:uid="{00000000-0005-0000-0000-000022160000}"/>
    <cellStyle name="20% - Accent3 3 2 2 2 2_OATT calc" xfId="11406" xr:uid="{00000000-0005-0000-0000-000023160000}"/>
    <cellStyle name="20% - Accent3 3 2 2 2 3" xfId="5824" xr:uid="{00000000-0005-0000-0000-000024160000}"/>
    <cellStyle name="20% - Accent3 3 2 2 2 3 2" xfId="11407" xr:uid="{00000000-0005-0000-0000-000025160000}"/>
    <cellStyle name="20% - Accent3 3 2 2 2 3 2 2" xfId="11408" xr:uid="{00000000-0005-0000-0000-000026160000}"/>
    <cellStyle name="20% - Accent3 3 2 2 2 3 2 3" xfId="11409" xr:uid="{00000000-0005-0000-0000-000027160000}"/>
    <cellStyle name="20% - Accent3 3 2 2 2 3 2_OATT calc" xfId="11410" xr:uid="{00000000-0005-0000-0000-000028160000}"/>
    <cellStyle name="20% - Accent3 3 2 2 2 3 3" xfId="11411" xr:uid="{00000000-0005-0000-0000-000029160000}"/>
    <cellStyle name="20% - Accent3 3 2 2 2 3 4" xfId="11412" xr:uid="{00000000-0005-0000-0000-00002A160000}"/>
    <cellStyle name="20% - Accent3 3 2 2 2 3 5" xfId="11413" xr:uid="{00000000-0005-0000-0000-00002B160000}"/>
    <cellStyle name="20% - Accent3 3 2 2 2 3_OATT calc" xfId="11414" xr:uid="{00000000-0005-0000-0000-00002C160000}"/>
    <cellStyle name="20% - Accent3 3 2 2 2 4" xfId="11415" xr:uid="{00000000-0005-0000-0000-00002D160000}"/>
    <cellStyle name="20% - Accent3 3 2 2 2 4 2" xfId="11416" xr:uid="{00000000-0005-0000-0000-00002E160000}"/>
    <cellStyle name="20% - Accent3 3 2 2 2 4 2 2" xfId="11417" xr:uid="{00000000-0005-0000-0000-00002F160000}"/>
    <cellStyle name="20% - Accent3 3 2 2 2 4 2 3" xfId="11418" xr:uid="{00000000-0005-0000-0000-000030160000}"/>
    <cellStyle name="20% - Accent3 3 2 2 2 4 2_OATT calc" xfId="11419" xr:uid="{00000000-0005-0000-0000-000031160000}"/>
    <cellStyle name="20% - Accent3 3 2 2 2 4 3" xfId="11420" xr:uid="{00000000-0005-0000-0000-000032160000}"/>
    <cellStyle name="20% - Accent3 3 2 2 2 4 4" xfId="11421" xr:uid="{00000000-0005-0000-0000-000033160000}"/>
    <cellStyle name="20% - Accent3 3 2 2 2 4_OATT calc" xfId="11422" xr:uid="{00000000-0005-0000-0000-000034160000}"/>
    <cellStyle name="20% - Accent3 3 2 2 2 5" xfId="11423" xr:uid="{00000000-0005-0000-0000-000035160000}"/>
    <cellStyle name="20% - Accent3 3 2 2 2 5 2" xfId="11424" xr:uid="{00000000-0005-0000-0000-000036160000}"/>
    <cellStyle name="20% - Accent3 3 2 2 2 5 3" xfId="11425" xr:uid="{00000000-0005-0000-0000-000037160000}"/>
    <cellStyle name="20% - Accent3 3 2 2 2 5_OATT calc" xfId="11426" xr:uid="{00000000-0005-0000-0000-000038160000}"/>
    <cellStyle name="20% - Accent3 3 2 2 2 6" xfId="11427" xr:uid="{00000000-0005-0000-0000-000039160000}"/>
    <cellStyle name="20% - Accent3 3 2 2 2 7" xfId="11428" xr:uid="{00000000-0005-0000-0000-00003A160000}"/>
    <cellStyle name="20% - Accent3 3 2 2 2 8" xfId="11429" xr:uid="{00000000-0005-0000-0000-00003B160000}"/>
    <cellStyle name="20% - Accent3 3 2 2 2 9" xfId="11430" xr:uid="{00000000-0005-0000-0000-00003C160000}"/>
    <cellStyle name="20% - Accent3 3 2 2 2_OATT calc" xfId="11431" xr:uid="{00000000-0005-0000-0000-00003D160000}"/>
    <cellStyle name="20% - Accent3 3 2 2 3" xfId="4447" xr:uid="{00000000-0005-0000-0000-00003E160000}"/>
    <cellStyle name="20% - Accent3 3 2 2 3 10" xfId="11432" xr:uid="{00000000-0005-0000-0000-00003F160000}"/>
    <cellStyle name="20% - Accent3 3 2 2 3 11" xfId="11433" xr:uid="{00000000-0005-0000-0000-000040160000}"/>
    <cellStyle name="20% - Accent3 3 2 2 3 2" xfId="11434" xr:uid="{00000000-0005-0000-0000-000041160000}"/>
    <cellStyle name="20% - Accent3 3 2 2 3 2 2" xfId="11435" xr:uid="{00000000-0005-0000-0000-000042160000}"/>
    <cellStyle name="20% - Accent3 3 2 2 3 2 2 2" xfId="11436" xr:uid="{00000000-0005-0000-0000-000043160000}"/>
    <cellStyle name="20% - Accent3 3 2 2 3 2 2 3" xfId="11437" xr:uid="{00000000-0005-0000-0000-000044160000}"/>
    <cellStyle name="20% - Accent3 3 2 2 3 2 2_OATT calc" xfId="11438" xr:uid="{00000000-0005-0000-0000-000045160000}"/>
    <cellStyle name="20% - Accent3 3 2 2 3 2 3" xfId="11439" xr:uid="{00000000-0005-0000-0000-000046160000}"/>
    <cellStyle name="20% - Accent3 3 2 2 3 2 4" xfId="11440" xr:uid="{00000000-0005-0000-0000-000047160000}"/>
    <cellStyle name="20% - Accent3 3 2 2 3 2 5" xfId="11441" xr:uid="{00000000-0005-0000-0000-000048160000}"/>
    <cellStyle name="20% - Accent3 3 2 2 3 2_OATT calc" xfId="11442" xr:uid="{00000000-0005-0000-0000-000049160000}"/>
    <cellStyle name="20% - Accent3 3 2 2 3 3" xfId="11443" xr:uid="{00000000-0005-0000-0000-00004A160000}"/>
    <cellStyle name="20% - Accent3 3 2 2 3 3 2" xfId="11444" xr:uid="{00000000-0005-0000-0000-00004B160000}"/>
    <cellStyle name="20% - Accent3 3 2 2 3 3 2 2" xfId="11445" xr:uid="{00000000-0005-0000-0000-00004C160000}"/>
    <cellStyle name="20% - Accent3 3 2 2 3 3 2 3" xfId="11446" xr:uid="{00000000-0005-0000-0000-00004D160000}"/>
    <cellStyle name="20% - Accent3 3 2 2 3 3 2_OATT calc" xfId="11447" xr:uid="{00000000-0005-0000-0000-00004E160000}"/>
    <cellStyle name="20% - Accent3 3 2 2 3 3 3" xfId="11448" xr:uid="{00000000-0005-0000-0000-00004F160000}"/>
    <cellStyle name="20% - Accent3 3 2 2 3 3 4" xfId="11449" xr:uid="{00000000-0005-0000-0000-000050160000}"/>
    <cellStyle name="20% - Accent3 3 2 2 3 3_OATT calc" xfId="11450" xr:uid="{00000000-0005-0000-0000-000051160000}"/>
    <cellStyle name="20% - Accent3 3 2 2 3 4" xfId="11451" xr:uid="{00000000-0005-0000-0000-000052160000}"/>
    <cellStyle name="20% - Accent3 3 2 2 3 4 2" xfId="11452" xr:uid="{00000000-0005-0000-0000-000053160000}"/>
    <cellStyle name="20% - Accent3 3 2 2 3 4 3" xfId="11453" xr:uid="{00000000-0005-0000-0000-000054160000}"/>
    <cellStyle name="20% - Accent3 3 2 2 3 4_OATT calc" xfId="11454" xr:uid="{00000000-0005-0000-0000-000055160000}"/>
    <cellStyle name="20% - Accent3 3 2 2 3 5" xfId="11455" xr:uid="{00000000-0005-0000-0000-000056160000}"/>
    <cellStyle name="20% - Accent3 3 2 2 3 6" xfId="11456" xr:uid="{00000000-0005-0000-0000-000057160000}"/>
    <cellStyle name="20% - Accent3 3 2 2 3 7" xfId="11457" xr:uid="{00000000-0005-0000-0000-000058160000}"/>
    <cellStyle name="20% - Accent3 3 2 2 3 8" xfId="11458" xr:uid="{00000000-0005-0000-0000-000059160000}"/>
    <cellStyle name="20% - Accent3 3 2 2 3 9" xfId="11459" xr:uid="{00000000-0005-0000-0000-00005A160000}"/>
    <cellStyle name="20% - Accent3 3 2 2 3_OATT calc" xfId="11460" xr:uid="{00000000-0005-0000-0000-00005B160000}"/>
    <cellStyle name="20% - Accent3 3 2 2 4" xfId="5347" xr:uid="{00000000-0005-0000-0000-00005C160000}"/>
    <cellStyle name="20% - Accent3 3 2 2 4 2" xfId="11461" xr:uid="{00000000-0005-0000-0000-00005D160000}"/>
    <cellStyle name="20% - Accent3 3 2 2 4 2 2" xfId="11462" xr:uid="{00000000-0005-0000-0000-00005E160000}"/>
    <cellStyle name="20% - Accent3 3 2 2 4 2 3" xfId="11463" xr:uid="{00000000-0005-0000-0000-00005F160000}"/>
    <cellStyle name="20% - Accent3 3 2 2 4 2_OATT calc" xfId="11464" xr:uid="{00000000-0005-0000-0000-000060160000}"/>
    <cellStyle name="20% - Accent3 3 2 2 4 3" xfId="11465" xr:uid="{00000000-0005-0000-0000-000061160000}"/>
    <cellStyle name="20% - Accent3 3 2 2 4 4" xfId="11466" xr:uid="{00000000-0005-0000-0000-000062160000}"/>
    <cellStyle name="20% - Accent3 3 2 2 4 5" xfId="11467" xr:uid="{00000000-0005-0000-0000-000063160000}"/>
    <cellStyle name="20% - Accent3 3 2 2 4_OATT calc" xfId="11468" xr:uid="{00000000-0005-0000-0000-000064160000}"/>
    <cellStyle name="20% - Accent3 3 2 2 5" xfId="11469" xr:uid="{00000000-0005-0000-0000-000065160000}"/>
    <cellStyle name="20% - Accent3 3 2 2 5 2" xfId="11470" xr:uid="{00000000-0005-0000-0000-000066160000}"/>
    <cellStyle name="20% - Accent3 3 2 2 5 2 2" xfId="11471" xr:uid="{00000000-0005-0000-0000-000067160000}"/>
    <cellStyle name="20% - Accent3 3 2 2 5 2 3" xfId="11472" xr:uid="{00000000-0005-0000-0000-000068160000}"/>
    <cellStyle name="20% - Accent3 3 2 2 5 2_OATT calc" xfId="11473" xr:uid="{00000000-0005-0000-0000-000069160000}"/>
    <cellStyle name="20% - Accent3 3 2 2 5 3" xfId="11474" xr:uid="{00000000-0005-0000-0000-00006A160000}"/>
    <cellStyle name="20% - Accent3 3 2 2 5 4" xfId="11475" xr:uid="{00000000-0005-0000-0000-00006B160000}"/>
    <cellStyle name="20% - Accent3 3 2 2 5_OATT calc" xfId="11476" xr:uid="{00000000-0005-0000-0000-00006C160000}"/>
    <cellStyle name="20% - Accent3 3 2 2 6" xfId="11477" xr:uid="{00000000-0005-0000-0000-00006D160000}"/>
    <cellStyle name="20% - Accent3 3 2 2 6 2" xfId="11478" xr:uid="{00000000-0005-0000-0000-00006E160000}"/>
    <cellStyle name="20% - Accent3 3 2 2 6 3" xfId="11479" xr:uid="{00000000-0005-0000-0000-00006F160000}"/>
    <cellStyle name="20% - Accent3 3 2 2 6_OATT calc" xfId="11480" xr:uid="{00000000-0005-0000-0000-000070160000}"/>
    <cellStyle name="20% - Accent3 3 2 2 7" xfId="11481" xr:uid="{00000000-0005-0000-0000-000071160000}"/>
    <cellStyle name="20% - Accent3 3 2 2 8" xfId="11482" xr:uid="{00000000-0005-0000-0000-000072160000}"/>
    <cellStyle name="20% - Accent3 3 2 2 9" xfId="11483" xr:uid="{00000000-0005-0000-0000-000073160000}"/>
    <cellStyle name="20% - Accent3 3 2 2_OATT calc" xfId="11484" xr:uid="{00000000-0005-0000-0000-000074160000}"/>
    <cellStyle name="20% - Accent3 3 2 3" xfId="3335" xr:uid="{00000000-0005-0000-0000-000075160000}"/>
    <cellStyle name="20% - Accent3 3 2 3 10" xfId="11485" xr:uid="{00000000-0005-0000-0000-000076160000}"/>
    <cellStyle name="20% - Accent3 3 2 3 11" xfId="11486" xr:uid="{00000000-0005-0000-0000-000077160000}"/>
    <cellStyle name="20% - Accent3 3 2 3 12" xfId="11487" xr:uid="{00000000-0005-0000-0000-000078160000}"/>
    <cellStyle name="20% - Accent3 3 2 3 2" xfId="3917" xr:uid="{00000000-0005-0000-0000-000079160000}"/>
    <cellStyle name="20% - Accent3 3 2 3 2 10" xfId="11488" xr:uid="{00000000-0005-0000-0000-00007A160000}"/>
    <cellStyle name="20% - Accent3 3 2 3 2 11" xfId="11489" xr:uid="{00000000-0005-0000-0000-00007B160000}"/>
    <cellStyle name="20% - Accent3 3 2 3 2 2" xfId="5018" xr:uid="{00000000-0005-0000-0000-00007C160000}"/>
    <cellStyle name="20% - Accent3 3 2 3 2 2 10" xfId="11490" xr:uid="{00000000-0005-0000-0000-00007D160000}"/>
    <cellStyle name="20% - Accent3 3 2 3 2 2 11" xfId="11491" xr:uid="{00000000-0005-0000-0000-00007E160000}"/>
    <cellStyle name="20% - Accent3 3 2 3 2 2 2" xfId="11492" xr:uid="{00000000-0005-0000-0000-00007F160000}"/>
    <cellStyle name="20% - Accent3 3 2 3 2 2 2 2" xfId="11493" xr:uid="{00000000-0005-0000-0000-000080160000}"/>
    <cellStyle name="20% - Accent3 3 2 3 2 2 2 2 2" xfId="11494" xr:uid="{00000000-0005-0000-0000-000081160000}"/>
    <cellStyle name="20% - Accent3 3 2 3 2 2 2 2 3" xfId="11495" xr:uid="{00000000-0005-0000-0000-000082160000}"/>
    <cellStyle name="20% - Accent3 3 2 3 2 2 2 2_OATT calc" xfId="11496" xr:uid="{00000000-0005-0000-0000-000083160000}"/>
    <cellStyle name="20% - Accent3 3 2 3 2 2 2 3" xfId="11497" xr:uid="{00000000-0005-0000-0000-000084160000}"/>
    <cellStyle name="20% - Accent3 3 2 3 2 2 2 4" xfId="11498" xr:uid="{00000000-0005-0000-0000-000085160000}"/>
    <cellStyle name="20% - Accent3 3 2 3 2 2 2 5" xfId="11499" xr:uid="{00000000-0005-0000-0000-000086160000}"/>
    <cellStyle name="20% - Accent3 3 2 3 2 2 2_OATT calc" xfId="11500" xr:uid="{00000000-0005-0000-0000-000087160000}"/>
    <cellStyle name="20% - Accent3 3 2 3 2 2 3" xfId="11501" xr:uid="{00000000-0005-0000-0000-000088160000}"/>
    <cellStyle name="20% - Accent3 3 2 3 2 2 3 2" xfId="11502" xr:uid="{00000000-0005-0000-0000-000089160000}"/>
    <cellStyle name="20% - Accent3 3 2 3 2 2 3 2 2" xfId="11503" xr:uid="{00000000-0005-0000-0000-00008A160000}"/>
    <cellStyle name="20% - Accent3 3 2 3 2 2 3 2 3" xfId="11504" xr:uid="{00000000-0005-0000-0000-00008B160000}"/>
    <cellStyle name="20% - Accent3 3 2 3 2 2 3 2_OATT calc" xfId="11505" xr:uid="{00000000-0005-0000-0000-00008C160000}"/>
    <cellStyle name="20% - Accent3 3 2 3 2 2 3 3" xfId="11506" xr:uid="{00000000-0005-0000-0000-00008D160000}"/>
    <cellStyle name="20% - Accent3 3 2 3 2 2 3 4" xfId="11507" xr:uid="{00000000-0005-0000-0000-00008E160000}"/>
    <cellStyle name="20% - Accent3 3 2 3 2 2 3_OATT calc" xfId="11508" xr:uid="{00000000-0005-0000-0000-00008F160000}"/>
    <cellStyle name="20% - Accent3 3 2 3 2 2 4" xfId="11509" xr:uid="{00000000-0005-0000-0000-000090160000}"/>
    <cellStyle name="20% - Accent3 3 2 3 2 2 4 2" xfId="11510" xr:uid="{00000000-0005-0000-0000-000091160000}"/>
    <cellStyle name="20% - Accent3 3 2 3 2 2 4 3" xfId="11511" xr:uid="{00000000-0005-0000-0000-000092160000}"/>
    <cellStyle name="20% - Accent3 3 2 3 2 2 4_OATT calc" xfId="11512" xr:uid="{00000000-0005-0000-0000-000093160000}"/>
    <cellStyle name="20% - Accent3 3 2 3 2 2 5" xfId="11513" xr:uid="{00000000-0005-0000-0000-000094160000}"/>
    <cellStyle name="20% - Accent3 3 2 3 2 2 6" xfId="11514" xr:uid="{00000000-0005-0000-0000-000095160000}"/>
    <cellStyle name="20% - Accent3 3 2 3 2 2 7" xfId="11515" xr:uid="{00000000-0005-0000-0000-000096160000}"/>
    <cellStyle name="20% - Accent3 3 2 3 2 2 8" xfId="11516" xr:uid="{00000000-0005-0000-0000-000097160000}"/>
    <cellStyle name="20% - Accent3 3 2 3 2 2 9" xfId="11517" xr:uid="{00000000-0005-0000-0000-000098160000}"/>
    <cellStyle name="20% - Accent3 3 2 3 2 2_OATT calc" xfId="11518" xr:uid="{00000000-0005-0000-0000-000099160000}"/>
    <cellStyle name="20% - Accent3 3 2 3 2 3" xfId="5973" xr:uid="{00000000-0005-0000-0000-00009A160000}"/>
    <cellStyle name="20% - Accent3 3 2 3 2 3 2" xfId="11519" xr:uid="{00000000-0005-0000-0000-00009B160000}"/>
    <cellStyle name="20% - Accent3 3 2 3 2 3 2 2" xfId="11520" xr:uid="{00000000-0005-0000-0000-00009C160000}"/>
    <cellStyle name="20% - Accent3 3 2 3 2 3 2 3" xfId="11521" xr:uid="{00000000-0005-0000-0000-00009D160000}"/>
    <cellStyle name="20% - Accent3 3 2 3 2 3 2_OATT calc" xfId="11522" xr:uid="{00000000-0005-0000-0000-00009E160000}"/>
    <cellStyle name="20% - Accent3 3 2 3 2 3 3" xfId="11523" xr:uid="{00000000-0005-0000-0000-00009F160000}"/>
    <cellStyle name="20% - Accent3 3 2 3 2 3 4" xfId="11524" xr:uid="{00000000-0005-0000-0000-0000A0160000}"/>
    <cellStyle name="20% - Accent3 3 2 3 2 3 5" xfId="11525" xr:uid="{00000000-0005-0000-0000-0000A1160000}"/>
    <cellStyle name="20% - Accent3 3 2 3 2 3_OATT calc" xfId="11526" xr:uid="{00000000-0005-0000-0000-0000A2160000}"/>
    <cellStyle name="20% - Accent3 3 2 3 2 4" xfId="11527" xr:uid="{00000000-0005-0000-0000-0000A3160000}"/>
    <cellStyle name="20% - Accent3 3 2 3 2 4 2" xfId="11528" xr:uid="{00000000-0005-0000-0000-0000A4160000}"/>
    <cellStyle name="20% - Accent3 3 2 3 2 4 2 2" xfId="11529" xr:uid="{00000000-0005-0000-0000-0000A5160000}"/>
    <cellStyle name="20% - Accent3 3 2 3 2 4 2 3" xfId="11530" xr:uid="{00000000-0005-0000-0000-0000A6160000}"/>
    <cellStyle name="20% - Accent3 3 2 3 2 4 2_OATT calc" xfId="11531" xr:uid="{00000000-0005-0000-0000-0000A7160000}"/>
    <cellStyle name="20% - Accent3 3 2 3 2 4 3" xfId="11532" xr:uid="{00000000-0005-0000-0000-0000A8160000}"/>
    <cellStyle name="20% - Accent3 3 2 3 2 4 4" xfId="11533" xr:uid="{00000000-0005-0000-0000-0000A9160000}"/>
    <cellStyle name="20% - Accent3 3 2 3 2 4_OATT calc" xfId="11534" xr:uid="{00000000-0005-0000-0000-0000AA160000}"/>
    <cellStyle name="20% - Accent3 3 2 3 2 5" xfId="11535" xr:uid="{00000000-0005-0000-0000-0000AB160000}"/>
    <cellStyle name="20% - Accent3 3 2 3 2 5 2" xfId="11536" xr:uid="{00000000-0005-0000-0000-0000AC160000}"/>
    <cellStyle name="20% - Accent3 3 2 3 2 5 3" xfId="11537" xr:uid="{00000000-0005-0000-0000-0000AD160000}"/>
    <cellStyle name="20% - Accent3 3 2 3 2 5_OATT calc" xfId="11538" xr:uid="{00000000-0005-0000-0000-0000AE160000}"/>
    <cellStyle name="20% - Accent3 3 2 3 2 6" xfId="11539" xr:uid="{00000000-0005-0000-0000-0000AF160000}"/>
    <cellStyle name="20% - Accent3 3 2 3 2 7" xfId="11540" xr:uid="{00000000-0005-0000-0000-0000B0160000}"/>
    <cellStyle name="20% - Accent3 3 2 3 2 8" xfId="11541" xr:uid="{00000000-0005-0000-0000-0000B1160000}"/>
    <cellStyle name="20% - Accent3 3 2 3 2 9" xfId="11542" xr:uid="{00000000-0005-0000-0000-0000B2160000}"/>
    <cellStyle name="20% - Accent3 3 2 3 2_OATT calc" xfId="11543" xr:uid="{00000000-0005-0000-0000-0000B3160000}"/>
    <cellStyle name="20% - Accent3 3 2 3 3" xfId="4600" xr:uid="{00000000-0005-0000-0000-0000B4160000}"/>
    <cellStyle name="20% - Accent3 3 2 3 3 10" xfId="11544" xr:uid="{00000000-0005-0000-0000-0000B5160000}"/>
    <cellStyle name="20% - Accent3 3 2 3 3 11" xfId="11545" xr:uid="{00000000-0005-0000-0000-0000B6160000}"/>
    <cellStyle name="20% - Accent3 3 2 3 3 2" xfId="11546" xr:uid="{00000000-0005-0000-0000-0000B7160000}"/>
    <cellStyle name="20% - Accent3 3 2 3 3 2 2" xfId="11547" xr:uid="{00000000-0005-0000-0000-0000B8160000}"/>
    <cellStyle name="20% - Accent3 3 2 3 3 2 2 2" xfId="11548" xr:uid="{00000000-0005-0000-0000-0000B9160000}"/>
    <cellStyle name="20% - Accent3 3 2 3 3 2 2 3" xfId="11549" xr:uid="{00000000-0005-0000-0000-0000BA160000}"/>
    <cellStyle name="20% - Accent3 3 2 3 3 2 2_OATT calc" xfId="11550" xr:uid="{00000000-0005-0000-0000-0000BB160000}"/>
    <cellStyle name="20% - Accent3 3 2 3 3 2 3" xfId="11551" xr:uid="{00000000-0005-0000-0000-0000BC160000}"/>
    <cellStyle name="20% - Accent3 3 2 3 3 2 4" xfId="11552" xr:uid="{00000000-0005-0000-0000-0000BD160000}"/>
    <cellStyle name="20% - Accent3 3 2 3 3 2 5" xfId="11553" xr:uid="{00000000-0005-0000-0000-0000BE160000}"/>
    <cellStyle name="20% - Accent3 3 2 3 3 2_OATT calc" xfId="11554" xr:uid="{00000000-0005-0000-0000-0000BF160000}"/>
    <cellStyle name="20% - Accent3 3 2 3 3 3" xfId="11555" xr:uid="{00000000-0005-0000-0000-0000C0160000}"/>
    <cellStyle name="20% - Accent3 3 2 3 3 3 2" xfId="11556" xr:uid="{00000000-0005-0000-0000-0000C1160000}"/>
    <cellStyle name="20% - Accent3 3 2 3 3 3 2 2" xfId="11557" xr:uid="{00000000-0005-0000-0000-0000C2160000}"/>
    <cellStyle name="20% - Accent3 3 2 3 3 3 2 3" xfId="11558" xr:uid="{00000000-0005-0000-0000-0000C3160000}"/>
    <cellStyle name="20% - Accent3 3 2 3 3 3 2_OATT calc" xfId="11559" xr:uid="{00000000-0005-0000-0000-0000C4160000}"/>
    <cellStyle name="20% - Accent3 3 2 3 3 3 3" xfId="11560" xr:uid="{00000000-0005-0000-0000-0000C5160000}"/>
    <cellStyle name="20% - Accent3 3 2 3 3 3 4" xfId="11561" xr:uid="{00000000-0005-0000-0000-0000C6160000}"/>
    <cellStyle name="20% - Accent3 3 2 3 3 3_OATT calc" xfId="11562" xr:uid="{00000000-0005-0000-0000-0000C7160000}"/>
    <cellStyle name="20% - Accent3 3 2 3 3 4" xfId="11563" xr:uid="{00000000-0005-0000-0000-0000C8160000}"/>
    <cellStyle name="20% - Accent3 3 2 3 3 4 2" xfId="11564" xr:uid="{00000000-0005-0000-0000-0000C9160000}"/>
    <cellStyle name="20% - Accent3 3 2 3 3 4 3" xfId="11565" xr:uid="{00000000-0005-0000-0000-0000CA160000}"/>
    <cellStyle name="20% - Accent3 3 2 3 3 4_OATT calc" xfId="11566" xr:uid="{00000000-0005-0000-0000-0000CB160000}"/>
    <cellStyle name="20% - Accent3 3 2 3 3 5" xfId="11567" xr:uid="{00000000-0005-0000-0000-0000CC160000}"/>
    <cellStyle name="20% - Accent3 3 2 3 3 6" xfId="11568" xr:uid="{00000000-0005-0000-0000-0000CD160000}"/>
    <cellStyle name="20% - Accent3 3 2 3 3 7" xfId="11569" xr:uid="{00000000-0005-0000-0000-0000CE160000}"/>
    <cellStyle name="20% - Accent3 3 2 3 3 8" xfId="11570" xr:uid="{00000000-0005-0000-0000-0000CF160000}"/>
    <cellStyle name="20% - Accent3 3 2 3 3 9" xfId="11571" xr:uid="{00000000-0005-0000-0000-0000D0160000}"/>
    <cellStyle name="20% - Accent3 3 2 3 3_OATT calc" xfId="11572" xr:uid="{00000000-0005-0000-0000-0000D1160000}"/>
    <cellStyle name="20% - Accent3 3 2 3 4" xfId="5500" xr:uid="{00000000-0005-0000-0000-0000D2160000}"/>
    <cellStyle name="20% - Accent3 3 2 3 4 2" xfId="11573" xr:uid="{00000000-0005-0000-0000-0000D3160000}"/>
    <cellStyle name="20% - Accent3 3 2 3 4 2 2" xfId="11574" xr:uid="{00000000-0005-0000-0000-0000D4160000}"/>
    <cellStyle name="20% - Accent3 3 2 3 4 2 3" xfId="11575" xr:uid="{00000000-0005-0000-0000-0000D5160000}"/>
    <cellStyle name="20% - Accent3 3 2 3 4 2_OATT calc" xfId="11576" xr:uid="{00000000-0005-0000-0000-0000D6160000}"/>
    <cellStyle name="20% - Accent3 3 2 3 4 3" xfId="11577" xr:uid="{00000000-0005-0000-0000-0000D7160000}"/>
    <cellStyle name="20% - Accent3 3 2 3 4 4" xfId="11578" xr:uid="{00000000-0005-0000-0000-0000D8160000}"/>
    <cellStyle name="20% - Accent3 3 2 3 4 5" xfId="11579" xr:uid="{00000000-0005-0000-0000-0000D9160000}"/>
    <cellStyle name="20% - Accent3 3 2 3 4_OATT calc" xfId="11580" xr:uid="{00000000-0005-0000-0000-0000DA160000}"/>
    <cellStyle name="20% - Accent3 3 2 3 5" xfId="11581" xr:uid="{00000000-0005-0000-0000-0000DB160000}"/>
    <cellStyle name="20% - Accent3 3 2 3 5 2" xfId="11582" xr:uid="{00000000-0005-0000-0000-0000DC160000}"/>
    <cellStyle name="20% - Accent3 3 2 3 5 2 2" xfId="11583" xr:uid="{00000000-0005-0000-0000-0000DD160000}"/>
    <cellStyle name="20% - Accent3 3 2 3 5 2 3" xfId="11584" xr:uid="{00000000-0005-0000-0000-0000DE160000}"/>
    <cellStyle name="20% - Accent3 3 2 3 5 2_OATT calc" xfId="11585" xr:uid="{00000000-0005-0000-0000-0000DF160000}"/>
    <cellStyle name="20% - Accent3 3 2 3 5 3" xfId="11586" xr:uid="{00000000-0005-0000-0000-0000E0160000}"/>
    <cellStyle name="20% - Accent3 3 2 3 5 4" xfId="11587" xr:uid="{00000000-0005-0000-0000-0000E1160000}"/>
    <cellStyle name="20% - Accent3 3 2 3 5_OATT calc" xfId="11588" xr:uid="{00000000-0005-0000-0000-0000E2160000}"/>
    <cellStyle name="20% - Accent3 3 2 3 6" xfId="11589" xr:uid="{00000000-0005-0000-0000-0000E3160000}"/>
    <cellStyle name="20% - Accent3 3 2 3 6 2" xfId="11590" xr:uid="{00000000-0005-0000-0000-0000E4160000}"/>
    <cellStyle name="20% - Accent3 3 2 3 6 3" xfId="11591" xr:uid="{00000000-0005-0000-0000-0000E5160000}"/>
    <cellStyle name="20% - Accent3 3 2 3 6_OATT calc" xfId="11592" xr:uid="{00000000-0005-0000-0000-0000E6160000}"/>
    <cellStyle name="20% - Accent3 3 2 3 7" xfId="11593" xr:uid="{00000000-0005-0000-0000-0000E7160000}"/>
    <cellStyle name="20% - Accent3 3 2 3 8" xfId="11594" xr:uid="{00000000-0005-0000-0000-0000E8160000}"/>
    <cellStyle name="20% - Accent3 3 2 3 9" xfId="11595" xr:uid="{00000000-0005-0000-0000-0000E9160000}"/>
    <cellStyle name="20% - Accent3 3 2 3_OATT calc" xfId="11596" xr:uid="{00000000-0005-0000-0000-0000EA160000}"/>
    <cellStyle name="20% - Accent3 3 2 4" xfId="3647" xr:uid="{00000000-0005-0000-0000-0000EB160000}"/>
    <cellStyle name="20% - Accent3 3 2 4 10" xfId="11597" xr:uid="{00000000-0005-0000-0000-0000EC160000}"/>
    <cellStyle name="20% - Accent3 3 2 4 11" xfId="11598" xr:uid="{00000000-0005-0000-0000-0000ED160000}"/>
    <cellStyle name="20% - Accent3 3 2 4 2" xfId="4748" xr:uid="{00000000-0005-0000-0000-0000EE160000}"/>
    <cellStyle name="20% - Accent3 3 2 4 2 10" xfId="11599" xr:uid="{00000000-0005-0000-0000-0000EF160000}"/>
    <cellStyle name="20% - Accent3 3 2 4 2 11" xfId="11600" xr:uid="{00000000-0005-0000-0000-0000F0160000}"/>
    <cellStyle name="20% - Accent3 3 2 4 2 2" xfId="11601" xr:uid="{00000000-0005-0000-0000-0000F1160000}"/>
    <cellStyle name="20% - Accent3 3 2 4 2 2 2" xfId="11602" xr:uid="{00000000-0005-0000-0000-0000F2160000}"/>
    <cellStyle name="20% - Accent3 3 2 4 2 2 2 2" xfId="11603" xr:uid="{00000000-0005-0000-0000-0000F3160000}"/>
    <cellStyle name="20% - Accent3 3 2 4 2 2 2 3" xfId="11604" xr:uid="{00000000-0005-0000-0000-0000F4160000}"/>
    <cellStyle name="20% - Accent3 3 2 4 2 2 2_OATT calc" xfId="11605" xr:uid="{00000000-0005-0000-0000-0000F5160000}"/>
    <cellStyle name="20% - Accent3 3 2 4 2 2 3" xfId="11606" xr:uid="{00000000-0005-0000-0000-0000F6160000}"/>
    <cellStyle name="20% - Accent3 3 2 4 2 2 4" xfId="11607" xr:uid="{00000000-0005-0000-0000-0000F7160000}"/>
    <cellStyle name="20% - Accent3 3 2 4 2 2 5" xfId="11608" xr:uid="{00000000-0005-0000-0000-0000F8160000}"/>
    <cellStyle name="20% - Accent3 3 2 4 2 2_OATT calc" xfId="11609" xr:uid="{00000000-0005-0000-0000-0000F9160000}"/>
    <cellStyle name="20% - Accent3 3 2 4 2 3" xfId="11610" xr:uid="{00000000-0005-0000-0000-0000FA160000}"/>
    <cellStyle name="20% - Accent3 3 2 4 2 3 2" xfId="11611" xr:uid="{00000000-0005-0000-0000-0000FB160000}"/>
    <cellStyle name="20% - Accent3 3 2 4 2 3 2 2" xfId="11612" xr:uid="{00000000-0005-0000-0000-0000FC160000}"/>
    <cellStyle name="20% - Accent3 3 2 4 2 3 2 3" xfId="11613" xr:uid="{00000000-0005-0000-0000-0000FD160000}"/>
    <cellStyle name="20% - Accent3 3 2 4 2 3 2_OATT calc" xfId="11614" xr:uid="{00000000-0005-0000-0000-0000FE160000}"/>
    <cellStyle name="20% - Accent3 3 2 4 2 3 3" xfId="11615" xr:uid="{00000000-0005-0000-0000-0000FF160000}"/>
    <cellStyle name="20% - Accent3 3 2 4 2 3 4" xfId="11616" xr:uid="{00000000-0005-0000-0000-000000170000}"/>
    <cellStyle name="20% - Accent3 3 2 4 2 3_OATT calc" xfId="11617" xr:uid="{00000000-0005-0000-0000-000001170000}"/>
    <cellStyle name="20% - Accent3 3 2 4 2 4" xfId="11618" xr:uid="{00000000-0005-0000-0000-000002170000}"/>
    <cellStyle name="20% - Accent3 3 2 4 2 4 2" xfId="11619" xr:uid="{00000000-0005-0000-0000-000003170000}"/>
    <cellStyle name="20% - Accent3 3 2 4 2 4 3" xfId="11620" xr:uid="{00000000-0005-0000-0000-000004170000}"/>
    <cellStyle name="20% - Accent3 3 2 4 2 4_OATT calc" xfId="11621" xr:uid="{00000000-0005-0000-0000-000005170000}"/>
    <cellStyle name="20% - Accent3 3 2 4 2 5" xfId="11622" xr:uid="{00000000-0005-0000-0000-000006170000}"/>
    <cellStyle name="20% - Accent3 3 2 4 2 6" xfId="11623" xr:uid="{00000000-0005-0000-0000-000007170000}"/>
    <cellStyle name="20% - Accent3 3 2 4 2 7" xfId="11624" xr:uid="{00000000-0005-0000-0000-000008170000}"/>
    <cellStyle name="20% - Accent3 3 2 4 2 8" xfId="11625" xr:uid="{00000000-0005-0000-0000-000009170000}"/>
    <cellStyle name="20% - Accent3 3 2 4 2 9" xfId="11626" xr:uid="{00000000-0005-0000-0000-00000A170000}"/>
    <cellStyle name="20% - Accent3 3 2 4 2_OATT calc" xfId="11627" xr:uid="{00000000-0005-0000-0000-00000B170000}"/>
    <cellStyle name="20% - Accent3 3 2 4 3" xfId="5709" xr:uid="{00000000-0005-0000-0000-00000C170000}"/>
    <cellStyle name="20% - Accent3 3 2 4 3 2" xfId="11628" xr:uid="{00000000-0005-0000-0000-00000D170000}"/>
    <cellStyle name="20% - Accent3 3 2 4 3 2 2" xfId="11629" xr:uid="{00000000-0005-0000-0000-00000E170000}"/>
    <cellStyle name="20% - Accent3 3 2 4 3 2 3" xfId="11630" xr:uid="{00000000-0005-0000-0000-00000F170000}"/>
    <cellStyle name="20% - Accent3 3 2 4 3 2_OATT calc" xfId="11631" xr:uid="{00000000-0005-0000-0000-000010170000}"/>
    <cellStyle name="20% - Accent3 3 2 4 3 3" xfId="11632" xr:uid="{00000000-0005-0000-0000-000011170000}"/>
    <cellStyle name="20% - Accent3 3 2 4 3 4" xfId="11633" xr:uid="{00000000-0005-0000-0000-000012170000}"/>
    <cellStyle name="20% - Accent3 3 2 4 3 5" xfId="11634" xr:uid="{00000000-0005-0000-0000-000013170000}"/>
    <cellStyle name="20% - Accent3 3 2 4 3_OATT calc" xfId="11635" xr:uid="{00000000-0005-0000-0000-000014170000}"/>
    <cellStyle name="20% - Accent3 3 2 4 4" xfId="11636" xr:uid="{00000000-0005-0000-0000-000015170000}"/>
    <cellStyle name="20% - Accent3 3 2 4 4 2" xfId="11637" xr:uid="{00000000-0005-0000-0000-000016170000}"/>
    <cellStyle name="20% - Accent3 3 2 4 4 2 2" xfId="11638" xr:uid="{00000000-0005-0000-0000-000017170000}"/>
    <cellStyle name="20% - Accent3 3 2 4 4 2 3" xfId="11639" xr:uid="{00000000-0005-0000-0000-000018170000}"/>
    <cellStyle name="20% - Accent3 3 2 4 4 2_OATT calc" xfId="11640" xr:uid="{00000000-0005-0000-0000-000019170000}"/>
    <cellStyle name="20% - Accent3 3 2 4 4 3" xfId="11641" xr:uid="{00000000-0005-0000-0000-00001A170000}"/>
    <cellStyle name="20% - Accent3 3 2 4 4 4" xfId="11642" xr:uid="{00000000-0005-0000-0000-00001B170000}"/>
    <cellStyle name="20% - Accent3 3 2 4 4_OATT calc" xfId="11643" xr:uid="{00000000-0005-0000-0000-00001C170000}"/>
    <cellStyle name="20% - Accent3 3 2 4 5" xfId="11644" xr:uid="{00000000-0005-0000-0000-00001D170000}"/>
    <cellStyle name="20% - Accent3 3 2 4 5 2" xfId="11645" xr:uid="{00000000-0005-0000-0000-00001E170000}"/>
    <cellStyle name="20% - Accent3 3 2 4 5 3" xfId="11646" xr:uid="{00000000-0005-0000-0000-00001F170000}"/>
    <cellStyle name="20% - Accent3 3 2 4 5_OATT calc" xfId="11647" xr:uid="{00000000-0005-0000-0000-000020170000}"/>
    <cellStyle name="20% - Accent3 3 2 4 6" xfId="11648" xr:uid="{00000000-0005-0000-0000-000021170000}"/>
    <cellStyle name="20% - Accent3 3 2 4 7" xfId="11649" xr:uid="{00000000-0005-0000-0000-000022170000}"/>
    <cellStyle name="20% - Accent3 3 2 4 8" xfId="11650" xr:uid="{00000000-0005-0000-0000-000023170000}"/>
    <cellStyle name="20% - Accent3 3 2 4 9" xfId="11651" xr:uid="{00000000-0005-0000-0000-000024170000}"/>
    <cellStyle name="20% - Accent3 3 2 4_OATT calc" xfId="11652" xr:uid="{00000000-0005-0000-0000-000025170000}"/>
    <cellStyle name="20% - Accent3 3 2 5" xfId="4330" xr:uid="{00000000-0005-0000-0000-000026170000}"/>
    <cellStyle name="20% - Accent3 3 2 5 10" xfId="11653" xr:uid="{00000000-0005-0000-0000-000027170000}"/>
    <cellStyle name="20% - Accent3 3 2 5 11" xfId="11654" xr:uid="{00000000-0005-0000-0000-000028170000}"/>
    <cellStyle name="20% - Accent3 3 2 5 2" xfId="11655" xr:uid="{00000000-0005-0000-0000-000029170000}"/>
    <cellStyle name="20% - Accent3 3 2 5 2 2" xfId="11656" xr:uid="{00000000-0005-0000-0000-00002A170000}"/>
    <cellStyle name="20% - Accent3 3 2 5 2 2 2" xfId="11657" xr:uid="{00000000-0005-0000-0000-00002B170000}"/>
    <cellStyle name="20% - Accent3 3 2 5 2 2 3" xfId="11658" xr:uid="{00000000-0005-0000-0000-00002C170000}"/>
    <cellStyle name="20% - Accent3 3 2 5 2 2_OATT calc" xfId="11659" xr:uid="{00000000-0005-0000-0000-00002D170000}"/>
    <cellStyle name="20% - Accent3 3 2 5 2 3" xfId="11660" xr:uid="{00000000-0005-0000-0000-00002E170000}"/>
    <cellStyle name="20% - Accent3 3 2 5 2 4" xfId="11661" xr:uid="{00000000-0005-0000-0000-00002F170000}"/>
    <cellStyle name="20% - Accent3 3 2 5 2 5" xfId="11662" xr:uid="{00000000-0005-0000-0000-000030170000}"/>
    <cellStyle name="20% - Accent3 3 2 5 2_OATT calc" xfId="11663" xr:uid="{00000000-0005-0000-0000-000031170000}"/>
    <cellStyle name="20% - Accent3 3 2 5 3" xfId="11664" xr:uid="{00000000-0005-0000-0000-000032170000}"/>
    <cellStyle name="20% - Accent3 3 2 5 3 2" xfId="11665" xr:uid="{00000000-0005-0000-0000-000033170000}"/>
    <cellStyle name="20% - Accent3 3 2 5 3 2 2" xfId="11666" xr:uid="{00000000-0005-0000-0000-000034170000}"/>
    <cellStyle name="20% - Accent3 3 2 5 3 2 3" xfId="11667" xr:uid="{00000000-0005-0000-0000-000035170000}"/>
    <cellStyle name="20% - Accent3 3 2 5 3 2_OATT calc" xfId="11668" xr:uid="{00000000-0005-0000-0000-000036170000}"/>
    <cellStyle name="20% - Accent3 3 2 5 3 3" xfId="11669" xr:uid="{00000000-0005-0000-0000-000037170000}"/>
    <cellStyle name="20% - Accent3 3 2 5 3 4" xfId="11670" xr:uid="{00000000-0005-0000-0000-000038170000}"/>
    <cellStyle name="20% - Accent3 3 2 5 3_OATT calc" xfId="11671" xr:uid="{00000000-0005-0000-0000-000039170000}"/>
    <cellStyle name="20% - Accent3 3 2 5 4" xfId="11672" xr:uid="{00000000-0005-0000-0000-00003A170000}"/>
    <cellStyle name="20% - Accent3 3 2 5 4 2" xfId="11673" xr:uid="{00000000-0005-0000-0000-00003B170000}"/>
    <cellStyle name="20% - Accent3 3 2 5 4 3" xfId="11674" xr:uid="{00000000-0005-0000-0000-00003C170000}"/>
    <cellStyle name="20% - Accent3 3 2 5 4_OATT calc" xfId="11675" xr:uid="{00000000-0005-0000-0000-00003D170000}"/>
    <cellStyle name="20% - Accent3 3 2 5 5" xfId="11676" xr:uid="{00000000-0005-0000-0000-00003E170000}"/>
    <cellStyle name="20% - Accent3 3 2 5 6" xfId="11677" xr:uid="{00000000-0005-0000-0000-00003F170000}"/>
    <cellStyle name="20% - Accent3 3 2 5 7" xfId="11678" xr:uid="{00000000-0005-0000-0000-000040170000}"/>
    <cellStyle name="20% - Accent3 3 2 5 8" xfId="11679" xr:uid="{00000000-0005-0000-0000-000041170000}"/>
    <cellStyle name="20% - Accent3 3 2 5 9" xfId="11680" xr:uid="{00000000-0005-0000-0000-000042170000}"/>
    <cellStyle name="20% - Accent3 3 2 5_OATT calc" xfId="11681" xr:uid="{00000000-0005-0000-0000-000043170000}"/>
    <cellStyle name="20% - Accent3 3 2 6" xfId="5230" xr:uid="{00000000-0005-0000-0000-000044170000}"/>
    <cellStyle name="20% - Accent3 3 2 6 2" xfId="11682" xr:uid="{00000000-0005-0000-0000-000045170000}"/>
    <cellStyle name="20% - Accent3 3 2 6 2 2" xfId="11683" xr:uid="{00000000-0005-0000-0000-000046170000}"/>
    <cellStyle name="20% - Accent3 3 2 6 2 3" xfId="11684" xr:uid="{00000000-0005-0000-0000-000047170000}"/>
    <cellStyle name="20% - Accent3 3 2 6 2_OATT calc" xfId="11685" xr:uid="{00000000-0005-0000-0000-000048170000}"/>
    <cellStyle name="20% - Accent3 3 2 6 3" xfId="11686" xr:uid="{00000000-0005-0000-0000-000049170000}"/>
    <cellStyle name="20% - Accent3 3 2 6 4" xfId="11687" xr:uid="{00000000-0005-0000-0000-00004A170000}"/>
    <cellStyle name="20% - Accent3 3 2 6 5" xfId="11688" xr:uid="{00000000-0005-0000-0000-00004B170000}"/>
    <cellStyle name="20% - Accent3 3 2 6_OATT calc" xfId="11689" xr:uid="{00000000-0005-0000-0000-00004C170000}"/>
    <cellStyle name="20% - Accent3 3 2 7" xfId="11690" xr:uid="{00000000-0005-0000-0000-00004D170000}"/>
    <cellStyle name="20% - Accent3 3 2 7 2" xfId="11691" xr:uid="{00000000-0005-0000-0000-00004E170000}"/>
    <cellStyle name="20% - Accent3 3 2 7 2 2" xfId="11692" xr:uid="{00000000-0005-0000-0000-00004F170000}"/>
    <cellStyle name="20% - Accent3 3 2 7 2 3" xfId="11693" xr:uid="{00000000-0005-0000-0000-000050170000}"/>
    <cellStyle name="20% - Accent3 3 2 7 2_OATT calc" xfId="11694" xr:uid="{00000000-0005-0000-0000-000051170000}"/>
    <cellStyle name="20% - Accent3 3 2 7 3" xfId="11695" xr:uid="{00000000-0005-0000-0000-000052170000}"/>
    <cellStyle name="20% - Accent3 3 2 7 4" xfId="11696" xr:uid="{00000000-0005-0000-0000-000053170000}"/>
    <cellStyle name="20% - Accent3 3 2 7_OATT calc" xfId="11697" xr:uid="{00000000-0005-0000-0000-000054170000}"/>
    <cellStyle name="20% - Accent3 3 2 8" xfId="11698" xr:uid="{00000000-0005-0000-0000-000055170000}"/>
    <cellStyle name="20% - Accent3 3 2 8 2" xfId="11699" xr:uid="{00000000-0005-0000-0000-000056170000}"/>
    <cellStyle name="20% - Accent3 3 2 8 3" xfId="11700" xr:uid="{00000000-0005-0000-0000-000057170000}"/>
    <cellStyle name="20% - Accent3 3 2 8_OATT calc" xfId="11701" xr:uid="{00000000-0005-0000-0000-000058170000}"/>
    <cellStyle name="20% - Accent3 3 2 9" xfId="11702" xr:uid="{00000000-0005-0000-0000-000059170000}"/>
    <cellStyle name="20% - Accent3 3 2_OATT calc" xfId="11703" xr:uid="{00000000-0005-0000-0000-00005A170000}"/>
    <cellStyle name="20% - Accent3 3 3" xfId="3122" xr:uid="{00000000-0005-0000-0000-00005B170000}"/>
    <cellStyle name="20% - Accent3 3 3 10" xfId="11704" xr:uid="{00000000-0005-0000-0000-00005C170000}"/>
    <cellStyle name="20% - Accent3 3 3 11" xfId="11705" xr:uid="{00000000-0005-0000-0000-00005D170000}"/>
    <cellStyle name="20% - Accent3 3 3 12" xfId="11706" xr:uid="{00000000-0005-0000-0000-00005E170000}"/>
    <cellStyle name="20% - Accent3 3 3 2" xfId="3708" xr:uid="{00000000-0005-0000-0000-00005F170000}"/>
    <cellStyle name="20% - Accent3 3 3 2 10" xfId="11707" xr:uid="{00000000-0005-0000-0000-000060170000}"/>
    <cellStyle name="20% - Accent3 3 3 2 11" xfId="11708" xr:uid="{00000000-0005-0000-0000-000061170000}"/>
    <cellStyle name="20% - Accent3 3 3 2 2" xfId="4809" xr:uid="{00000000-0005-0000-0000-000062170000}"/>
    <cellStyle name="20% - Accent3 3 3 2 2 10" xfId="11709" xr:uid="{00000000-0005-0000-0000-000063170000}"/>
    <cellStyle name="20% - Accent3 3 3 2 2 11" xfId="11710" xr:uid="{00000000-0005-0000-0000-000064170000}"/>
    <cellStyle name="20% - Accent3 3 3 2 2 2" xfId="11711" xr:uid="{00000000-0005-0000-0000-000065170000}"/>
    <cellStyle name="20% - Accent3 3 3 2 2 2 2" xfId="11712" xr:uid="{00000000-0005-0000-0000-000066170000}"/>
    <cellStyle name="20% - Accent3 3 3 2 2 2 2 2" xfId="11713" xr:uid="{00000000-0005-0000-0000-000067170000}"/>
    <cellStyle name="20% - Accent3 3 3 2 2 2 2 3" xfId="11714" xr:uid="{00000000-0005-0000-0000-000068170000}"/>
    <cellStyle name="20% - Accent3 3 3 2 2 2 2_OATT calc" xfId="11715" xr:uid="{00000000-0005-0000-0000-000069170000}"/>
    <cellStyle name="20% - Accent3 3 3 2 2 2 3" xfId="11716" xr:uid="{00000000-0005-0000-0000-00006A170000}"/>
    <cellStyle name="20% - Accent3 3 3 2 2 2 4" xfId="11717" xr:uid="{00000000-0005-0000-0000-00006B170000}"/>
    <cellStyle name="20% - Accent3 3 3 2 2 2 5" xfId="11718" xr:uid="{00000000-0005-0000-0000-00006C170000}"/>
    <cellStyle name="20% - Accent3 3 3 2 2 2_OATT calc" xfId="11719" xr:uid="{00000000-0005-0000-0000-00006D170000}"/>
    <cellStyle name="20% - Accent3 3 3 2 2 3" xfId="11720" xr:uid="{00000000-0005-0000-0000-00006E170000}"/>
    <cellStyle name="20% - Accent3 3 3 2 2 3 2" xfId="11721" xr:uid="{00000000-0005-0000-0000-00006F170000}"/>
    <cellStyle name="20% - Accent3 3 3 2 2 3 2 2" xfId="11722" xr:uid="{00000000-0005-0000-0000-000070170000}"/>
    <cellStyle name="20% - Accent3 3 3 2 2 3 2 3" xfId="11723" xr:uid="{00000000-0005-0000-0000-000071170000}"/>
    <cellStyle name="20% - Accent3 3 3 2 2 3 2_OATT calc" xfId="11724" xr:uid="{00000000-0005-0000-0000-000072170000}"/>
    <cellStyle name="20% - Accent3 3 3 2 2 3 3" xfId="11725" xr:uid="{00000000-0005-0000-0000-000073170000}"/>
    <cellStyle name="20% - Accent3 3 3 2 2 3 4" xfId="11726" xr:uid="{00000000-0005-0000-0000-000074170000}"/>
    <cellStyle name="20% - Accent3 3 3 2 2 3_OATT calc" xfId="11727" xr:uid="{00000000-0005-0000-0000-000075170000}"/>
    <cellStyle name="20% - Accent3 3 3 2 2 4" xfId="11728" xr:uid="{00000000-0005-0000-0000-000076170000}"/>
    <cellStyle name="20% - Accent3 3 3 2 2 4 2" xfId="11729" xr:uid="{00000000-0005-0000-0000-000077170000}"/>
    <cellStyle name="20% - Accent3 3 3 2 2 4 3" xfId="11730" xr:uid="{00000000-0005-0000-0000-000078170000}"/>
    <cellStyle name="20% - Accent3 3 3 2 2 4_OATT calc" xfId="11731" xr:uid="{00000000-0005-0000-0000-000079170000}"/>
    <cellStyle name="20% - Accent3 3 3 2 2 5" xfId="11732" xr:uid="{00000000-0005-0000-0000-00007A170000}"/>
    <cellStyle name="20% - Accent3 3 3 2 2 6" xfId="11733" xr:uid="{00000000-0005-0000-0000-00007B170000}"/>
    <cellStyle name="20% - Accent3 3 3 2 2 7" xfId="11734" xr:uid="{00000000-0005-0000-0000-00007C170000}"/>
    <cellStyle name="20% - Accent3 3 3 2 2 8" xfId="11735" xr:uid="{00000000-0005-0000-0000-00007D170000}"/>
    <cellStyle name="20% - Accent3 3 3 2 2 9" xfId="11736" xr:uid="{00000000-0005-0000-0000-00007E170000}"/>
    <cellStyle name="20% - Accent3 3 3 2 2_OATT calc" xfId="11737" xr:uid="{00000000-0005-0000-0000-00007F170000}"/>
    <cellStyle name="20% - Accent3 3 3 2 3" xfId="5768" xr:uid="{00000000-0005-0000-0000-000080170000}"/>
    <cellStyle name="20% - Accent3 3 3 2 3 2" xfId="11738" xr:uid="{00000000-0005-0000-0000-000081170000}"/>
    <cellStyle name="20% - Accent3 3 3 2 3 2 2" xfId="11739" xr:uid="{00000000-0005-0000-0000-000082170000}"/>
    <cellStyle name="20% - Accent3 3 3 2 3 2 3" xfId="11740" xr:uid="{00000000-0005-0000-0000-000083170000}"/>
    <cellStyle name="20% - Accent3 3 3 2 3 2_OATT calc" xfId="11741" xr:uid="{00000000-0005-0000-0000-000084170000}"/>
    <cellStyle name="20% - Accent3 3 3 2 3 3" xfId="11742" xr:uid="{00000000-0005-0000-0000-000085170000}"/>
    <cellStyle name="20% - Accent3 3 3 2 3 4" xfId="11743" xr:uid="{00000000-0005-0000-0000-000086170000}"/>
    <cellStyle name="20% - Accent3 3 3 2 3 5" xfId="11744" xr:uid="{00000000-0005-0000-0000-000087170000}"/>
    <cellStyle name="20% - Accent3 3 3 2 3_OATT calc" xfId="11745" xr:uid="{00000000-0005-0000-0000-000088170000}"/>
    <cellStyle name="20% - Accent3 3 3 2 4" xfId="11746" xr:uid="{00000000-0005-0000-0000-000089170000}"/>
    <cellStyle name="20% - Accent3 3 3 2 4 2" xfId="11747" xr:uid="{00000000-0005-0000-0000-00008A170000}"/>
    <cellStyle name="20% - Accent3 3 3 2 4 2 2" xfId="11748" xr:uid="{00000000-0005-0000-0000-00008B170000}"/>
    <cellStyle name="20% - Accent3 3 3 2 4 2 3" xfId="11749" xr:uid="{00000000-0005-0000-0000-00008C170000}"/>
    <cellStyle name="20% - Accent3 3 3 2 4 2_OATT calc" xfId="11750" xr:uid="{00000000-0005-0000-0000-00008D170000}"/>
    <cellStyle name="20% - Accent3 3 3 2 4 3" xfId="11751" xr:uid="{00000000-0005-0000-0000-00008E170000}"/>
    <cellStyle name="20% - Accent3 3 3 2 4 4" xfId="11752" xr:uid="{00000000-0005-0000-0000-00008F170000}"/>
    <cellStyle name="20% - Accent3 3 3 2 4_OATT calc" xfId="11753" xr:uid="{00000000-0005-0000-0000-000090170000}"/>
    <cellStyle name="20% - Accent3 3 3 2 5" xfId="11754" xr:uid="{00000000-0005-0000-0000-000091170000}"/>
    <cellStyle name="20% - Accent3 3 3 2 5 2" xfId="11755" xr:uid="{00000000-0005-0000-0000-000092170000}"/>
    <cellStyle name="20% - Accent3 3 3 2 5 3" xfId="11756" xr:uid="{00000000-0005-0000-0000-000093170000}"/>
    <cellStyle name="20% - Accent3 3 3 2 5_OATT calc" xfId="11757" xr:uid="{00000000-0005-0000-0000-000094170000}"/>
    <cellStyle name="20% - Accent3 3 3 2 6" xfId="11758" xr:uid="{00000000-0005-0000-0000-000095170000}"/>
    <cellStyle name="20% - Accent3 3 3 2 7" xfId="11759" xr:uid="{00000000-0005-0000-0000-000096170000}"/>
    <cellStyle name="20% - Accent3 3 3 2 8" xfId="11760" xr:uid="{00000000-0005-0000-0000-000097170000}"/>
    <cellStyle name="20% - Accent3 3 3 2 9" xfId="11761" xr:uid="{00000000-0005-0000-0000-000098170000}"/>
    <cellStyle name="20% - Accent3 3 3 2_OATT calc" xfId="11762" xr:uid="{00000000-0005-0000-0000-000099170000}"/>
    <cellStyle name="20% - Accent3 3 3 3" xfId="4391" xr:uid="{00000000-0005-0000-0000-00009A170000}"/>
    <cellStyle name="20% - Accent3 3 3 3 10" xfId="11763" xr:uid="{00000000-0005-0000-0000-00009B170000}"/>
    <cellStyle name="20% - Accent3 3 3 3 11" xfId="11764" xr:uid="{00000000-0005-0000-0000-00009C170000}"/>
    <cellStyle name="20% - Accent3 3 3 3 2" xfId="11765" xr:uid="{00000000-0005-0000-0000-00009D170000}"/>
    <cellStyle name="20% - Accent3 3 3 3 2 2" xfId="11766" xr:uid="{00000000-0005-0000-0000-00009E170000}"/>
    <cellStyle name="20% - Accent3 3 3 3 2 2 2" xfId="11767" xr:uid="{00000000-0005-0000-0000-00009F170000}"/>
    <cellStyle name="20% - Accent3 3 3 3 2 2 3" xfId="11768" xr:uid="{00000000-0005-0000-0000-0000A0170000}"/>
    <cellStyle name="20% - Accent3 3 3 3 2 2_OATT calc" xfId="11769" xr:uid="{00000000-0005-0000-0000-0000A1170000}"/>
    <cellStyle name="20% - Accent3 3 3 3 2 3" xfId="11770" xr:uid="{00000000-0005-0000-0000-0000A2170000}"/>
    <cellStyle name="20% - Accent3 3 3 3 2 4" xfId="11771" xr:uid="{00000000-0005-0000-0000-0000A3170000}"/>
    <cellStyle name="20% - Accent3 3 3 3 2 5" xfId="11772" xr:uid="{00000000-0005-0000-0000-0000A4170000}"/>
    <cellStyle name="20% - Accent3 3 3 3 2_OATT calc" xfId="11773" xr:uid="{00000000-0005-0000-0000-0000A5170000}"/>
    <cellStyle name="20% - Accent3 3 3 3 3" xfId="11774" xr:uid="{00000000-0005-0000-0000-0000A6170000}"/>
    <cellStyle name="20% - Accent3 3 3 3 3 2" xfId="11775" xr:uid="{00000000-0005-0000-0000-0000A7170000}"/>
    <cellStyle name="20% - Accent3 3 3 3 3 2 2" xfId="11776" xr:uid="{00000000-0005-0000-0000-0000A8170000}"/>
    <cellStyle name="20% - Accent3 3 3 3 3 2 3" xfId="11777" xr:uid="{00000000-0005-0000-0000-0000A9170000}"/>
    <cellStyle name="20% - Accent3 3 3 3 3 2_OATT calc" xfId="11778" xr:uid="{00000000-0005-0000-0000-0000AA170000}"/>
    <cellStyle name="20% - Accent3 3 3 3 3 3" xfId="11779" xr:uid="{00000000-0005-0000-0000-0000AB170000}"/>
    <cellStyle name="20% - Accent3 3 3 3 3 4" xfId="11780" xr:uid="{00000000-0005-0000-0000-0000AC170000}"/>
    <cellStyle name="20% - Accent3 3 3 3 3_OATT calc" xfId="11781" xr:uid="{00000000-0005-0000-0000-0000AD170000}"/>
    <cellStyle name="20% - Accent3 3 3 3 4" xfId="11782" xr:uid="{00000000-0005-0000-0000-0000AE170000}"/>
    <cellStyle name="20% - Accent3 3 3 3 4 2" xfId="11783" xr:uid="{00000000-0005-0000-0000-0000AF170000}"/>
    <cellStyle name="20% - Accent3 3 3 3 4 3" xfId="11784" xr:uid="{00000000-0005-0000-0000-0000B0170000}"/>
    <cellStyle name="20% - Accent3 3 3 3 4_OATT calc" xfId="11785" xr:uid="{00000000-0005-0000-0000-0000B1170000}"/>
    <cellStyle name="20% - Accent3 3 3 3 5" xfId="11786" xr:uid="{00000000-0005-0000-0000-0000B2170000}"/>
    <cellStyle name="20% - Accent3 3 3 3 6" xfId="11787" xr:uid="{00000000-0005-0000-0000-0000B3170000}"/>
    <cellStyle name="20% - Accent3 3 3 3 7" xfId="11788" xr:uid="{00000000-0005-0000-0000-0000B4170000}"/>
    <cellStyle name="20% - Accent3 3 3 3 8" xfId="11789" xr:uid="{00000000-0005-0000-0000-0000B5170000}"/>
    <cellStyle name="20% - Accent3 3 3 3 9" xfId="11790" xr:uid="{00000000-0005-0000-0000-0000B6170000}"/>
    <cellStyle name="20% - Accent3 3 3 3_OATT calc" xfId="11791" xr:uid="{00000000-0005-0000-0000-0000B7170000}"/>
    <cellStyle name="20% - Accent3 3 3 4" xfId="5291" xr:uid="{00000000-0005-0000-0000-0000B8170000}"/>
    <cellStyle name="20% - Accent3 3 3 4 2" xfId="11792" xr:uid="{00000000-0005-0000-0000-0000B9170000}"/>
    <cellStyle name="20% - Accent3 3 3 4 2 2" xfId="11793" xr:uid="{00000000-0005-0000-0000-0000BA170000}"/>
    <cellStyle name="20% - Accent3 3 3 4 2 3" xfId="11794" xr:uid="{00000000-0005-0000-0000-0000BB170000}"/>
    <cellStyle name="20% - Accent3 3 3 4 2_OATT calc" xfId="11795" xr:uid="{00000000-0005-0000-0000-0000BC170000}"/>
    <cellStyle name="20% - Accent3 3 3 4 3" xfId="11796" xr:uid="{00000000-0005-0000-0000-0000BD170000}"/>
    <cellStyle name="20% - Accent3 3 3 4 4" xfId="11797" xr:uid="{00000000-0005-0000-0000-0000BE170000}"/>
    <cellStyle name="20% - Accent3 3 3 4 5" xfId="11798" xr:uid="{00000000-0005-0000-0000-0000BF170000}"/>
    <cellStyle name="20% - Accent3 3 3 4_OATT calc" xfId="11799" xr:uid="{00000000-0005-0000-0000-0000C0170000}"/>
    <cellStyle name="20% - Accent3 3 3 5" xfId="11800" xr:uid="{00000000-0005-0000-0000-0000C1170000}"/>
    <cellStyle name="20% - Accent3 3 3 5 2" xfId="11801" xr:uid="{00000000-0005-0000-0000-0000C2170000}"/>
    <cellStyle name="20% - Accent3 3 3 5 2 2" xfId="11802" xr:uid="{00000000-0005-0000-0000-0000C3170000}"/>
    <cellStyle name="20% - Accent3 3 3 5 2 3" xfId="11803" xr:uid="{00000000-0005-0000-0000-0000C4170000}"/>
    <cellStyle name="20% - Accent3 3 3 5 2_OATT calc" xfId="11804" xr:uid="{00000000-0005-0000-0000-0000C5170000}"/>
    <cellStyle name="20% - Accent3 3 3 5 3" xfId="11805" xr:uid="{00000000-0005-0000-0000-0000C6170000}"/>
    <cellStyle name="20% - Accent3 3 3 5 4" xfId="11806" xr:uid="{00000000-0005-0000-0000-0000C7170000}"/>
    <cellStyle name="20% - Accent3 3 3 5_OATT calc" xfId="11807" xr:uid="{00000000-0005-0000-0000-0000C8170000}"/>
    <cellStyle name="20% - Accent3 3 3 6" xfId="11808" xr:uid="{00000000-0005-0000-0000-0000C9170000}"/>
    <cellStyle name="20% - Accent3 3 3 6 2" xfId="11809" xr:uid="{00000000-0005-0000-0000-0000CA170000}"/>
    <cellStyle name="20% - Accent3 3 3 6 3" xfId="11810" xr:uid="{00000000-0005-0000-0000-0000CB170000}"/>
    <cellStyle name="20% - Accent3 3 3 6_OATT calc" xfId="11811" xr:uid="{00000000-0005-0000-0000-0000CC170000}"/>
    <cellStyle name="20% - Accent3 3 3 7" xfId="11812" xr:uid="{00000000-0005-0000-0000-0000CD170000}"/>
    <cellStyle name="20% - Accent3 3 3 8" xfId="11813" xr:uid="{00000000-0005-0000-0000-0000CE170000}"/>
    <cellStyle name="20% - Accent3 3 3 9" xfId="11814" xr:uid="{00000000-0005-0000-0000-0000CF170000}"/>
    <cellStyle name="20% - Accent3 3 3_OATT calc" xfId="11815" xr:uid="{00000000-0005-0000-0000-0000D0170000}"/>
    <cellStyle name="20% - Accent3 3 4" xfId="3248" xr:uid="{00000000-0005-0000-0000-0000D1170000}"/>
    <cellStyle name="20% - Accent3 3 4 10" xfId="11816" xr:uid="{00000000-0005-0000-0000-0000D2170000}"/>
    <cellStyle name="20% - Accent3 3 4 11" xfId="11817" xr:uid="{00000000-0005-0000-0000-0000D3170000}"/>
    <cellStyle name="20% - Accent3 3 4 12" xfId="11818" xr:uid="{00000000-0005-0000-0000-0000D4170000}"/>
    <cellStyle name="20% - Accent3 3 4 2" xfId="3830" xr:uid="{00000000-0005-0000-0000-0000D5170000}"/>
    <cellStyle name="20% - Accent3 3 4 2 10" xfId="11819" xr:uid="{00000000-0005-0000-0000-0000D6170000}"/>
    <cellStyle name="20% - Accent3 3 4 2 11" xfId="11820" xr:uid="{00000000-0005-0000-0000-0000D7170000}"/>
    <cellStyle name="20% - Accent3 3 4 2 2" xfId="4930" xr:uid="{00000000-0005-0000-0000-0000D8170000}"/>
    <cellStyle name="20% - Accent3 3 4 2 2 10" xfId="11821" xr:uid="{00000000-0005-0000-0000-0000D9170000}"/>
    <cellStyle name="20% - Accent3 3 4 2 2 11" xfId="11822" xr:uid="{00000000-0005-0000-0000-0000DA170000}"/>
    <cellStyle name="20% - Accent3 3 4 2 2 2" xfId="11823" xr:uid="{00000000-0005-0000-0000-0000DB170000}"/>
    <cellStyle name="20% - Accent3 3 4 2 2 2 2" xfId="11824" xr:uid="{00000000-0005-0000-0000-0000DC170000}"/>
    <cellStyle name="20% - Accent3 3 4 2 2 2 2 2" xfId="11825" xr:uid="{00000000-0005-0000-0000-0000DD170000}"/>
    <cellStyle name="20% - Accent3 3 4 2 2 2 2 3" xfId="11826" xr:uid="{00000000-0005-0000-0000-0000DE170000}"/>
    <cellStyle name="20% - Accent3 3 4 2 2 2 2_OATT calc" xfId="11827" xr:uid="{00000000-0005-0000-0000-0000DF170000}"/>
    <cellStyle name="20% - Accent3 3 4 2 2 2 3" xfId="11828" xr:uid="{00000000-0005-0000-0000-0000E0170000}"/>
    <cellStyle name="20% - Accent3 3 4 2 2 2 4" xfId="11829" xr:uid="{00000000-0005-0000-0000-0000E1170000}"/>
    <cellStyle name="20% - Accent3 3 4 2 2 2 5" xfId="11830" xr:uid="{00000000-0005-0000-0000-0000E2170000}"/>
    <cellStyle name="20% - Accent3 3 4 2 2 2_OATT calc" xfId="11831" xr:uid="{00000000-0005-0000-0000-0000E3170000}"/>
    <cellStyle name="20% - Accent3 3 4 2 2 3" xfId="11832" xr:uid="{00000000-0005-0000-0000-0000E4170000}"/>
    <cellStyle name="20% - Accent3 3 4 2 2 3 2" xfId="11833" xr:uid="{00000000-0005-0000-0000-0000E5170000}"/>
    <cellStyle name="20% - Accent3 3 4 2 2 3 2 2" xfId="11834" xr:uid="{00000000-0005-0000-0000-0000E6170000}"/>
    <cellStyle name="20% - Accent3 3 4 2 2 3 2 3" xfId="11835" xr:uid="{00000000-0005-0000-0000-0000E7170000}"/>
    <cellStyle name="20% - Accent3 3 4 2 2 3 2_OATT calc" xfId="11836" xr:uid="{00000000-0005-0000-0000-0000E8170000}"/>
    <cellStyle name="20% - Accent3 3 4 2 2 3 3" xfId="11837" xr:uid="{00000000-0005-0000-0000-0000E9170000}"/>
    <cellStyle name="20% - Accent3 3 4 2 2 3 4" xfId="11838" xr:uid="{00000000-0005-0000-0000-0000EA170000}"/>
    <cellStyle name="20% - Accent3 3 4 2 2 3_OATT calc" xfId="11839" xr:uid="{00000000-0005-0000-0000-0000EB170000}"/>
    <cellStyle name="20% - Accent3 3 4 2 2 4" xfId="11840" xr:uid="{00000000-0005-0000-0000-0000EC170000}"/>
    <cellStyle name="20% - Accent3 3 4 2 2 4 2" xfId="11841" xr:uid="{00000000-0005-0000-0000-0000ED170000}"/>
    <cellStyle name="20% - Accent3 3 4 2 2 4 3" xfId="11842" xr:uid="{00000000-0005-0000-0000-0000EE170000}"/>
    <cellStyle name="20% - Accent3 3 4 2 2 4_OATT calc" xfId="11843" xr:uid="{00000000-0005-0000-0000-0000EF170000}"/>
    <cellStyle name="20% - Accent3 3 4 2 2 5" xfId="11844" xr:uid="{00000000-0005-0000-0000-0000F0170000}"/>
    <cellStyle name="20% - Accent3 3 4 2 2 6" xfId="11845" xr:uid="{00000000-0005-0000-0000-0000F1170000}"/>
    <cellStyle name="20% - Accent3 3 4 2 2 7" xfId="11846" xr:uid="{00000000-0005-0000-0000-0000F2170000}"/>
    <cellStyle name="20% - Accent3 3 4 2 2 8" xfId="11847" xr:uid="{00000000-0005-0000-0000-0000F3170000}"/>
    <cellStyle name="20% - Accent3 3 4 2 2 9" xfId="11848" xr:uid="{00000000-0005-0000-0000-0000F4170000}"/>
    <cellStyle name="20% - Accent3 3 4 2 2_OATT calc" xfId="11849" xr:uid="{00000000-0005-0000-0000-0000F5170000}"/>
    <cellStyle name="20% - Accent3 3 4 2 3" xfId="5886" xr:uid="{00000000-0005-0000-0000-0000F6170000}"/>
    <cellStyle name="20% - Accent3 3 4 2 3 2" xfId="11850" xr:uid="{00000000-0005-0000-0000-0000F7170000}"/>
    <cellStyle name="20% - Accent3 3 4 2 3 2 2" xfId="11851" xr:uid="{00000000-0005-0000-0000-0000F8170000}"/>
    <cellStyle name="20% - Accent3 3 4 2 3 2 3" xfId="11852" xr:uid="{00000000-0005-0000-0000-0000F9170000}"/>
    <cellStyle name="20% - Accent3 3 4 2 3 2_OATT calc" xfId="11853" xr:uid="{00000000-0005-0000-0000-0000FA170000}"/>
    <cellStyle name="20% - Accent3 3 4 2 3 3" xfId="11854" xr:uid="{00000000-0005-0000-0000-0000FB170000}"/>
    <cellStyle name="20% - Accent3 3 4 2 3 4" xfId="11855" xr:uid="{00000000-0005-0000-0000-0000FC170000}"/>
    <cellStyle name="20% - Accent3 3 4 2 3 5" xfId="11856" xr:uid="{00000000-0005-0000-0000-0000FD170000}"/>
    <cellStyle name="20% - Accent3 3 4 2 3_OATT calc" xfId="11857" xr:uid="{00000000-0005-0000-0000-0000FE170000}"/>
    <cellStyle name="20% - Accent3 3 4 2 4" xfId="11858" xr:uid="{00000000-0005-0000-0000-0000FF170000}"/>
    <cellStyle name="20% - Accent3 3 4 2 4 2" xfId="11859" xr:uid="{00000000-0005-0000-0000-000000180000}"/>
    <cellStyle name="20% - Accent3 3 4 2 4 2 2" xfId="11860" xr:uid="{00000000-0005-0000-0000-000001180000}"/>
    <cellStyle name="20% - Accent3 3 4 2 4 2 3" xfId="11861" xr:uid="{00000000-0005-0000-0000-000002180000}"/>
    <cellStyle name="20% - Accent3 3 4 2 4 2_OATT calc" xfId="11862" xr:uid="{00000000-0005-0000-0000-000003180000}"/>
    <cellStyle name="20% - Accent3 3 4 2 4 3" xfId="11863" xr:uid="{00000000-0005-0000-0000-000004180000}"/>
    <cellStyle name="20% - Accent3 3 4 2 4 4" xfId="11864" xr:uid="{00000000-0005-0000-0000-000005180000}"/>
    <cellStyle name="20% - Accent3 3 4 2 4_OATT calc" xfId="11865" xr:uid="{00000000-0005-0000-0000-000006180000}"/>
    <cellStyle name="20% - Accent3 3 4 2 5" xfId="11866" xr:uid="{00000000-0005-0000-0000-000007180000}"/>
    <cellStyle name="20% - Accent3 3 4 2 5 2" xfId="11867" xr:uid="{00000000-0005-0000-0000-000008180000}"/>
    <cellStyle name="20% - Accent3 3 4 2 5 3" xfId="11868" xr:uid="{00000000-0005-0000-0000-000009180000}"/>
    <cellStyle name="20% - Accent3 3 4 2 5_OATT calc" xfId="11869" xr:uid="{00000000-0005-0000-0000-00000A180000}"/>
    <cellStyle name="20% - Accent3 3 4 2 6" xfId="11870" xr:uid="{00000000-0005-0000-0000-00000B180000}"/>
    <cellStyle name="20% - Accent3 3 4 2 7" xfId="11871" xr:uid="{00000000-0005-0000-0000-00000C180000}"/>
    <cellStyle name="20% - Accent3 3 4 2 8" xfId="11872" xr:uid="{00000000-0005-0000-0000-00000D180000}"/>
    <cellStyle name="20% - Accent3 3 4 2 9" xfId="11873" xr:uid="{00000000-0005-0000-0000-00000E180000}"/>
    <cellStyle name="20% - Accent3 3 4 2_OATT calc" xfId="11874" xr:uid="{00000000-0005-0000-0000-00000F180000}"/>
    <cellStyle name="20% - Accent3 3 4 3" xfId="4512" xr:uid="{00000000-0005-0000-0000-000010180000}"/>
    <cellStyle name="20% - Accent3 3 4 3 10" xfId="11875" xr:uid="{00000000-0005-0000-0000-000011180000}"/>
    <cellStyle name="20% - Accent3 3 4 3 11" xfId="11876" xr:uid="{00000000-0005-0000-0000-000012180000}"/>
    <cellStyle name="20% - Accent3 3 4 3 2" xfId="11877" xr:uid="{00000000-0005-0000-0000-000013180000}"/>
    <cellStyle name="20% - Accent3 3 4 3 2 2" xfId="11878" xr:uid="{00000000-0005-0000-0000-000014180000}"/>
    <cellStyle name="20% - Accent3 3 4 3 2 2 2" xfId="11879" xr:uid="{00000000-0005-0000-0000-000015180000}"/>
    <cellStyle name="20% - Accent3 3 4 3 2 2 3" xfId="11880" xr:uid="{00000000-0005-0000-0000-000016180000}"/>
    <cellStyle name="20% - Accent3 3 4 3 2 2_OATT calc" xfId="11881" xr:uid="{00000000-0005-0000-0000-000017180000}"/>
    <cellStyle name="20% - Accent3 3 4 3 2 3" xfId="11882" xr:uid="{00000000-0005-0000-0000-000018180000}"/>
    <cellStyle name="20% - Accent3 3 4 3 2 4" xfId="11883" xr:uid="{00000000-0005-0000-0000-000019180000}"/>
    <cellStyle name="20% - Accent3 3 4 3 2 5" xfId="11884" xr:uid="{00000000-0005-0000-0000-00001A180000}"/>
    <cellStyle name="20% - Accent3 3 4 3 2_OATT calc" xfId="11885" xr:uid="{00000000-0005-0000-0000-00001B180000}"/>
    <cellStyle name="20% - Accent3 3 4 3 3" xfId="11886" xr:uid="{00000000-0005-0000-0000-00001C180000}"/>
    <cellStyle name="20% - Accent3 3 4 3 3 2" xfId="11887" xr:uid="{00000000-0005-0000-0000-00001D180000}"/>
    <cellStyle name="20% - Accent3 3 4 3 3 2 2" xfId="11888" xr:uid="{00000000-0005-0000-0000-00001E180000}"/>
    <cellStyle name="20% - Accent3 3 4 3 3 2 3" xfId="11889" xr:uid="{00000000-0005-0000-0000-00001F180000}"/>
    <cellStyle name="20% - Accent3 3 4 3 3 2_OATT calc" xfId="11890" xr:uid="{00000000-0005-0000-0000-000020180000}"/>
    <cellStyle name="20% - Accent3 3 4 3 3 3" xfId="11891" xr:uid="{00000000-0005-0000-0000-000021180000}"/>
    <cellStyle name="20% - Accent3 3 4 3 3 4" xfId="11892" xr:uid="{00000000-0005-0000-0000-000022180000}"/>
    <cellStyle name="20% - Accent3 3 4 3 3_OATT calc" xfId="11893" xr:uid="{00000000-0005-0000-0000-000023180000}"/>
    <cellStyle name="20% - Accent3 3 4 3 4" xfId="11894" xr:uid="{00000000-0005-0000-0000-000024180000}"/>
    <cellStyle name="20% - Accent3 3 4 3 4 2" xfId="11895" xr:uid="{00000000-0005-0000-0000-000025180000}"/>
    <cellStyle name="20% - Accent3 3 4 3 4 3" xfId="11896" xr:uid="{00000000-0005-0000-0000-000026180000}"/>
    <cellStyle name="20% - Accent3 3 4 3 4_OATT calc" xfId="11897" xr:uid="{00000000-0005-0000-0000-000027180000}"/>
    <cellStyle name="20% - Accent3 3 4 3 5" xfId="11898" xr:uid="{00000000-0005-0000-0000-000028180000}"/>
    <cellStyle name="20% - Accent3 3 4 3 6" xfId="11899" xr:uid="{00000000-0005-0000-0000-000029180000}"/>
    <cellStyle name="20% - Accent3 3 4 3 7" xfId="11900" xr:uid="{00000000-0005-0000-0000-00002A180000}"/>
    <cellStyle name="20% - Accent3 3 4 3 8" xfId="11901" xr:uid="{00000000-0005-0000-0000-00002B180000}"/>
    <cellStyle name="20% - Accent3 3 4 3 9" xfId="11902" xr:uid="{00000000-0005-0000-0000-00002C180000}"/>
    <cellStyle name="20% - Accent3 3 4 3_OATT calc" xfId="11903" xr:uid="{00000000-0005-0000-0000-00002D180000}"/>
    <cellStyle name="20% - Accent3 3 4 4" xfId="5412" xr:uid="{00000000-0005-0000-0000-00002E180000}"/>
    <cellStyle name="20% - Accent3 3 4 4 2" xfId="11904" xr:uid="{00000000-0005-0000-0000-00002F180000}"/>
    <cellStyle name="20% - Accent3 3 4 4 2 2" xfId="11905" xr:uid="{00000000-0005-0000-0000-000030180000}"/>
    <cellStyle name="20% - Accent3 3 4 4 2 3" xfId="11906" xr:uid="{00000000-0005-0000-0000-000031180000}"/>
    <cellStyle name="20% - Accent3 3 4 4 2_OATT calc" xfId="11907" xr:uid="{00000000-0005-0000-0000-000032180000}"/>
    <cellStyle name="20% - Accent3 3 4 4 3" xfId="11908" xr:uid="{00000000-0005-0000-0000-000033180000}"/>
    <cellStyle name="20% - Accent3 3 4 4 4" xfId="11909" xr:uid="{00000000-0005-0000-0000-000034180000}"/>
    <cellStyle name="20% - Accent3 3 4 4 5" xfId="11910" xr:uid="{00000000-0005-0000-0000-000035180000}"/>
    <cellStyle name="20% - Accent3 3 4 4_OATT calc" xfId="11911" xr:uid="{00000000-0005-0000-0000-000036180000}"/>
    <cellStyle name="20% - Accent3 3 4 5" xfId="11912" xr:uid="{00000000-0005-0000-0000-000037180000}"/>
    <cellStyle name="20% - Accent3 3 4 5 2" xfId="11913" xr:uid="{00000000-0005-0000-0000-000038180000}"/>
    <cellStyle name="20% - Accent3 3 4 5 2 2" xfId="11914" xr:uid="{00000000-0005-0000-0000-000039180000}"/>
    <cellStyle name="20% - Accent3 3 4 5 2 3" xfId="11915" xr:uid="{00000000-0005-0000-0000-00003A180000}"/>
    <cellStyle name="20% - Accent3 3 4 5 2_OATT calc" xfId="11916" xr:uid="{00000000-0005-0000-0000-00003B180000}"/>
    <cellStyle name="20% - Accent3 3 4 5 3" xfId="11917" xr:uid="{00000000-0005-0000-0000-00003C180000}"/>
    <cellStyle name="20% - Accent3 3 4 5 4" xfId="11918" xr:uid="{00000000-0005-0000-0000-00003D180000}"/>
    <cellStyle name="20% - Accent3 3 4 5_OATT calc" xfId="11919" xr:uid="{00000000-0005-0000-0000-00003E180000}"/>
    <cellStyle name="20% - Accent3 3 4 6" xfId="11920" xr:uid="{00000000-0005-0000-0000-00003F180000}"/>
    <cellStyle name="20% - Accent3 3 4 6 2" xfId="11921" xr:uid="{00000000-0005-0000-0000-000040180000}"/>
    <cellStyle name="20% - Accent3 3 4 6 3" xfId="11922" xr:uid="{00000000-0005-0000-0000-000041180000}"/>
    <cellStyle name="20% - Accent3 3 4 6_OATT calc" xfId="11923" xr:uid="{00000000-0005-0000-0000-000042180000}"/>
    <cellStyle name="20% - Accent3 3 4 7" xfId="11924" xr:uid="{00000000-0005-0000-0000-000043180000}"/>
    <cellStyle name="20% - Accent3 3 4 8" xfId="11925" xr:uid="{00000000-0005-0000-0000-000044180000}"/>
    <cellStyle name="20% - Accent3 3 4 9" xfId="11926" xr:uid="{00000000-0005-0000-0000-000045180000}"/>
    <cellStyle name="20% - Accent3 3 4_OATT calc" xfId="11927" xr:uid="{00000000-0005-0000-0000-000046180000}"/>
    <cellStyle name="20% - Accent3 3 5" xfId="3561" xr:uid="{00000000-0005-0000-0000-000047180000}"/>
    <cellStyle name="20% - Accent3 3 5 10" xfId="11928" xr:uid="{00000000-0005-0000-0000-000048180000}"/>
    <cellStyle name="20% - Accent3 3 5 11" xfId="11929" xr:uid="{00000000-0005-0000-0000-000049180000}"/>
    <cellStyle name="20% - Accent3 3 5 2" xfId="4665" xr:uid="{00000000-0005-0000-0000-00004A180000}"/>
    <cellStyle name="20% - Accent3 3 5 2 10" xfId="11930" xr:uid="{00000000-0005-0000-0000-00004B180000}"/>
    <cellStyle name="20% - Accent3 3 5 2 11" xfId="11931" xr:uid="{00000000-0005-0000-0000-00004C180000}"/>
    <cellStyle name="20% - Accent3 3 5 2 2" xfId="11932" xr:uid="{00000000-0005-0000-0000-00004D180000}"/>
    <cellStyle name="20% - Accent3 3 5 2 2 2" xfId="11933" xr:uid="{00000000-0005-0000-0000-00004E180000}"/>
    <cellStyle name="20% - Accent3 3 5 2 2 2 2" xfId="11934" xr:uid="{00000000-0005-0000-0000-00004F180000}"/>
    <cellStyle name="20% - Accent3 3 5 2 2 2 3" xfId="11935" xr:uid="{00000000-0005-0000-0000-000050180000}"/>
    <cellStyle name="20% - Accent3 3 5 2 2 2_OATT calc" xfId="11936" xr:uid="{00000000-0005-0000-0000-000051180000}"/>
    <cellStyle name="20% - Accent3 3 5 2 2 3" xfId="11937" xr:uid="{00000000-0005-0000-0000-000052180000}"/>
    <cellStyle name="20% - Accent3 3 5 2 2 4" xfId="11938" xr:uid="{00000000-0005-0000-0000-000053180000}"/>
    <cellStyle name="20% - Accent3 3 5 2 2 5" xfId="11939" xr:uid="{00000000-0005-0000-0000-000054180000}"/>
    <cellStyle name="20% - Accent3 3 5 2 2_OATT calc" xfId="11940" xr:uid="{00000000-0005-0000-0000-000055180000}"/>
    <cellStyle name="20% - Accent3 3 5 2 3" xfId="11941" xr:uid="{00000000-0005-0000-0000-000056180000}"/>
    <cellStyle name="20% - Accent3 3 5 2 3 2" xfId="11942" xr:uid="{00000000-0005-0000-0000-000057180000}"/>
    <cellStyle name="20% - Accent3 3 5 2 3 2 2" xfId="11943" xr:uid="{00000000-0005-0000-0000-000058180000}"/>
    <cellStyle name="20% - Accent3 3 5 2 3 2 3" xfId="11944" xr:uid="{00000000-0005-0000-0000-000059180000}"/>
    <cellStyle name="20% - Accent3 3 5 2 3 2_OATT calc" xfId="11945" xr:uid="{00000000-0005-0000-0000-00005A180000}"/>
    <cellStyle name="20% - Accent3 3 5 2 3 3" xfId="11946" xr:uid="{00000000-0005-0000-0000-00005B180000}"/>
    <cellStyle name="20% - Accent3 3 5 2 3 4" xfId="11947" xr:uid="{00000000-0005-0000-0000-00005C180000}"/>
    <cellStyle name="20% - Accent3 3 5 2 3_OATT calc" xfId="11948" xr:uid="{00000000-0005-0000-0000-00005D180000}"/>
    <cellStyle name="20% - Accent3 3 5 2 4" xfId="11949" xr:uid="{00000000-0005-0000-0000-00005E180000}"/>
    <cellStyle name="20% - Accent3 3 5 2 4 2" xfId="11950" xr:uid="{00000000-0005-0000-0000-00005F180000}"/>
    <cellStyle name="20% - Accent3 3 5 2 4 3" xfId="11951" xr:uid="{00000000-0005-0000-0000-000060180000}"/>
    <cellStyle name="20% - Accent3 3 5 2 4_OATT calc" xfId="11952" xr:uid="{00000000-0005-0000-0000-000061180000}"/>
    <cellStyle name="20% - Accent3 3 5 2 5" xfId="11953" xr:uid="{00000000-0005-0000-0000-000062180000}"/>
    <cellStyle name="20% - Accent3 3 5 2 6" xfId="11954" xr:uid="{00000000-0005-0000-0000-000063180000}"/>
    <cellStyle name="20% - Accent3 3 5 2 7" xfId="11955" xr:uid="{00000000-0005-0000-0000-000064180000}"/>
    <cellStyle name="20% - Accent3 3 5 2 8" xfId="11956" xr:uid="{00000000-0005-0000-0000-000065180000}"/>
    <cellStyle name="20% - Accent3 3 5 2 9" xfId="11957" xr:uid="{00000000-0005-0000-0000-000066180000}"/>
    <cellStyle name="20% - Accent3 3 5 2_OATT calc" xfId="11958" xr:uid="{00000000-0005-0000-0000-000067180000}"/>
    <cellStyle name="20% - Accent3 3 5 3" xfId="5632" xr:uid="{00000000-0005-0000-0000-000068180000}"/>
    <cellStyle name="20% - Accent3 3 5 3 2" xfId="11959" xr:uid="{00000000-0005-0000-0000-000069180000}"/>
    <cellStyle name="20% - Accent3 3 5 3 2 2" xfId="11960" xr:uid="{00000000-0005-0000-0000-00006A180000}"/>
    <cellStyle name="20% - Accent3 3 5 3 2 3" xfId="11961" xr:uid="{00000000-0005-0000-0000-00006B180000}"/>
    <cellStyle name="20% - Accent3 3 5 3 2_OATT calc" xfId="11962" xr:uid="{00000000-0005-0000-0000-00006C180000}"/>
    <cellStyle name="20% - Accent3 3 5 3 3" xfId="11963" xr:uid="{00000000-0005-0000-0000-00006D180000}"/>
    <cellStyle name="20% - Accent3 3 5 3 4" xfId="11964" xr:uid="{00000000-0005-0000-0000-00006E180000}"/>
    <cellStyle name="20% - Accent3 3 5 3 5" xfId="11965" xr:uid="{00000000-0005-0000-0000-00006F180000}"/>
    <cellStyle name="20% - Accent3 3 5 3_OATT calc" xfId="11966" xr:uid="{00000000-0005-0000-0000-000070180000}"/>
    <cellStyle name="20% - Accent3 3 5 4" xfId="11967" xr:uid="{00000000-0005-0000-0000-000071180000}"/>
    <cellStyle name="20% - Accent3 3 5 4 2" xfId="11968" xr:uid="{00000000-0005-0000-0000-000072180000}"/>
    <cellStyle name="20% - Accent3 3 5 4 2 2" xfId="11969" xr:uid="{00000000-0005-0000-0000-000073180000}"/>
    <cellStyle name="20% - Accent3 3 5 4 2 3" xfId="11970" xr:uid="{00000000-0005-0000-0000-000074180000}"/>
    <cellStyle name="20% - Accent3 3 5 4 2_OATT calc" xfId="11971" xr:uid="{00000000-0005-0000-0000-000075180000}"/>
    <cellStyle name="20% - Accent3 3 5 4 3" xfId="11972" xr:uid="{00000000-0005-0000-0000-000076180000}"/>
    <cellStyle name="20% - Accent3 3 5 4 4" xfId="11973" xr:uid="{00000000-0005-0000-0000-000077180000}"/>
    <cellStyle name="20% - Accent3 3 5 4_OATT calc" xfId="11974" xr:uid="{00000000-0005-0000-0000-000078180000}"/>
    <cellStyle name="20% - Accent3 3 5 5" xfId="11975" xr:uid="{00000000-0005-0000-0000-000079180000}"/>
    <cellStyle name="20% - Accent3 3 5 5 2" xfId="11976" xr:uid="{00000000-0005-0000-0000-00007A180000}"/>
    <cellStyle name="20% - Accent3 3 5 5 3" xfId="11977" xr:uid="{00000000-0005-0000-0000-00007B180000}"/>
    <cellStyle name="20% - Accent3 3 5 5_OATT calc" xfId="11978" xr:uid="{00000000-0005-0000-0000-00007C180000}"/>
    <cellStyle name="20% - Accent3 3 5 6" xfId="11979" xr:uid="{00000000-0005-0000-0000-00007D180000}"/>
    <cellStyle name="20% - Accent3 3 5 7" xfId="11980" xr:uid="{00000000-0005-0000-0000-00007E180000}"/>
    <cellStyle name="20% - Accent3 3 5 8" xfId="11981" xr:uid="{00000000-0005-0000-0000-00007F180000}"/>
    <cellStyle name="20% - Accent3 3 5 9" xfId="11982" xr:uid="{00000000-0005-0000-0000-000080180000}"/>
    <cellStyle name="20% - Accent3 3 5_OATT calc" xfId="11983" xr:uid="{00000000-0005-0000-0000-000081180000}"/>
    <cellStyle name="20% - Accent3 3 6" xfId="4245" xr:uid="{00000000-0005-0000-0000-000082180000}"/>
    <cellStyle name="20% - Accent3 3 6 10" xfId="11984" xr:uid="{00000000-0005-0000-0000-000083180000}"/>
    <cellStyle name="20% - Accent3 3 6 11" xfId="11985" xr:uid="{00000000-0005-0000-0000-000084180000}"/>
    <cellStyle name="20% - Accent3 3 6 2" xfId="11986" xr:uid="{00000000-0005-0000-0000-000085180000}"/>
    <cellStyle name="20% - Accent3 3 6 2 2" xfId="11987" xr:uid="{00000000-0005-0000-0000-000086180000}"/>
    <cellStyle name="20% - Accent3 3 6 2 2 2" xfId="11988" xr:uid="{00000000-0005-0000-0000-000087180000}"/>
    <cellStyle name="20% - Accent3 3 6 2 2 3" xfId="11989" xr:uid="{00000000-0005-0000-0000-000088180000}"/>
    <cellStyle name="20% - Accent3 3 6 2 2_OATT calc" xfId="11990" xr:uid="{00000000-0005-0000-0000-000089180000}"/>
    <cellStyle name="20% - Accent3 3 6 2 3" xfId="11991" xr:uid="{00000000-0005-0000-0000-00008A180000}"/>
    <cellStyle name="20% - Accent3 3 6 2 4" xfId="11992" xr:uid="{00000000-0005-0000-0000-00008B180000}"/>
    <cellStyle name="20% - Accent3 3 6 2 5" xfId="11993" xr:uid="{00000000-0005-0000-0000-00008C180000}"/>
    <cellStyle name="20% - Accent3 3 6 2_OATT calc" xfId="11994" xr:uid="{00000000-0005-0000-0000-00008D180000}"/>
    <cellStyle name="20% - Accent3 3 6 3" xfId="11995" xr:uid="{00000000-0005-0000-0000-00008E180000}"/>
    <cellStyle name="20% - Accent3 3 6 3 2" xfId="11996" xr:uid="{00000000-0005-0000-0000-00008F180000}"/>
    <cellStyle name="20% - Accent3 3 6 3 2 2" xfId="11997" xr:uid="{00000000-0005-0000-0000-000090180000}"/>
    <cellStyle name="20% - Accent3 3 6 3 2 3" xfId="11998" xr:uid="{00000000-0005-0000-0000-000091180000}"/>
    <cellStyle name="20% - Accent3 3 6 3 2_OATT calc" xfId="11999" xr:uid="{00000000-0005-0000-0000-000092180000}"/>
    <cellStyle name="20% - Accent3 3 6 3 3" xfId="12000" xr:uid="{00000000-0005-0000-0000-000093180000}"/>
    <cellStyle name="20% - Accent3 3 6 3 4" xfId="12001" xr:uid="{00000000-0005-0000-0000-000094180000}"/>
    <cellStyle name="20% - Accent3 3 6 3_OATT calc" xfId="12002" xr:uid="{00000000-0005-0000-0000-000095180000}"/>
    <cellStyle name="20% - Accent3 3 6 4" xfId="12003" xr:uid="{00000000-0005-0000-0000-000096180000}"/>
    <cellStyle name="20% - Accent3 3 6 4 2" xfId="12004" xr:uid="{00000000-0005-0000-0000-000097180000}"/>
    <cellStyle name="20% - Accent3 3 6 4 3" xfId="12005" xr:uid="{00000000-0005-0000-0000-000098180000}"/>
    <cellStyle name="20% - Accent3 3 6 4_OATT calc" xfId="12006" xr:uid="{00000000-0005-0000-0000-000099180000}"/>
    <cellStyle name="20% - Accent3 3 6 5" xfId="12007" xr:uid="{00000000-0005-0000-0000-00009A180000}"/>
    <cellStyle name="20% - Accent3 3 6 6" xfId="12008" xr:uid="{00000000-0005-0000-0000-00009B180000}"/>
    <cellStyle name="20% - Accent3 3 6 7" xfId="12009" xr:uid="{00000000-0005-0000-0000-00009C180000}"/>
    <cellStyle name="20% - Accent3 3 6 8" xfId="12010" xr:uid="{00000000-0005-0000-0000-00009D180000}"/>
    <cellStyle name="20% - Accent3 3 6 9" xfId="12011" xr:uid="{00000000-0005-0000-0000-00009E180000}"/>
    <cellStyle name="20% - Accent3 3 6_OATT calc" xfId="12012" xr:uid="{00000000-0005-0000-0000-00009F180000}"/>
    <cellStyle name="20% - Accent3 3 7" xfId="5141" xr:uid="{00000000-0005-0000-0000-0000A0180000}"/>
    <cellStyle name="20% - Accent3 3 7 2" xfId="12013" xr:uid="{00000000-0005-0000-0000-0000A1180000}"/>
    <cellStyle name="20% - Accent3 3 7 2 2" xfId="12014" xr:uid="{00000000-0005-0000-0000-0000A2180000}"/>
    <cellStyle name="20% - Accent3 3 7 2 3" xfId="12015" xr:uid="{00000000-0005-0000-0000-0000A3180000}"/>
    <cellStyle name="20% - Accent3 3 7 2_OATT calc" xfId="12016" xr:uid="{00000000-0005-0000-0000-0000A4180000}"/>
    <cellStyle name="20% - Accent3 3 7 3" xfId="12017" xr:uid="{00000000-0005-0000-0000-0000A5180000}"/>
    <cellStyle name="20% - Accent3 3 7 4" xfId="12018" xr:uid="{00000000-0005-0000-0000-0000A6180000}"/>
    <cellStyle name="20% - Accent3 3 7 5" xfId="12019" xr:uid="{00000000-0005-0000-0000-0000A7180000}"/>
    <cellStyle name="20% - Accent3 3 7_OATT calc" xfId="12020" xr:uid="{00000000-0005-0000-0000-0000A8180000}"/>
    <cellStyle name="20% - Accent3 3 8" xfId="12021" xr:uid="{00000000-0005-0000-0000-0000A9180000}"/>
    <cellStyle name="20% - Accent3 3 8 2" xfId="12022" xr:uid="{00000000-0005-0000-0000-0000AA180000}"/>
    <cellStyle name="20% - Accent3 3 8 2 2" xfId="12023" xr:uid="{00000000-0005-0000-0000-0000AB180000}"/>
    <cellStyle name="20% - Accent3 3 8 2 3" xfId="12024" xr:uid="{00000000-0005-0000-0000-0000AC180000}"/>
    <cellStyle name="20% - Accent3 3 8 2_OATT calc" xfId="12025" xr:uid="{00000000-0005-0000-0000-0000AD180000}"/>
    <cellStyle name="20% - Accent3 3 8 3" xfId="12026" xr:uid="{00000000-0005-0000-0000-0000AE180000}"/>
    <cellStyle name="20% - Accent3 3 8 4" xfId="12027" xr:uid="{00000000-0005-0000-0000-0000AF180000}"/>
    <cellStyle name="20% - Accent3 3 8_OATT calc" xfId="12028" xr:uid="{00000000-0005-0000-0000-0000B0180000}"/>
    <cellStyle name="20% - Accent3 3 9" xfId="12029" xr:uid="{00000000-0005-0000-0000-0000B1180000}"/>
    <cellStyle name="20% - Accent3 3 9 2" xfId="12030" xr:uid="{00000000-0005-0000-0000-0000B2180000}"/>
    <cellStyle name="20% - Accent3 3 9 3" xfId="12031" xr:uid="{00000000-0005-0000-0000-0000B3180000}"/>
    <cellStyle name="20% - Accent3 3 9_OATT calc" xfId="12032" xr:uid="{00000000-0005-0000-0000-0000B4180000}"/>
    <cellStyle name="20% - Accent3 3_OATT calc" xfId="12033" xr:uid="{00000000-0005-0000-0000-0000B5180000}"/>
    <cellStyle name="20% - Accent3 30" xfId="12034" xr:uid="{00000000-0005-0000-0000-0000B6180000}"/>
    <cellStyle name="20% - Accent3 31" xfId="12035" xr:uid="{00000000-0005-0000-0000-0000B7180000}"/>
    <cellStyle name="20% - Accent3 32" xfId="12036" xr:uid="{00000000-0005-0000-0000-0000B8180000}"/>
    <cellStyle name="20% - Accent3 33" xfId="12037" xr:uid="{00000000-0005-0000-0000-0000B9180000}"/>
    <cellStyle name="20% - Accent3 4" xfId="21" xr:uid="{00000000-0005-0000-0000-0000BA180000}"/>
    <cellStyle name="20% - Accent3 4 10" xfId="12038" xr:uid="{00000000-0005-0000-0000-0000BB180000}"/>
    <cellStyle name="20% - Accent3 4 11" xfId="12039" xr:uid="{00000000-0005-0000-0000-0000BC180000}"/>
    <cellStyle name="20% - Accent3 4 12" xfId="12040" xr:uid="{00000000-0005-0000-0000-0000BD180000}"/>
    <cellStyle name="20% - Accent3 4 13" xfId="12041" xr:uid="{00000000-0005-0000-0000-0000BE180000}"/>
    <cellStyle name="20% - Accent3 4 14" xfId="12042" xr:uid="{00000000-0005-0000-0000-0000BF180000}"/>
    <cellStyle name="20% - Accent3 4 15" xfId="12043" xr:uid="{00000000-0005-0000-0000-0000C0180000}"/>
    <cellStyle name="20% - Accent3 4 2" xfId="3054" xr:uid="{00000000-0005-0000-0000-0000C1180000}"/>
    <cellStyle name="20% - Accent3 4 2 10" xfId="12044" xr:uid="{00000000-0005-0000-0000-0000C2180000}"/>
    <cellStyle name="20% - Accent3 4 2 11" xfId="12045" xr:uid="{00000000-0005-0000-0000-0000C3180000}"/>
    <cellStyle name="20% - Accent3 4 2 12" xfId="12046" xr:uid="{00000000-0005-0000-0000-0000C4180000}"/>
    <cellStyle name="20% - Accent3 4 2 13" xfId="12047" xr:uid="{00000000-0005-0000-0000-0000C5180000}"/>
    <cellStyle name="20% - Accent3 4 2 14" xfId="12048" xr:uid="{00000000-0005-0000-0000-0000C6180000}"/>
    <cellStyle name="20% - Accent3 4 2 2" xfId="3175" xr:uid="{00000000-0005-0000-0000-0000C7180000}"/>
    <cellStyle name="20% - Accent3 4 2 2 10" xfId="12049" xr:uid="{00000000-0005-0000-0000-0000C8180000}"/>
    <cellStyle name="20% - Accent3 4 2 2 11" xfId="12050" xr:uid="{00000000-0005-0000-0000-0000C9180000}"/>
    <cellStyle name="20% - Accent3 4 2 2 12" xfId="12051" xr:uid="{00000000-0005-0000-0000-0000CA180000}"/>
    <cellStyle name="20% - Accent3 4 2 2 2" xfId="3763" xr:uid="{00000000-0005-0000-0000-0000CB180000}"/>
    <cellStyle name="20% - Accent3 4 2 2 2 10" xfId="12052" xr:uid="{00000000-0005-0000-0000-0000CC180000}"/>
    <cellStyle name="20% - Accent3 4 2 2 2 11" xfId="12053" xr:uid="{00000000-0005-0000-0000-0000CD180000}"/>
    <cellStyle name="20% - Accent3 4 2 2 2 2" xfId="4864" xr:uid="{00000000-0005-0000-0000-0000CE180000}"/>
    <cellStyle name="20% - Accent3 4 2 2 2 2 10" xfId="12054" xr:uid="{00000000-0005-0000-0000-0000CF180000}"/>
    <cellStyle name="20% - Accent3 4 2 2 2 2 11" xfId="12055" xr:uid="{00000000-0005-0000-0000-0000D0180000}"/>
    <cellStyle name="20% - Accent3 4 2 2 2 2 2" xfId="12056" xr:uid="{00000000-0005-0000-0000-0000D1180000}"/>
    <cellStyle name="20% - Accent3 4 2 2 2 2 2 2" xfId="12057" xr:uid="{00000000-0005-0000-0000-0000D2180000}"/>
    <cellStyle name="20% - Accent3 4 2 2 2 2 2 2 2" xfId="12058" xr:uid="{00000000-0005-0000-0000-0000D3180000}"/>
    <cellStyle name="20% - Accent3 4 2 2 2 2 2 2 3" xfId="12059" xr:uid="{00000000-0005-0000-0000-0000D4180000}"/>
    <cellStyle name="20% - Accent3 4 2 2 2 2 2 2_OATT calc" xfId="12060" xr:uid="{00000000-0005-0000-0000-0000D5180000}"/>
    <cellStyle name="20% - Accent3 4 2 2 2 2 2 3" xfId="12061" xr:uid="{00000000-0005-0000-0000-0000D6180000}"/>
    <cellStyle name="20% - Accent3 4 2 2 2 2 2 4" xfId="12062" xr:uid="{00000000-0005-0000-0000-0000D7180000}"/>
    <cellStyle name="20% - Accent3 4 2 2 2 2 2 5" xfId="12063" xr:uid="{00000000-0005-0000-0000-0000D8180000}"/>
    <cellStyle name="20% - Accent3 4 2 2 2 2 2_OATT calc" xfId="12064" xr:uid="{00000000-0005-0000-0000-0000D9180000}"/>
    <cellStyle name="20% - Accent3 4 2 2 2 2 3" xfId="12065" xr:uid="{00000000-0005-0000-0000-0000DA180000}"/>
    <cellStyle name="20% - Accent3 4 2 2 2 2 3 2" xfId="12066" xr:uid="{00000000-0005-0000-0000-0000DB180000}"/>
    <cellStyle name="20% - Accent3 4 2 2 2 2 3 2 2" xfId="12067" xr:uid="{00000000-0005-0000-0000-0000DC180000}"/>
    <cellStyle name="20% - Accent3 4 2 2 2 2 3 2 3" xfId="12068" xr:uid="{00000000-0005-0000-0000-0000DD180000}"/>
    <cellStyle name="20% - Accent3 4 2 2 2 2 3 2_OATT calc" xfId="12069" xr:uid="{00000000-0005-0000-0000-0000DE180000}"/>
    <cellStyle name="20% - Accent3 4 2 2 2 2 3 3" xfId="12070" xr:uid="{00000000-0005-0000-0000-0000DF180000}"/>
    <cellStyle name="20% - Accent3 4 2 2 2 2 3 4" xfId="12071" xr:uid="{00000000-0005-0000-0000-0000E0180000}"/>
    <cellStyle name="20% - Accent3 4 2 2 2 2 3_OATT calc" xfId="12072" xr:uid="{00000000-0005-0000-0000-0000E1180000}"/>
    <cellStyle name="20% - Accent3 4 2 2 2 2 4" xfId="12073" xr:uid="{00000000-0005-0000-0000-0000E2180000}"/>
    <cellStyle name="20% - Accent3 4 2 2 2 2 4 2" xfId="12074" xr:uid="{00000000-0005-0000-0000-0000E3180000}"/>
    <cellStyle name="20% - Accent3 4 2 2 2 2 4 3" xfId="12075" xr:uid="{00000000-0005-0000-0000-0000E4180000}"/>
    <cellStyle name="20% - Accent3 4 2 2 2 2 4_OATT calc" xfId="12076" xr:uid="{00000000-0005-0000-0000-0000E5180000}"/>
    <cellStyle name="20% - Accent3 4 2 2 2 2 5" xfId="12077" xr:uid="{00000000-0005-0000-0000-0000E6180000}"/>
    <cellStyle name="20% - Accent3 4 2 2 2 2 6" xfId="12078" xr:uid="{00000000-0005-0000-0000-0000E7180000}"/>
    <cellStyle name="20% - Accent3 4 2 2 2 2 7" xfId="12079" xr:uid="{00000000-0005-0000-0000-0000E8180000}"/>
    <cellStyle name="20% - Accent3 4 2 2 2 2 8" xfId="12080" xr:uid="{00000000-0005-0000-0000-0000E9180000}"/>
    <cellStyle name="20% - Accent3 4 2 2 2 2 9" xfId="12081" xr:uid="{00000000-0005-0000-0000-0000EA180000}"/>
    <cellStyle name="20% - Accent3 4 2 2 2 2_OATT calc" xfId="12082" xr:uid="{00000000-0005-0000-0000-0000EB180000}"/>
    <cellStyle name="20% - Accent3 4 2 2 2 3" xfId="5823" xr:uid="{00000000-0005-0000-0000-0000EC180000}"/>
    <cellStyle name="20% - Accent3 4 2 2 2 3 2" xfId="12083" xr:uid="{00000000-0005-0000-0000-0000ED180000}"/>
    <cellStyle name="20% - Accent3 4 2 2 2 3 2 2" xfId="12084" xr:uid="{00000000-0005-0000-0000-0000EE180000}"/>
    <cellStyle name="20% - Accent3 4 2 2 2 3 2 3" xfId="12085" xr:uid="{00000000-0005-0000-0000-0000EF180000}"/>
    <cellStyle name="20% - Accent3 4 2 2 2 3 2_OATT calc" xfId="12086" xr:uid="{00000000-0005-0000-0000-0000F0180000}"/>
    <cellStyle name="20% - Accent3 4 2 2 2 3 3" xfId="12087" xr:uid="{00000000-0005-0000-0000-0000F1180000}"/>
    <cellStyle name="20% - Accent3 4 2 2 2 3 4" xfId="12088" xr:uid="{00000000-0005-0000-0000-0000F2180000}"/>
    <cellStyle name="20% - Accent3 4 2 2 2 3 5" xfId="12089" xr:uid="{00000000-0005-0000-0000-0000F3180000}"/>
    <cellStyle name="20% - Accent3 4 2 2 2 3_OATT calc" xfId="12090" xr:uid="{00000000-0005-0000-0000-0000F4180000}"/>
    <cellStyle name="20% - Accent3 4 2 2 2 4" xfId="12091" xr:uid="{00000000-0005-0000-0000-0000F5180000}"/>
    <cellStyle name="20% - Accent3 4 2 2 2 4 2" xfId="12092" xr:uid="{00000000-0005-0000-0000-0000F6180000}"/>
    <cellStyle name="20% - Accent3 4 2 2 2 4 2 2" xfId="12093" xr:uid="{00000000-0005-0000-0000-0000F7180000}"/>
    <cellStyle name="20% - Accent3 4 2 2 2 4 2 3" xfId="12094" xr:uid="{00000000-0005-0000-0000-0000F8180000}"/>
    <cellStyle name="20% - Accent3 4 2 2 2 4 2_OATT calc" xfId="12095" xr:uid="{00000000-0005-0000-0000-0000F9180000}"/>
    <cellStyle name="20% - Accent3 4 2 2 2 4 3" xfId="12096" xr:uid="{00000000-0005-0000-0000-0000FA180000}"/>
    <cellStyle name="20% - Accent3 4 2 2 2 4 4" xfId="12097" xr:uid="{00000000-0005-0000-0000-0000FB180000}"/>
    <cellStyle name="20% - Accent3 4 2 2 2 4_OATT calc" xfId="12098" xr:uid="{00000000-0005-0000-0000-0000FC180000}"/>
    <cellStyle name="20% - Accent3 4 2 2 2 5" xfId="12099" xr:uid="{00000000-0005-0000-0000-0000FD180000}"/>
    <cellStyle name="20% - Accent3 4 2 2 2 5 2" xfId="12100" xr:uid="{00000000-0005-0000-0000-0000FE180000}"/>
    <cellStyle name="20% - Accent3 4 2 2 2 5 3" xfId="12101" xr:uid="{00000000-0005-0000-0000-0000FF180000}"/>
    <cellStyle name="20% - Accent3 4 2 2 2 5_OATT calc" xfId="12102" xr:uid="{00000000-0005-0000-0000-000000190000}"/>
    <cellStyle name="20% - Accent3 4 2 2 2 6" xfId="12103" xr:uid="{00000000-0005-0000-0000-000001190000}"/>
    <cellStyle name="20% - Accent3 4 2 2 2 7" xfId="12104" xr:uid="{00000000-0005-0000-0000-000002190000}"/>
    <cellStyle name="20% - Accent3 4 2 2 2 8" xfId="12105" xr:uid="{00000000-0005-0000-0000-000003190000}"/>
    <cellStyle name="20% - Accent3 4 2 2 2 9" xfId="12106" xr:uid="{00000000-0005-0000-0000-000004190000}"/>
    <cellStyle name="20% - Accent3 4 2 2 2_OATT calc" xfId="12107" xr:uid="{00000000-0005-0000-0000-000005190000}"/>
    <cellStyle name="20% - Accent3 4 2 2 3" xfId="4446" xr:uid="{00000000-0005-0000-0000-000006190000}"/>
    <cellStyle name="20% - Accent3 4 2 2 3 10" xfId="12108" xr:uid="{00000000-0005-0000-0000-000007190000}"/>
    <cellStyle name="20% - Accent3 4 2 2 3 11" xfId="12109" xr:uid="{00000000-0005-0000-0000-000008190000}"/>
    <cellStyle name="20% - Accent3 4 2 2 3 2" xfId="12110" xr:uid="{00000000-0005-0000-0000-000009190000}"/>
    <cellStyle name="20% - Accent3 4 2 2 3 2 2" xfId="12111" xr:uid="{00000000-0005-0000-0000-00000A190000}"/>
    <cellStyle name="20% - Accent3 4 2 2 3 2 2 2" xfId="12112" xr:uid="{00000000-0005-0000-0000-00000B190000}"/>
    <cellStyle name="20% - Accent3 4 2 2 3 2 2 3" xfId="12113" xr:uid="{00000000-0005-0000-0000-00000C190000}"/>
    <cellStyle name="20% - Accent3 4 2 2 3 2 2_OATT calc" xfId="12114" xr:uid="{00000000-0005-0000-0000-00000D190000}"/>
    <cellStyle name="20% - Accent3 4 2 2 3 2 3" xfId="12115" xr:uid="{00000000-0005-0000-0000-00000E190000}"/>
    <cellStyle name="20% - Accent3 4 2 2 3 2 4" xfId="12116" xr:uid="{00000000-0005-0000-0000-00000F190000}"/>
    <cellStyle name="20% - Accent3 4 2 2 3 2 5" xfId="12117" xr:uid="{00000000-0005-0000-0000-000010190000}"/>
    <cellStyle name="20% - Accent3 4 2 2 3 2_OATT calc" xfId="12118" xr:uid="{00000000-0005-0000-0000-000011190000}"/>
    <cellStyle name="20% - Accent3 4 2 2 3 3" xfId="12119" xr:uid="{00000000-0005-0000-0000-000012190000}"/>
    <cellStyle name="20% - Accent3 4 2 2 3 3 2" xfId="12120" xr:uid="{00000000-0005-0000-0000-000013190000}"/>
    <cellStyle name="20% - Accent3 4 2 2 3 3 2 2" xfId="12121" xr:uid="{00000000-0005-0000-0000-000014190000}"/>
    <cellStyle name="20% - Accent3 4 2 2 3 3 2 3" xfId="12122" xr:uid="{00000000-0005-0000-0000-000015190000}"/>
    <cellStyle name="20% - Accent3 4 2 2 3 3 2_OATT calc" xfId="12123" xr:uid="{00000000-0005-0000-0000-000016190000}"/>
    <cellStyle name="20% - Accent3 4 2 2 3 3 3" xfId="12124" xr:uid="{00000000-0005-0000-0000-000017190000}"/>
    <cellStyle name="20% - Accent3 4 2 2 3 3 4" xfId="12125" xr:uid="{00000000-0005-0000-0000-000018190000}"/>
    <cellStyle name="20% - Accent3 4 2 2 3 3_OATT calc" xfId="12126" xr:uid="{00000000-0005-0000-0000-000019190000}"/>
    <cellStyle name="20% - Accent3 4 2 2 3 4" xfId="12127" xr:uid="{00000000-0005-0000-0000-00001A190000}"/>
    <cellStyle name="20% - Accent3 4 2 2 3 4 2" xfId="12128" xr:uid="{00000000-0005-0000-0000-00001B190000}"/>
    <cellStyle name="20% - Accent3 4 2 2 3 4 3" xfId="12129" xr:uid="{00000000-0005-0000-0000-00001C190000}"/>
    <cellStyle name="20% - Accent3 4 2 2 3 4_OATT calc" xfId="12130" xr:uid="{00000000-0005-0000-0000-00001D190000}"/>
    <cellStyle name="20% - Accent3 4 2 2 3 5" xfId="12131" xr:uid="{00000000-0005-0000-0000-00001E190000}"/>
    <cellStyle name="20% - Accent3 4 2 2 3 6" xfId="12132" xr:uid="{00000000-0005-0000-0000-00001F190000}"/>
    <cellStyle name="20% - Accent3 4 2 2 3 7" xfId="12133" xr:uid="{00000000-0005-0000-0000-000020190000}"/>
    <cellStyle name="20% - Accent3 4 2 2 3 8" xfId="12134" xr:uid="{00000000-0005-0000-0000-000021190000}"/>
    <cellStyle name="20% - Accent3 4 2 2 3 9" xfId="12135" xr:uid="{00000000-0005-0000-0000-000022190000}"/>
    <cellStyle name="20% - Accent3 4 2 2 3_OATT calc" xfId="12136" xr:uid="{00000000-0005-0000-0000-000023190000}"/>
    <cellStyle name="20% - Accent3 4 2 2 4" xfId="5346" xr:uid="{00000000-0005-0000-0000-000024190000}"/>
    <cellStyle name="20% - Accent3 4 2 2 4 2" xfId="12137" xr:uid="{00000000-0005-0000-0000-000025190000}"/>
    <cellStyle name="20% - Accent3 4 2 2 4 2 2" xfId="12138" xr:uid="{00000000-0005-0000-0000-000026190000}"/>
    <cellStyle name="20% - Accent3 4 2 2 4 2 3" xfId="12139" xr:uid="{00000000-0005-0000-0000-000027190000}"/>
    <cellStyle name="20% - Accent3 4 2 2 4 2_OATT calc" xfId="12140" xr:uid="{00000000-0005-0000-0000-000028190000}"/>
    <cellStyle name="20% - Accent3 4 2 2 4 3" xfId="12141" xr:uid="{00000000-0005-0000-0000-000029190000}"/>
    <cellStyle name="20% - Accent3 4 2 2 4 4" xfId="12142" xr:uid="{00000000-0005-0000-0000-00002A190000}"/>
    <cellStyle name="20% - Accent3 4 2 2 4 5" xfId="12143" xr:uid="{00000000-0005-0000-0000-00002B190000}"/>
    <cellStyle name="20% - Accent3 4 2 2 4_OATT calc" xfId="12144" xr:uid="{00000000-0005-0000-0000-00002C190000}"/>
    <cellStyle name="20% - Accent3 4 2 2 5" xfId="12145" xr:uid="{00000000-0005-0000-0000-00002D190000}"/>
    <cellStyle name="20% - Accent3 4 2 2 5 2" xfId="12146" xr:uid="{00000000-0005-0000-0000-00002E190000}"/>
    <cellStyle name="20% - Accent3 4 2 2 5 2 2" xfId="12147" xr:uid="{00000000-0005-0000-0000-00002F190000}"/>
    <cellStyle name="20% - Accent3 4 2 2 5 2 3" xfId="12148" xr:uid="{00000000-0005-0000-0000-000030190000}"/>
    <cellStyle name="20% - Accent3 4 2 2 5 2_OATT calc" xfId="12149" xr:uid="{00000000-0005-0000-0000-000031190000}"/>
    <cellStyle name="20% - Accent3 4 2 2 5 3" xfId="12150" xr:uid="{00000000-0005-0000-0000-000032190000}"/>
    <cellStyle name="20% - Accent3 4 2 2 5 4" xfId="12151" xr:uid="{00000000-0005-0000-0000-000033190000}"/>
    <cellStyle name="20% - Accent3 4 2 2 5_OATT calc" xfId="12152" xr:uid="{00000000-0005-0000-0000-000034190000}"/>
    <cellStyle name="20% - Accent3 4 2 2 6" xfId="12153" xr:uid="{00000000-0005-0000-0000-000035190000}"/>
    <cellStyle name="20% - Accent3 4 2 2 6 2" xfId="12154" xr:uid="{00000000-0005-0000-0000-000036190000}"/>
    <cellStyle name="20% - Accent3 4 2 2 6 3" xfId="12155" xr:uid="{00000000-0005-0000-0000-000037190000}"/>
    <cellStyle name="20% - Accent3 4 2 2 6_OATT calc" xfId="12156" xr:uid="{00000000-0005-0000-0000-000038190000}"/>
    <cellStyle name="20% - Accent3 4 2 2 7" xfId="12157" xr:uid="{00000000-0005-0000-0000-000039190000}"/>
    <cellStyle name="20% - Accent3 4 2 2 8" xfId="12158" xr:uid="{00000000-0005-0000-0000-00003A190000}"/>
    <cellStyle name="20% - Accent3 4 2 2 9" xfId="12159" xr:uid="{00000000-0005-0000-0000-00003B190000}"/>
    <cellStyle name="20% - Accent3 4 2 2_OATT calc" xfId="12160" xr:uid="{00000000-0005-0000-0000-00003C190000}"/>
    <cellStyle name="20% - Accent3 4 2 3" xfId="3334" xr:uid="{00000000-0005-0000-0000-00003D190000}"/>
    <cellStyle name="20% - Accent3 4 2 3 10" xfId="12161" xr:uid="{00000000-0005-0000-0000-00003E190000}"/>
    <cellStyle name="20% - Accent3 4 2 3 11" xfId="12162" xr:uid="{00000000-0005-0000-0000-00003F190000}"/>
    <cellStyle name="20% - Accent3 4 2 3 12" xfId="12163" xr:uid="{00000000-0005-0000-0000-000040190000}"/>
    <cellStyle name="20% - Accent3 4 2 3 2" xfId="3916" xr:uid="{00000000-0005-0000-0000-000041190000}"/>
    <cellStyle name="20% - Accent3 4 2 3 2 10" xfId="12164" xr:uid="{00000000-0005-0000-0000-000042190000}"/>
    <cellStyle name="20% - Accent3 4 2 3 2 11" xfId="12165" xr:uid="{00000000-0005-0000-0000-000043190000}"/>
    <cellStyle name="20% - Accent3 4 2 3 2 2" xfId="5017" xr:uid="{00000000-0005-0000-0000-000044190000}"/>
    <cellStyle name="20% - Accent3 4 2 3 2 2 10" xfId="12166" xr:uid="{00000000-0005-0000-0000-000045190000}"/>
    <cellStyle name="20% - Accent3 4 2 3 2 2 11" xfId="12167" xr:uid="{00000000-0005-0000-0000-000046190000}"/>
    <cellStyle name="20% - Accent3 4 2 3 2 2 2" xfId="12168" xr:uid="{00000000-0005-0000-0000-000047190000}"/>
    <cellStyle name="20% - Accent3 4 2 3 2 2 2 2" xfId="12169" xr:uid="{00000000-0005-0000-0000-000048190000}"/>
    <cellStyle name="20% - Accent3 4 2 3 2 2 2 2 2" xfId="12170" xr:uid="{00000000-0005-0000-0000-000049190000}"/>
    <cellStyle name="20% - Accent3 4 2 3 2 2 2 2 3" xfId="12171" xr:uid="{00000000-0005-0000-0000-00004A190000}"/>
    <cellStyle name="20% - Accent3 4 2 3 2 2 2 2_OATT calc" xfId="12172" xr:uid="{00000000-0005-0000-0000-00004B190000}"/>
    <cellStyle name="20% - Accent3 4 2 3 2 2 2 3" xfId="12173" xr:uid="{00000000-0005-0000-0000-00004C190000}"/>
    <cellStyle name="20% - Accent3 4 2 3 2 2 2 4" xfId="12174" xr:uid="{00000000-0005-0000-0000-00004D190000}"/>
    <cellStyle name="20% - Accent3 4 2 3 2 2 2 5" xfId="12175" xr:uid="{00000000-0005-0000-0000-00004E190000}"/>
    <cellStyle name="20% - Accent3 4 2 3 2 2 2_OATT calc" xfId="12176" xr:uid="{00000000-0005-0000-0000-00004F190000}"/>
    <cellStyle name="20% - Accent3 4 2 3 2 2 3" xfId="12177" xr:uid="{00000000-0005-0000-0000-000050190000}"/>
    <cellStyle name="20% - Accent3 4 2 3 2 2 3 2" xfId="12178" xr:uid="{00000000-0005-0000-0000-000051190000}"/>
    <cellStyle name="20% - Accent3 4 2 3 2 2 3 2 2" xfId="12179" xr:uid="{00000000-0005-0000-0000-000052190000}"/>
    <cellStyle name="20% - Accent3 4 2 3 2 2 3 2 3" xfId="12180" xr:uid="{00000000-0005-0000-0000-000053190000}"/>
    <cellStyle name="20% - Accent3 4 2 3 2 2 3 2_OATT calc" xfId="12181" xr:uid="{00000000-0005-0000-0000-000054190000}"/>
    <cellStyle name="20% - Accent3 4 2 3 2 2 3 3" xfId="12182" xr:uid="{00000000-0005-0000-0000-000055190000}"/>
    <cellStyle name="20% - Accent3 4 2 3 2 2 3 4" xfId="12183" xr:uid="{00000000-0005-0000-0000-000056190000}"/>
    <cellStyle name="20% - Accent3 4 2 3 2 2 3_OATT calc" xfId="12184" xr:uid="{00000000-0005-0000-0000-000057190000}"/>
    <cellStyle name="20% - Accent3 4 2 3 2 2 4" xfId="12185" xr:uid="{00000000-0005-0000-0000-000058190000}"/>
    <cellStyle name="20% - Accent3 4 2 3 2 2 4 2" xfId="12186" xr:uid="{00000000-0005-0000-0000-000059190000}"/>
    <cellStyle name="20% - Accent3 4 2 3 2 2 4 3" xfId="12187" xr:uid="{00000000-0005-0000-0000-00005A190000}"/>
    <cellStyle name="20% - Accent3 4 2 3 2 2 4_OATT calc" xfId="12188" xr:uid="{00000000-0005-0000-0000-00005B190000}"/>
    <cellStyle name="20% - Accent3 4 2 3 2 2 5" xfId="12189" xr:uid="{00000000-0005-0000-0000-00005C190000}"/>
    <cellStyle name="20% - Accent3 4 2 3 2 2 6" xfId="12190" xr:uid="{00000000-0005-0000-0000-00005D190000}"/>
    <cellStyle name="20% - Accent3 4 2 3 2 2 7" xfId="12191" xr:uid="{00000000-0005-0000-0000-00005E190000}"/>
    <cellStyle name="20% - Accent3 4 2 3 2 2 8" xfId="12192" xr:uid="{00000000-0005-0000-0000-00005F190000}"/>
    <cellStyle name="20% - Accent3 4 2 3 2 2 9" xfId="12193" xr:uid="{00000000-0005-0000-0000-000060190000}"/>
    <cellStyle name="20% - Accent3 4 2 3 2 2_OATT calc" xfId="12194" xr:uid="{00000000-0005-0000-0000-000061190000}"/>
    <cellStyle name="20% - Accent3 4 2 3 2 3" xfId="5972" xr:uid="{00000000-0005-0000-0000-000062190000}"/>
    <cellStyle name="20% - Accent3 4 2 3 2 3 2" xfId="12195" xr:uid="{00000000-0005-0000-0000-000063190000}"/>
    <cellStyle name="20% - Accent3 4 2 3 2 3 2 2" xfId="12196" xr:uid="{00000000-0005-0000-0000-000064190000}"/>
    <cellStyle name="20% - Accent3 4 2 3 2 3 2 3" xfId="12197" xr:uid="{00000000-0005-0000-0000-000065190000}"/>
    <cellStyle name="20% - Accent3 4 2 3 2 3 2_OATT calc" xfId="12198" xr:uid="{00000000-0005-0000-0000-000066190000}"/>
    <cellStyle name="20% - Accent3 4 2 3 2 3 3" xfId="12199" xr:uid="{00000000-0005-0000-0000-000067190000}"/>
    <cellStyle name="20% - Accent3 4 2 3 2 3 4" xfId="12200" xr:uid="{00000000-0005-0000-0000-000068190000}"/>
    <cellStyle name="20% - Accent3 4 2 3 2 3 5" xfId="12201" xr:uid="{00000000-0005-0000-0000-000069190000}"/>
    <cellStyle name="20% - Accent3 4 2 3 2 3_OATT calc" xfId="12202" xr:uid="{00000000-0005-0000-0000-00006A190000}"/>
    <cellStyle name="20% - Accent3 4 2 3 2 4" xfId="12203" xr:uid="{00000000-0005-0000-0000-00006B190000}"/>
    <cellStyle name="20% - Accent3 4 2 3 2 4 2" xfId="12204" xr:uid="{00000000-0005-0000-0000-00006C190000}"/>
    <cellStyle name="20% - Accent3 4 2 3 2 4 2 2" xfId="12205" xr:uid="{00000000-0005-0000-0000-00006D190000}"/>
    <cellStyle name="20% - Accent3 4 2 3 2 4 2 3" xfId="12206" xr:uid="{00000000-0005-0000-0000-00006E190000}"/>
    <cellStyle name="20% - Accent3 4 2 3 2 4 2_OATT calc" xfId="12207" xr:uid="{00000000-0005-0000-0000-00006F190000}"/>
    <cellStyle name="20% - Accent3 4 2 3 2 4 3" xfId="12208" xr:uid="{00000000-0005-0000-0000-000070190000}"/>
    <cellStyle name="20% - Accent3 4 2 3 2 4 4" xfId="12209" xr:uid="{00000000-0005-0000-0000-000071190000}"/>
    <cellStyle name="20% - Accent3 4 2 3 2 4_OATT calc" xfId="12210" xr:uid="{00000000-0005-0000-0000-000072190000}"/>
    <cellStyle name="20% - Accent3 4 2 3 2 5" xfId="12211" xr:uid="{00000000-0005-0000-0000-000073190000}"/>
    <cellStyle name="20% - Accent3 4 2 3 2 5 2" xfId="12212" xr:uid="{00000000-0005-0000-0000-000074190000}"/>
    <cellStyle name="20% - Accent3 4 2 3 2 5 3" xfId="12213" xr:uid="{00000000-0005-0000-0000-000075190000}"/>
    <cellStyle name="20% - Accent3 4 2 3 2 5_OATT calc" xfId="12214" xr:uid="{00000000-0005-0000-0000-000076190000}"/>
    <cellStyle name="20% - Accent3 4 2 3 2 6" xfId="12215" xr:uid="{00000000-0005-0000-0000-000077190000}"/>
    <cellStyle name="20% - Accent3 4 2 3 2 7" xfId="12216" xr:uid="{00000000-0005-0000-0000-000078190000}"/>
    <cellStyle name="20% - Accent3 4 2 3 2 8" xfId="12217" xr:uid="{00000000-0005-0000-0000-000079190000}"/>
    <cellStyle name="20% - Accent3 4 2 3 2 9" xfId="12218" xr:uid="{00000000-0005-0000-0000-00007A190000}"/>
    <cellStyle name="20% - Accent3 4 2 3 2_OATT calc" xfId="12219" xr:uid="{00000000-0005-0000-0000-00007B190000}"/>
    <cellStyle name="20% - Accent3 4 2 3 3" xfId="4599" xr:uid="{00000000-0005-0000-0000-00007C190000}"/>
    <cellStyle name="20% - Accent3 4 2 3 3 10" xfId="12220" xr:uid="{00000000-0005-0000-0000-00007D190000}"/>
    <cellStyle name="20% - Accent3 4 2 3 3 11" xfId="12221" xr:uid="{00000000-0005-0000-0000-00007E190000}"/>
    <cellStyle name="20% - Accent3 4 2 3 3 2" xfId="12222" xr:uid="{00000000-0005-0000-0000-00007F190000}"/>
    <cellStyle name="20% - Accent3 4 2 3 3 2 2" xfId="12223" xr:uid="{00000000-0005-0000-0000-000080190000}"/>
    <cellStyle name="20% - Accent3 4 2 3 3 2 2 2" xfId="12224" xr:uid="{00000000-0005-0000-0000-000081190000}"/>
    <cellStyle name="20% - Accent3 4 2 3 3 2 2 3" xfId="12225" xr:uid="{00000000-0005-0000-0000-000082190000}"/>
    <cellStyle name="20% - Accent3 4 2 3 3 2 2_OATT calc" xfId="12226" xr:uid="{00000000-0005-0000-0000-000083190000}"/>
    <cellStyle name="20% - Accent3 4 2 3 3 2 3" xfId="12227" xr:uid="{00000000-0005-0000-0000-000084190000}"/>
    <cellStyle name="20% - Accent3 4 2 3 3 2 4" xfId="12228" xr:uid="{00000000-0005-0000-0000-000085190000}"/>
    <cellStyle name="20% - Accent3 4 2 3 3 2 5" xfId="12229" xr:uid="{00000000-0005-0000-0000-000086190000}"/>
    <cellStyle name="20% - Accent3 4 2 3 3 2_OATT calc" xfId="12230" xr:uid="{00000000-0005-0000-0000-000087190000}"/>
    <cellStyle name="20% - Accent3 4 2 3 3 3" xfId="12231" xr:uid="{00000000-0005-0000-0000-000088190000}"/>
    <cellStyle name="20% - Accent3 4 2 3 3 3 2" xfId="12232" xr:uid="{00000000-0005-0000-0000-000089190000}"/>
    <cellStyle name="20% - Accent3 4 2 3 3 3 2 2" xfId="12233" xr:uid="{00000000-0005-0000-0000-00008A190000}"/>
    <cellStyle name="20% - Accent3 4 2 3 3 3 2 3" xfId="12234" xr:uid="{00000000-0005-0000-0000-00008B190000}"/>
    <cellStyle name="20% - Accent3 4 2 3 3 3 2_OATT calc" xfId="12235" xr:uid="{00000000-0005-0000-0000-00008C190000}"/>
    <cellStyle name="20% - Accent3 4 2 3 3 3 3" xfId="12236" xr:uid="{00000000-0005-0000-0000-00008D190000}"/>
    <cellStyle name="20% - Accent3 4 2 3 3 3 4" xfId="12237" xr:uid="{00000000-0005-0000-0000-00008E190000}"/>
    <cellStyle name="20% - Accent3 4 2 3 3 3_OATT calc" xfId="12238" xr:uid="{00000000-0005-0000-0000-00008F190000}"/>
    <cellStyle name="20% - Accent3 4 2 3 3 4" xfId="12239" xr:uid="{00000000-0005-0000-0000-000090190000}"/>
    <cellStyle name="20% - Accent3 4 2 3 3 4 2" xfId="12240" xr:uid="{00000000-0005-0000-0000-000091190000}"/>
    <cellStyle name="20% - Accent3 4 2 3 3 4 3" xfId="12241" xr:uid="{00000000-0005-0000-0000-000092190000}"/>
    <cellStyle name="20% - Accent3 4 2 3 3 4_OATT calc" xfId="12242" xr:uid="{00000000-0005-0000-0000-000093190000}"/>
    <cellStyle name="20% - Accent3 4 2 3 3 5" xfId="12243" xr:uid="{00000000-0005-0000-0000-000094190000}"/>
    <cellStyle name="20% - Accent3 4 2 3 3 6" xfId="12244" xr:uid="{00000000-0005-0000-0000-000095190000}"/>
    <cellStyle name="20% - Accent3 4 2 3 3 7" xfId="12245" xr:uid="{00000000-0005-0000-0000-000096190000}"/>
    <cellStyle name="20% - Accent3 4 2 3 3 8" xfId="12246" xr:uid="{00000000-0005-0000-0000-000097190000}"/>
    <cellStyle name="20% - Accent3 4 2 3 3 9" xfId="12247" xr:uid="{00000000-0005-0000-0000-000098190000}"/>
    <cellStyle name="20% - Accent3 4 2 3 3_OATT calc" xfId="12248" xr:uid="{00000000-0005-0000-0000-000099190000}"/>
    <cellStyle name="20% - Accent3 4 2 3 4" xfId="5499" xr:uid="{00000000-0005-0000-0000-00009A190000}"/>
    <cellStyle name="20% - Accent3 4 2 3 4 2" xfId="12249" xr:uid="{00000000-0005-0000-0000-00009B190000}"/>
    <cellStyle name="20% - Accent3 4 2 3 4 2 2" xfId="12250" xr:uid="{00000000-0005-0000-0000-00009C190000}"/>
    <cellStyle name="20% - Accent3 4 2 3 4 2 3" xfId="12251" xr:uid="{00000000-0005-0000-0000-00009D190000}"/>
    <cellStyle name="20% - Accent3 4 2 3 4 2_OATT calc" xfId="12252" xr:uid="{00000000-0005-0000-0000-00009E190000}"/>
    <cellStyle name="20% - Accent3 4 2 3 4 3" xfId="12253" xr:uid="{00000000-0005-0000-0000-00009F190000}"/>
    <cellStyle name="20% - Accent3 4 2 3 4 4" xfId="12254" xr:uid="{00000000-0005-0000-0000-0000A0190000}"/>
    <cellStyle name="20% - Accent3 4 2 3 4 5" xfId="12255" xr:uid="{00000000-0005-0000-0000-0000A1190000}"/>
    <cellStyle name="20% - Accent3 4 2 3 4_OATT calc" xfId="12256" xr:uid="{00000000-0005-0000-0000-0000A2190000}"/>
    <cellStyle name="20% - Accent3 4 2 3 5" xfId="12257" xr:uid="{00000000-0005-0000-0000-0000A3190000}"/>
    <cellStyle name="20% - Accent3 4 2 3 5 2" xfId="12258" xr:uid="{00000000-0005-0000-0000-0000A4190000}"/>
    <cellStyle name="20% - Accent3 4 2 3 5 2 2" xfId="12259" xr:uid="{00000000-0005-0000-0000-0000A5190000}"/>
    <cellStyle name="20% - Accent3 4 2 3 5 2 3" xfId="12260" xr:uid="{00000000-0005-0000-0000-0000A6190000}"/>
    <cellStyle name="20% - Accent3 4 2 3 5 2_OATT calc" xfId="12261" xr:uid="{00000000-0005-0000-0000-0000A7190000}"/>
    <cellStyle name="20% - Accent3 4 2 3 5 3" xfId="12262" xr:uid="{00000000-0005-0000-0000-0000A8190000}"/>
    <cellStyle name="20% - Accent3 4 2 3 5 4" xfId="12263" xr:uid="{00000000-0005-0000-0000-0000A9190000}"/>
    <cellStyle name="20% - Accent3 4 2 3 5_OATT calc" xfId="12264" xr:uid="{00000000-0005-0000-0000-0000AA190000}"/>
    <cellStyle name="20% - Accent3 4 2 3 6" xfId="12265" xr:uid="{00000000-0005-0000-0000-0000AB190000}"/>
    <cellStyle name="20% - Accent3 4 2 3 6 2" xfId="12266" xr:uid="{00000000-0005-0000-0000-0000AC190000}"/>
    <cellStyle name="20% - Accent3 4 2 3 6 3" xfId="12267" xr:uid="{00000000-0005-0000-0000-0000AD190000}"/>
    <cellStyle name="20% - Accent3 4 2 3 6_OATT calc" xfId="12268" xr:uid="{00000000-0005-0000-0000-0000AE190000}"/>
    <cellStyle name="20% - Accent3 4 2 3 7" xfId="12269" xr:uid="{00000000-0005-0000-0000-0000AF190000}"/>
    <cellStyle name="20% - Accent3 4 2 3 8" xfId="12270" xr:uid="{00000000-0005-0000-0000-0000B0190000}"/>
    <cellStyle name="20% - Accent3 4 2 3 9" xfId="12271" xr:uid="{00000000-0005-0000-0000-0000B1190000}"/>
    <cellStyle name="20% - Accent3 4 2 3_OATT calc" xfId="12272" xr:uid="{00000000-0005-0000-0000-0000B2190000}"/>
    <cellStyle name="20% - Accent3 4 2 4" xfId="3646" xr:uid="{00000000-0005-0000-0000-0000B3190000}"/>
    <cellStyle name="20% - Accent3 4 2 4 10" xfId="12273" xr:uid="{00000000-0005-0000-0000-0000B4190000}"/>
    <cellStyle name="20% - Accent3 4 2 4 11" xfId="12274" xr:uid="{00000000-0005-0000-0000-0000B5190000}"/>
    <cellStyle name="20% - Accent3 4 2 4 2" xfId="4747" xr:uid="{00000000-0005-0000-0000-0000B6190000}"/>
    <cellStyle name="20% - Accent3 4 2 4 2 10" xfId="12275" xr:uid="{00000000-0005-0000-0000-0000B7190000}"/>
    <cellStyle name="20% - Accent3 4 2 4 2 11" xfId="12276" xr:uid="{00000000-0005-0000-0000-0000B8190000}"/>
    <cellStyle name="20% - Accent3 4 2 4 2 2" xfId="12277" xr:uid="{00000000-0005-0000-0000-0000B9190000}"/>
    <cellStyle name="20% - Accent3 4 2 4 2 2 2" xfId="12278" xr:uid="{00000000-0005-0000-0000-0000BA190000}"/>
    <cellStyle name="20% - Accent3 4 2 4 2 2 2 2" xfId="12279" xr:uid="{00000000-0005-0000-0000-0000BB190000}"/>
    <cellStyle name="20% - Accent3 4 2 4 2 2 2 3" xfId="12280" xr:uid="{00000000-0005-0000-0000-0000BC190000}"/>
    <cellStyle name="20% - Accent3 4 2 4 2 2 2_OATT calc" xfId="12281" xr:uid="{00000000-0005-0000-0000-0000BD190000}"/>
    <cellStyle name="20% - Accent3 4 2 4 2 2 3" xfId="12282" xr:uid="{00000000-0005-0000-0000-0000BE190000}"/>
    <cellStyle name="20% - Accent3 4 2 4 2 2 4" xfId="12283" xr:uid="{00000000-0005-0000-0000-0000BF190000}"/>
    <cellStyle name="20% - Accent3 4 2 4 2 2 5" xfId="12284" xr:uid="{00000000-0005-0000-0000-0000C0190000}"/>
    <cellStyle name="20% - Accent3 4 2 4 2 2_OATT calc" xfId="12285" xr:uid="{00000000-0005-0000-0000-0000C1190000}"/>
    <cellStyle name="20% - Accent3 4 2 4 2 3" xfId="12286" xr:uid="{00000000-0005-0000-0000-0000C2190000}"/>
    <cellStyle name="20% - Accent3 4 2 4 2 3 2" xfId="12287" xr:uid="{00000000-0005-0000-0000-0000C3190000}"/>
    <cellStyle name="20% - Accent3 4 2 4 2 3 2 2" xfId="12288" xr:uid="{00000000-0005-0000-0000-0000C4190000}"/>
    <cellStyle name="20% - Accent3 4 2 4 2 3 2 3" xfId="12289" xr:uid="{00000000-0005-0000-0000-0000C5190000}"/>
    <cellStyle name="20% - Accent3 4 2 4 2 3 2_OATT calc" xfId="12290" xr:uid="{00000000-0005-0000-0000-0000C6190000}"/>
    <cellStyle name="20% - Accent3 4 2 4 2 3 3" xfId="12291" xr:uid="{00000000-0005-0000-0000-0000C7190000}"/>
    <cellStyle name="20% - Accent3 4 2 4 2 3 4" xfId="12292" xr:uid="{00000000-0005-0000-0000-0000C8190000}"/>
    <cellStyle name="20% - Accent3 4 2 4 2 3_OATT calc" xfId="12293" xr:uid="{00000000-0005-0000-0000-0000C9190000}"/>
    <cellStyle name="20% - Accent3 4 2 4 2 4" xfId="12294" xr:uid="{00000000-0005-0000-0000-0000CA190000}"/>
    <cellStyle name="20% - Accent3 4 2 4 2 4 2" xfId="12295" xr:uid="{00000000-0005-0000-0000-0000CB190000}"/>
    <cellStyle name="20% - Accent3 4 2 4 2 4 3" xfId="12296" xr:uid="{00000000-0005-0000-0000-0000CC190000}"/>
    <cellStyle name="20% - Accent3 4 2 4 2 4_OATT calc" xfId="12297" xr:uid="{00000000-0005-0000-0000-0000CD190000}"/>
    <cellStyle name="20% - Accent3 4 2 4 2 5" xfId="12298" xr:uid="{00000000-0005-0000-0000-0000CE190000}"/>
    <cellStyle name="20% - Accent3 4 2 4 2 6" xfId="12299" xr:uid="{00000000-0005-0000-0000-0000CF190000}"/>
    <cellStyle name="20% - Accent3 4 2 4 2 7" xfId="12300" xr:uid="{00000000-0005-0000-0000-0000D0190000}"/>
    <cellStyle name="20% - Accent3 4 2 4 2 8" xfId="12301" xr:uid="{00000000-0005-0000-0000-0000D1190000}"/>
    <cellStyle name="20% - Accent3 4 2 4 2 9" xfId="12302" xr:uid="{00000000-0005-0000-0000-0000D2190000}"/>
    <cellStyle name="20% - Accent3 4 2 4 2_OATT calc" xfId="12303" xr:uid="{00000000-0005-0000-0000-0000D3190000}"/>
    <cellStyle name="20% - Accent3 4 2 4 3" xfId="5708" xr:uid="{00000000-0005-0000-0000-0000D4190000}"/>
    <cellStyle name="20% - Accent3 4 2 4 3 2" xfId="12304" xr:uid="{00000000-0005-0000-0000-0000D5190000}"/>
    <cellStyle name="20% - Accent3 4 2 4 3 2 2" xfId="12305" xr:uid="{00000000-0005-0000-0000-0000D6190000}"/>
    <cellStyle name="20% - Accent3 4 2 4 3 2 3" xfId="12306" xr:uid="{00000000-0005-0000-0000-0000D7190000}"/>
    <cellStyle name="20% - Accent3 4 2 4 3 2_OATT calc" xfId="12307" xr:uid="{00000000-0005-0000-0000-0000D8190000}"/>
    <cellStyle name="20% - Accent3 4 2 4 3 3" xfId="12308" xr:uid="{00000000-0005-0000-0000-0000D9190000}"/>
    <cellStyle name="20% - Accent3 4 2 4 3 4" xfId="12309" xr:uid="{00000000-0005-0000-0000-0000DA190000}"/>
    <cellStyle name="20% - Accent3 4 2 4 3 5" xfId="12310" xr:uid="{00000000-0005-0000-0000-0000DB190000}"/>
    <cellStyle name="20% - Accent3 4 2 4 3_OATT calc" xfId="12311" xr:uid="{00000000-0005-0000-0000-0000DC190000}"/>
    <cellStyle name="20% - Accent3 4 2 4 4" xfId="12312" xr:uid="{00000000-0005-0000-0000-0000DD190000}"/>
    <cellStyle name="20% - Accent3 4 2 4 4 2" xfId="12313" xr:uid="{00000000-0005-0000-0000-0000DE190000}"/>
    <cellStyle name="20% - Accent3 4 2 4 4 2 2" xfId="12314" xr:uid="{00000000-0005-0000-0000-0000DF190000}"/>
    <cellStyle name="20% - Accent3 4 2 4 4 2 3" xfId="12315" xr:uid="{00000000-0005-0000-0000-0000E0190000}"/>
    <cellStyle name="20% - Accent3 4 2 4 4 2_OATT calc" xfId="12316" xr:uid="{00000000-0005-0000-0000-0000E1190000}"/>
    <cellStyle name="20% - Accent3 4 2 4 4 3" xfId="12317" xr:uid="{00000000-0005-0000-0000-0000E2190000}"/>
    <cellStyle name="20% - Accent3 4 2 4 4 4" xfId="12318" xr:uid="{00000000-0005-0000-0000-0000E3190000}"/>
    <cellStyle name="20% - Accent3 4 2 4 4_OATT calc" xfId="12319" xr:uid="{00000000-0005-0000-0000-0000E4190000}"/>
    <cellStyle name="20% - Accent3 4 2 4 5" xfId="12320" xr:uid="{00000000-0005-0000-0000-0000E5190000}"/>
    <cellStyle name="20% - Accent3 4 2 4 5 2" xfId="12321" xr:uid="{00000000-0005-0000-0000-0000E6190000}"/>
    <cellStyle name="20% - Accent3 4 2 4 5 3" xfId="12322" xr:uid="{00000000-0005-0000-0000-0000E7190000}"/>
    <cellStyle name="20% - Accent3 4 2 4 5_OATT calc" xfId="12323" xr:uid="{00000000-0005-0000-0000-0000E8190000}"/>
    <cellStyle name="20% - Accent3 4 2 4 6" xfId="12324" xr:uid="{00000000-0005-0000-0000-0000E9190000}"/>
    <cellStyle name="20% - Accent3 4 2 4 7" xfId="12325" xr:uid="{00000000-0005-0000-0000-0000EA190000}"/>
    <cellStyle name="20% - Accent3 4 2 4 8" xfId="12326" xr:uid="{00000000-0005-0000-0000-0000EB190000}"/>
    <cellStyle name="20% - Accent3 4 2 4 9" xfId="12327" xr:uid="{00000000-0005-0000-0000-0000EC190000}"/>
    <cellStyle name="20% - Accent3 4 2 4_OATT calc" xfId="12328" xr:uid="{00000000-0005-0000-0000-0000ED190000}"/>
    <cellStyle name="20% - Accent3 4 2 5" xfId="4329" xr:uid="{00000000-0005-0000-0000-0000EE190000}"/>
    <cellStyle name="20% - Accent3 4 2 5 10" xfId="12329" xr:uid="{00000000-0005-0000-0000-0000EF190000}"/>
    <cellStyle name="20% - Accent3 4 2 5 11" xfId="12330" xr:uid="{00000000-0005-0000-0000-0000F0190000}"/>
    <cellStyle name="20% - Accent3 4 2 5 2" xfId="12331" xr:uid="{00000000-0005-0000-0000-0000F1190000}"/>
    <cellStyle name="20% - Accent3 4 2 5 2 2" xfId="12332" xr:uid="{00000000-0005-0000-0000-0000F2190000}"/>
    <cellStyle name="20% - Accent3 4 2 5 2 2 2" xfId="12333" xr:uid="{00000000-0005-0000-0000-0000F3190000}"/>
    <cellStyle name="20% - Accent3 4 2 5 2 2 3" xfId="12334" xr:uid="{00000000-0005-0000-0000-0000F4190000}"/>
    <cellStyle name="20% - Accent3 4 2 5 2 2_OATT calc" xfId="12335" xr:uid="{00000000-0005-0000-0000-0000F5190000}"/>
    <cellStyle name="20% - Accent3 4 2 5 2 3" xfId="12336" xr:uid="{00000000-0005-0000-0000-0000F6190000}"/>
    <cellStyle name="20% - Accent3 4 2 5 2 4" xfId="12337" xr:uid="{00000000-0005-0000-0000-0000F7190000}"/>
    <cellStyle name="20% - Accent3 4 2 5 2 5" xfId="12338" xr:uid="{00000000-0005-0000-0000-0000F8190000}"/>
    <cellStyle name="20% - Accent3 4 2 5 2_OATT calc" xfId="12339" xr:uid="{00000000-0005-0000-0000-0000F9190000}"/>
    <cellStyle name="20% - Accent3 4 2 5 3" xfId="12340" xr:uid="{00000000-0005-0000-0000-0000FA190000}"/>
    <cellStyle name="20% - Accent3 4 2 5 3 2" xfId="12341" xr:uid="{00000000-0005-0000-0000-0000FB190000}"/>
    <cellStyle name="20% - Accent3 4 2 5 3 2 2" xfId="12342" xr:uid="{00000000-0005-0000-0000-0000FC190000}"/>
    <cellStyle name="20% - Accent3 4 2 5 3 2 3" xfId="12343" xr:uid="{00000000-0005-0000-0000-0000FD190000}"/>
    <cellStyle name="20% - Accent3 4 2 5 3 2_OATT calc" xfId="12344" xr:uid="{00000000-0005-0000-0000-0000FE190000}"/>
    <cellStyle name="20% - Accent3 4 2 5 3 3" xfId="12345" xr:uid="{00000000-0005-0000-0000-0000FF190000}"/>
    <cellStyle name="20% - Accent3 4 2 5 3 4" xfId="12346" xr:uid="{00000000-0005-0000-0000-0000001A0000}"/>
    <cellStyle name="20% - Accent3 4 2 5 3_OATT calc" xfId="12347" xr:uid="{00000000-0005-0000-0000-0000011A0000}"/>
    <cellStyle name="20% - Accent3 4 2 5 4" xfId="12348" xr:uid="{00000000-0005-0000-0000-0000021A0000}"/>
    <cellStyle name="20% - Accent3 4 2 5 4 2" xfId="12349" xr:uid="{00000000-0005-0000-0000-0000031A0000}"/>
    <cellStyle name="20% - Accent3 4 2 5 4 3" xfId="12350" xr:uid="{00000000-0005-0000-0000-0000041A0000}"/>
    <cellStyle name="20% - Accent3 4 2 5 4_OATT calc" xfId="12351" xr:uid="{00000000-0005-0000-0000-0000051A0000}"/>
    <cellStyle name="20% - Accent3 4 2 5 5" xfId="12352" xr:uid="{00000000-0005-0000-0000-0000061A0000}"/>
    <cellStyle name="20% - Accent3 4 2 5 6" xfId="12353" xr:uid="{00000000-0005-0000-0000-0000071A0000}"/>
    <cellStyle name="20% - Accent3 4 2 5 7" xfId="12354" xr:uid="{00000000-0005-0000-0000-0000081A0000}"/>
    <cellStyle name="20% - Accent3 4 2 5 8" xfId="12355" xr:uid="{00000000-0005-0000-0000-0000091A0000}"/>
    <cellStyle name="20% - Accent3 4 2 5 9" xfId="12356" xr:uid="{00000000-0005-0000-0000-00000A1A0000}"/>
    <cellStyle name="20% - Accent3 4 2 5_OATT calc" xfId="12357" xr:uid="{00000000-0005-0000-0000-00000B1A0000}"/>
    <cellStyle name="20% - Accent3 4 2 6" xfId="5229" xr:uid="{00000000-0005-0000-0000-00000C1A0000}"/>
    <cellStyle name="20% - Accent3 4 2 6 2" xfId="12358" xr:uid="{00000000-0005-0000-0000-00000D1A0000}"/>
    <cellStyle name="20% - Accent3 4 2 6 2 2" xfId="12359" xr:uid="{00000000-0005-0000-0000-00000E1A0000}"/>
    <cellStyle name="20% - Accent3 4 2 6 2 3" xfId="12360" xr:uid="{00000000-0005-0000-0000-00000F1A0000}"/>
    <cellStyle name="20% - Accent3 4 2 6 2_OATT calc" xfId="12361" xr:uid="{00000000-0005-0000-0000-0000101A0000}"/>
    <cellStyle name="20% - Accent3 4 2 6 3" xfId="12362" xr:uid="{00000000-0005-0000-0000-0000111A0000}"/>
    <cellStyle name="20% - Accent3 4 2 6 4" xfId="12363" xr:uid="{00000000-0005-0000-0000-0000121A0000}"/>
    <cellStyle name="20% - Accent3 4 2 6 5" xfId="12364" xr:uid="{00000000-0005-0000-0000-0000131A0000}"/>
    <cellStyle name="20% - Accent3 4 2 6_OATT calc" xfId="12365" xr:uid="{00000000-0005-0000-0000-0000141A0000}"/>
    <cellStyle name="20% - Accent3 4 2 7" xfId="12366" xr:uid="{00000000-0005-0000-0000-0000151A0000}"/>
    <cellStyle name="20% - Accent3 4 2 7 2" xfId="12367" xr:uid="{00000000-0005-0000-0000-0000161A0000}"/>
    <cellStyle name="20% - Accent3 4 2 7 2 2" xfId="12368" xr:uid="{00000000-0005-0000-0000-0000171A0000}"/>
    <cellStyle name="20% - Accent3 4 2 7 2 3" xfId="12369" xr:uid="{00000000-0005-0000-0000-0000181A0000}"/>
    <cellStyle name="20% - Accent3 4 2 7 2_OATT calc" xfId="12370" xr:uid="{00000000-0005-0000-0000-0000191A0000}"/>
    <cellStyle name="20% - Accent3 4 2 7 3" xfId="12371" xr:uid="{00000000-0005-0000-0000-00001A1A0000}"/>
    <cellStyle name="20% - Accent3 4 2 7 4" xfId="12372" xr:uid="{00000000-0005-0000-0000-00001B1A0000}"/>
    <cellStyle name="20% - Accent3 4 2 7_OATT calc" xfId="12373" xr:uid="{00000000-0005-0000-0000-00001C1A0000}"/>
    <cellStyle name="20% - Accent3 4 2 8" xfId="12374" xr:uid="{00000000-0005-0000-0000-00001D1A0000}"/>
    <cellStyle name="20% - Accent3 4 2 8 2" xfId="12375" xr:uid="{00000000-0005-0000-0000-00001E1A0000}"/>
    <cellStyle name="20% - Accent3 4 2 8 3" xfId="12376" xr:uid="{00000000-0005-0000-0000-00001F1A0000}"/>
    <cellStyle name="20% - Accent3 4 2 8_OATT calc" xfId="12377" xr:uid="{00000000-0005-0000-0000-0000201A0000}"/>
    <cellStyle name="20% - Accent3 4 2 9" xfId="12378" xr:uid="{00000000-0005-0000-0000-0000211A0000}"/>
    <cellStyle name="20% - Accent3 4 2_OATT calc" xfId="12379" xr:uid="{00000000-0005-0000-0000-0000221A0000}"/>
    <cellStyle name="20% - Accent3 4 3" xfId="3141" xr:uid="{00000000-0005-0000-0000-0000231A0000}"/>
    <cellStyle name="20% - Accent3 4 3 10" xfId="12380" xr:uid="{00000000-0005-0000-0000-0000241A0000}"/>
    <cellStyle name="20% - Accent3 4 3 11" xfId="12381" xr:uid="{00000000-0005-0000-0000-0000251A0000}"/>
    <cellStyle name="20% - Accent3 4 3 12" xfId="12382" xr:uid="{00000000-0005-0000-0000-0000261A0000}"/>
    <cellStyle name="20% - Accent3 4 3 2" xfId="3727" xr:uid="{00000000-0005-0000-0000-0000271A0000}"/>
    <cellStyle name="20% - Accent3 4 3 2 10" xfId="12383" xr:uid="{00000000-0005-0000-0000-0000281A0000}"/>
    <cellStyle name="20% - Accent3 4 3 2 11" xfId="12384" xr:uid="{00000000-0005-0000-0000-0000291A0000}"/>
    <cellStyle name="20% - Accent3 4 3 2 2" xfId="4828" xr:uid="{00000000-0005-0000-0000-00002A1A0000}"/>
    <cellStyle name="20% - Accent3 4 3 2 2 10" xfId="12385" xr:uid="{00000000-0005-0000-0000-00002B1A0000}"/>
    <cellStyle name="20% - Accent3 4 3 2 2 11" xfId="12386" xr:uid="{00000000-0005-0000-0000-00002C1A0000}"/>
    <cellStyle name="20% - Accent3 4 3 2 2 2" xfId="12387" xr:uid="{00000000-0005-0000-0000-00002D1A0000}"/>
    <cellStyle name="20% - Accent3 4 3 2 2 2 2" xfId="12388" xr:uid="{00000000-0005-0000-0000-00002E1A0000}"/>
    <cellStyle name="20% - Accent3 4 3 2 2 2 2 2" xfId="12389" xr:uid="{00000000-0005-0000-0000-00002F1A0000}"/>
    <cellStyle name="20% - Accent3 4 3 2 2 2 2 3" xfId="12390" xr:uid="{00000000-0005-0000-0000-0000301A0000}"/>
    <cellStyle name="20% - Accent3 4 3 2 2 2 2_OATT calc" xfId="12391" xr:uid="{00000000-0005-0000-0000-0000311A0000}"/>
    <cellStyle name="20% - Accent3 4 3 2 2 2 3" xfId="12392" xr:uid="{00000000-0005-0000-0000-0000321A0000}"/>
    <cellStyle name="20% - Accent3 4 3 2 2 2 4" xfId="12393" xr:uid="{00000000-0005-0000-0000-0000331A0000}"/>
    <cellStyle name="20% - Accent3 4 3 2 2 2 5" xfId="12394" xr:uid="{00000000-0005-0000-0000-0000341A0000}"/>
    <cellStyle name="20% - Accent3 4 3 2 2 2_OATT calc" xfId="12395" xr:uid="{00000000-0005-0000-0000-0000351A0000}"/>
    <cellStyle name="20% - Accent3 4 3 2 2 3" xfId="12396" xr:uid="{00000000-0005-0000-0000-0000361A0000}"/>
    <cellStyle name="20% - Accent3 4 3 2 2 3 2" xfId="12397" xr:uid="{00000000-0005-0000-0000-0000371A0000}"/>
    <cellStyle name="20% - Accent3 4 3 2 2 3 2 2" xfId="12398" xr:uid="{00000000-0005-0000-0000-0000381A0000}"/>
    <cellStyle name="20% - Accent3 4 3 2 2 3 2 3" xfId="12399" xr:uid="{00000000-0005-0000-0000-0000391A0000}"/>
    <cellStyle name="20% - Accent3 4 3 2 2 3 2_OATT calc" xfId="12400" xr:uid="{00000000-0005-0000-0000-00003A1A0000}"/>
    <cellStyle name="20% - Accent3 4 3 2 2 3 3" xfId="12401" xr:uid="{00000000-0005-0000-0000-00003B1A0000}"/>
    <cellStyle name="20% - Accent3 4 3 2 2 3 4" xfId="12402" xr:uid="{00000000-0005-0000-0000-00003C1A0000}"/>
    <cellStyle name="20% - Accent3 4 3 2 2 3_OATT calc" xfId="12403" xr:uid="{00000000-0005-0000-0000-00003D1A0000}"/>
    <cellStyle name="20% - Accent3 4 3 2 2 4" xfId="12404" xr:uid="{00000000-0005-0000-0000-00003E1A0000}"/>
    <cellStyle name="20% - Accent3 4 3 2 2 4 2" xfId="12405" xr:uid="{00000000-0005-0000-0000-00003F1A0000}"/>
    <cellStyle name="20% - Accent3 4 3 2 2 4 3" xfId="12406" xr:uid="{00000000-0005-0000-0000-0000401A0000}"/>
    <cellStyle name="20% - Accent3 4 3 2 2 4_OATT calc" xfId="12407" xr:uid="{00000000-0005-0000-0000-0000411A0000}"/>
    <cellStyle name="20% - Accent3 4 3 2 2 5" xfId="12408" xr:uid="{00000000-0005-0000-0000-0000421A0000}"/>
    <cellStyle name="20% - Accent3 4 3 2 2 6" xfId="12409" xr:uid="{00000000-0005-0000-0000-0000431A0000}"/>
    <cellStyle name="20% - Accent3 4 3 2 2 7" xfId="12410" xr:uid="{00000000-0005-0000-0000-0000441A0000}"/>
    <cellStyle name="20% - Accent3 4 3 2 2 8" xfId="12411" xr:uid="{00000000-0005-0000-0000-0000451A0000}"/>
    <cellStyle name="20% - Accent3 4 3 2 2 9" xfId="12412" xr:uid="{00000000-0005-0000-0000-0000461A0000}"/>
    <cellStyle name="20% - Accent3 4 3 2 2_OATT calc" xfId="12413" xr:uid="{00000000-0005-0000-0000-0000471A0000}"/>
    <cellStyle name="20% - Accent3 4 3 2 3" xfId="5787" xr:uid="{00000000-0005-0000-0000-0000481A0000}"/>
    <cellStyle name="20% - Accent3 4 3 2 3 2" xfId="12414" xr:uid="{00000000-0005-0000-0000-0000491A0000}"/>
    <cellStyle name="20% - Accent3 4 3 2 3 2 2" xfId="12415" xr:uid="{00000000-0005-0000-0000-00004A1A0000}"/>
    <cellStyle name="20% - Accent3 4 3 2 3 2 3" xfId="12416" xr:uid="{00000000-0005-0000-0000-00004B1A0000}"/>
    <cellStyle name="20% - Accent3 4 3 2 3 2_OATT calc" xfId="12417" xr:uid="{00000000-0005-0000-0000-00004C1A0000}"/>
    <cellStyle name="20% - Accent3 4 3 2 3 3" xfId="12418" xr:uid="{00000000-0005-0000-0000-00004D1A0000}"/>
    <cellStyle name="20% - Accent3 4 3 2 3 4" xfId="12419" xr:uid="{00000000-0005-0000-0000-00004E1A0000}"/>
    <cellStyle name="20% - Accent3 4 3 2 3 5" xfId="12420" xr:uid="{00000000-0005-0000-0000-00004F1A0000}"/>
    <cellStyle name="20% - Accent3 4 3 2 3_OATT calc" xfId="12421" xr:uid="{00000000-0005-0000-0000-0000501A0000}"/>
    <cellStyle name="20% - Accent3 4 3 2 4" xfId="12422" xr:uid="{00000000-0005-0000-0000-0000511A0000}"/>
    <cellStyle name="20% - Accent3 4 3 2 4 2" xfId="12423" xr:uid="{00000000-0005-0000-0000-0000521A0000}"/>
    <cellStyle name="20% - Accent3 4 3 2 4 2 2" xfId="12424" xr:uid="{00000000-0005-0000-0000-0000531A0000}"/>
    <cellStyle name="20% - Accent3 4 3 2 4 2 3" xfId="12425" xr:uid="{00000000-0005-0000-0000-0000541A0000}"/>
    <cellStyle name="20% - Accent3 4 3 2 4 2_OATT calc" xfId="12426" xr:uid="{00000000-0005-0000-0000-0000551A0000}"/>
    <cellStyle name="20% - Accent3 4 3 2 4 3" xfId="12427" xr:uid="{00000000-0005-0000-0000-0000561A0000}"/>
    <cellStyle name="20% - Accent3 4 3 2 4 4" xfId="12428" xr:uid="{00000000-0005-0000-0000-0000571A0000}"/>
    <cellStyle name="20% - Accent3 4 3 2 4_OATT calc" xfId="12429" xr:uid="{00000000-0005-0000-0000-0000581A0000}"/>
    <cellStyle name="20% - Accent3 4 3 2 5" xfId="12430" xr:uid="{00000000-0005-0000-0000-0000591A0000}"/>
    <cellStyle name="20% - Accent3 4 3 2 5 2" xfId="12431" xr:uid="{00000000-0005-0000-0000-00005A1A0000}"/>
    <cellStyle name="20% - Accent3 4 3 2 5 3" xfId="12432" xr:uid="{00000000-0005-0000-0000-00005B1A0000}"/>
    <cellStyle name="20% - Accent3 4 3 2 5_OATT calc" xfId="12433" xr:uid="{00000000-0005-0000-0000-00005C1A0000}"/>
    <cellStyle name="20% - Accent3 4 3 2 6" xfId="12434" xr:uid="{00000000-0005-0000-0000-00005D1A0000}"/>
    <cellStyle name="20% - Accent3 4 3 2 7" xfId="12435" xr:uid="{00000000-0005-0000-0000-00005E1A0000}"/>
    <cellStyle name="20% - Accent3 4 3 2 8" xfId="12436" xr:uid="{00000000-0005-0000-0000-00005F1A0000}"/>
    <cellStyle name="20% - Accent3 4 3 2 9" xfId="12437" xr:uid="{00000000-0005-0000-0000-0000601A0000}"/>
    <cellStyle name="20% - Accent3 4 3 2_OATT calc" xfId="12438" xr:uid="{00000000-0005-0000-0000-0000611A0000}"/>
    <cellStyle name="20% - Accent3 4 3 3" xfId="4410" xr:uid="{00000000-0005-0000-0000-0000621A0000}"/>
    <cellStyle name="20% - Accent3 4 3 3 10" xfId="12439" xr:uid="{00000000-0005-0000-0000-0000631A0000}"/>
    <cellStyle name="20% - Accent3 4 3 3 11" xfId="12440" xr:uid="{00000000-0005-0000-0000-0000641A0000}"/>
    <cellStyle name="20% - Accent3 4 3 3 2" xfId="12441" xr:uid="{00000000-0005-0000-0000-0000651A0000}"/>
    <cellStyle name="20% - Accent3 4 3 3 2 2" xfId="12442" xr:uid="{00000000-0005-0000-0000-0000661A0000}"/>
    <cellStyle name="20% - Accent3 4 3 3 2 2 2" xfId="12443" xr:uid="{00000000-0005-0000-0000-0000671A0000}"/>
    <cellStyle name="20% - Accent3 4 3 3 2 2 3" xfId="12444" xr:uid="{00000000-0005-0000-0000-0000681A0000}"/>
    <cellStyle name="20% - Accent3 4 3 3 2 2_OATT calc" xfId="12445" xr:uid="{00000000-0005-0000-0000-0000691A0000}"/>
    <cellStyle name="20% - Accent3 4 3 3 2 3" xfId="12446" xr:uid="{00000000-0005-0000-0000-00006A1A0000}"/>
    <cellStyle name="20% - Accent3 4 3 3 2 4" xfId="12447" xr:uid="{00000000-0005-0000-0000-00006B1A0000}"/>
    <cellStyle name="20% - Accent3 4 3 3 2 5" xfId="12448" xr:uid="{00000000-0005-0000-0000-00006C1A0000}"/>
    <cellStyle name="20% - Accent3 4 3 3 2_OATT calc" xfId="12449" xr:uid="{00000000-0005-0000-0000-00006D1A0000}"/>
    <cellStyle name="20% - Accent3 4 3 3 3" xfId="12450" xr:uid="{00000000-0005-0000-0000-00006E1A0000}"/>
    <cellStyle name="20% - Accent3 4 3 3 3 2" xfId="12451" xr:uid="{00000000-0005-0000-0000-00006F1A0000}"/>
    <cellStyle name="20% - Accent3 4 3 3 3 2 2" xfId="12452" xr:uid="{00000000-0005-0000-0000-0000701A0000}"/>
    <cellStyle name="20% - Accent3 4 3 3 3 2 3" xfId="12453" xr:uid="{00000000-0005-0000-0000-0000711A0000}"/>
    <cellStyle name="20% - Accent3 4 3 3 3 2_OATT calc" xfId="12454" xr:uid="{00000000-0005-0000-0000-0000721A0000}"/>
    <cellStyle name="20% - Accent3 4 3 3 3 3" xfId="12455" xr:uid="{00000000-0005-0000-0000-0000731A0000}"/>
    <cellStyle name="20% - Accent3 4 3 3 3 4" xfId="12456" xr:uid="{00000000-0005-0000-0000-0000741A0000}"/>
    <cellStyle name="20% - Accent3 4 3 3 3_OATT calc" xfId="12457" xr:uid="{00000000-0005-0000-0000-0000751A0000}"/>
    <cellStyle name="20% - Accent3 4 3 3 4" xfId="12458" xr:uid="{00000000-0005-0000-0000-0000761A0000}"/>
    <cellStyle name="20% - Accent3 4 3 3 4 2" xfId="12459" xr:uid="{00000000-0005-0000-0000-0000771A0000}"/>
    <cellStyle name="20% - Accent3 4 3 3 4 3" xfId="12460" xr:uid="{00000000-0005-0000-0000-0000781A0000}"/>
    <cellStyle name="20% - Accent3 4 3 3 4_OATT calc" xfId="12461" xr:uid="{00000000-0005-0000-0000-0000791A0000}"/>
    <cellStyle name="20% - Accent3 4 3 3 5" xfId="12462" xr:uid="{00000000-0005-0000-0000-00007A1A0000}"/>
    <cellStyle name="20% - Accent3 4 3 3 6" xfId="12463" xr:uid="{00000000-0005-0000-0000-00007B1A0000}"/>
    <cellStyle name="20% - Accent3 4 3 3 7" xfId="12464" xr:uid="{00000000-0005-0000-0000-00007C1A0000}"/>
    <cellStyle name="20% - Accent3 4 3 3 8" xfId="12465" xr:uid="{00000000-0005-0000-0000-00007D1A0000}"/>
    <cellStyle name="20% - Accent3 4 3 3 9" xfId="12466" xr:uid="{00000000-0005-0000-0000-00007E1A0000}"/>
    <cellStyle name="20% - Accent3 4 3 3_OATT calc" xfId="12467" xr:uid="{00000000-0005-0000-0000-00007F1A0000}"/>
    <cellStyle name="20% - Accent3 4 3 4" xfId="5310" xr:uid="{00000000-0005-0000-0000-0000801A0000}"/>
    <cellStyle name="20% - Accent3 4 3 4 2" xfId="12468" xr:uid="{00000000-0005-0000-0000-0000811A0000}"/>
    <cellStyle name="20% - Accent3 4 3 4 2 2" xfId="12469" xr:uid="{00000000-0005-0000-0000-0000821A0000}"/>
    <cellStyle name="20% - Accent3 4 3 4 2 3" xfId="12470" xr:uid="{00000000-0005-0000-0000-0000831A0000}"/>
    <cellStyle name="20% - Accent3 4 3 4 2_OATT calc" xfId="12471" xr:uid="{00000000-0005-0000-0000-0000841A0000}"/>
    <cellStyle name="20% - Accent3 4 3 4 3" xfId="12472" xr:uid="{00000000-0005-0000-0000-0000851A0000}"/>
    <cellStyle name="20% - Accent3 4 3 4 4" xfId="12473" xr:uid="{00000000-0005-0000-0000-0000861A0000}"/>
    <cellStyle name="20% - Accent3 4 3 4 5" xfId="12474" xr:uid="{00000000-0005-0000-0000-0000871A0000}"/>
    <cellStyle name="20% - Accent3 4 3 4_OATT calc" xfId="12475" xr:uid="{00000000-0005-0000-0000-0000881A0000}"/>
    <cellStyle name="20% - Accent3 4 3 5" xfId="12476" xr:uid="{00000000-0005-0000-0000-0000891A0000}"/>
    <cellStyle name="20% - Accent3 4 3 5 2" xfId="12477" xr:uid="{00000000-0005-0000-0000-00008A1A0000}"/>
    <cellStyle name="20% - Accent3 4 3 5 2 2" xfId="12478" xr:uid="{00000000-0005-0000-0000-00008B1A0000}"/>
    <cellStyle name="20% - Accent3 4 3 5 2 3" xfId="12479" xr:uid="{00000000-0005-0000-0000-00008C1A0000}"/>
    <cellStyle name="20% - Accent3 4 3 5 2_OATT calc" xfId="12480" xr:uid="{00000000-0005-0000-0000-00008D1A0000}"/>
    <cellStyle name="20% - Accent3 4 3 5 3" xfId="12481" xr:uid="{00000000-0005-0000-0000-00008E1A0000}"/>
    <cellStyle name="20% - Accent3 4 3 5 4" xfId="12482" xr:uid="{00000000-0005-0000-0000-00008F1A0000}"/>
    <cellStyle name="20% - Accent3 4 3 5_OATT calc" xfId="12483" xr:uid="{00000000-0005-0000-0000-0000901A0000}"/>
    <cellStyle name="20% - Accent3 4 3 6" xfId="12484" xr:uid="{00000000-0005-0000-0000-0000911A0000}"/>
    <cellStyle name="20% - Accent3 4 3 6 2" xfId="12485" xr:uid="{00000000-0005-0000-0000-0000921A0000}"/>
    <cellStyle name="20% - Accent3 4 3 6 3" xfId="12486" xr:uid="{00000000-0005-0000-0000-0000931A0000}"/>
    <cellStyle name="20% - Accent3 4 3 6_OATT calc" xfId="12487" xr:uid="{00000000-0005-0000-0000-0000941A0000}"/>
    <cellStyle name="20% - Accent3 4 3 7" xfId="12488" xr:uid="{00000000-0005-0000-0000-0000951A0000}"/>
    <cellStyle name="20% - Accent3 4 3 8" xfId="12489" xr:uid="{00000000-0005-0000-0000-0000961A0000}"/>
    <cellStyle name="20% - Accent3 4 3 9" xfId="12490" xr:uid="{00000000-0005-0000-0000-0000971A0000}"/>
    <cellStyle name="20% - Accent3 4 3_OATT calc" xfId="12491" xr:uid="{00000000-0005-0000-0000-0000981A0000}"/>
    <cellStyle name="20% - Accent3 4 4" xfId="3249" xr:uid="{00000000-0005-0000-0000-0000991A0000}"/>
    <cellStyle name="20% - Accent3 4 4 10" xfId="12492" xr:uid="{00000000-0005-0000-0000-00009A1A0000}"/>
    <cellStyle name="20% - Accent3 4 4 11" xfId="12493" xr:uid="{00000000-0005-0000-0000-00009B1A0000}"/>
    <cellStyle name="20% - Accent3 4 4 12" xfId="12494" xr:uid="{00000000-0005-0000-0000-00009C1A0000}"/>
    <cellStyle name="20% - Accent3 4 4 2" xfId="3831" xr:uid="{00000000-0005-0000-0000-00009D1A0000}"/>
    <cellStyle name="20% - Accent3 4 4 2 10" xfId="12495" xr:uid="{00000000-0005-0000-0000-00009E1A0000}"/>
    <cellStyle name="20% - Accent3 4 4 2 11" xfId="12496" xr:uid="{00000000-0005-0000-0000-00009F1A0000}"/>
    <cellStyle name="20% - Accent3 4 4 2 2" xfId="4931" xr:uid="{00000000-0005-0000-0000-0000A01A0000}"/>
    <cellStyle name="20% - Accent3 4 4 2 2 10" xfId="12497" xr:uid="{00000000-0005-0000-0000-0000A11A0000}"/>
    <cellStyle name="20% - Accent3 4 4 2 2 11" xfId="12498" xr:uid="{00000000-0005-0000-0000-0000A21A0000}"/>
    <cellStyle name="20% - Accent3 4 4 2 2 2" xfId="12499" xr:uid="{00000000-0005-0000-0000-0000A31A0000}"/>
    <cellStyle name="20% - Accent3 4 4 2 2 2 2" xfId="12500" xr:uid="{00000000-0005-0000-0000-0000A41A0000}"/>
    <cellStyle name="20% - Accent3 4 4 2 2 2 2 2" xfId="12501" xr:uid="{00000000-0005-0000-0000-0000A51A0000}"/>
    <cellStyle name="20% - Accent3 4 4 2 2 2 2 3" xfId="12502" xr:uid="{00000000-0005-0000-0000-0000A61A0000}"/>
    <cellStyle name="20% - Accent3 4 4 2 2 2 2_OATT calc" xfId="12503" xr:uid="{00000000-0005-0000-0000-0000A71A0000}"/>
    <cellStyle name="20% - Accent3 4 4 2 2 2 3" xfId="12504" xr:uid="{00000000-0005-0000-0000-0000A81A0000}"/>
    <cellStyle name="20% - Accent3 4 4 2 2 2 4" xfId="12505" xr:uid="{00000000-0005-0000-0000-0000A91A0000}"/>
    <cellStyle name="20% - Accent3 4 4 2 2 2 5" xfId="12506" xr:uid="{00000000-0005-0000-0000-0000AA1A0000}"/>
    <cellStyle name="20% - Accent3 4 4 2 2 2_OATT calc" xfId="12507" xr:uid="{00000000-0005-0000-0000-0000AB1A0000}"/>
    <cellStyle name="20% - Accent3 4 4 2 2 3" xfId="12508" xr:uid="{00000000-0005-0000-0000-0000AC1A0000}"/>
    <cellStyle name="20% - Accent3 4 4 2 2 3 2" xfId="12509" xr:uid="{00000000-0005-0000-0000-0000AD1A0000}"/>
    <cellStyle name="20% - Accent3 4 4 2 2 3 2 2" xfId="12510" xr:uid="{00000000-0005-0000-0000-0000AE1A0000}"/>
    <cellStyle name="20% - Accent3 4 4 2 2 3 2 3" xfId="12511" xr:uid="{00000000-0005-0000-0000-0000AF1A0000}"/>
    <cellStyle name="20% - Accent3 4 4 2 2 3 2_OATT calc" xfId="12512" xr:uid="{00000000-0005-0000-0000-0000B01A0000}"/>
    <cellStyle name="20% - Accent3 4 4 2 2 3 3" xfId="12513" xr:uid="{00000000-0005-0000-0000-0000B11A0000}"/>
    <cellStyle name="20% - Accent3 4 4 2 2 3 4" xfId="12514" xr:uid="{00000000-0005-0000-0000-0000B21A0000}"/>
    <cellStyle name="20% - Accent3 4 4 2 2 3_OATT calc" xfId="12515" xr:uid="{00000000-0005-0000-0000-0000B31A0000}"/>
    <cellStyle name="20% - Accent3 4 4 2 2 4" xfId="12516" xr:uid="{00000000-0005-0000-0000-0000B41A0000}"/>
    <cellStyle name="20% - Accent3 4 4 2 2 4 2" xfId="12517" xr:uid="{00000000-0005-0000-0000-0000B51A0000}"/>
    <cellStyle name="20% - Accent3 4 4 2 2 4 3" xfId="12518" xr:uid="{00000000-0005-0000-0000-0000B61A0000}"/>
    <cellStyle name="20% - Accent3 4 4 2 2 4_OATT calc" xfId="12519" xr:uid="{00000000-0005-0000-0000-0000B71A0000}"/>
    <cellStyle name="20% - Accent3 4 4 2 2 5" xfId="12520" xr:uid="{00000000-0005-0000-0000-0000B81A0000}"/>
    <cellStyle name="20% - Accent3 4 4 2 2 6" xfId="12521" xr:uid="{00000000-0005-0000-0000-0000B91A0000}"/>
    <cellStyle name="20% - Accent3 4 4 2 2 7" xfId="12522" xr:uid="{00000000-0005-0000-0000-0000BA1A0000}"/>
    <cellStyle name="20% - Accent3 4 4 2 2 8" xfId="12523" xr:uid="{00000000-0005-0000-0000-0000BB1A0000}"/>
    <cellStyle name="20% - Accent3 4 4 2 2 9" xfId="12524" xr:uid="{00000000-0005-0000-0000-0000BC1A0000}"/>
    <cellStyle name="20% - Accent3 4 4 2 2_OATT calc" xfId="12525" xr:uid="{00000000-0005-0000-0000-0000BD1A0000}"/>
    <cellStyle name="20% - Accent3 4 4 2 3" xfId="5887" xr:uid="{00000000-0005-0000-0000-0000BE1A0000}"/>
    <cellStyle name="20% - Accent3 4 4 2 3 2" xfId="12526" xr:uid="{00000000-0005-0000-0000-0000BF1A0000}"/>
    <cellStyle name="20% - Accent3 4 4 2 3 2 2" xfId="12527" xr:uid="{00000000-0005-0000-0000-0000C01A0000}"/>
    <cellStyle name="20% - Accent3 4 4 2 3 2 3" xfId="12528" xr:uid="{00000000-0005-0000-0000-0000C11A0000}"/>
    <cellStyle name="20% - Accent3 4 4 2 3 2_OATT calc" xfId="12529" xr:uid="{00000000-0005-0000-0000-0000C21A0000}"/>
    <cellStyle name="20% - Accent3 4 4 2 3 3" xfId="12530" xr:uid="{00000000-0005-0000-0000-0000C31A0000}"/>
    <cellStyle name="20% - Accent3 4 4 2 3 4" xfId="12531" xr:uid="{00000000-0005-0000-0000-0000C41A0000}"/>
    <cellStyle name="20% - Accent3 4 4 2 3 5" xfId="12532" xr:uid="{00000000-0005-0000-0000-0000C51A0000}"/>
    <cellStyle name="20% - Accent3 4 4 2 3_OATT calc" xfId="12533" xr:uid="{00000000-0005-0000-0000-0000C61A0000}"/>
    <cellStyle name="20% - Accent3 4 4 2 4" xfId="12534" xr:uid="{00000000-0005-0000-0000-0000C71A0000}"/>
    <cellStyle name="20% - Accent3 4 4 2 4 2" xfId="12535" xr:uid="{00000000-0005-0000-0000-0000C81A0000}"/>
    <cellStyle name="20% - Accent3 4 4 2 4 2 2" xfId="12536" xr:uid="{00000000-0005-0000-0000-0000C91A0000}"/>
    <cellStyle name="20% - Accent3 4 4 2 4 2 3" xfId="12537" xr:uid="{00000000-0005-0000-0000-0000CA1A0000}"/>
    <cellStyle name="20% - Accent3 4 4 2 4 2_OATT calc" xfId="12538" xr:uid="{00000000-0005-0000-0000-0000CB1A0000}"/>
    <cellStyle name="20% - Accent3 4 4 2 4 3" xfId="12539" xr:uid="{00000000-0005-0000-0000-0000CC1A0000}"/>
    <cellStyle name="20% - Accent3 4 4 2 4 4" xfId="12540" xr:uid="{00000000-0005-0000-0000-0000CD1A0000}"/>
    <cellStyle name="20% - Accent3 4 4 2 4_OATT calc" xfId="12541" xr:uid="{00000000-0005-0000-0000-0000CE1A0000}"/>
    <cellStyle name="20% - Accent3 4 4 2 5" xfId="12542" xr:uid="{00000000-0005-0000-0000-0000CF1A0000}"/>
    <cellStyle name="20% - Accent3 4 4 2 5 2" xfId="12543" xr:uid="{00000000-0005-0000-0000-0000D01A0000}"/>
    <cellStyle name="20% - Accent3 4 4 2 5 3" xfId="12544" xr:uid="{00000000-0005-0000-0000-0000D11A0000}"/>
    <cellStyle name="20% - Accent3 4 4 2 5_OATT calc" xfId="12545" xr:uid="{00000000-0005-0000-0000-0000D21A0000}"/>
    <cellStyle name="20% - Accent3 4 4 2 6" xfId="12546" xr:uid="{00000000-0005-0000-0000-0000D31A0000}"/>
    <cellStyle name="20% - Accent3 4 4 2 7" xfId="12547" xr:uid="{00000000-0005-0000-0000-0000D41A0000}"/>
    <cellStyle name="20% - Accent3 4 4 2 8" xfId="12548" xr:uid="{00000000-0005-0000-0000-0000D51A0000}"/>
    <cellStyle name="20% - Accent3 4 4 2 9" xfId="12549" xr:uid="{00000000-0005-0000-0000-0000D61A0000}"/>
    <cellStyle name="20% - Accent3 4 4 2_OATT calc" xfId="12550" xr:uid="{00000000-0005-0000-0000-0000D71A0000}"/>
    <cellStyle name="20% - Accent3 4 4 3" xfId="4513" xr:uid="{00000000-0005-0000-0000-0000D81A0000}"/>
    <cellStyle name="20% - Accent3 4 4 3 10" xfId="12551" xr:uid="{00000000-0005-0000-0000-0000D91A0000}"/>
    <cellStyle name="20% - Accent3 4 4 3 11" xfId="12552" xr:uid="{00000000-0005-0000-0000-0000DA1A0000}"/>
    <cellStyle name="20% - Accent3 4 4 3 2" xfId="12553" xr:uid="{00000000-0005-0000-0000-0000DB1A0000}"/>
    <cellStyle name="20% - Accent3 4 4 3 2 2" xfId="12554" xr:uid="{00000000-0005-0000-0000-0000DC1A0000}"/>
    <cellStyle name="20% - Accent3 4 4 3 2 2 2" xfId="12555" xr:uid="{00000000-0005-0000-0000-0000DD1A0000}"/>
    <cellStyle name="20% - Accent3 4 4 3 2 2 3" xfId="12556" xr:uid="{00000000-0005-0000-0000-0000DE1A0000}"/>
    <cellStyle name="20% - Accent3 4 4 3 2 2_OATT calc" xfId="12557" xr:uid="{00000000-0005-0000-0000-0000DF1A0000}"/>
    <cellStyle name="20% - Accent3 4 4 3 2 3" xfId="12558" xr:uid="{00000000-0005-0000-0000-0000E01A0000}"/>
    <cellStyle name="20% - Accent3 4 4 3 2 4" xfId="12559" xr:uid="{00000000-0005-0000-0000-0000E11A0000}"/>
    <cellStyle name="20% - Accent3 4 4 3 2 5" xfId="12560" xr:uid="{00000000-0005-0000-0000-0000E21A0000}"/>
    <cellStyle name="20% - Accent3 4 4 3 2_OATT calc" xfId="12561" xr:uid="{00000000-0005-0000-0000-0000E31A0000}"/>
    <cellStyle name="20% - Accent3 4 4 3 3" xfId="12562" xr:uid="{00000000-0005-0000-0000-0000E41A0000}"/>
    <cellStyle name="20% - Accent3 4 4 3 3 2" xfId="12563" xr:uid="{00000000-0005-0000-0000-0000E51A0000}"/>
    <cellStyle name="20% - Accent3 4 4 3 3 2 2" xfId="12564" xr:uid="{00000000-0005-0000-0000-0000E61A0000}"/>
    <cellStyle name="20% - Accent3 4 4 3 3 2 3" xfId="12565" xr:uid="{00000000-0005-0000-0000-0000E71A0000}"/>
    <cellStyle name="20% - Accent3 4 4 3 3 2_OATT calc" xfId="12566" xr:uid="{00000000-0005-0000-0000-0000E81A0000}"/>
    <cellStyle name="20% - Accent3 4 4 3 3 3" xfId="12567" xr:uid="{00000000-0005-0000-0000-0000E91A0000}"/>
    <cellStyle name="20% - Accent3 4 4 3 3 4" xfId="12568" xr:uid="{00000000-0005-0000-0000-0000EA1A0000}"/>
    <cellStyle name="20% - Accent3 4 4 3 3_OATT calc" xfId="12569" xr:uid="{00000000-0005-0000-0000-0000EB1A0000}"/>
    <cellStyle name="20% - Accent3 4 4 3 4" xfId="12570" xr:uid="{00000000-0005-0000-0000-0000EC1A0000}"/>
    <cellStyle name="20% - Accent3 4 4 3 4 2" xfId="12571" xr:uid="{00000000-0005-0000-0000-0000ED1A0000}"/>
    <cellStyle name="20% - Accent3 4 4 3 4 3" xfId="12572" xr:uid="{00000000-0005-0000-0000-0000EE1A0000}"/>
    <cellStyle name="20% - Accent3 4 4 3 4_OATT calc" xfId="12573" xr:uid="{00000000-0005-0000-0000-0000EF1A0000}"/>
    <cellStyle name="20% - Accent3 4 4 3 5" xfId="12574" xr:uid="{00000000-0005-0000-0000-0000F01A0000}"/>
    <cellStyle name="20% - Accent3 4 4 3 6" xfId="12575" xr:uid="{00000000-0005-0000-0000-0000F11A0000}"/>
    <cellStyle name="20% - Accent3 4 4 3 7" xfId="12576" xr:uid="{00000000-0005-0000-0000-0000F21A0000}"/>
    <cellStyle name="20% - Accent3 4 4 3 8" xfId="12577" xr:uid="{00000000-0005-0000-0000-0000F31A0000}"/>
    <cellStyle name="20% - Accent3 4 4 3 9" xfId="12578" xr:uid="{00000000-0005-0000-0000-0000F41A0000}"/>
    <cellStyle name="20% - Accent3 4 4 3_OATT calc" xfId="12579" xr:uid="{00000000-0005-0000-0000-0000F51A0000}"/>
    <cellStyle name="20% - Accent3 4 4 4" xfId="5413" xr:uid="{00000000-0005-0000-0000-0000F61A0000}"/>
    <cellStyle name="20% - Accent3 4 4 4 2" xfId="12580" xr:uid="{00000000-0005-0000-0000-0000F71A0000}"/>
    <cellStyle name="20% - Accent3 4 4 4 2 2" xfId="12581" xr:uid="{00000000-0005-0000-0000-0000F81A0000}"/>
    <cellStyle name="20% - Accent3 4 4 4 2 3" xfId="12582" xr:uid="{00000000-0005-0000-0000-0000F91A0000}"/>
    <cellStyle name="20% - Accent3 4 4 4 2_OATT calc" xfId="12583" xr:uid="{00000000-0005-0000-0000-0000FA1A0000}"/>
    <cellStyle name="20% - Accent3 4 4 4 3" xfId="12584" xr:uid="{00000000-0005-0000-0000-0000FB1A0000}"/>
    <cellStyle name="20% - Accent3 4 4 4 4" xfId="12585" xr:uid="{00000000-0005-0000-0000-0000FC1A0000}"/>
    <cellStyle name="20% - Accent3 4 4 4 5" xfId="12586" xr:uid="{00000000-0005-0000-0000-0000FD1A0000}"/>
    <cellStyle name="20% - Accent3 4 4 4_OATT calc" xfId="12587" xr:uid="{00000000-0005-0000-0000-0000FE1A0000}"/>
    <cellStyle name="20% - Accent3 4 4 5" xfId="12588" xr:uid="{00000000-0005-0000-0000-0000FF1A0000}"/>
    <cellStyle name="20% - Accent3 4 4 5 2" xfId="12589" xr:uid="{00000000-0005-0000-0000-0000001B0000}"/>
    <cellStyle name="20% - Accent3 4 4 5 2 2" xfId="12590" xr:uid="{00000000-0005-0000-0000-0000011B0000}"/>
    <cellStyle name="20% - Accent3 4 4 5 2 3" xfId="12591" xr:uid="{00000000-0005-0000-0000-0000021B0000}"/>
    <cellStyle name="20% - Accent3 4 4 5 2_OATT calc" xfId="12592" xr:uid="{00000000-0005-0000-0000-0000031B0000}"/>
    <cellStyle name="20% - Accent3 4 4 5 3" xfId="12593" xr:uid="{00000000-0005-0000-0000-0000041B0000}"/>
    <cellStyle name="20% - Accent3 4 4 5 4" xfId="12594" xr:uid="{00000000-0005-0000-0000-0000051B0000}"/>
    <cellStyle name="20% - Accent3 4 4 5_OATT calc" xfId="12595" xr:uid="{00000000-0005-0000-0000-0000061B0000}"/>
    <cellStyle name="20% - Accent3 4 4 6" xfId="12596" xr:uid="{00000000-0005-0000-0000-0000071B0000}"/>
    <cellStyle name="20% - Accent3 4 4 6 2" xfId="12597" xr:uid="{00000000-0005-0000-0000-0000081B0000}"/>
    <cellStyle name="20% - Accent3 4 4 6 3" xfId="12598" xr:uid="{00000000-0005-0000-0000-0000091B0000}"/>
    <cellStyle name="20% - Accent3 4 4 6_OATT calc" xfId="12599" xr:uid="{00000000-0005-0000-0000-00000A1B0000}"/>
    <cellStyle name="20% - Accent3 4 4 7" xfId="12600" xr:uid="{00000000-0005-0000-0000-00000B1B0000}"/>
    <cellStyle name="20% - Accent3 4 4 8" xfId="12601" xr:uid="{00000000-0005-0000-0000-00000C1B0000}"/>
    <cellStyle name="20% - Accent3 4 4 9" xfId="12602" xr:uid="{00000000-0005-0000-0000-00000D1B0000}"/>
    <cellStyle name="20% - Accent3 4 4_OATT calc" xfId="12603" xr:uid="{00000000-0005-0000-0000-00000E1B0000}"/>
    <cellStyle name="20% - Accent3 4 5" xfId="3560" xr:uid="{00000000-0005-0000-0000-00000F1B0000}"/>
    <cellStyle name="20% - Accent3 4 5 10" xfId="12604" xr:uid="{00000000-0005-0000-0000-0000101B0000}"/>
    <cellStyle name="20% - Accent3 4 5 11" xfId="12605" xr:uid="{00000000-0005-0000-0000-0000111B0000}"/>
    <cellStyle name="20% - Accent3 4 5 2" xfId="4664" xr:uid="{00000000-0005-0000-0000-0000121B0000}"/>
    <cellStyle name="20% - Accent3 4 5 2 10" xfId="12606" xr:uid="{00000000-0005-0000-0000-0000131B0000}"/>
    <cellStyle name="20% - Accent3 4 5 2 11" xfId="12607" xr:uid="{00000000-0005-0000-0000-0000141B0000}"/>
    <cellStyle name="20% - Accent3 4 5 2 2" xfId="12608" xr:uid="{00000000-0005-0000-0000-0000151B0000}"/>
    <cellStyle name="20% - Accent3 4 5 2 2 2" xfId="12609" xr:uid="{00000000-0005-0000-0000-0000161B0000}"/>
    <cellStyle name="20% - Accent3 4 5 2 2 2 2" xfId="12610" xr:uid="{00000000-0005-0000-0000-0000171B0000}"/>
    <cellStyle name="20% - Accent3 4 5 2 2 2 3" xfId="12611" xr:uid="{00000000-0005-0000-0000-0000181B0000}"/>
    <cellStyle name="20% - Accent3 4 5 2 2 2_OATT calc" xfId="12612" xr:uid="{00000000-0005-0000-0000-0000191B0000}"/>
    <cellStyle name="20% - Accent3 4 5 2 2 3" xfId="12613" xr:uid="{00000000-0005-0000-0000-00001A1B0000}"/>
    <cellStyle name="20% - Accent3 4 5 2 2 4" xfId="12614" xr:uid="{00000000-0005-0000-0000-00001B1B0000}"/>
    <cellStyle name="20% - Accent3 4 5 2 2 5" xfId="12615" xr:uid="{00000000-0005-0000-0000-00001C1B0000}"/>
    <cellStyle name="20% - Accent3 4 5 2 2_OATT calc" xfId="12616" xr:uid="{00000000-0005-0000-0000-00001D1B0000}"/>
    <cellStyle name="20% - Accent3 4 5 2 3" xfId="12617" xr:uid="{00000000-0005-0000-0000-00001E1B0000}"/>
    <cellStyle name="20% - Accent3 4 5 2 3 2" xfId="12618" xr:uid="{00000000-0005-0000-0000-00001F1B0000}"/>
    <cellStyle name="20% - Accent3 4 5 2 3 2 2" xfId="12619" xr:uid="{00000000-0005-0000-0000-0000201B0000}"/>
    <cellStyle name="20% - Accent3 4 5 2 3 2 3" xfId="12620" xr:uid="{00000000-0005-0000-0000-0000211B0000}"/>
    <cellStyle name="20% - Accent3 4 5 2 3 2_OATT calc" xfId="12621" xr:uid="{00000000-0005-0000-0000-0000221B0000}"/>
    <cellStyle name="20% - Accent3 4 5 2 3 3" xfId="12622" xr:uid="{00000000-0005-0000-0000-0000231B0000}"/>
    <cellStyle name="20% - Accent3 4 5 2 3 4" xfId="12623" xr:uid="{00000000-0005-0000-0000-0000241B0000}"/>
    <cellStyle name="20% - Accent3 4 5 2 3_OATT calc" xfId="12624" xr:uid="{00000000-0005-0000-0000-0000251B0000}"/>
    <cellStyle name="20% - Accent3 4 5 2 4" xfId="12625" xr:uid="{00000000-0005-0000-0000-0000261B0000}"/>
    <cellStyle name="20% - Accent3 4 5 2 4 2" xfId="12626" xr:uid="{00000000-0005-0000-0000-0000271B0000}"/>
    <cellStyle name="20% - Accent3 4 5 2 4 3" xfId="12627" xr:uid="{00000000-0005-0000-0000-0000281B0000}"/>
    <cellStyle name="20% - Accent3 4 5 2 4_OATT calc" xfId="12628" xr:uid="{00000000-0005-0000-0000-0000291B0000}"/>
    <cellStyle name="20% - Accent3 4 5 2 5" xfId="12629" xr:uid="{00000000-0005-0000-0000-00002A1B0000}"/>
    <cellStyle name="20% - Accent3 4 5 2 6" xfId="12630" xr:uid="{00000000-0005-0000-0000-00002B1B0000}"/>
    <cellStyle name="20% - Accent3 4 5 2 7" xfId="12631" xr:uid="{00000000-0005-0000-0000-00002C1B0000}"/>
    <cellStyle name="20% - Accent3 4 5 2 8" xfId="12632" xr:uid="{00000000-0005-0000-0000-00002D1B0000}"/>
    <cellStyle name="20% - Accent3 4 5 2 9" xfId="12633" xr:uid="{00000000-0005-0000-0000-00002E1B0000}"/>
    <cellStyle name="20% - Accent3 4 5 2_OATT calc" xfId="12634" xr:uid="{00000000-0005-0000-0000-00002F1B0000}"/>
    <cellStyle name="20% - Accent3 4 5 3" xfId="5631" xr:uid="{00000000-0005-0000-0000-0000301B0000}"/>
    <cellStyle name="20% - Accent3 4 5 3 2" xfId="12635" xr:uid="{00000000-0005-0000-0000-0000311B0000}"/>
    <cellStyle name="20% - Accent3 4 5 3 2 2" xfId="12636" xr:uid="{00000000-0005-0000-0000-0000321B0000}"/>
    <cellStyle name="20% - Accent3 4 5 3 2 3" xfId="12637" xr:uid="{00000000-0005-0000-0000-0000331B0000}"/>
    <cellStyle name="20% - Accent3 4 5 3 2_OATT calc" xfId="12638" xr:uid="{00000000-0005-0000-0000-0000341B0000}"/>
    <cellStyle name="20% - Accent3 4 5 3 3" xfId="12639" xr:uid="{00000000-0005-0000-0000-0000351B0000}"/>
    <cellStyle name="20% - Accent3 4 5 3 4" xfId="12640" xr:uid="{00000000-0005-0000-0000-0000361B0000}"/>
    <cellStyle name="20% - Accent3 4 5 3 5" xfId="12641" xr:uid="{00000000-0005-0000-0000-0000371B0000}"/>
    <cellStyle name="20% - Accent3 4 5 3_OATT calc" xfId="12642" xr:uid="{00000000-0005-0000-0000-0000381B0000}"/>
    <cellStyle name="20% - Accent3 4 5 4" xfId="12643" xr:uid="{00000000-0005-0000-0000-0000391B0000}"/>
    <cellStyle name="20% - Accent3 4 5 4 2" xfId="12644" xr:uid="{00000000-0005-0000-0000-00003A1B0000}"/>
    <cellStyle name="20% - Accent3 4 5 4 2 2" xfId="12645" xr:uid="{00000000-0005-0000-0000-00003B1B0000}"/>
    <cellStyle name="20% - Accent3 4 5 4 2 3" xfId="12646" xr:uid="{00000000-0005-0000-0000-00003C1B0000}"/>
    <cellStyle name="20% - Accent3 4 5 4 2_OATT calc" xfId="12647" xr:uid="{00000000-0005-0000-0000-00003D1B0000}"/>
    <cellStyle name="20% - Accent3 4 5 4 3" xfId="12648" xr:uid="{00000000-0005-0000-0000-00003E1B0000}"/>
    <cellStyle name="20% - Accent3 4 5 4 4" xfId="12649" xr:uid="{00000000-0005-0000-0000-00003F1B0000}"/>
    <cellStyle name="20% - Accent3 4 5 4_OATT calc" xfId="12650" xr:uid="{00000000-0005-0000-0000-0000401B0000}"/>
    <cellStyle name="20% - Accent3 4 5 5" xfId="12651" xr:uid="{00000000-0005-0000-0000-0000411B0000}"/>
    <cellStyle name="20% - Accent3 4 5 5 2" xfId="12652" xr:uid="{00000000-0005-0000-0000-0000421B0000}"/>
    <cellStyle name="20% - Accent3 4 5 5 3" xfId="12653" xr:uid="{00000000-0005-0000-0000-0000431B0000}"/>
    <cellStyle name="20% - Accent3 4 5 5_OATT calc" xfId="12654" xr:uid="{00000000-0005-0000-0000-0000441B0000}"/>
    <cellStyle name="20% - Accent3 4 5 6" xfId="12655" xr:uid="{00000000-0005-0000-0000-0000451B0000}"/>
    <cellStyle name="20% - Accent3 4 5 7" xfId="12656" xr:uid="{00000000-0005-0000-0000-0000461B0000}"/>
    <cellStyle name="20% - Accent3 4 5 8" xfId="12657" xr:uid="{00000000-0005-0000-0000-0000471B0000}"/>
    <cellStyle name="20% - Accent3 4 5 9" xfId="12658" xr:uid="{00000000-0005-0000-0000-0000481B0000}"/>
    <cellStyle name="20% - Accent3 4 5_OATT calc" xfId="12659" xr:uid="{00000000-0005-0000-0000-0000491B0000}"/>
    <cellStyle name="20% - Accent3 4 6" xfId="4244" xr:uid="{00000000-0005-0000-0000-00004A1B0000}"/>
    <cellStyle name="20% - Accent3 4 6 10" xfId="12660" xr:uid="{00000000-0005-0000-0000-00004B1B0000}"/>
    <cellStyle name="20% - Accent3 4 6 11" xfId="12661" xr:uid="{00000000-0005-0000-0000-00004C1B0000}"/>
    <cellStyle name="20% - Accent3 4 6 2" xfId="12662" xr:uid="{00000000-0005-0000-0000-00004D1B0000}"/>
    <cellStyle name="20% - Accent3 4 6 2 2" xfId="12663" xr:uid="{00000000-0005-0000-0000-00004E1B0000}"/>
    <cellStyle name="20% - Accent3 4 6 2 2 2" xfId="12664" xr:uid="{00000000-0005-0000-0000-00004F1B0000}"/>
    <cellStyle name="20% - Accent3 4 6 2 2 3" xfId="12665" xr:uid="{00000000-0005-0000-0000-0000501B0000}"/>
    <cellStyle name="20% - Accent3 4 6 2 2_OATT calc" xfId="12666" xr:uid="{00000000-0005-0000-0000-0000511B0000}"/>
    <cellStyle name="20% - Accent3 4 6 2 3" xfId="12667" xr:uid="{00000000-0005-0000-0000-0000521B0000}"/>
    <cellStyle name="20% - Accent3 4 6 2 4" xfId="12668" xr:uid="{00000000-0005-0000-0000-0000531B0000}"/>
    <cellStyle name="20% - Accent3 4 6 2 5" xfId="12669" xr:uid="{00000000-0005-0000-0000-0000541B0000}"/>
    <cellStyle name="20% - Accent3 4 6 2_OATT calc" xfId="12670" xr:uid="{00000000-0005-0000-0000-0000551B0000}"/>
    <cellStyle name="20% - Accent3 4 6 3" xfId="12671" xr:uid="{00000000-0005-0000-0000-0000561B0000}"/>
    <cellStyle name="20% - Accent3 4 6 3 2" xfId="12672" xr:uid="{00000000-0005-0000-0000-0000571B0000}"/>
    <cellStyle name="20% - Accent3 4 6 3 2 2" xfId="12673" xr:uid="{00000000-0005-0000-0000-0000581B0000}"/>
    <cellStyle name="20% - Accent3 4 6 3 2 3" xfId="12674" xr:uid="{00000000-0005-0000-0000-0000591B0000}"/>
    <cellStyle name="20% - Accent3 4 6 3 2_OATT calc" xfId="12675" xr:uid="{00000000-0005-0000-0000-00005A1B0000}"/>
    <cellStyle name="20% - Accent3 4 6 3 3" xfId="12676" xr:uid="{00000000-0005-0000-0000-00005B1B0000}"/>
    <cellStyle name="20% - Accent3 4 6 3 4" xfId="12677" xr:uid="{00000000-0005-0000-0000-00005C1B0000}"/>
    <cellStyle name="20% - Accent3 4 6 3_OATT calc" xfId="12678" xr:uid="{00000000-0005-0000-0000-00005D1B0000}"/>
    <cellStyle name="20% - Accent3 4 6 4" xfId="12679" xr:uid="{00000000-0005-0000-0000-00005E1B0000}"/>
    <cellStyle name="20% - Accent3 4 6 4 2" xfId="12680" xr:uid="{00000000-0005-0000-0000-00005F1B0000}"/>
    <cellStyle name="20% - Accent3 4 6 4 3" xfId="12681" xr:uid="{00000000-0005-0000-0000-0000601B0000}"/>
    <cellStyle name="20% - Accent3 4 6 4_OATT calc" xfId="12682" xr:uid="{00000000-0005-0000-0000-0000611B0000}"/>
    <cellStyle name="20% - Accent3 4 6 5" xfId="12683" xr:uid="{00000000-0005-0000-0000-0000621B0000}"/>
    <cellStyle name="20% - Accent3 4 6 6" xfId="12684" xr:uid="{00000000-0005-0000-0000-0000631B0000}"/>
    <cellStyle name="20% - Accent3 4 6 7" xfId="12685" xr:uid="{00000000-0005-0000-0000-0000641B0000}"/>
    <cellStyle name="20% - Accent3 4 6 8" xfId="12686" xr:uid="{00000000-0005-0000-0000-0000651B0000}"/>
    <cellStyle name="20% - Accent3 4 6 9" xfId="12687" xr:uid="{00000000-0005-0000-0000-0000661B0000}"/>
    <cellStyle name="20% - Accent3 4 6_OATT calc" xfId="12688" xr:uid="{00000000-0005-0000-0000-0000671B0000}"/>
    <cellStyle name="20% - Accent3 4 7" xfId="5140" xr:uid="{00000000-0005-0000-0000-0000681B0000}"/>
    <cellStyle name="20% - Accent3 4 7 2" xfId="12689" xr:uid="{00000000-0005-0000-0000-0000691B0000}"/>
    <cellStyle name="20% - Accent3 4 7 2 2" xfId="12690" xr:uid="{00000000-0005-0000-0000-00006A1B0000}"/>
    <cellStyle name="20% - Accent3 4 7 2 3" xfId="12691" xr:uid="{00000000-0005-0000-0000-00006B1B0000}"/>
    <cellStyle name="20% - Accent3 4 7 2_OATT calc" xfId="12692" xr:uid="{00000000-0005-0000-0000-00006C1B0000}"/>
    <cellStyle name="20% - Accent3 4 7 3" xfId="12693" xr:uid="{00000000-0005-0000-0000-00006D1B0000}"/>
    <cellStyle name="20% - Accent3 4 7 4" xfId="12694" xr:uid="{00000000-0005-0000-0000-00006E1B0000}"/>
    <cellStyle name="20% - Accent3 4 7 5" xfId="12695" xr:uid="{00000000-0005-0000-0000-00006F1B0000}"/>
    <cellStyle name="20% - Accent3 4 7_OATT calc" xfId="12696" xr:uid="{00000000-0005-0000-0000-0000701B0000}"/>
    <cellStyle name="20% - Accent3 4 8" xfId="2938" xr:uid="{00000000-0005-0000-0000-0000711B0000}"/>
    <cellStyle name="20% - Accent3 4 8 2" xfId="12697" xr:uid="{00000000-0005-0000-0000-0000721B0000}"/>
    <cellStyle name="20% - Accent3 4 8 2 2" xfId="12698" xr:uid="{00000000-0005-0000-0000-0000731B0000}"/>
    <cellStyle name="20% - Accent3 4 8 2 3" xfId="12699" xr:uid="{00000000-0005-0000-0000-0000741B0000}"/>
    <cellStyle name="20% - Accent3 4 8 2_OATT calc" xfId="12700" xr:uid="{00000000-0005-0000-0000-0000751B0000}"/>
    <cellStyle name="20% - Accent3 4 8 3" xfId="12701" xr:uid="{00000000-0005-0000-0000-0000761B0000}"/>
    <cellStyle name="20% - Accent3 4 8 4" xfId="12702" xr:uid="{00000000-0005-0000-0000-0000771B0000}"/>
    <cellStyle name="20% - Accent3 4 8_OATT calc" xfId="12703" xr:uid="{00000000-0005-0000-0000-0000781B0000}"/>
    <cellStyle name="20% - Accent3 4 9" xfId="12704" xr:uid="{00000000-0005-0000-0000-0000791B0000}"/>
    <cellStyle name="20% - Accent3 4 9 2" xfId="12705" xr:uid="{00000000-0005-0000-0000-00007A1B0000}"/>
    <cellStyle name="20% - Accent3 4 9 3" xfId="12706" xr:uid="{00000000-0005-0000-0000-00007B1B0000}"/>
    <cellStyle name="20% - Accent3 4 9_OATT calc" xfId="12707" xr:uid="{00000000-0005-0000-0000-00007C1B0000}"/>
    <cellStyle name="20% - Accent3 4_OATT calc" xfId="12708" xr:uid="{00000000-0005-0000-0000-00007D1B0000}"/>
    <cellStyle name="20% - Accent3 5" xfId="3034" xr:uid="{00000000-0005-0000-0000-00007E1B0000}"/>
    <cellStyle name="20% - Accent3 5 10" xfId="12709" xr:uid="{00000000-0005-0000-0000-00007F1B0000}"/>
    <cellStyle name="20% - Accent3 5 11" xfId="12710" xr:uid="{00000000-0005-0000-0000-0000801B0000}"/>
    <cellStyle name="20% - Accent3 5 12" xfId="12711" xr:uid="{00000000-0005-0000-0000-0000811B0000}"/>
    <cellStyle name="20% - Accent3 5 13" xfId="12712" xr:uid="{00000000-0005-0000-0000-0000821B0000}"/>
    <cellStyle name="20% - Accent3 5 14" xfId="12713" xr:uid="{00000000-0005-0000-0000-0000831B0000}"/>
    <cellStyle name="20% - Accent3 5 2" xfId="3159" xr:uid="{00000000-0005-0000-0000-0000841B0000}"/>
    <cellStyle name="20% - Accent3 5 2 10" xfId="12714" xr:uid="{00000000-0005-0000-0000-0000851B0000}"/>
    <cellStyle name="20% - Accent3 5 2 11" xfId="12715" xr:uid="{00000000-0005-0000-0000-0000861B0000}"/>
    <cellStyle name="20% - Accent3 5 2 12" xfId="12716" xr:uid="{00000000-0005-0000-0000-0000871B0000}"/>
    <cellStyle name="20% - Accent3 5 2 2" xfId="3747" xr:uid="{00000000-0005-0000-0000-0000881B0000}"/>
    <cellStyle name="20% - Accent3 5 2 2 10" xfId="12717" xr:uid="{00000000-0005-0000-0000-0000891B0000}"/>
    <cellStyle name="20% - Accent3 5 2 2 11" xfId="12718" xr:uid="{00000000-0005-0000-0000-00008A1B0000}"/>
    <cellStyle name="20% - Accent3 5 2 2 2" xfId="4848" xr:uid="{00000000-0005-0000-0000-00008B1B0000}"/>
    <cellStyle name="20% - Accent3 5 2 2 2 10" xfId="12719" xr:uid="{00000000-0005-0000-0000-00008C1B0000}"/>
    <cellStyle name="20% - Accent3 5 2 2 2 11" xfId="12720" xr:uid="{00000000-0005-0000-0000-00008D1B0000}"/>
    <cellStyle name="20% - Accent3 5 2 2 2 2" xfId="12721" xr:uid="{00000000-0005-0000-0000-00008E1B0000}"/>
    <cellStyle name="20% - Accent3 5 2 2 2 2 2" xfId="12722" xr:uid="{00000000-0005-0000-0000-00008F1B0000}"/>
    <cellStyle name="20% - Accent3 5 2 2 2 2 2 2" xfId="12723" xr:uid="{00000000-0005-0000-0000-0000901B0000}"/>
    <cellStyle name="20% - Accent3 5 2 2 2 2 2 3" xfId="12724" xr:uid="{00000000-0005-0000-0000-0000911B0000}"/>
    <cellStyle name="20% - Accent3 5 2 2 2 2 2_OATT calc" xfId="12725" xr:uid="{00000000-0005-0000-0000-0000921B0000}"/>
    <cellStyle name="20% - Accent3 5 2 2 2 2 3" xfId="12726" xr:uid="{00000000-0005-0000-0000-0000931B0000}"/>
    <cellStyle name="20% - Accent3 5 2 2 2 2 4" xfId="12727" xr:uid="{00000000-0005-0000-0000-0000941B0000}"/>
    <cellStyle name="20% - Accent3 5 2 2 2 2 5" xfId="12728" xr:uid="{00000000-0005-0000-0000-0000951B0000}"/>
    <cellStyle name="20% - Accent3 5 2 2 2 2_OATT calc" xfId="12729" xr:uid="{00000000-0005-0000-0000-0000961B0000}"/>
    <cellStyle name="20% - Accent3 5 2 2 2 3" xfId="12730" xr:uid="{00000000-0005-0000-0000-0000971B0000}"/>
    <cellStyle name="20% - Accent3 5 2 2 2 3 2" xfId="12731" xr:uid="{00000000-0005-0000-0000-0000981B0000}"/>
    <cellStyle name="20% - Accent3 5 2 2 2 3 2 2" xfId="12732" xr:uid="{00000000-0005-0000-0000-0000991B0000}"/>
    <cellStyle name="20% - Accent3 5 2 2 2 3 2 3" xfId="12733" xr:uid="{00000000-0005-0000-0000-00009A1B0000}"/>
    <cellStyle name="20% - Accent3 5 2 2 2 3 2_OATT calc" xfId="12734" xr:uid="{00000000-0005-0000-0000-00009B1B0000}"/>
    <cellStyle name="20% - Accent3 5 2 2 2 3 3" xfId="12735" xr:uid="{00000000-0005-0000-0000-00009C1B0000}"/>
    <cellStyle name="20% - Accent3 5 2 2 2 3 4" xfId="12736" xr:uid="{00000000-0005-0000-0000-00009D1B0000}"/>
    <cellStyle name="20% - Accent3 5 2 2 2 3_OATT calc" xfId="12737" xr:uid="{00000000-0005-0000-0000-00009E1B0000}"/>
    <cellStyle name="20% - Accent3 5 2 2 2 4" xfId="12738" xr:uid="{00000000-0005-0000-0000-00009F1B0000}"/>
    <cellStyle name="20% - Accent3 5 2 2 2 4 2" xfId="12739" xr:uid="{00000000-0005-0000-0000-0000A01B0000}"/>
    <cellStyle name="20% - Accent3 5 2 2 2 4 3" xfId="12740" xr:uid="{00000000-0005-0000-0000-0000A11B0000}"/>
    <cellStyle name="20% - Accent3 5 2 2 2 4_OATT calc" xfId="12741" xr:uid="{00000000-0005-0000-0000-0000A21B0000}"/>
    <cellStyle name="20% - Accent3 5 2 2 2 5" xfId="12742" xr:uid="{00000000-0005-0000-0000-0000A31B0000}"/>
    <cellStyle name="20% - Accent3 5 2 2 2 6" xfId="12743" xr:uid="{00000000-0005-0000-0000-0000A41B0000}"/>
    <cellStyle name="20% - Accent3 5 2 2 2 7" xfId="12744" xr:uid="{00000000-0005-0000-0000-0000A51B0000}"/>
    <cellStyle name="20% - Accent3 5 2 2 2 8" xfId="12745" xr:uid="{00000000-0005-0000-0000-0000A61B0000}"/>
    <cellStyle name="20% - Accent3 5 2 2 2 9" xfId="12746" xr:uid="{00000000-0005-0000-0000-0000A71B0000}"/>
    <cellStyle name="20% - Accent3 5 2 2 2_OATT calc" xfId="12747" xr:uid="{00000000-0005-0000-0000-0000A81B0000}"/>
    <cellStyle name="20% - Accent3 5 2 2 3" xfId="5807" xr:uid="{00000000-0005-0000-0000-0000A91B0000}"/>
    <cellStyle name="20% - Accent3 5 2 2 3 2" xfId="12748" xr:uid="{00000000-0005-0000-0000-0000AA1B0000}"/>
    <cellStyle name="20% - Accent3 5 2 2 3 2 2" xfId="12749" xr:uid="{00000000-0005-0000-0000-0000AB1B0000}"/>
    <cellStyle name="20% - Accent3 5 2 2 3 2 3" xfId="12750" xr:uid="{00000000-0005-0000-0000-0000AC1B0000}"/>
    <cellStyle name="20% - Accent3 5 2 2 3 2_OATT calc" xfId="12751" xr:uid="{00000000-0005-0000-0000-0000AD1B0000}"/>
    <cellStyle name="20% - Accent3 5 2 2 3 3" xfId="12752" xr:uid="{00000000-0005-0000-0000-0000AE1B0000}"/>
    <cellStyle name="20% - Accent3 5 2 2 3 4" xfId="12753" xr:uid="{00000000-0005-0000-0000-0000AF1B0000}"/>
    <cellStyle name="20% - Accent3 5 2 2 3 5" xfId="12754" xr:uid="{00000000-0005-0000-0000-0000B01B0000}"/>
    <cellStyle name="20% - Accent3 5 2 2 3_OATT calc" xfId="12755" xr:uid="{00000000-0005-0000-0000-0000B11B0000}"/>
    <cellStyle name="20% - Accent3 5 2 2 4" xfId="12756" xr:uid="{00000000-0005-0000-0000-0000B21B0000}"/>
    <cellStyle name="20% - Accent3 5 2 2 4 2" xfId="12757" xr:uid="{00000000-0005-0000-0000-0000B31B0000}"/>
    <cellStyle name="20% - Accent3 5 2 2 4 2 2" xfId="12758" xr:uid="{00000000-0005-0000-0000-0000B41B0000}"/>
    <cellStyle name="20% - Accent3 5 2 2 4 2 3" xfId="12759" xr:uid="{00000000-0005-0000-0000-0000B51B0000}"/>
    <cellStyle name="20% - Accent3 5 2 2 4 2_OATT calc" xfId="12760" xr:uid="{00000000-0005-0000-0000-0000B61B0000}"/>
    <cellStyle name="20% - Accent3 5 2 2 4 3" xfId="12761" xr:uid="{00000000-0005-0000-0000-0000B71B0000}"/>
    <cellStyle name="20% - Accent3 5 2 2 4 4" xfId="12762" xr:uid="{00000000-0005-0000-0000-0000B81B0000}"/>
    <cellStyle name="20% - Accent3 5 2 2 4_OATT calc" xfId="12763" xr:uid="{00000000-0005-0000-0000-0000B91B0000}"/>
    <cellStyle name="20% - Accent3 5 2 2 5" xfId="12764" xr:uid="{00000000-0005-0000-0000-0000BA1B0000}"/>
    <cellStyle name="20% - Accent3 5 2 2 5 2" xfId="12765" xr:uid="{00000000-0005-0000-0000-0000BB1B0000}"/>
    <cellStyle name="20% - Accent3 5 2 2 5 3" xfId="12766" xr:uid="{00000000-0005-0000-0000-0000BC1B0000}"/>
    <cellStyle name="20% - Accent3 5 2 2 5_OATT calc" xfId="12767" xr:uid="{00000000-0005-0000-0000-0000BD1B0000}"/>
    <cellStyle name="20% - Accent3 5 2 2 6" xfId="12768" xr:uid="{00000000-0005-0000-0000-0000BE1B0000}"/>
    <cellStyle name="20% - Accent3 5 2 2 7" xfId="12769" xr:uid="{00000000-0005-0000-0000-0000BF1B0000}"/>
    <cellStyle name="20% - Accent3 5 2 2 8" xfId="12770" xr:uid="{00000000-0005-0000-0000-0000C01B0000}"/>
    <cellStyle name="20% - Accent3 5 2 2 9" xfId="12771" xr:uid="{00000000-0005-0000-0000-0000C11B0000}"/>
    <cellStyle name="20% - Accent3 5 2 2_OATT calc" xfId="12772" xr:uid="{00000000-0005-0000-0000-0000C21B0000}"/>
    <cellStyle name="20% - Accent3 5 2 3" xfId="4430" xr:uid="{00000000-0005-0000-0000-0000C31B0000}"/>
    <cellStyle name="20% - Accent3 5 2 3 10" xfId="12773" xr:uid="{00000000-0005-0000-0000-0000C41B0000}"/>
    <cellStyle name="20% - Accent3 5 2 3 11" xfId="12774" xr:uid="{00000000-0005-0000-0000-0000C51B0000}"/>
    <cellStyle name="20% - Accent3 5 2 3 2" xfId="12775" xr:uid="{00000000-0005-0000-0000-0000C61B0000}"/>
    <cellStyle name="20% - Accent3 5 2 3 2 2" xfId="12776" xr:uid="{00000000-0005-0000-0000-0000C71B0000}"/>
    <cellStyle name="20% - Accent3 5 2 3 2 2 2" xfId="12777" xr:uid="{00000000-0005-0000-0000-0000C81B0000}"/>
    <cellStyle name="20% - Accent3 5 2 3 2 2 3" xfId="12778" xr:uid="{00000000-0005-0000-0000-0000C91B0000}"/>
    <cellStyle name="20% - Accent3 5 2 3 2 2_OATT calc" xfId="12779" xr:uid="{00000000-0005-0000-0000-0000CA1B0000}"/>
    <cellStyle name="20% - Accent3 5 2 3 2 3" xfId="12780" xr:uid="{00000000-0005-0000-0000-0000CB1B0000}"/>
    <cellStyle name="20% - Accent3 5 2 3 2 4" xfId="12781" xr:uid="{00000000-0005-0000-0000-0000CC1B0000}"/>
    <cellStyle name="20% - Accent3 5 2 3 2 5" xfId="12782" xr:uid="{00000000-0005-0000-0000-0000CD1B0000}"/>
    <cellStyle name="20% - Accent3 5 2 3 2_OATT calc" xfId="12783" xr:uid="{00000000-0005-0000-0000-0000CE1B0000}"/>
    <cellStyle name="20% - Accent3 5 2 3 3" xfId="12784" xr:uid="{00000000-0005-0000-0000-0000CF1B0000}"/>
    <cellStyle name="20% - Accent3 5 2 3 3 2" xfId="12785" xr:uid="{00000000-0005-0000-0000-0000D01B0000}"/>
    <cellStyle name="20% - Accent3 5 2 3 3 2 2" xfId="12786" xr:uid="{00000000-0005-0000-0000-0000D11B0000}"/>
    <cellStyle name="20% - Accent3 5 2 3 3 2 3" xfId="12787" xr:uid="{00000000-0005-0000-0000-0000D21B0000}"/>
    <cellStyle name="20% - Accent3 5 2 3 3 2_OATT calc" xfId="12788" xr:uid="{00000000-0005-0000-0000-0000D31B0000}"/>
    <cellStyle name="20% - Accent3 5 2 3 3 3" xfId="12789" xr:uid="{00000000-0005-0000-0000-0000D41B0000}"/>
    <cellStyle name="20% - Accent3 5 2 3 3 4" xfId="12790" xr:uid="{00000000-0005-0000-0000-0000D51B0000}"/>
    <cellStyle name="20% - Accent3 5 2 3 3_OATT calc" xfId="12791" xr:uid="{00000000-0005-0000-0000-0000D61B0000}"/>
    <cellStyle name="20% - Accent3 5 2 3 4" xfId="12792" xr:uid="{00000000-0005-0000-0000-0000D71B0000}"/>
    <cellStyle name="20% - Accent3 5 2 3 4 2" xfId="12793" xr:uid="{00000000-0005-0000-0000-0000D81B0000}"/>
    <cellStyle name="20% - Accent3 5 2 3 4 3" xfId="12794" xr:uid="{00000000-0005-0000-0000-0000D91B0000}"/>
    <cellStyle name="20% - Accent3 5 2 3 4_OATT calc" xfId="12795" xr:uid="{00000000-0005-0000-0000-0000DA1B0000}"/>
    <cellStyle name="20% - Accent3 5 2 3 5" xfId="12796" xr:uid="{00000000-0005-0000-0000-0000DB1B0000}"/>
    <cellStyle name="20% - Accent3 5 2 3 6" xfId="12797" xr:uid="{00000000-0005-0000-0000-0000DC1B0000}"/>
    <cellStyle name="20% - Accent3 5 2 3 7" xfId="12798" xr:uid="{00000000-0005-0000-0000-0000DD1B0000}"/>
    <cellStyle name="20% - Accent3 5 2 3 8" xfId="12799" xr:uid="{00000000-0005-0000-0000-0000DE1B0000}"/>
    <cellStyle name="20% - Accent3 5 2 3 9" xfId="12800" xr:uid="{00000000-0005-0000-0000-0000DF1B0000}"/>
    <cellStyle name="20% - Accent3 5 2 3_OATT calc" xfId="12801" xr:uid="{00000000-0005-0000-0000-0000E01B0000}"/>
    <cellStyle name="20% - Accent3 5 2 4" xfId="5330" xr:uid="{00000000-0005-0000-0000-0000E11B0000}"/>
    <cellStyle name="20% - Accent3 5 2 4 2" xfId="12802" xr:uid="{00000000-0005-0000-0000-0000E21B0000}"/>
    <cellStyle name="20% - Accent3 5 2 4 2 2" xfId="12803" xr:uid="{00000000-0005-0000-0000-0000E31B0000}"/>
    <cellStyle name="20% - Accent3 5 2 4 2 3" xfId="12804" xr:uid="{00000000-0005-0000-0000-0000E41B0000}"/>
    <cellStyle name="20% - Accent3 5 2 4 2_OATT calc" xfId="12805" xr:uid="{00000000-0005-0000-0000-0000E51B0000}"/>
    <cellStyle name="20% - Accent3 5 2 4 3" xfId="12806" xr:uid="{00000000-0005-0000-0000-0000E61B0000}"/>
    <cellStyle name="20% - Accent3 5 2 4 4" xfId="12807" xr:uid="{00000000-0005-0000-0000-0000E71B0000}"/>
    <cellStyle name="20% - Accent3 5 2 4 5" xfId="12808" xr:uid="{00000000-0005-0000-0000-0000E81B0000}"/>
    <cellStyle name="20% - Accent3 5 2 4_OATT calc" xfId="12809" xr:uid="{00000000-0005-0000-0000-0000E91B0000}"/>
    <cellStyle name="20% - Accent3 5 2 5" xfId="12810" xr:uid="{00000000-0005-0000-0000-0000EA1B0000}"/>
    <cellStyle name="20% - Accent3 5 2 5 2" xfId="12811" xr:uid="{00000000-0005-0000-0000-0000EB1B0000}"/>
    <cellStyle name="20% - Accent3 5 2 5 2 2" xfId="12812" xr:uid="{00000000-0005-0000-0000-0000EC1B0000}"/>
    <cellStyle name="20% - Accent3 5 2 5 2 3" xfId="12813" xr:uid="{00000000-0005-0000-0000-0000ED1B0000}"/>
    <cellStyle name="20% - Accent3 5 2 5 2_OATT calc" xfId="12814" xr:uid="{00000000-0005-0000-0000-0000EE1B0000}"/>
    <cellStyle name="20% - Accent3 5 2 5 3" xfId="12815" xr:uid="{00000000-0005-0000-0000-0000EF1B0000}"/>
    <cellStyle name="20% - Accent3 5 2 5 4" xfId="12816" xr:uid="{00000000-0005-0000-0000-0000F01B0000}"/>
    <cellStyle name="20% - Accent3 5 2 5_OATT calc" xfId="12817" xr:uid="{00000000-0005-0000-0000-0000F11B0000}"/>
    <cellStyle name="20% - Accent3 5 2 6" xfId="12818" xr:uid="{00000000-0005-0000-0000-0000F21B0000}"/>
    <cellStyle name="20% - Accent3 5 2 6 2" xfId="12819" xr:uid="{00000000-0005-0000-0000-0000F31B0000}"/>
    <cellStyle name="20% - Accent3 5 2 6 3" xfId="12820" xr:uid="{00000000-0005-0000-0000-0000F41B0000}"/>
    <cellStyle name="20% - Accent3 5 2 6_OATT calc" xfId="12821" xr:uid="{00000000-0005-0000-0000-0000F51B0000}"/>
    <cellStyle name="20% - Accent3 5 2 7" xfId="12822" xr:uid="{00000000-0005-0000-0000-0000F61B0000}"/>
    <cellStyle name="20% - Accent3 5 2 8" xfId="12823" xr:uid="{00000000-0005-0000-0000-0000F71B0000}"/>
    <cellStyle name="20% - Accent3 5 2 9" xfId="12824" xr:uid="{00000000-0005-0000-0000-0000F81B0000}"/>
    <cellStyle name="20% - Accent3 5 2_OATT calc" xfId="12825" xr:uid="{00000000-0005-0000-0000-0000F91B0000}"/>
    <cellStyle name="20% - Accent3 5 3" xfId="3311" xr:uid="{00000000-0005-0000-0000-0000FA1B0000}"/>
    <cellStyle name="20% - Accent3 5 3 10" xfId="12826" xr:uid="{00000000-0005-0000-0000-0000FB1B0000}"/>
    <cellStyle name="20% - Accent3 5 3 11" xfId="12827" xr:uid="{00000000-0005-0000-0000-0000FC1B0000}"/>
    <cellStyle name="20% - Accent3 5 3 12" xfId="12828" xr:uid="{00000000-0005-0000-0000-0000FD1B0000}"/>
    <cellStyle name="20% - Accent3 5 3 2" xfId="3893" xr:uid="{00000000-0005-0000-0000-0000FE1B0000}"/>
    <cellStyle name="20% - Accent3 5 3 2 10" xfId="12829" xr:uid="{00000000-0005-0000-0000-0000FF1B0000}"/>
    <cellStyle name="20% - Accent3 5 3 2 11" xfId="12830" xr:uid="{00000000-0005-0000-0000-0000001C0000}"/>
    <cellStyle name="20% - Accent3 5 3 2 2" xfId="4994" xr:uid="{00000000-0005-0000-0000-0000011C0000}"/>
    <cellStyle name="20% - Accent3 5 3 2 2 10" xfId="12831" xr:uid="{00000000-0005-0000-0000-0000021C0000}"/>
    <cellStyle name="20% - Accent3 5 3 2 2 11" xfId="12832" xr:uid="{00000000-0005-0000-0000-0000031C0000}"/>
    <cellStyle name="20% - Accent3 5 3 2 2 2" xfId="12833" xr:uid="{00000000-0005-0000-0000-0000041C0000}"/>
    <cellStyle name="20% - Accent3 5 3 2 2 2 2" xfId="12834" xr:uid="{00000000-0005-0000-0000-0000051C0000}"/>
    <cellStyle name="20% - Accent3 5 3 2 2 2 2 2" xfId="12835" xr:uid="{00000000-0005-0000-0000-0000061C0000}"/>
    <cellStyle name="20% - Accent3 5 3 2 2 2 2 3" xfId="12836" xr:uid="{00000000-0005-0000-0000-0000071C0000}"/>
    <cellStyle name="20% - Accent3 5 3 2 2 2 2_OATT calc" xfId="12837" xr:uid="{00000000-0005-0000-0000-0000081C0000}"/>
    <cellStyle name="20% - Accent3 5 3 2 2 2 3" xfId="12838" xr:uid="{00000000-0005-0000-0000-0000091C0000}"/>
    <cellStyle name="20% - Accent3 5 3 2 2 2 4" xfId="12839" xr:uid="{00000000-0005-0000-0000-00000A1C0000}"/>
    <cellStyle name="20% - Accent3 5 3 2 2 2 5" xfId="12840" xr:uid="{00000000-0005-0000-0000-00000B1C0000}"/>
    <cellStyle name="20% - Accent3 5 3 2 2 2_OATT calc" xfId="12841" xr:uid="{00000000-0005-0000-0000-00000C1C0000}"/>
    <cellStyle name="20% - Accent3 5 3 2 2 3" xfId="12842" xr:uid="{00000000-0005-0000-0000-00000D1C0000}"/>
    <cellStyle name="20% - Accent3 5 3 2 2 3 2" xfId="12843" xr:uid="{00000000-0005-0000-0000-00000E1C0000}"/>
    <cellStyle name="20% - Accent3 5 3 2 2 3 2 2" xfId="12844" xr:uid="{00000000-0005-0000-0000-00000F1C0000}"/>
    <cellStyle name="20% - Accent3 5 3 2 2 3 2 3" xfId="12845" xr:uid="{00000000-0005-0000-0000-0000101C0000}"/>
    <cellStyle name="20% - Accent3 5 3 2 2 3 2_OATT calc" xfId="12846" xr:uid="{00000000-0005-0000-0000-0000111C0000}"/>
    <cellStyle name="20% - Accent3 5 3 2 2 3 3" xfId="12847" xr:uid="{00000000-0005-0000-0000-0000121C0000}"/>
    <cellStyle name="20% - Accent3 5 3 2 2 3 4" xfId="12848" xr:uid="{00000000-0005-0000-0000-0000131C0000}"/>
    <cellStyle name="20% - Accent3 5 3 2 2 3_OATT calc" xfId="12849" xr:uid="{00000000-0005-0000-0000-0000141C0000}"/>
    <cellStyle name="20% - Accent3 5 3 2 2 4" xfId="12850" xr:uid="{00000000-0005-0000-0000-0000151C0000}"/>
    <cellStyle name="20% - Accent3 5 3 2 2 4 2" xfId="12851" xr:uid="{00000000-0005-0000-0000-0000161C0000}"/>
    <cellStyle name="20% - Accent3 5 3 2 2 4 3" xfId="12852" xr:uid="{00000000-0005-0000-0000-0000171C0000}"/>
    <cellStyle name="20% - Accent3 5 3 2 2 4_OATT calc" xfId="12853" xr:uid="{00000000-0005-0000-0000-0000181C0000}"/>
    <cellStyle name="20% - Accent3 5 3 2 2 5" xfId="12854" xr:uid="{00000000-0005-0000-0000-0000191C0000}"/>
    <cellStyle name="20% - Accent3 5 3 2 2 6" xfId="12855" xr:uid="{00000000-0005-0000-0000-00001A1C0000}"/>
    <cellStyle name="20% - Accent3 5 3 2 2 7" xfId="12856" xr:uid="{00000000-0005-0000-0000-00001B1C0000}"/>
    <cellStyle name="20% - Accent3 5 3 2 2 8" xfId="12857" xr:uid="{00000000-0005-0000-0000-00001C1C0000}"/>
    <cellStyle name="20% - Accent3 5 3 2 2 9" xfId="12858" xr:uid="{00000000-0005-0000-0000-00001D1C0000}"/>
    <cellStyle name="20% - Accent3 5 3 2 2_OATT calc" xfId="12859" xr:uid="{00000000-0005-0000-0000-00001E1C0000}"/>
    <cellStyle name="20% - Accent3 5 3 2 3" xfId="5949" xr:uid="{00000000-0005-0000-0000-00001F1C0000}"/>
    <cellStyle name="20% - Accent3 5 3 2 3 2" xfId="12860" xr:uid="{00000000-0005-0000-0000-0000201C0000}"/>
    <cellStyle name="20% - Accent3 5 3 2 3 2 2" xfId="12861" xr:uid="{00000000-0005-0000-0000-0000211C0000}"/>
    <cellStyle name="20% - Accent3 5 3 2 3 2 3" xfId="12862" xr:uid="{00000000-0005-0000-0000-0000221C0000}"/>
    <cellStyle name="20% - Accent3 5 3 2 3 2_OATT calc" xfId="12863" xr:uid="{00000000-0005-0000-0000-0000231C0000}"/>
    <cellStyle name="20% - Accent3 5 3 2 3 3" xfId="12864" xr:uid="{00000000-0005-0000-0000-0000241C0000}"/>
    <cellStyle name="20% - Accent3 5 3 2 3 4" xfId="12865" xr:uid="{00000000-0005-0000-0000-0000251C0000}"/>
    <cellStyle name="20% - Accent3 5 3 2 3 5" xfId="12866" xr:uid="{00000000-0005-0000-0000-0000261C0000}"/>
    <cellStyle name="20% - Accent3 5 3 2 3_OATT calc" xfId="12867" xr:uid="{00000000-0005-0000-0000-0000271C0000}"/>
    <cellStyle name="20% - Accent3 5 3 2 4" xfId="12868" xr:uid="{00000000-0005-0000-0000-0000281C0000}"/>
    <cellStyle name="20% - Accent3 5 3 2 4 2" xfId="12869" xr:uid="{00000000-0005-0000-0000-0000291C0000}"/>
    <cellStyle name="20% - Accent3 5 3 2 4 2 2" xfId="12870" xr:uid="{00000000-0005-0000-0000-00002A1C0000}"/>
    <cellStyle name="20% - Accent3 5 3 2 4 2 3" xfId="12871" xr:uid="{00000000-0005-0000-0000-00002B1C0000}"/>
    <cellStyle name="20% - Accent3 5 3 2 4 2_OATT calc" xfId="12872" xr:uid="{00000000-0005-0000-0000-00002C1C0000}"/>
    <cellStyle name="20% - Accent3 5 3 2 4 3" xfId="12873" xr:uid="{00000000-0005-0000-0000-00002D1C0000}"/>
    <cellStyle name="20% - Accent3 5 3 2 4 4" xfId="12874" xr:uid="{00000000-0005-0000-0000-00002E1C0000}"/>
    <cellStyle name="20% - Accent3 5 3 2 4_OATT calc" xfId="12875" xr:uid="{00000000-0005-0000-0000-00002F1C0000}"/>
    <cellStyle name="20% - Accent3 5 3 2 5" xfId="12876" xr:uid="{00000000-0005-0000-0000-0000301C0000}"/>
    <cellStyle name="20% - Accent3 5 3 2 5 2" xfId="12877" xr:uid="{00000000-0005-0000-0000-0000311C0000}"/>
    <cellStyle name="20% - Accent3 5 3 2 5 3" xfId="12878" xr:uid="{00000000-0005-0000-0000-0000321C0000}"/>
    <cellStyle name="20% - Accent3 5 3 2 5_OATT calc" xfId="12879" xr:uid="{00000000-0005-0000-0000-0000331C0000}"/>
    <cellStyle name="20% - Accent3 5 3 2 6" xfId="12880" xr:uid="{00000000-0005-0000-0000-0000341C0000}"/>
    <cellStyle name="20% - Accent3 5 3 2 7" xfId="12881" xr:uid="{00000000-0005-0000-0000-0000351C0000}"/>
    <cellStyle name="20% - Accent3 5 3 2 8" xfId="12882" xr:uid="{00000000-0005-0000-0000-0000361C0000}"/>
    <cellStyle name="20% - Accent3 5 3 2 9" xfId="12883" xr:uid="{00000000-0005-0000-0000-0000371C0000}"/>
    <cellStyle name="20% - Accent3 5 3 2_OATT calc" xfId="12884" xr:uid="{00000000-0005-0000-0000-0000381C0000}"/>
    <cellStyle name="20% - Accent3 5 3 3" xfId="4576" xr:uid="{00000000-0005-0000-0000-0000391C0000}"/>
    <cellStyle name="20% - Accent3 5 3 3 10" xfId="12885" xr:uid="{00000000-0005-0000-0000-00003A1C0000}"/>
    <cellStyle name="20% - Accent3 5 3 3 11" xfId="12886" xr:uid="{00000000-0005-0000-0000-00003B1C0000}"/>
    <cellStyle name="20% - Accent3 5 3 3 2" xfId="12887" xr:uid="{00000000-0005-0000-0000-00003C1C0000}"/>
    <cellStyle name="20% - Accent3 5 3 3 2 2" xfId="12888" xr:uid="{00000000-0005-0000-0000-00003D1C0000}"/>
    <cellStyle name="20% - Accent3 5 3 3 2 2 2" xfId="12889" xr:uid="{00000000-0005-0000-0000-00003E1C0000}"/>
    <cellStyle name="20% - Accent3 5 3 3 2 2 3" xfId="12890" xr:uid="{00000000-0005-0000-0000-00003F1C0000}"/>
    <cellStyle name="20% - Accent3 5 3 3 2 2_OATT calc" xfId="12891" xr:uid="{00000000-0005-0000-0000-0000401C0000}"/>
    <cellStyle name="20% - Accent3 5 3 3 2 3" xfId="12892" xr:uid="{00000000-0005-0000-0000-0000411C0000}"/>
    <cellStyle name="20% - Accent3 5 3 3 2 4" xfId="12893" xr:uid="{00000000-0005-0000-0000-0000421C0000}"/>
    <cellStyle name="20% - Accent3 5 3 3 2 5" xfId="12894" xr:uid="{00000000-0005-0000-0000-0000431C0000}"/>
    <cellStyle name="20% - Accent3 5 3 3 2_OATT calc" xfId="12895" xr:uid="{00000000-0005-0000-0000-0000441C0000}"/>
    <cellStyle name="20% - Accent3 5 3 3 3" xfId="12896" xr:uid="{00000000-0005-0000-0000-0000451C0000}"/>
    <cellStyle name="20% - Accent3 5 3 3 3 2" xfId="12897" xr:uid="{00000000-0005-0000-0000-0000461C0000}"/>
    <cellStyle name="20% - Accent3 5 3 3 3 2 2" xfId="12898" xr:uid="{00000000-0005-0000-0000-0000471C0000}"/>
    <cellStyle name="20% - Accent3 5 3 3 3 2 3" xfId="12899" xr:uid="{00000000-0005-0000-0000-0000481C0000}"/>
    <cellStyle name="20% - Accent3 5 3 3 3 2_OATT calc" xfId="12900" xr:uid="{00000000-0005-0000-0000-0000491C0000}"/>
    <cellStyle name="20% - Accent3 5 3 3 3 3" xfId="12901" xr:uid="{00000000-0005-0000-0000-00004A1C0000}"/>
    <cellStyle name="20% - Accent3 5 3 3 3 4" xfId="12902" xr:uid="{00000000-0005-0000-0000-00004B1C0000}"/>
    <cellStyle name="20% - Accent3 5 3 3 3_OATT calc" xfId="12903" xr:uid="{00000000-0005-0000-0000-00004C1C0000}"/>
    <cellStyle name="20% - Accent3 5 3 3 4" xfId="12904" xr:uid="{00000000-0005-0000-0000-00004D1C0000}"/>
    <cellStyle name="20% - Accent3 5 3 3 4 2" xfId="12905" xr:uid="{00000000-0005-0000-0000-00004E1C0000}"/>
    <cellStyle name="20% - Accent3 5 3 3 4 3" xfId="12906" xr:uid="{00000000-0005-0000-0000-00004F1C0000}"/>
    <cellStyle name="20% - Accent3 5 3 3 4_OATT calc" xfId="12907" xr:uid="{00000000-0005-0000-0000-0000501C0000}"/>
    <cellStyle name="20% - Accent3 5 3 3 5" xfId="12908" xr:uid="{00000000-0005-0000-0000-0000511C0000}"/>
    <cellStyle name="20% - Accent3 5 3 3 6" xfId="12909" xr:uid="{00000000-0005-0000-0000-0000521C0000}"/>
    <cellStyle name="20% - Accent3 5 3 3 7" xfId="12910" xr:uid="{00000000-0005-0000-0000-0000531C0000}"/>
    <cellStyle name="20% - Accent3 5 3 3 8" xfId="12911" xr:uid="{00000000-0005-0000-0000-0000541C0000}"/>
    <cellStyle name="20% - Accent3 5 3 3 9" xfId="12912" xr:uid="{00000000-0005-0000-0000-0000551C0000}"/>
    <cellStyle name="20% - Accent3 5 3 3_OATT calc" xfId="12913" xr:uid="{00000000-0005-0000-0000-0000561C0000}"/>
    <cellStyle name="20% - Accent3 5 3 4" xfId="5476" xr:uid="{00000000-0005-0000-0000-0000571C0000}"/>
    <cellStyle name="20% - Accent3 5 3 4 2" xfId="12914" xr:uid="{00000000-0005-0000-0000-0000581C0000}"/>
    <cellStyle name="20% - Accent3 5 3 4 2 2" xfId="12915" xr:uid="{00000000-0005-0000-0000-0000591C0000}"/>
    <cellStyle name="20% - Accent3 5 3 4 2 3" xfId="12916" xr:uid="{00000000-0005-0000-0000-00005A1C0000}"/>
    <cellStyle name="20% - Accent3 5 3 4 2_OATT calc" xfId="12917" xr:uid="{00000000-0005-0000-0000-00005B1C0000}"/>
    <cellStyle name="20% - Accent3 5 3 4 3" xfId="12918" xr:uid="{00000000-0005-0000-0000-00005C1C0000}"/>
    <cellStyle name="20% - Accent3 5 3 4 4" xfId="12919" xr:uid="{00000000-0005-0000-0000-00005D1C0000}"/>
    <cellStyle name="20% - Accent3 5 3 4 5" xfId="12920" xr:uid="{00000000-0005-0000-0000-00005E1C0000}"/>
    <cellStyle name="20% - Accent3 5 3 4_OATT calc" xfId="12921" xr:uid="{00000000-0005-0000-0000-00005F1C0000}"/>
    <cellStyle name="20% - Accent3 5 3 5" xfId="12922" xr:uid="{00000000-0005-0000-0000-0000601C0000}"/>
    <cellStyle name="20% - Accent3 5 3 5 2" xfId="12923" xr:uid="{00000000-0005-0000-0000-0000611C0000}"/>
    <cellStyle name="20% - Accent3 5 3 5 2 2" xfId="12924" xr:uid="{00000000-0005-0000-0000-0000621C0000}"/>
    <cellStyle name="20% - Accent3 5 3 5 2 3" xfId="12925" xr:uid="{00000000-0005-0000-0000-0000631C0000}"/>
    <cellStyle name="20% - Accent3 5 3 5 2_OATT calc" xfId="12926" xr:uid="{00000000-0005-0000-0000-0000641C0000}"/>
    <cellStyle name="20% - Accent3 5 3 5 3" xfId="12927" xr:uid="{00000000-0005-0000-0000-0000651C0000}"/>
    <cellStyle name="20% - Accent3 5 3 5 4" xfId="12928" xr:uid="{00000000-0005-0000-0000-0000661C0000}"/>
    <cellStyle name="20% - Accent3 5 3 5_OATT calc" xfId="12929" xr:uid="{00000000-0005-0000-0000-0000671C0000}"/>
    <cellStyle name="20% - Accent3 5 3 6" xfId="12930" xr:uid="{00000000-0005-0000-0000-0000681C0000}"/>
    <cellStyle name="20% - Accent3 5 3 6 2" xfId="12931" xr:uid="{00000000-0005-0000-0000-0000691C0000}"/>
    <cellStyle name="20% - Accent3 5 3 6 3" xfId="12932" xr:uid="{00000000-0005-0000-0000-00006A1C0000}"/>
    <cellStyle name="20% - Accent3 5 3 6_OATT calc" xfId="12933" xr:uid="{00000000-0005-0000-0000-00006B1C0000}"/>
    <cellStyle name="20% - Accent3 5 3 7" xfId="12934" xr:uid="{00000000-0005-0000-0000-00006C1C0000}"/>
    <cellStyle name="20% - Accent3 5 3 8" xfId="12935" xr:uid="{00000000-0005-0000-0000-00006D1C0000}"/>
    <cellStyle name="20% - Accent3 5 3 9" xfId="12936" xr:uid="{00000000-0005-0000-0000-00006E1C0000}"/>
    <cellStyle name="20% - Accent3 5 3_OATT calc" xfId="12937" xr:uid="{00000000-0005-0000-0000-00006F1C0000}"/>
    <cellStyle name="20% - Accent3 5 4" xfId="3623" xr:uid="{00000000-0005-0000-0000-0000701C0000}"/>
    <cellStyle name="20% - Accent3 5 4 10" xfId="12938" xr:uid="{00000000-0005-0000-0000-0000711C0000}"/>
    <cellStyle name="20% - Accent3 5 4 11" xfId="12939" xr:uid="{00000000-0005-0000-0000-0000721C0000}"/>
    <cellStyle name="20% - Accent3 5 4 2" xfId="4724" xr:uid="{00000000-0005-0000-0000-0000731C0000}"/>
    <cellStyle name="20% - Accent3 5 4 2 10" xfId="12940" xr:uid="{00000000-0005-0000-0000-0000741C0000}"/>
    <cellStyle name="20% - Accent3 5 4 2 11" xfId="12941" xr:uid="{00000000-0005-0000-0000-0000751C0000}"/>
    <cellStyle name="20% - Accent3 5 4 2 2" xfId="12942" xr:uid="{00000000-0005-0000-0000-0000761C0000}"/>
    <cellStyle name="20% - Accent3 5 4 2 2 2" xfId="12943" xr:uid="{00000000-0005-0000-0000-0000771C0000}"/>
    <cellStyle name="20% - Accent3 5 4 2 2 2 2" xfId="12944" xr:uid="{00000000-0005-0000-0000-0000781C0000}"/>
    <cellStyle name="20% - Accent3 5 4 2 2 2 3" xfId="12945" xr:uid="{00000000-0005-0000-0000-0000791C0000}"/>
    <cellStyle name="20% - Accent3 5 4 2 2 2_OATT calc" xfId="12946" xr:uid="{00000000-0005-0000-0000-00007A1C0000}"/>
    <cellStyle name="20% - Accent3 5 4 2 2 3" xfId="12947" xr:uid="{00000000-0005-0000-0000-00007B1C0000}"/>
    <cellStyle name="20% - Accent3 5 4 2 2 4" xfId="12948" xr:uid="{00000000-0005-0000-0000-00007C1C0000}"/>
    <cellStyle name="20% - Accent3 5 4 2 2 5" xfId="12949" xr:uid="{00000000-0005-0000-0000-00007D1C0000}"/>
    <cellStyle name="20% - Accent3 5 4 2 2_OATT calc" xfId="12950" xr:uid="{00000000-0005-0000-0000-00007E1C0000}"/>
    <cellStyle name="20% - Accent3 5 4 2 3" xfId="12951" xr:uid="{00000000-0005-0000-0000-00007F1C0000}"/>
    <cellStyle name="20% - Accent3 5 4 2 3 2" xfId="12952" xr:uid="{00000000-0005-0000-0000-0000801C0000}"/>
    <cellStyle name="20% - Accent3 5 4 2 3 2 2" xfId="12953" xr:uid="{00000000-0005-0000-0000-0000811C0000}"/>
    <cellStyle name="20% - Accent3 5 4 2 3 2 3" xfId="12954" xr:uid="{00000000-0005-0000-0000-0000821C0000}"/>
    <cellStyle name="20% - Accent3 5 4 2 3 2_OATT calc" xfId="12955" xr:uid="{00000000-0005-0000-0000-0000831C0000}"/>
    <cellStyle name="20% - Accent3 5 4 2 3 3" xfId="12956" xr:uid="{00000000-0005-0000-0000-0000841C0000}"/>
    <cellStyle name="20% - Accent3 5 4 2 3 4" xfId="12957" xr:uid="{00000000-0005-0000-0000-0000851C0000}"/>
    <cellStyle name="20% - Accent3 5 4 2 3_OATT calc" xfId="12958" xr:uid="{00000000-0005-0000-0000-0000861C0000}"/>
    <cellStyle name="20% - Accent3 5 4 2 4" xfId="12959" xr:uid="{00000000-0005-0000-0000-0000871C0000}"/>
    <cellStyle name="20% - Accent3 5 4 2 4 2" xfId="12960" xr:uid="{00000000-0005-0000-0000-0000881C0000}"/>
    <cellStyle name="20% - Accent3 5 4 2 4 3" xfId="12961" xr:uid="{00000000-0005-0000-0000-0000891C0000}"/>
    <cellStyle name="20% - Accent3 5 4 2 4_OATT calc" xfId="12962" xr:uid="{00000000-0005-0000-0000-00008A1C0000}"/>
    <cellStyle name="20% - Accent3 5 4 2 5" xfId="12963" xr:uid="{00000000-0005-0000-0000-00008B1C0000}"/>
    <cellStyle name="20% - Accent3 5 4 2 6" xfId="12964" xr:uid="{00000000-0005-0000-0000-00008C1C0000}"/>
    <cellStyle name="20% - Accent3 5 4 2 7" xfId="12965" xr:uid="{00000000-0005-0000-0000-00008D1C0000}"/>
    <cellStyle name="20% - Accent3 5 4 2 8" xfId="12966" xr:uid="{00000000-0005-0000-0000-00008E1C0000}"/>
    <cellStyle name="20% - Accent3 5 4 2 9" xfId="12967" xr:uid="{00000000-0005-0000-0000-00008F1C0000}"/>
    <cellStyle name="20% - Accent3 5 4 2_OATT calc" xfId="12968" xr:uid="{00000000-0005-0000-0000-0000901C0000}"/>
    <cellStyle name="20% - Accent3 5 4 3" xfId="5685" xr:uid="{00000000-0005-0000-0000-0000911C0000}"/>
    <cellStyle name="20% - Accent3 5 4 3 2" xfId="12969" xr:uid="{00000000-0005-0000-0000-0000921C0000}"/>
    <cellStyle name="20% - Accent3 5 4 3 2 2" xfId="12970" xr:uid="{00000000-0005-0000-0000-0000931C0000}"/>
    <cellStyle name="20% - Accent3 5 4 3 2 3" xfId="12971" xr:uid="{00000000-0005-0000-0000-0000941C0000}"/>
    <cellStyle name="20% - Accent3 5 4 3 2_OATT calc" xfId="12972" xr:uid="{00000000-0005-0000-0000-0000951C0000}"/>
    <cellStyle name="20% - Accent3 5 4 3 3" xfId="12973" xr:uid="{00000000-0005-0000-0000-0000961C0000}"/>
    <cellStyle name="20% - Accent3 5 4 3 4" xfId="12974" xr:uid="{00000000-0005-0000-0000-0000971C0000}"/>
    <cellStyle name="20% - Accent3 5 4 3 5" xfId="12975" xr:uid="{00000000-0005-0000-0000-0000981C0000}"/>
    <cellStyle name="20% - Accent3 5 4 3_OATT calc" xfId="12976" xr:uid="{00000000-0005-0000-0000-0000991C0000}"/>
    <cellStyle name="20% - Accent3 5 4 4" xfId="12977" xr:uid="{00000000-0005-0000-0000-00009A1C0000}"/>
    <cellStyle name="20% - Accent3 5 4 4 2" xfId="12978" xr:uid="{00000000-0005-0000-0000-00009B1C0000}"/>
    <cellStyle name="20% - Accent3 5 4 4 2 2" xfId="12979" xr:uid="{00000000-0005-0000-0000-00009C1C0000}"/>
    <cellStyle name="20% - Accent3 5 4 4 2 3" xfId="12980" xr:uid="{00000000-0005-0000-0000-00009D1C0000}"/>
    <cellStyle name="20% - Accent3 5 4 4 2_OATT calc" xfId="12981" xr:uid="{00000000-0005-0000-0000-00009E1C0000}"/>
    <cellStyle name="20% - Accent3 5 4 4 3" xfId="12982" xr:uid="{00000000-0005-0000-0000-00009F1C0000}"/>
    <cellStyle name="20% - Accent3 5 4 4 4" xfId="12983" xr:uid="{00000000-0005-0000-0000-0000A01C0000}"/>
    <cellStyle name="20% - Accent3 5 4 4_OATT calc" xfId="12984" xr:uid="{00000000-0005-0000-0000-0000A11C0000}"/>
    <cellStyle name="20% - Accent3 5 4 5" xfId="12985" xr:uid="{00000000-0005-0000-0000-0000A21C0000}"/>
    <cellStyle name="20% - Accent3 5 4 5 2" xfId="12986" xr:uid="{00000000-0005-0000-0000-0000A31C0000}"/>
    <cellStyle name="20% - Accent3 5 4 5 3" xfId="12987" xr:uid="{00000000-0005-0000-0000-0000A41C0000}"/>
    <cellStyle name="20% - Accent3 5 4 5_OATT calc" xfId="12988" xr:uid="{00000000-0005-0000-0000-0000A51C0000}"/>
    <cellStyle name="20% - Accent3 5 4 6" xfId="12989" xr:uid="{00000000-0005-0000-0000-0000A61C0000}"/>
    <cellStyle name="20% - Accent3 5 4 7" xfId="12990" xr:uid="{00000000-0005-0000-0000-0000A71C0000}"/>
    <cellStyle name="20% - Accent3 5 4 8" xfId="12991" xr:uid="{00000000-0005-0000-0000-0000A81C0000}"/>
    <cellStyle name="20% - Accent3 5 4 9" xfId="12992" xr:uid="{00000000-0005-0000-0000-0000A91C0000}"/>
    <cellStyle name="20% - Accent3 5 4_OATT calc" xfId="12993" xr:uid="{00000000-0005-0000-0000-0000AA1C0000}"/>
    <cellStyle name="20% - Accent3 5 5" xfId="4306" xr:uid="{00000000-0005-0000-0000-0000AB1C0000}"/>
    <cellStyle name="20% - Accent3 5 5 10" xfId="12994" xr:uid="{00000000-0005-0000-0000-0000AC1C0000}"/>
    <cellStyle name="20% - Accent3 5 5 11" xfId="12995" xr:uid="{00000000-0005-0000-0000-0000AD1C0000}"/>
    <cellStyle name="20% - Accent3 5 5 2" xfId="12996" xr:uid="{00000000-0005-0000-0000-0000AE1C0000}"/>
    <cellStyle name="20% - Accent3 5 5 2 2" xfId="12997" xr:uid="{00000000-0005-0000-0000-0000AF1C0000}"/>
    <cellStyle name="20% - Accent3 5 5 2 2 2" xfId="12998" xr:uid="{00000000-0005-0000-0000-0000B01C0000}"/>
    <cellStyle name="20% - Accent3 5 5 2 2 3" xfId="12999" xr:uid="{00000000-0005-0000-0000-0000B11C0000}"/>
    <cellStyle name="20% - Accent3 5 5 2 2_OATT calc" xfId="13000" xr:uid="{00000000-0005-0000-0000-0000B21C0000}"/>
    <cellStyle name="20% - Accent3 5 5 2 3" xfId="13001" xr:uid="{00000000-0005-0000-0000-0000B31C0000}"/>
    <cellStyle name="20% - Accent3 5 5 2 4" xfId="13002" xr:uid="{00000000-0005-0000-0000-0000B41C0000}"/>
    <cellStyle name="20% - Accent3 5 5 2 5" xfId="13003" xr:uid="{00000000-0005-0000-0000-0000B51C0000}"/>
    <cellStyle name="20% - Accent3 5 5 2_OATT calc" xfId="13004" xr:uid="{00000000-0005-0000-0000-0000B61C0000}"/>
    <cellStyle name="20% - Accent3 5 5 3" xfId="13005" xr:uid="{00000000-0005-0000-0000-0000B71C0000}"/>
    <cellStyle name="20% - Accent3 5 5 3 2" xfId="13006" xr:uid="{00000000-0005-0000-0000-0000B81C0000}"/>
    <cellStyle name="20% - Accent3 5 5 3 2 2" xfId="13007" xr:uid="{00000000-0005-0000-0000-0000B91C0000}"/>
    <cellStyle name="20% - Accent3 5 5 3 2 3" xfId="13008" xr:uid="{00000000-0005-0000-0000-0000BA1C0000}"/>
    <cellStyle name="20% - Accent3 5 5 3 2_OATT calc" xfId="13009" xr:uid="{00000000-0005-0000-0000-0000BB1C0000}"/>
    <cellStyle name="20% - Accent3 5 5 3 3" xfId="13010" xr:uid="{00000000-0005-0000-0000-0000BC1C0000}"/>
    <cellStyle name="20% - Accent3 5 5 3 4" xfId="13011" xr:uid="{00000000-0005-0000-0000-0000BD1C0000}"/>
    <cellStyle name="20% - Accent3 5 5 3_OATT calc" xfId="13012" xr:uid="{00000000-0005-0000-0000-0000BE1C0000}"/>
    <cellStyle name="20% - Accent3 5 5 4" xfId="13013" xr:uid="{00000000-0005-0000-0000-0000BF1C0000}"/>
    <cellStyle name="20% - Accent3 5 5 4 2" xfId="13014" xr:uid="{00000000-0005-0000-0000-0000C01C0000}"/>
    <cellStyle name="20% - Accent3 5 5 4 3" xfId="13015" xr:uid="{00000000-0005-0000-0000-0000C11C0000}"/>
    <cellStyle name="20% - Accent3 5 5 4_OATT calc" xfId="13016" xr:uid="{00000000-0005-0000-0000-0000C21C0000}"/>
    <cellStyle name="20% - Accent3 5 5 5" xfId="13017" xr:uid="{00000000-0005-0000-0000-0000C31C0000}"/>
    <cellStyle name="20% - Accent3 5 5 6" xfId="13018" xr:uid="{00000000-0005-0000-0000-0000C41C0000}"/>
    <cellStyle name="20% - Accent3 5 5 7" xfId="13019" xr:uid="{00000000-0005-0000-0000-0000C51C0000}"/>
    <cellStyle name="20% - Accent3 5 5 8" xfId="13020" xr:uid="{00000000-0005-0000-0000-0000C61C0000}"/>
    <cellStyle name="20% - Accent3 5 5 9" xfId="13021" xr:uid="{00000000-0005-0000-0000-0000C71C0000}"/>
    <cellStyle name="20% - Accent3 5 5_OATT calc" xfId="13022" xr:uid="{00000000-0005-0000-0000-0000C81C0000}"/>
    <cellStyle name="20% - Accent3 5 6" xfId="5206" xr:uid="{00000000-0005-0000-0000-0000C91C0000}"/>
    <cellStyle name="20% - Accent3 5 6 2" xfId="13023" xr:uid="{00000000-0005-0000-0000-0000CA1C0000}"/>
    <cellStyle name="20% - Accent3 5 6 2 2" xfId="13024" xr:uid="{00000000-0005-0000-0000-0000CB1C0000}"/>
    <cellStyle name="20% - Accent3 5 6 2 3" xfId="13025" xr:uid="{00000000-0005-0000-0000-0000CC1C0000}"/>
    <cellStyle name="20% - Accent3 5 6 2_OATT calc" xfId="13026" xr:uid="{00000000-0005-0000-0000-0000CD1C0000}"/>
    <cellStyle name="20% - Accent3 5 6 3" xfId="13027" xr:uid="{00000000-0005-0000-0000-0000CE1C0000}"/>
    <cellStyle name="20% - Accent3 5 6 4" xfId="13028" xr:uid="{00000000-0005-0000-0000-0000CF1C0000}"/>
    <cellStyle name="20% - Accent3 5 6 5" xfId="13029" xr:uid="{00000000-0005-0000-0000-0000D01C0000}"/>
    <cellStyle name="20% - Accent3 5 6_OATT calc" xfId="13030" xr:uid="{00000000-0005-0000-0000-0000D11C0000}"/>
    <cellStyle name="20% - Accent3 5 7" xfId="13031" xr:uid="{00000000-0005-0000-0000-0000D21C0000}"/>
    <cellStyle name="20% - Accent3 5 7 2" xfId="13032" xr:uid="{00000000-0005-0000-0000-0000D31C0000}"/>
    <cellStyle name="20% - Accent3 5 7 2 2" xfId="13033" xr:uid="{00000000-0005-0000-0000-0000D41C0000}"/>
    <cellStyle name="20% - Accent3 5 7 2 3" xfId="13034" xr:uid="{00000000-0005-0000-0000-0000D51C0000}"/>
    <cellStyle name="20% - Accent3 5 7 2_OATT calc" xfId="13035" xr:uid="{00000000-0005-0000-0000-0000D61C0000}"/>
    <cellStyle name="20% - Accent3 5 7 3" xfId="13036" xr:uid="{00000000-0005-0000-0000-0000D71C0000}"/>
    <cellStyle name="20% - Accent3 5 7 4" xfId="13037" xr:uid="{00000000-0005-0000-0000-0000D81C0000}"/>
    <cellStyle name="20% - Accent3 5 7_OATT calc" xfId="13038" xr:uid="{00000000-0005-0000-0000-0000D91C0000}"/>
    <cellStyle name="20% - Accent3 5 8" xfId="13039" xr:uid="{00000000-0005-0000-0000-0000DA1C0000}"/>
    <cellStyle name="20% - Accent3 5 8 2" xfId="13040" xr:uid="{00000000-0005-0000-0000-0000DB1C0000}"/>
    <cellStyle name="20% - Accent3 5 8 3" xfId="13041" xr:uid="{00000000-0005-0000-0000-0000DC1C0000}"/>
    <cellStyle name="20% - Accent3 5 8_OATT calc" xfId="13042" xr:uid="{00000000-0005-0000-0000-0000DD1C0000}"/>
    <cellStyle name="20% - Accent3 5 9" xfId="13043" xr:uid="{00000000-0005-0000-0000-0000DE1C0000}"/>
    <cellStyle name="20% - Accent3 5_OATT calc" xfId="13044" xr:uid="{00000000-0005-0000-0000-0000DF1C0000}"/>
    <cellStyle name="20% - Accent3 6" xfId="3372" xr:uid="{00000000-0005-0000-0000-0000E01C0000}"/>
    <cellStyle name="20% - Accent3 6 10" xfId="13045" xr:uid="{00000000-0005-0000-0000-0000E11C0000}"/>
    <cellStyle name="20% - Accent3 6 11" xfId="13046" xr:uid="{00000000-0005-0000-0000-0000E21C0000}"/>
    <cellStyle name="20% - Accent3 6 12" xfId="13047" xr:uid="{00000000-0005-0000-0000-0000E31C0000}"/>
    <cellStyle name="20% - Accent3 6 2" xfId="3955" xr:uid="{00000000-0005-0000-0000-0000E41C0000}"/>
    <cellStyle name="20% - Accent3 6 2 10" xfId="13048" xr:uid="{00000000-0005-0000-0000-0000E51C0000}"/>
    <cellStyle name="20% - Accent3 6 2 11" xfId="13049" xr:uid="{00000000-0005-0000-0000-0000E61C0000}"/>
    <cellStyle name="20% - Accent3 6 2 2" xfId="5056" xr:uid="{00000000-0005-0000-0000-0000E71C0000}"/>
    <cellStyle name="20% - Accent3 6 2 2 10" xfId="13050" xr:uid="{00000000-0005-0000-0000-0000E81C0000}"/>
    <cellStyle name="20% - Accent3 6 2 2 11" xfId="13051" xr:uid="{00000000-0005-0000-0000-0000E91C0000}"/>
    <cellStyle name="20% - Accent3 6 2 2 2" xfId="13052" xr:uid="{00000000-0005-0000-0000-0000EA1C0000}"/>
    <cellStyle name="20% - Accent3 6 2 2 2 2" xfId="13053" xr:uid="{00000000-0005-0000-0000-0000EB1C0000}"/>
    <cellStyle name="20% - Accent3 6 2 2 2 2 2" xfId="13054" xr:uid="{00000000-0005-0000-0000-0000EC1C0000}"/>
    <cellStyle name="20% - Accent3 6 2 2 2 2 3" xfId="13055" xr:uid="{00000000-0005-0000-0000-0000ED1C0000}"/>
    <cellStyle name="20% - Accent3 6 2 2 2 2_OATT calc" xfId="13056" xr:uid="{00000000-0005-0000-0000-0000EE1C0000}"/>
    <cellStyle name="20% - Accent3 6 2 2 2 3" xfId="13057" xr:uid="{00000000-0005-0000-0000-0000EF1C0000}"/>
    <cellStyle name="20% - Accent3 6 2 2 2 4" xfId="13058" xr:uid="{00000000-0005-0000-0000-0000F01C0000}"/>
    <cellStyle name="20% - Accent3 6 2 2 2 5" xfId="13059" xr:uid="{00000000-0005-0000-0000-0000F11C0000}"/>
    <cellStyle name="20% - Accent3 6 2 2 2_OATT calc" xfId="13060" xr:uid="{00000000-0005-0000-0000-0000F21C0000}"/>
    <cellStyle name="20% - Accent3 6 2 2 3" xfId="13061" xr:uid="{00000000-0005-0000-0000-0000F31C0000}"/>
    <cellStyle name="20% - Accent3 6 2 2 3 2" xfId="13062" xr:uid="{00000000-0005-0000-0000-0000F41C0000}"/>
    <cellStyle name="20% - Accent3 6 2 2 3 2 2" xfId="13063" xr:uid="{00000000-0005-0000-0000-0000F51C0000}"/>
    <cellStyle name="20% - Accent3 6 2 2 3 2 3" xfId="13064" xr:uid="{00000000-0005-0000-0000-0000F61C0000}"/>
    <cellStyle name="20% - Accent3 6 2 2 3 2_OATT calc" xfId="13065" xr:uid="{00000000-0005-0000-0000-0000F71C0000}"/>
    <cellStyle name="20% - Accent3 6 2 2 3 3" xfId="13066" xr:uid="{00000000-0005-0000-0000-0000F81C0000}"/>
    <cellStyle name="20% - Accent3 6 2 2 3 4" xfId="13067" xr:uid="{00000000-0005-0000-0000-0000F91C0000}"/>
    <cellStyle name="20% - Accent3 6 2 2 3_OATT calc" xfId="13068" xr:uid="{00000000-0005-0000-0000-0000FA1C0000}"/>
    <cellStyle name="20% - Accent3 6 2 2 4" xfId="13069" xr:uid="{00000000-0005-0000-0000-0000FB1C0000}"/>
    <cellStyle name="20% - Accent3 6 2 2 4 2" xfId="13070" xr:uid="{00000000-0005-0000-0000-0000FC1C0000}"/>
    <cellStyle name="20% - Accent3 6 2 2 4 3" xfId="13071" xr:uid="{00000000-0005-0000-0000-0000FD1C0000}"/>
    <cellStyle name="20% - Accent3 6 2 2 4_OATT calc" xfId="13072" xr:uid="{00000000-0005-0000-0000-0000FE1C0000}"/>
    <cellStyle name="20% - Accent3 6 2 2 5" xfId="13073" xr:uid="{00000000-0005-0000-0000-0000FF1C0000}"/>
    <cellStyle name="20% - Accent3 6 2 2 6" xfId="13074" xr:uid="{00000000-0005-0000-0000-0000001D0000}"/>
    <cellStyle name="20% - Accent3 6 2 2 7" xfId="13075" xr:uid="{00000000-0005-0000-0000-0000011D0000}"/>
    <cellStyle name="20% - Accent3 6 2 2 8" xfId="13076" xr:uid="{00000000-0005-0000-0000-0000021D0000}"/>
    <cellStyle name="20% - Accent3 6 2 2 9" xfId="13077" xr:uid="{00000000-0005-0000-0000-0000031D0000}"/>
    <cellStyle name="20% - Accent3 6 2 2_OATT calc" xfId="13078" xr:uid="{00000000-0005-0000-0000-0000041D0000}"/>
    <cellStyle name="20% - Accent3 6 2 3" xfId="6011" xr:uid="{00000000-0005-0000-0000-0000051D0000}"/>
    <cellStyle name="20% - Accent3 6 2 3 2" xfId="13079" xr:uid="{00000000-0005-0000-0000-0000061D0000}"/>
    <cellStyle name="20% - Accent3 6 2 3 2 2" xfId="13080" xr:uid="{00000000-0005-0000-0000-0000071D0000}"/>
    <cellStyle name="20% - Accent3 6 2 3 2 3" xfId="13081" xr:uid="{00000000-0005-0000-0000-0000081D0000}"/>
    <cellStyle name="20% - Accent3 6 2 3 2_OATT calc" xfId="13082" xr:uid="{00000000-0005-0000-0000-0000091D0000}"/>
    <cellStyle name="20% - Accent3 6 2 3 3" xfId="13083" xr:uid="{00000000-0005-0000-0000-00000A1D0000}"/>
    <cellStyle name="20% - Accent3 6 2 3 4" xfId="13084" xr:uid="{00000000-0005-0000-0000-00000B1D0000}"/>
    <cellStyle name="20% - Accent3 6 2 3 5" xfId="13085" xr:uid="{00000000-0005-0000-0000-00000C1D0000}"/>
    <cellStyle name="20% - Accent3 6 2 3_OATT calc" xfId="13086" xr:uid="{00000000-0005-0000-0000-00000D1D0000}"/>
    <cellStyle name="20% - Accent3 6 2 4" xfId="13087" xr:uid="{00000000-0005-0000-0000-00000E1D0000}"/>
    <cellStyle name="20% - Accent3 6 2 4 2" xfId="13088" xr:uid="{00000000-0005-0000-0000-00000F1D0000}"/>
    <cellStyle name="20% - Accent3 6 2 4 2 2" xfId="13089" xr:uid="{00000000-0005-0000-0000-0000101D0000}"/>
    <cellStyle name="20% - Accent3 6 2 4 2 3" xfId="13090" xr:uid="{00000000-0005-0000-0000-0000111D0000}"/>
    <cellStyle name="20% - Accent3 6 2 4 2_OATT calc" xfId="13091" xr:uid="{00000000-0005-0000-0000-0000121D0000}"/>
    <cellStyle name="20% - Accent3 6 2 4 3" xfId="13092" xr:uid="{00000000-0005-0000-0000-0000131D0000}"/>
    <cellStyle name="20% - Accent3 6 2 4 4" xfId="13093" xr:uid="{00000000-0005-0000-0000-0000141D0000}"/>
    <cellStyle name="20% - Accent3 6 2 4_OATT calc" xfId="13094" xr:uid="{00000000-0005-0000-0000-0000151D0000}"/>
    <cellStyle name="20% - Accent3 6 2 5" xfId="13095" xr:uid="{00000000-0005-0000-0000-0000161D0000}"/>
    <cellStyle name="20% - Accent3 6 2 5 2" xfId="13096" xr:uid="{00000000-0005-0000-0000-0000171D0000}"/>
    <cellStyle name="20% - Accent3 6 2 5 3" xfId="13097" xr:uid="{00000000-0005-0000-0000-0000181D0000}"/>
    <cellStyle name="20% - Accent3 6 2 5_OATT calc" xfId="13098" xr:uid="{00000000-0005-0000-0000-0000191D0000}"/>
    <cellStyle name="20% - Accent3 6 2 6" xfId="13099" xr:uid="{00000000-0005-0000-0000-00001A1D0000}"/>
    <cellStyle name="20% - Accent3 6 2 7" xfId="13100" xr:uid="{00000000-0005-0000-0000-00001B1D0000}"/>
    <cellStyle name="20% - Accent3 6 2 8" xfId="13101" xr:uid="{00000000-0005-0000-0000-00001C1D0000}"/>
    <cellStyle name="20% - Accent3 6 2 9" xfId="13102" xr:uid="{00000000-0005-0000-0000-00001D1D0000}"/>
    <cellStyle name="20% - Accent3 6 2_OATT calc" xfId="13103" xr:uid="{00000000-0005-0000-0000-00001E1D0000}"/>
    <cellStyle name="20% - Accent3 6 3" xfId="4638" xr:uid="{00000000-0005-0000-0000-00001F1D0000}"/>
    <cellStyle name="20% - Accent3 6 3 10" xfId="13104" xr:uid="{00000000-0005-0000-0000-0000201D0000}"/>
    <cellStyle name="20% - Accent3 6 3 11" xfId="13105" xr:uid="{00000000-0005-0000-0000-0000211D0000}"/>
    <cellStyle name="20% - Accent3 6 3 2" xfId="13106" xr:uid="{00000000-0005-0000-0000-0000221D0000}"/>
    <cellStyle name="20% - Accent3 6 3 2 2" xfId="13107" xr:uid="{00000000-0005-0000-0000-0000231D0000}"/>
    <cellStyle name="20% - Accent3 6 3 2 2 2" xfId="13108" xr:uid="{00000000-0005-0000-0000-0000241D0000}"/>
    <cellStyle name="20% - Accent3 6 3 2 2 3" xfId="13109" xr:uid="{00000000-0005-0000-0000-0000251D0000}"/>
    <cellStyle name="20% - Accent3 6 3 2 2_OATT calc" xfId="13110" xr:uid="{00000000-0005-0000-0000-0000261D0000}"/>
    <cellStyle name="20% - Accent3 6 3 2 3" xfId="13111" xr:uid="{00000000-0005-0000-0000-0000271D0000}"/>
    <cellStyle name="20% - Accent3 6 3 2 4" xfId="13112" xr:uid="{00000000-0005-0000-0000-0000281D0000}"/>
    <cellStyle name="20% - Accent3 6 3 2 5" xfId="13113" xr:uid="{00000000-0005-0000-0000-0000291D0000}"/>
    <cellStyle name="20% - Accent3 6 3 2_OATT calc" xfId="13114" xr:uid="{00000000-0005-0000-0000-00002A1D0000}"/>
    <cellStyle name="20% - Accent3 6 3 3" xfId="13115" xr:uid="{00000000-0005-0000-0000-00002B1D0000}"/>
    <cellStyle name="20% - Accent3 6 3 3 2" xfId="13116" xr:uid="{00000000-0005-0000-0000-00002C1D0000}"/>
    <cellStyle name="20% - Accent3 6 3 3 2 2" xfId="13117" xr:uid="{00000000-0005-0000-0000-00002D1D0000}"/>
    <cellStyle name="20% - Accent3 6 3 3 2 3" xfId="13118" xr:uid="{00000000-0005-0000-0000-00002E1D0000}"/>
    <cellStyle name="20% - Accent3 6 3 3 2_OATT calc" xfId="13119" xr:uid="{00000000-0005-0000-0000-00002F1D0000}"/>
    <cellStyle name="20% - Accent3 6 3 3 3" xfId="13120" xr:uid="{00000000-0005-0000-0000-0000301D0000}"/>
    <cellStyle name="20% - Accent3 6 3 3 4" xfId="13121" xr:uid="{00000000-0005-0000-0000-0000311D0000}"/>
    <cellStyle name="20% - Accent3 6 3 3_OATT calc" xfId="13122" xr:uid="{00000000-0005-0000-0000-0000321D0000}"/>
    <cellStyle name="20% - Accent3 6 3 4" xfId="13123" xr:uid="{00000000-0005-0000-0000-0000331D0000}"/>
    <cellStyle name="20% - Accent3 6 3 4 2" xfId="13124" xr:uid="{00000000-0005-0000-0000-0000341D0000}"/>
    <cellStyle name="20% - Accent3 6 3 4 3" xfId="13125" xr:uid="{00000000-0005-0000-0000-0000351D0000}"/>
    <cellStyle name="20% - Accent3 6 3 4_OATT calc" xfId="13126" xr:uid="{00000000-0005-0000-0000-0000361D0000}"/>
    <cellStyle name="20% - Accent3 6 3 5" xfId="13127" xr:uid="{00000000-0005-0000-0000-0000371D0000}"/>
    <cellStyle name="20% - Accent3 6 3 6" xfId="13128" xr:uid="{00000000-0005-0000-0000-0000381D0000}"/>
    <cellStyle name="20% - Accent3 6 3 7" xfId="13129" xr:uid="{00000000-0005-0000-0000-0000391D0000}"/>
    <cellStyle name="20% - Accent3 6 3 8" xfId="13130" xr:uid="{00000000-0005-0000-0000-00003A1D0000}"/>
    <cellStyle name="20% - Accent3 6 3 9" xfId="13131" xr:uid="{00000000-0005-0000-0000-00003B1D0000}"/>
    <cellStyle name="20% - Accent3 6 3_OATT calc" xfId="13132" xr:uid="{00000000-0005-0000-0000-00003C1D0000}"/>
    <cellStyle name="20% - Accent3 6 4" xfId="5538" xr:uid="{00000000-0005-0000-0000-00003D1D0000}"/>
    <cellStyle name="20% - Accent3 6 4 2" xfId="13133" xr:uid="{00000000-0005-0000-0000-00003E1D0000}"/>
    <cellStyle name="20% - Accent3 6 4 2 2" xfId="13134" xr:uid="{00000000-0005-0000-0000-00003F1D0000}"/>
    <cellStyle name="20% - Accent3 6 4 2 3" xfId="13135" xr:uid="{00000000-0005-0000-0000-0000401D0000}"/>
    <cellStyle name="20% - Accent3 6 4 2_OATT calc" xfId="13136" xr:uid="{00000000-0005-0000-0000-0000411D0000}"/>
    <cellStyle name="20% - Accent3 6 4 3" xfId="13137" xr:uid="{00000000-0005-0000-0000-0000421D0000}"/>
    <cellStyle name="20% - Accent3 6 4 4" xfId="13138" xr:uid="{00000000-0005-0000-0000-0000431D0000}"/>
    <cellStyle name="20% - Accent3 6 4 5" xfId="13139" xr:uid="{00000000-0005-0000-0000-0000441D0000}"/>
    <cellStyle name="20% - Accent3 6 4_OATT calc" xfId="13140" xr:uid="{00000000-0005-0000-0000-0000451D0000}"/>
    <cellStyle name="20% - Accent3 6 5" xfId="13141" xr:uid="{00000000-0005-0000-0000-0000461D0000}"/>
    <cellStyle name="20% - Accent3 6 5 2" xfId="13142" xr:uid="{00000000-0005-0000-0000-0000471D0000}"/>
    <cellStyle name="20% - Accent3 6 5 2 2" xfId="13143" xr:uid="{00000000-0005-0000-0000-0000481D0000}"/>
    <cellStyle name="20% - Accent3 6 5 2 3" xfId="13144" xr:uid="{00000000-0005-0000-0000-0000491D0000}"/>
    <cellStyle name="20% - Accent3 6 5 2_OATT calc" xfId="13145" xr:uid="{00000000-0005-0000-0000-00004A1D0000}"/>
    <cellStyle name="20% - Accent3 6 5 3" xfId="13146" xr:uid="{00000000-0005-0000-0000-00004B1D0000}"/>
    <cellStyle name="20% - Accent3 6 5 4" xfId="13147" xr:uid="{00000000-0005-0000-0000-00004C1D0000}"/>
    <cellStyle name="20% - Accent3 6 5_OATT calc" xfId="13148" xr:uid="{00000000-0005-0000-0000-00004D1D0000}"/>
    <cellStyle name="20% - Accent3 6 6" xfId="13149" xr:uid="{00000000-0005-0000-0000-00004E1D0000}"/>
    <cellStyle name="20% - Accent3 6 6 2" xfId="13150" xr:uid="{00000000-0005-0000-0000-00004F1D0000}"/>
    <cellStyle name="20% - Accent3 6 6 3" xfId="13151" xr:uid="{00000000-0005-0000-0000-0000501D0000}"/>
    <cellStyle name="20% - Accent3 6 6_OATT calc" xfId="13152" xr:uid="{00000000-0005-0000-0000-0000511D0000}"/>
    <cellStyle name="20% - Accent3 6 7" xfId="13153" xr:uid="{00000000-0005-0000-0000-0000521D0000}"/>
    <cellStyle name="20% - Accent3 6 8" xfId="13154" xr:uid="{00000000-0005-0000-0000-0000531D0000}"/>
    <cellStyle name="20% - Accent3 6 9" xfId="13155" xr:uid="{00000000-0005-0000-0000-0000541D0000}"/>
    <cellStyle name="20% - Accent3 6_OATT calc" xfId="13156" xr:uid="{00000000-0005-0000-0000-0000551D0000}"/>
    <cellStyle name="20% - Accent3 7" xfId="3456" xr:uid="{00000000-0005-0000-0000-0000561D0000}"/>
    <cellStyle name="20% - Accent3 7 2" xfId="5114" xr:uid="{00000000-0005-0000-0000-0000571D0000}"/>
    <cellStyle name="20% - Accent3 7 3" xfId="5573" xr:uid="{00000000-0005-0000-0000-0000581D0000}"/>
    <cellStyle name="20% - Accent3 8" xfId="3545" xr:uid="{00000000-0005-0000-0000-0000591D0000}"/>
    <cellStyle name="20% - Accent3 8 10" xfId="13157" xr:uid="{00000000-0005-0000-0000-00005A1D0000}"/>
    <cellStyle name="20% - Accent3 8 11" xfId="13158" xr:uid="{00000000-0005-0000-0000-00005B1D0000}"/>
    <cellStyle name="20% - Accent3 8 2" xfId="4650" xr:uid="{00000000-0005-0000-0000-00005C1D0000}"/>
    <cellStyle name="20% - Accent3 8 2 10" xfId="13159" xr:uid="{00000000-0005-0000-0000-00005D1D0000}"/>
    <cellStyle name="20% - Accent3 8 2 11" xfId="13160" xr:uid="{00000000-0005-0000-0000-00005E1D0000}"/>
    <cellStyle name="20% - Accent3 8 2 2" xfId="13161" xr:uid="{00000000-0005-0000-0000-00005F1D0000}"/>
    <cellStyle name="20% - Accent3 8 2 2 2" xfId="13162" xr:uid="{00000000-0005-0000-0000-0000601D0000}"/>
    <cellStyle name="20% - Accent3 8 2 2 2 2" xfId="13163" xr:uid="{00000000-0005-0000-0000-0000611D0000}"/>
    <cellStyle name="20% - Accent3 8 2 2 2 3" xfId="13164" xr:uid="{00000000-0005-0000-0000-0000621D0000}"/>
    <cellStyle name="20% - Accent3 8 2 2 2_OATT calc" xfId="13165" xr:uid="{00000000-0005-0000-0000-0000631D0000}"/>
    <cellStyle name="20% - Accent3 8 2 2 3" xfId="13166" xr:uid="{00000000-0005-0000-0000-0000641D0000}"/>
    <cellStyle name="20% - Accent3 8 2 2 4" xfId="13167" xr:uid="{00000000-0005-0000-0000-0000651D0000}"/>
    <cellStyle name="20% - Accent3 8 2 2 5" xfId="13168" xr:uid="{00000000-0005-0000-0000-0000661D0000}"/>
    <cellStyle name="20% - Accent3 8 2 2_OATT calc" xfId="13169" xr:uid="{00000000-0005-0000-0000-0000671D0000}"/>
    <cellStyle name="20% - Accent3 8 2 3" xfId="13170" xr:uid="{00000000-0005-0000-0000-0000681D0000}"/>
    <cellStyle name="20% - Accent3 8 2 3 2" xfId="13171" xr:uid="{00000000-0005-0000-0000-0000691D0000}"/>
    <cellStyle name="20% - Accent3 8 2 3 2 2" xfId="13172" xr:uid="{00000000-0005-0000-0000-00006A1D0000}"/>
    <cellStyle name="20% - Accent3 8 2 3 2 3" xfId="13173" xr:uid="{00000000-0005-0000-0000-00006B1D0000}"/>
    <cellStyle name="20% - Accent3 8 2 3 2_OATT calc" xfId="13174" xr:uid="{00000000-0005-0000-0000-00006C1D0000}"/>
    <cellStyle name="20% - Accent3 8 2 3 3" xfId="13175" xr:uid="{00000000-0005-0000-0000-00006D1D0000}"/>
    <cellStyle name="20% - Accent3 8 2 3 4" xfId="13176" xr:uid="{00000000-0005-0000-0000-00006E1D0000}"/>
    <cellStyle name="20% - Accent3 8 2 3_OATT calc" xfId="13177" xr:uid="{00000000-0005-0000-0000-00006F1D0000}"/>
    <cellStyle name="20% - Accent3 8 2 4" xfId="13178" xr:uid="{00000000-0005-0000-0000-0000701D0000}"/>
    <cellStyle name="20% - Accent3 8 2 4 2" xfId="13179" xr:uid="{00000000-0005-0000-0000-0000711D0000}"/>
    <cellStyle name="20% - Accent3 8 2 4 3" xfId="13180" xr:uid="{00000000-0005-0000-0000-0000721D0000}"/>
    <cellStyle name="20% - Accent3 8 2 4_OATT calc" xfId="13181" xr:uid="{00000000-0005-0000-0000-0000731D0000}"/>
    <cellStyle name="20% - Accent3 8 2 5" xfId="13182" xr:uid="{00000000-0005-0000-0000-0000741D0000}"/>
    <cellStyle name="20% - Accent3 8 2 6" xfId="13183" xr:uid="{00000000-0005-0000-0000-0000751D0000}"/>
    <cellStyle name="20% - Accent3 8 2 7" xfId="13184" xr:uid="{00000000-0005-0000-0000-0000761D0000}"/>
    <cellStyle name="20% - Accent3 8 2 8" xfId="13185" xr:uid="{00000000-0005-0000-0000-0000771D0000}"/>
    <cellStyle name="20% - Accent3 8 2 9" xfId="13186" xr:uid="{00000000-0005-0000-0000-0000781D0000}"/>
    <cellStyle name="20% - Accent3 8 2_OATT calc" xfId="13187" xr:uid="{00000000-0005-0000-0000-0000791D0000}"/>
    <cellStyle name="20% - Accent3 8 3" xfId="5616" xr:uid="{00000000-0005-0000-0000-00007A1D0000}"/>
    <cellStyle name="20% - Accent3 8 3 2" xfId="13188" xr:uid="{00000000-0005-0000-0000-00007B1D0000}"/>
    <cellStyle name="20% - Accent3 8 3 2 2" xfId="13189" xr:uid="{00000000-0005-0000-0000-00007C1D0000}"/>
    <cellStyle name="20% - Accent3 8 3 2 3" xfId="13190" xr:uid="{00000000-0005-0000-0000-00007D1D0000}"/>
    <cellStyle name="20% - Accent3 8 3 2_OATT calc" xfId="13191" xr:uid="{00000000-0005-0000-0000-00007E1D0000}"/>
    <cellStyle name="20% - Accent3 8 3 3" xfId="13192" xr:uid="{00000000-0005-0000-0000-00007F1D0000}"/>
    <cellStyle name="20% - Accent3 8 3 4" xfId="13193" xr:uid="{00000000-0005-0000-0000-0000801D0000}"/>
    <cellStyle name="20% - Accent3 8 3 5" xfId="13194" xr:uid="{00000000-0005-0000-0000-0000811D0000}"/>
    <cellStyle name="20% - Accent3 8 3_OATT calc" xfId="13195" xr:uid="{00000000-0005-0000-0000-0000821D0000}"/>
    <cellStyle name="20% - Accent3 8 4" xfId="13196" xr:uid="{00000000-0005-0000-0000-0000831D0000}"/>
    <cellStyle name="20% - Accent3 8 4 2" xfId="13197" xr:uid="{00000000-0005-0000-0000-0000841D0000}"/>
    <cellStyle name="20% - Accent3 8 4 2 2" xfId="13198" xr:uid="{00000000-0005-0000-0000-0000851D0000}"/>
    <cellStyle name="20% - Accent3 8 4 2 3" xfId="13199" xr:uid="{00000000-0005-0000-0000-0000861D0000}"/>
    <cellStyle name="20% - Accent3 8 4 2_OATT calc" xfId="13200" xr:uid="{00000000-0005-0000-0000-0000871D0000}"/>
    <cellStyle name="20% - Accent3 8 4 3" xfId="13201" xr:uid="{00000000-0005-0000-0000-0000881D0000}"/>
    <cellStyle name="20% - Accent3 8 4 4" xfId="13202" xr:uid="{00000000-0005-0000-0000-0000891D0000}"/>
    <cellStyle name="20% - Accent3 8 4_OATT calc" xfId="13203" xr:uid="{00000000-0005-0000-0000-00008A1D0000}"/>
    <cellStyle name="20% - Accent3 8 5" xfId="13204" xr:uid="{00000000-0005-0000-0000-00008B1D0000}"/>
    <cellStyle name="20% - Accent3 8 5 2" xfId="13205" xr:uid="{00000000-0005-0000-0000-00008C1D0000}"/>
    <cellStyle name="20% - Accent3 8 5 3" xfId="13206" xr:uid="{00000000-0005-0000-0000-00008D1D0000}"/>
    <cellStyle name="20% - Accent3 8 5_OATT calc" xfId="13207" xr:uid="{00000000-0005-0000-0000-00008E1D0000}"/>
    <cellStyle name="20% - Accent3 8 6" xfId="13208" xr:uid="{00000000-0005-0000-0000-00008F1D0000}"/>
    <cellStyle name="20% - Accent3 8 7" xfId="13209" xr:uid="{00000000-0005-0000-0000-0000901D0000}"/>
    <cellStyle name="20% - Accent3 8 8" xfId="13210" xr:uid="{00000000-0005-0000-0000-0000911D0000}"/>
    <cellStyle name="20% - Accent3 8 9" xfId="13211" xr:uid="{00000000-0005-0000-0000-0000921D0000}"/>
    <cellStyle name="20% - Accent3 8_OATT calc" xfId="13212" xr:uid="{00000000-0005-0000-0000-0000931D0000}"/>
    <cellStyle name="20% - Accent3 9" xfId="4230" xr:uid="{00000000-0005-0000-0000-0000941D0000}"/>
    <cellStyle name="20% - Accent3 9 10" xfId="13213" xr:uid="{00000000-0005-0000-0000-0000951D0000}"/>
    <cellStyle name="20% - Accent3 9 11" xfId="13214" xr:uid="{00000000-0005-0000-0000-0000961D0000}"/>
    <cellStyle name="20% - Accent3 9 2" xfId="6038" xr:uid="{00000000-0005-0000-0000-0000971D0000}"/>
    <cellStyle name="20% - Accent3 9 2 2" xfId="13215" xr:uid="{00000000-0005-0000-0000-0000981D0000}"/>
    <cellStyle name="20% - Accent3 9 2 2 2" xfId="13216" xr:uid="{00000000-0005-0000-0000-0000991D0000}"/>
    <cellStyle name="20% - Accent3 9 2 2 3" xfId="13217" xr:uid="{00000000-0005-0000-0000-00009A1D0000}"/>
    <cellStyle name="20% - Accent3 9 2 2_OATT calc" xfId="13218" xr:uid="{00000000-0005-0000-0000-00009B1D0000}"/>
    <cellStyle name="20% - Accent3 9 2 3" xfId="13219" xr:uid="{00000000-0005-0000-0000-00009C1D0000}"/>
    <cellStyle name="20% - Accent3 9 2 4" xfId="13220" xr:uid="{00000000-0005-0000-0000-00009D1D0000}"/>
    <cellStyle name="20% - Accent3 9 2 5" xfId="13221" xr:uid="{00000000-0005-0000-0000-00009E1D0000}"/>
    <cellStyle name="20% - Accent3 9 2_OATT calc" xfId="13222" xr:uid="{00000000-0005-0000-0000-00009F1D0000}"/>
    <cellStyle name="20% - Accent3 9 3" xfId="13223" xr:uid="{00000000-0005-0000-0000-0000A01D0000}"/>
    <cellStyle name="20% - Accent3 9 3 2" xfId="13224" xr:uid="{00000000-0005-0000-0000-0000A11D0000}"/>
    <cellStyle name="20% - Accent3 9 3 2 2" xfId="13225" xr:uid="{00000000-0005-0000-0000-0000A21D0000}"/>
    <cellStyle name="20% - Accent3 9 3 2 3" xfId="13226" xr:uid="{00000000-0005-0000-0000-0000A31D0000}"/>
    <cellStyle name="20% - Accent3 9 3 2_OATT calc" xfId="13227" xr:uid="{00000000-0005-0000-0000-0000A41D0000}"/>
    <cellStyle name="20% - Accent3 9 3 3" xfId="13228" xr:uid="{00000000-0005-0000-0000-0000A51D0000}"/>
    <cellStyle name="20% - Accent3 9 3 4" xfId="13229" xr:uid="{00000000-0005-0000-0000-0000A61D0000}"/>
    <cellStyle name="20% - Accent3 9 3_OATT calc" xfId="13230" xr:uid="{00000000-0005-0000-0000-0000A71D0000}"/>
    <cellStyle name="20% - Accent3 9 4" xfId="13231" xr:uid="{00000000-0005-0000-0000-0000A81D0000}"/>
    <cellStyle name="20% - Accent3 9 4 2" xfId="13232" xr:uid="{00000000-0005-0000-0000-0000A91D0000}"/>
    <cellStyle name="20% - Accent3 9 4 3" xfId="13233" xr:uid="{00000000-0005-0000-0000-0000AA1D0000}"/>
    <cellStyle name="20% - Accent3 9 4_OATT calc" xfId="13234" xr:uid="{00000000-0005-0000-0000-0000AB1D0000}"/>
    <cellStyle name="20% - Accent3 9 5" xfId="13235" xr:uid="{00000000-0005-0000-0000-0000AC1D0000}"/>
    <cellStyle name="20% - Accent3 9 6" xfId="13236" xr:uid="{00000000-0005-0000-0000-0000AD1D0000}"/>
    <cellStyle name="20% - Accent3 9 7" xfId="13237" xr:uid="{00000000-0005-0000-0000-0000AE1D0000}"/>
    <cellStyle name="20% - Accent3 9 8" xfId="13238" xr:uid="{00000000-0005-0000-0000-0000AF1D0000}"/>
    <cellStyle name="20% - Accent3 9 9" xfId="13239" xr:uid="{00000000-0005-0000-0000-0000B01D0000}"/>
    <cellStyle name="20% - Accent3 9_OATT calc" xfId="13240" xr:uid="{00000000-0005-0000-0000-0000B11D0000}"/>
    <cellStyle name="20% - Accent4" xfId="22" builtinId="42" customBuiltin="1"/>
    <cellStyle name="20% - Accent4 10" xfId="5127" xr:uid="{00000000-0005-0000-0000-0000B31D0000}"/>
    <cellStyle name="20% - Accent4 10 2" xfId="13241" xr:uid="{00000000-0005-0000-0000-0000B41D0000}"/>
    <cellStyle name="20% - Accent4 10 2 2" xfId="13242" xr:uid="{00000000-0005-0000-0000-0000B51D0000}"/>
    <cellStyle name="20% - Accent4 10 2 3" xfId="13243" xr:uid="{00000000-0005-0000-0000-0000B61D0000}"/>
    <cellStyle name="20% - Accent4 10 2_OATT calc" xfId="13244" xr:uid="{00000000-0005-0000-0000-0000B71D0000}"/>
    <cellStyle name="20% - Accent4 10 3" xfId="13245" xr:uid="{00000000-0005-0000-0000-0000B81D0000}"/>
    <cellStyle name="20% - Accent4 10 4" xfId="13246" xr:uid="{00000000-0005-0000-0000-0000B91D0000}"/>
    <cellStyle name="20% - Accent4 10_OATT calc" xfId="13247" xr:uid="{00000000-0005-0000-0000-0000BA1D0000}"/>
    <cellStyle name="20% - Accent4 11" xfId="13248" xr:uid="{00000000-0005-0000-0000-0000BB1D0000}"/>
    <cellStyle name="20% - Accent4 11 2" xfId="13249" xr:uid="{00000000-0005-0000-0000-0000BC1D0000}"/>
    <cellStyle name="20% - Accent4 11 2 2" xfId="13250" xr:uid="{00000000-0005-0000-0000-0000BD1D0000}"/>
    <cellStyle name="20% - Accent4 11 2 3" xfId="13251" xr:uid="{00000000-0005-0000-0000-0000BE1D0000}"/>
    <cellStyle name="20% - Accent4 11 2_OATT calc" xfId="13252" xr:uid="{00000000-0005-0000-0000-0000BF1D0000}"/>
    <cellStyle name="20% - Accent4 11 3" xfId="13253" xr:uid="{00000000-0005-0000-0000-0000C01D0000}"/>
    <cellStyle name="20% - Accent4 11 4" xfId="13254" xr:uid="{00000000-0005-0000-0000-0000C11D0000}"/>
    <cellStyle name="20% - Accent4 11_OATT calc" xfId="13255" xr:uid="{00000000-0005-0000-0000-0000C21D0000}"/>
    <cellStyle name="20% - Accent4 12" xfId="13256" xr:uid="{00000000-0005-0000-0000-0000C31D0000}"/>
    <cellStyle name="20% - Accent4 12 2" xfId="13257" xr:uid="{00000000-0005-0000-0000-0000C41D0000}"/>
    <cellStyle name="20% - Accent4 12 3" xfId="13258" xr:uid="{00000000-0005-0000-0000-0000C51D0000}"/>
    <cellStyle name="20% - Accent4 12_OATT calc" xfId="13259" xr:uid="{00000000-0005-0000-0000-0000C61D0000}"/>
    <cellStyle name="20% - Accent4 13" xfId="13260" xr:uid="{00000000-0005-0000-0000-0000C71D0000}"/>
    <cellStyle name="20% - Accent4 14" xfId="13261" xr:uid="{00000000-0005-0000-0000-0000C81D0000}"/>
    <cellStyle name="20% - Accent4 15" xfId="13262" xr:uid="{00000000-0005-0000-0000-0000C91D0000}"/>
    <cellStyle name="20% - Accent4 16" xfId="13263" xr:uid="{00000000-0005-0000-0000-0000CA1D0000}"/>
    <cellStyle name="20% - Accent4 17" xfId="13264" xr:uid="{00000000-0005-0000-0000-0000CB1D0000}"/>
    <cellStyle name="20% - Accent4 18" xfId="13265" xr:uid="{00000000-0005-0000-0000-0000CC1D0000}"/>
    <cellStyle name="20% - Accent4 19" xfId="13266" xr:uid="{00000000-0005-0000-0000-0000CD1D0000}"/>
    <cellStyle name="20% - Accent4 2" xfId="23" xr:uid="{00000000-0005-0000-0000-0000CE1D0000}"/>
    <cellStyle name="20% - Accent4 2 10" xfId="13267" xr:uid="{00000000-0005-0000-0000-0000CF1D0000}"/>
    <cellStyle name="20% - Accent4 2 11" xfId="13268" xr:uid="{00000000-0005-0000-0000-0000D01D0000}"/>
    <cellStyle name="20% - Accent4 2 12" xfId="13269" xr:uid="{00000000-0005-0000-0000-0000D11D0000}"/>
    <cellStyle name="20% - Accent4 2 13" xfId="13270" xr:uid="{00000000-0005-0000-0000-0000D21D0000}"/>
    <cellStyle name="20% - Accent4 2 2" xfId="24" xr:uid="{00000000-0005-0000-0000-0000D31D0000}"/>
    <cellStyle name="20% - Accent4 2 2 10" xfId="13271" xr:uid="{00000000-0005-0000-0000-0000D41D0000}"/>
    <cellStyle name="20% - Accent4 2 2 11" xfId="13272" xr:uid="{00000000-0005-0000-0000-0000D51D0000}"/>
    <cellStyle name="20% - Accent4 2 2 12" xfId="13273" xr:uid="{00000000-0005-0000-0000-0000D61D0000}"/>
    <cellStyle name="20% - Accent4 2 2 13" xfId="13274" xr:uid="{00000000-0005-0000-0000-0000D71D0000}"/>
    <cellStyle name="20% - Accent4 2 2 14" xfId="13275" xr:uid="{00000000-0005-0000-0000-0000D81D0000}"/>
    <cellStyle name="20% - Accent4 2 2 15" xfId="13276" xr:uid="{00000000-0005-0000-0000-0000D91D0000}"/>
    <cellStyle name="20% - Accent4 2 2 2" xfId="3211" xr:uid="{00000000-0005-0000-0000-0000DA1D0000}"/>
    <cellStyle name="20% - Accent4 2 2 2 10" xfId="13277" xr:uid="{00000000-0005-0000-0000-0000DB1D0000}"/>
    <cellStyle name="20% - Accent4 2 2 2 11" xfId="13278" xr:uid="{00000000-0005-0000-0000-0000DC1D0000}"/>
    <cellStyle name="20% - Accent4 2 2 2 12" xfId="13279" xr:uid="{00000000-0005-0000-0000-0000DD1D0000}"/>
    <cellStyle name="20% - Accent4 2 2 2 2" xfId="3796" xr:uid="{00000000-0005-0000-0000-0000DE1D0000}"/>
    <cellStyle name="20% - Accent4 2 2 2 2 10" xfId="13280" xr:uid="{00000000-0005-0000-0000-0000DF1D0000}"/>
    <cellStyle name="20% - Accent4 2 2 2 2 11" xfId="13281" xr:uid="{00000000-0005-0000-0000-0000E01D0000}"/>
    <cellStyle name="20% - Accent4 2 2 2 2 2" xfId="4897" xr:uid="{00000000-0005-0000-0000-0000E11D0000}"/>
    <cellStyle name="20% - Accent4 2 2 2 2 2 10" xfId="13282" xr:uid="{00000000-0005-0000-0000-0000E21D0000}"/>
    <cellStyle name="20% - Accent4 2 2 2 2 2 11" xfId="13283" xr:uid="{00000000-0005-0000-0000-0000E31D0000}"/>
    <cellStyle name="20% - Accent4 2 2 2 2 2 2" xfId="13284" xr:uid="{00000000-0005-0000-0000-0000E41D0000}"/>
    <cellStyle name="20% - Accent4 2 2 2 2 2 2 2" xfId="13285" xr:uid="{00000000-0005-0000-0000-0000E51D0000}"/>
    <cellStyle name="20% - Accent4 2 2 2 2 2 2 2 2" xfId="13286" xr:uid="{00000000-0005-0000-0000-0000E61D0000}"/>
    <cellStyle name="20% - Accent4 2 2 2 2 2 2 2 3" xfId="13287" xr:uid="{00000000-0005-0000-0000-0000E71D0000}"/>
    <cellStyle name="20% - Accent4 2 2 2 2 2 2 2_OATT calc" xfId="13288" xr:uid="{00000000-0005-0000-0000-0000E81D0000}"/>
    <cellStyle name="20% - Accent4 2 2 2 2 2 2 3" xfId="13289" xr:uid="{00000000-0005-0000-0000-0000E91D0000}"/>
    <cellStyle name="20% - Accent4 2 2 2 2 2 2 4" xfId="13290" xr:uid="{00000000-0005-0000-0000-0000EA1D0000}"/>
    <cellStyle name="20% - Accent4 2 2 2 2 2 2 5" xfId="13291" xr:uid="{00000000-0005-0000-0000-0000EB1D0000}"/>
    <cellStyle name="20% - Accent4 2 2 2 2 2 2_OATT calc" xfId="13292" xr:uid="{00000000-0005-0000-0000-0000EC1D0000}"/>
    <cellStyle name="20% - Accent4 2 2 2 2 2 3" xfId="13293" xr:uid="{00000000-0005-0000-0000-0000ED1D0000}"/>
    <cellStyle name="20% - Accent4 2 2 2 2 2 3 2" xfId="13294" xr:uid="{00000000-0005-0000-0000-0000EE1D0000}"/>
    <cellStyle name="20% - Accent4 2 2 2 2 2 3 2 2" xfId="13295" xr:uid="{00000000-0005-0000-0000-0000EF1D0000}"/>
    <cellStyle name="20% - Accent4 2 2 2 2 2 3 2 3" xfId="13296" xr:uid="{00000000-0005-0000-0000-0000F01D0000}"/>
    <cellStyle name="20% - Accent4 2 2 2 2 2 3 2_OATT calc" xfId="13297" xr:uid="{00000000-0005-0000-0000-0000F11D0000}"/>
    <cellStyle name="20% - Accent4 2 2 2 2 2 3 3" xfId="13298" xr:uid="{00000000-0005-0000-0000-0000F21D0000}"/>
    <cellStyle name="20% - Accent4 2 2 2 2 2 3 4" xfId="13299" xr:uid="{00000000-0005-0000-0000-0000F31D0000}"/>
    <cellStyle name="20% - Accent4 2 2 2 2 2 3_OATT calc" xfId="13300" xr:uid="{00000000-0005-0000-0000-0000F41D0000}"/>
    <cellStyle name="20% - Accent4 2 2 2 2 2 4" xfId="13301" xr:uid="{00000000-0005-0000-0000-0000F51D0000}"/>
    <cellStyle name="20% - Accent4 2 2 2 2 2 4 2" xfId="13302" xr:uid="{00000000-0005-0000-0000-0000F61D0000}"/>
    <cellStyle name="20% - Accent4 2 2 2 2 2 4 3" xfId="13303" xr:uid="{00000000-0005-0000-0000-0000F71D0000}"/>
    <cellStyle name="20% - Accent4 2 2 2 2 2 4_OATT calc" xfId="13304" xr:uid="{00000000-0005-0000-0000-0000F81D0000}"/>
    <cellStyle name="20% - Accent4 2 2 2 2 2 5" xfId="13305" xr:uid="{00000000-0005-0000-0000-0000F91D0000}"/>
    <cellStyle name="20% - Accent4 2 2 2 2 2 6" xfId="13306" xr:uid="{00000000-0005-0000-0000-0000FA1D0000}"/>
    <cellStyle name="20% - Accent4 2 2 2 2 2 7" xfId="13307" xr:uid="{00000000-0005-0000-0000-0000FB1D0000}"/>
    <cellStyle name="20% - Accent4 2 2 2 2 2 8" xfId="13308" xr:uid="{00000000-0005-0000-0000-0000FC1D0000}"/>
    <cellStyle name="20% - Accent4 2 2 2 2 2 9" xfId="13309" xr:uid="{00000000-0005-0000-0000-0000FD1D0000}"/>
    <cellStyle name="20% - Accent4 2 2 2 2 2_OATT calc" xfId="13310" xr:uid="{00000000-0005-0000-0000-0000FE1D0000}"/>
    <cellStyle name="20% - Accent4 2 2 2 2 3" xfId="5854" xr:uid="{00000000-0005-0000-0000-0000FF1D0000}"/>
    <cellStyle name="20% - Accent4 2 2 2 2 3 2" xfId="13311" xr:uid="{00000000-0005-0000-0000-0000001E0000}"/>
    <cellStyle name="20% - Accent4 2 2 2 2 3 2 2" xfId="13312" xr:uid="{00000000-0005-0000-0000-0000011E0000}"/>
    <cellStyle name="20% - Accent4 2 2 2 2 3 2 3" xfId="13313" xr:uid="{00000000-0005-0000-0000-0000021E0000}"/>
    <cellStyle name="20% - Accent4 2 2 2 2 3 2_OATT calc" xfId="13314" xr:uid="{00000000-0005-0000-0000-0000031E0000}"/>
    <cellStyle name="20% - Accent4 2 2 2 2 3 3" xfId="13315" xr:uid="{00000000-0005-0000-0000-0000041E0000}"/>
    <cellStyle name="20% - Accent4 2 2 2 2 3 4" xfId="13316" xr:uid="{00000000-0005-0000-0000-0000051E0000}"/>
    <cellStyle name="20% - Accent4 2 2 2 2 3 5" xfId="13317" xr:uid="{00000000-0005-0000-0000-0000061E0000}"/>
    <cellStyle name="20% - Accent4 2 2 2 2 3_OATT calc" xfId="13318" xr:uid="{00000000-0005-0000-0000-0000071E0000}"/>
    <cellStyle name="20% - Accent4 2 2 2 2 4" xfId="13319" xr:uid="{00000000-0005-0000-0000-0000081E0000}"/>
    <cellStyle name="20% - Accent4 2 2 2 2 4 2" xfId="13320" xr:uid="{00000000-0005-0000-0000-0000091E0000}"/>
    <cellStyle name="20% - Accent4 2 2 2 2 4 2 2" xfId="13321" xr:uid="{00000000-0005-0000-0000-00000A1E0000}"/>
    <cellStyle name="20% - Accent4 2 2 2 2 4 2 3" xfId="13322" xr:uid="{00000000-0005-0000-0000-00000B1E0000}"/>
    <cellStyle name="20% - Accent4 2 2 2 2 4 2_OATT calc" xfId="13323" xr:uid="{00000000-0005-0000-0000-00000C1E0000}"/>
    <cellStyle name="20% - Accent4 2 2 2 2 4 3" xfId="13324" xr:uid="{00000000-0005-0000-0000-00000D1E0000}"/>
    <cellStyle name="20% - Accent4 2 2 2 2 4 4" xfId="13325" xr:uid="{00000000-0005-0000-0000-00000E1E0000}"/>
    <cellStyle name="20% - Accent4 2 2 2 2 4_OATT calc" xfId="13326" xr:uid="{00000000-0005-0000-0000-00000F1E0000}"/>
    <cellStyle name="20% - Accent4 2 2 2 2 5" xfId="13327" xr:uid="{00000000-0005-0000-0000-0000101E0000}"/>
    <cellStyle name="20% - Accent4 2 2 2 2 5 2" xfId="13328" xr:uid="{00000000-0005-0000-0000-0000111E0000}"/>
    <cellStyle name="20% - Accent4 2 2 2 2 5 3" xfId="13329" xr:uid="{00000000-0005-0000-0000-0000121E0000}"/>
    <cellStyle name="20% - Accent4 2 2 2 2 5_OATT calc" xfId="13330" xr:uid="{00000000-0005-0000-0000-0000131E0000}"/>
    <cellStyle name="20% - Accent4 2 2 2 2 6" xfId="13331" xr:uid="{00000000-0005-0000-0000-0000141E0000}"/>
    <cellStyle name="20% - Accent4 2 2 2 2 7" xfId="13332" xr:uid="{00000000-0005-0000-0000-0000151E0000}"/>
    <cellStyle name="20% - Accent4 2 2 2 2 8" xfId="13333" xr:uid="{00000000-0005-0000-0000-0000161E0000}"/>
    <cellStyle name="20% - Accent4 2 2 2 2 9" xfId="13334" xr:uid="{00000000-0005-0000-0000-0000171E0000}"/>
    <cellStyle name="20% - Accent4 2 2 2 2_OATT calc" xfId="13335" xr:uid="{00000000-0005-0000-0000-0000181E0000}"/>
    <cellStyle name="20% - Accent4 2 2 2 3" xfId="4479" xr:uid="{00000000-0005-0000-0000-0000191E0000}"/>
    <cellStyle name="20% - Accent4 2 2 2 3 10" xfId="13336" xr:uid="{00000000-0005-0000-0000-00001A1E0000}"/>
    <cellStyle name="20% - Accent4 2 2 2 3 11" xfId="13337" xr:uid="{00000000-0005-0000-0000-00001B1E0000}"/>
    <cellStyle name="20% - Accent4 2 2 2 3 2" xfId="13338" xr:uid="{00000000-0005-0000-0000-00001C1E0000}"/>
    <cellStyle name="20% - Accent4 2 2 2 3 2 2" xfId="13339" xr:uid="{00000000-0005-0000-0000-00001D1E0000}"/>
    <cellStyle name="20% - Accent4 2 2 2 3 2 2 2" xfId="13340" xr:uid="{00000000-0005-0000-0000-00001E1E0000}"/>
    <cellStyle name="20% - Accent4 2 2 2 3 2 2 3" xfId="13341" xr:uid="{00000000-0005-0000-0000-00001F1E0000}"/>
    <cellStyle name="20% - Accent4 2 2 2 3 2 2_OATT calc" xfId="13342" xr:uid="{00000000-0005-0000-0000-0000201E0000}"/>
    <cellStyle name="20% - Accent4 2 2 2 3 2 3" xfId="13343" xr:uid="{00000000-0005-0000-0000-0000211E0000}"/>
    <cellStyle name="20% - Accent4 2 2 2 3 2 4" xfId="13344" xr:uid="{00000000-0005-0000-0000-0000221E0000}"/>
    <cellStyle name="20% - Accent4 2 2 2 3 2 5" xfId="13345" xr:uid="{00000000-0005-0000-0000-0000231E0000}"/>
    <cellStyle name="20% - Accent4 2 2 2 3 2_OATT calc" xfId="13346" xr:uid="{00000000-0005-0000-0000-0000241E0000}"/>
    <cellStyle name="20% - Accent4 2 2 2 3 3" xfId="13347" xr:uid="{00000000-0005-0000-0000-0000251E0000}"/>
    <cellStyle name="20% - Accent4 2 2 2 3 3 2" xfId="13348" xr:uid="{00000000-0005-0000-0000-0000261E0000}"/>
    <cellStyle name="20% - Accent4 2 2 2 3 3 2 2" xfId="13349" xr:uid="{00000000-0005-0000-0000-0000271E0000}"/>
    <cellStyle name="20% - Accent4 2 2 2 3 3 2 3" xfId="13350" xr:uid="{00000000-0005-0000-0000-0000281E0000}"/>
    <cellStyle name="20% - Accent4 2 2 2 3 3 2_OATT calc" xfId="13351" xr:uid="{00000000-0005-0000-0000-0000291E0000}"/>
    <cellStyle name="20% - Accent4 2 2 2 3 3 3" xfId="13352" xr:uid="{00000000-0005-0000-0000-00002A1E0000}"/>
    <cellStyle name="20% - Accent4 2 2 2 3 3 4" xfId="13353" xr:uid="{00000000-0005-0000-0000-00002B1E0000}"/>
    <cellStyle name="20% - Accent4 2 2 2 3 3_OATT calc" xfId="13354" xr:uid="{00000000-0005-0000-0000-00002C1E0000}"/>
    <cellStyle name="20% - Accent4 2 2 2 3 4" xfId="13355" xr:uid="{00000000-0005-0000-0000-00002D1E0000}"/>
    <cellStyle name="20% - Accent4 2 2 2 3 4 2" xfId="13356" xr:uid="{00000000-0005-0000-0000-00002E1E0000}"/>
    <cellStyle name="20% - Accent4 2 2 2 3 4 3" xfId="13357" xr:uid="{00000000-0005-0000-0000-00002F1E0000}"/>
    <cellStyle name="20% - Accent4 2 2 2 3 4_OATT calc" xfId="13358" xr:uid="{00000000-0005-0000-0000-0000301E0000}"/>
    <cellStyle name="20% - Accent4 2 2 2 3 5" xfId="13359" xr:uid="{00000000-0005-0000-0000-0000311E0000}"/>
    <cellStyle name="20% - Accent4 2 2 2 3 6" xfId="13360" xr:uid="{00000000-0005-0000-0000-0000321E0000}"/>
    <cellStyle name="20% - Accent4 2 2 2 3 7" xfId="13361" xr:uid="{00000000-0005-0000-0000-0000331E0000}"/>
    <cellStyle name="20% - Accent4 2 2 2 3 8" xfId="13362" xr:uid="{00000000-0005-0000-0000-0000341E0000}"/>
    <cellStyle name="20% - Accent4 2 2 2 3 9" xfId="13363" xr:uid="{00000000-0005-0000-0000-0000351E0000}"/>
    <cellStyle name="20% - Accent4 2 2 2 3_OATT calc" xfId="13364" xr:uid="{00000000-0005-0000-0000-0000361E0000}"/>
    <cellStyle name="20% - Accent4 2 2 2 4" xfId="5379" xr:uid="{00000000-0005-0000-0000-0000371E0000}"/>
    <cellStyle name="20% - Accent4 2 2 2 4 2" xfId="13365" xr:uid="{00000000-0005-0000-0000-0000381E0000}"/>
    <cellStyle name="20% - Accent4 2 2 2 4 2 2" xfId="13366" xr:uid="{00000000-0005-0000-0000-0000391E0000}"/>
    <cellStyle name="20% - Accent4 2 2 2 4 2 3" xfId="13367" xr:uid="{00000000-0005-0000-0000-00003A1E0000}"/>
    <cellStyle name="20% - Accent4 2 2 2 4 2_OATT calc" xfId="13368" xr:uid="{00000000-0005-0000-0000-00003B1E0000}"/>
    <cellStyle name="20% - Accent4 2 2 2 4 3" xfId="13369" xr:uid="{00000000-0005-0000-0000-00003C1E0000}"/>
    <cellStyle name="20% - Accent4 2 2 2 4 4" xfId="13370" xr:uid="{00000000-0005-0000-0000-00003D1E0000}"/>
    <cellStyle name="20% - Accent4 2 2 2 4 5" xfId="13371" xr:uid="{00000000-0005-0000-0000-00003E1E0000}"/>
    <cellStyle name="20% - Accent4 2 2 2 4_OATT calc" xfId="13372" xr:uid="{00000000-0005-0000-0000-00003F1E0000}"/>
    <cellStyle name="20% - Accent4 2 2 2 5" xfId="13373" xr:uid="{00000000-0005-0000-0000-0000401E0000}"/>
    <cellStyle name="20% - Accent4 2 2 2 5 2" xfId="13374" xr:uid="{00000000-0005-0000-0000-0000411E0000}"/>
    <cellStyle name="20% - Accent4 2 2 2 5 2 2" xfId="13375" xr:uid="{00000000-0005-0000-0000-0000421E0000}"/>
    <cellStyle name="20% - Accent4 2 2 2 5 2 3" xfId="13376" xr:uid="{00000000-0005-0000-0000-0000431E0000}"/>
    <cellStyle name="20% - Accent4 2 2 2 5 2_OATT calc" xfId="13377" xr:uid="{00000000-0005-0000-0000-0000441E0000}"/>
    <cellStyle name="20% - Accent4 2 2 2 5 3" xfId="13378" xr:uid="{00000000-0005-0000-0000-0000451E0000}"/>
    <cellStyle name="20% - Accent4 2 2 2 5 4" xfId="13379" xr:uid="{00000000-0005-0000-0000-0000461E0000}"/>
    <cellStyle name="20% - Accent4 2 2 2 5_OATT calc" xfId="13380" xr:uid="{00000000-0005-0000-0000-0000471E0000}"/>
    <cellStyle name="20% - Accent4 2 2 2 6" xfId="13381" xr:uid="{00000000-0005-0000-0000-0000481E0000}"/>
    <cellStyle name="20% - Accent4 2 2 2 6 2" xfId="13382" xr:uid="{00000000-0005-0000-0000-0000491E0000}"/>
    <cellStyle name="20% - Accent4 2 2 2 6 3" xfId="13383" xr:uid="{00000000-0005-0000-0000-00004A1E0000}"/>
    <cellStyle name="20% - Accent4 2 2 2 6_OATT calc" xfId="13384" xr:uid="{00000000-0005-0000-0000-00004B1E0000}"/>
    <cellStyle name="20% - Accent4 2 2 2 7" xfId="13385" xr:uid="{00000000-0005-0000-0000-00004C1E0000}"/>
    <cellStyle name="20% - Accent4 2 2 2 8" xfId="13386" xr:uid="{00000000-0005-0000-0000-00004D1E0000}"/>
    <cellStyle name="20% - Accent4 2 2 2 9" xfId="13387" xr:uid="{00000000-0005-0000-0000-00004E1E0000}"/>
    <cellStyle name="20% - Accent4 2 2 2_OATT calc" xfId="13388" xr:uid="{00000000-0005-0000-0000-00004F1E0000}"/>
    <cellStyle name="20% - Accent4 2 2 3" xfId="3281" xr:uid="{00000000-0005-0000-0000-0000501E0000}"/>
    <cellStyle name="20% - Accent4 2 2 3 10" xfId="13389" xr:uid="{00000000-0005-0000-0000-0000511E0000}"/>
    <cellStyle name="20% - Accent4 2 2 3 11" xfId="13390" xr:uid="{00000000-0005-0000-0000-0000521E0000}"/>
    <cellStyle name="20% - Accent4 2 2 3 12" xfId="13391" xr:uid="{00000000-0005-0000-0000-0000531E0000}"/>
    <cellStyle name="20% - Accent4 2 2 3 2" xfId="3863" xr:uid="{00000000-0005-0000-0000-0000541E0000}"/>
    <cellStyle name="20% - Accent4 2 2 3 2 10" xfId="13392" xr:uid="{00000000-0005-0000-0000-0000551E0000}"/>
    <cellStyle name="20% - Accent4 2 2 3 2 11" xfId="13393" xr:uid="{00000000-0005-0000-0000-0000561E0000}"/>
    <cellStyle name="20% - Accent4 2 2 3 2 2" xfId="4963" xr:uid="{00000000-0005-0000-0000-0000571E0000}"/>
    <cellStyle name="20% - Accent4 2 2 3 2 2 10" xfId="13394" xr:uid="{00000000-0005-0000-0000-0000581E0000}"/>
    <cellStyle name="20% - Accent4 2 2 3 2 2 11" xfId="13395" xr:uid="{00000000-0005-0000-0000-0000591E0000}"/>
    <cellStyle name="20% - Accent4 2 2 3 2 2 2" xfId="13396" xr:uid="{00000000-0005-0000-0000-00005A1E0000}"/>
    <cellStyle name="20% - Accent4 2 2 3 2 2 2 2" xfId="13397" xr:uid="{00000000-0005-0000-0000-00005B1E0000}"/>
    <cellStyle name="20% - Accent4 2 2 3 2 2 2 2 2" xfId="13398" xr:uid="{00000000-0005-0000-0000-00005C1E0000}"/>
    <cellStyle name="20% - Accent4 2 2 3 2 2 2 2 3" xfId="13399" xr:uid="{00000000-0005-0000-0000-00005D1E0000}"/>
    <cellStyle name="20% - Accent4 2 2 3 2 2 2 2_OATT calc" xfId="13400" xr:uid="{00000000-0005-0000-0000-00005E1E0000}"/>
    <cellStyle name="20% - Accent4 2 2 3 2 2 2 3" xfId="13401" xr:uid="{00000000-0005-0000-0000-00005F1E0000}"/>
    <cellStyle name="20% - Accent4 2 2 3 2 2 2 4" xfId="13402" xr:uid="{00000000-0005-0000-0000-0000601E0000}"/>
    <cellStyle name="20% - Accent4 2 2 3 2 2 2 5" xfId="13403" xr:uid="{00000000-0005-0000-0000-0000611E0000}"/>
    <cellStyle name="20% - Accent4 2 2 3 2 2 2_OATT calc" xfId="13404" xr:uid="{00000000-0005-0000-0000-0000621E0000}"/>
    <cellStyle name="20% - Accent4 2 2 3 2 2 3" xfId="13405" xr:uid="{00000000-0005-0000-0000-0000631E0000}"/>
    <cellStyle name="20% - Accent4 2 2 3 2 2 3 2" xfId="13406" xr:uid="{00000000-0005-0000-0000-0000641E0000}"/>
    <cellStyle name="20% - Accent4 2 2 3 2 2 3 2 2" xfId="13407" xr:uid="{00000000-0005-0000-0000-0000651E0000}"/>
    <cellStyle name="20% - Accent4 2 2 3 2 2 3 2 3" xfId="13408" xr:uid="{00000000-0005-0000-0000-0000661E0000}"/>
    <cellStyle name="20% - Accent4 2 2 3 2 2 3 2_OATT calc" xfId="13409" xr:uid="{00000000-0005-0000-0000-0000671E0000}"/>
    <cellStyle name="20% - Accent4 2 2 3 2 2 3 3" xfId="13410" xr:uid="{00000000-0005-0000-0000-0000681E0000}"/>
    <cellStyle name="20% - Accent4 2 2 3 2 2 3 4" xfId="13411" xr:uid="{00000000-0005-0000-0000-0000691E0000}"/>
    <cellStyle name="20% - Accent4 2 2 3 2 2 3_OATT calc" xfId="13412" xr:uid="{00000000-0005-0000-0000-00006A1E0000}"/>
    <cellStyle name="20% - Accent4 2 2 3 2 2 4" xfId="13413" xr:uid="{00000000-0005-0000-0000-00006B1E0000}"/>
    <cellStyle name="20% - Accent4 2 2 3 2 2 4 2" xfId="13414" xr:uid="{00000000-0005-0000-0000-00006C1E0000}"/>
    <cellStyle name="20% - Accent4 2 2 3 2 2 4 3" xfId="13415" xr:uid="{00000000-0005-0000-0000-00006D1E0000}"/>
    <cellStyle name="20% - Accent4 2 2 3 2 2 4_OATT calc" xfId="13416" xr:uid="{00000000-0005-0000-0000-00006E1E0000}"/>
    <cellStyle name="20% - Accent4 2 2 3 2 2 5" xfId="13417" xr:uid="{00000000-0005-0000-0000-00006F1E0000}"/>
    <cellStyle name="20% - Accent4 2 2 3 2 2 6" xfId="13418" xr:uid="{00000000-0005-0000-0000-0000701E0000}"/>
    <cellStyle name="20% - Accent4 2 2 3 2 2 7" xfId="13419" xr:uid="{00000000-0005-0000-0000-0000711E0000}"/>
    <cellStyle name="20% - Accent4 2 2 3 2 2 8" xfId="13420" xr:uid="{00000000-0005-0000-0000-0000721E0000}"/>
    <cellStyle name="20% - Accent4 2 2 3 2 2 9" xfId="13421" xr:uid="{00000000-0005-0000-0000-0000731E0000}"/>
    <cellStyle name="20% - Accent4 2 2 3 2 2_OATT calc" xfId="13422" xr:uid="{00000000-0005-0000-0000-0000741E0000}"/>
    <cellStyle name="20% - Accent4 2 2 3 2 3" xfId="5919" xr:uid="{00000000-0005-0000-0000-0000751E0000}"/>
    <cellStyle name="20% - Accent4 2 2 3 2 3 2" xfId="13423" xr:uid="{00000000-0005-0000-0000-0000761E0000}"/>
    <cellStyle name="20% - Accent4 2 2 3 2 3 2 2" xfId="13424" xr:uid="{00000000-0005-0000-0000-0000771E0000}"/>
    <cellStyle name="20% - Accent4 2 2 3 2 3 2 3" xfId="13425" xr:uid="{00000000-0005-0000-0000-0000781E0000}"/>
    <cellStyle name="20% - Accent4 2 2 3 2 3 2_OATT calc" xfId="13426" xr:uid="{00000000-0005-0000-0000-0000791E0000}"/>
    <cellStyle name="20% - Accent4 2 2 3 2 3 3" xfId="13427" xr:uid="{00000000-0005-0000-0000-00007A1E0000}"/>
    <cellStyle name="20% - Accent4 2 2 3 2 3 4" xfId="13428" xr:uid="{00000000-0005-0000-0000-00007B1E0000}"/>
    <cellStyle name="20% - Accent4 2 2 3 2 3 5" xfId="13429" xr:uid="{00000000-0005-0000-0000-00007C1E0000}"/>
    <cellStyle name="20% - Accent4 2 2 3 2 3_OATT calc" xfId="13430" xr:uid="{00000000-0005-0000-0000-00007D1E0000}"/>
    <cellStyle name="20% - Accent4 2 2 3 2 4" xfId="13431" xr:uid="{00000000-0005-0000-0000-00007E1E0000}"/>
    <cellStyle name="20% - Accent4 2 2 3 2 4 2" xfId="13432" xr:uid="{00000000-0005-0000-0000-00007F1E0000}"/>
    <cellStyle name="20% - Accent4 2 2 3 2 4 2 2" xfId="13433" xr:uid="{00000000-0005-0000-0000-0000801E0000}"/>
    <cellStyle name="20% - Accent4 2 2 3 2 4 2 3" xfId="13434" xr:uid="{00000000-0005-0000-0000-0000811E0000}"/>
    <cellStyle name="20% - Accent4 2 2 3 2 4 2_OATT calc" xfId="13435" xr:uid="{00000000-0005-0000-0000-0000821E0000}"/>
    <cellStyle name="20% - Accent4 2 2 3 2 4 3" xfId="13436" xr:uid="{00000000-0005-0000-0000-0000831E0000}"/>
    <cellStyle name="20% - Accent4 2 2 3 2 4 4" xfId="13437" xr:uid="{00000000-0005-0000-0000-0000841E0000}"/>
    <cellStyle name="20% - Accent4 2 2 3 2 4_OATT calc" xfId="13438" xr:uid="{00000000-0005-0000-0000-0000851E0000}"/>
    <cellStyle name="20% - Accent4 2 2 3 2 5" xfId="13439" xr:uid="{00000000-0005-0000-0000-0000861E0000}"/>
    <cellStyle name="20% - Accent4 2 2 3 2 5 2" xfId="13440" xr:uid="{00000000-0005-0000-0000-0000871E0000}"/>
    <cellStyle name="20% - Accent4 2 2 3 2 5 3" xfId="13441" xr:uid="{00000000-0005-0000-0000-0000881E0000}"/>
    <cellStyle name="20% - Accent4 2 2 3 2 5_OATT calc" xfId="13442" xr:uid="{00000000-0005-0000-0000-0000891E0000}"/>
    <cellStyle name="20% - Accent4 2 2 3 2 6" xfId="13443" xr:uid="{00000000-0005-0000-0000-00008A1E0000}"/>
    <cellStyle name="20% - Accent4 2 2 3 2 7" xfId="13444" xr:uid="{00000000-0005-0000-0000-00008B1E0000}"/>
    <cellStyle name="20% - Accent4 2 2 3 2 8" xfId="13445" xr:uid="{00000000-0005-0000-0000-00008C1E0000}"/>
    <cellStyle name="20% - Accent4 2 2 3 2 9" xfId="13446" xr:uid="{00000000-0005-0000-0000-00008D1E0000}"/>
    <cellStyle name="20% - Accent4 2 2 3 2_OATT calc" xfId="13447" xr:uid="{00000000-0005-0000-0000-00008E1E0000}"/>
    <cellStyle name="20% - Accent4 2 2 3 3" xfId="4545" xr:uid="{00000000-0005-0000-0000-00008F1E0000}"/>
    <cellStyle name="20% - Accent4 2 2 3 3 10" xfId="13448" xr:uid="{00000000-0005-0000-0000-0000901E0000}"/>
    <cellStyle name="20% - Accent4 2 2 3 3 11" xfId="13449" xr:uid="{00000000-0005-0000-0000-0000911E0000}"/>
    <cellStyle name="20% - Accent4 2 2 3 3 2" xfId="13450" xr:uid="{00000000-0005-0000-0000-0000921E0000}"/>
    <cellStyle name="20% - Accent4 2 2 3 3 2 2" xfId="13451" xr:uid="{00000000-0005-0000-0000-0000931E0000}"/>
    <cellStyle name="20% - Accent4 2 2 3 3 2 2 2" xfId="13452" xr:uid="{00000000-0005-0000-0000-0000941E0000}"/>
    <cellStyle name="20% - Accent4 2 2 3 3 2 2 3" xfId="13453" xr:uid="{00000000-0005-0000-0000-0000951E0000}"/>
    <cellStyle name="20% - Accent4 2 2 3 3 2 2_OATT calc" xfId="13454" xr:uid="{00000000-0005-0000-0000-0000961E0000}"/>
    <cellStyle name="20% - Accent4 2 2 3 3 2 3" xfId="13455" xr:uid="{00000000-0005-0000-0000-0000971E0000}"/>
    <cellStyle name="20% - Accent4 2 2 3 3 2 4" xfId="13456" xr:uid="{00000000-0005-0000-0000-0000981E0000}"/>
    <cellStyle name="20% - Accent4 2 2 3 3 2 5" xfId="13457" xr:uid="{00000000-0005-0000-0000-0000991E0000}"/>
    <cellStyle name="20% - Accent4 2 2 3 3 2_OATT calc" xfId="13458" xr:uid="{00000000-0005-0000-0000-00009A1E0000}"/>
    <cellStyle name="20% - Accent4 2 2 3 3 3" xfId="13459" xr:uid="{00000000-0005-0000-0000-00009B1E0000}"/>
    <cellStyle name="20% - Accent4 2 2 3 3 3 2" xfId="13460" xr:uid="{00000000-0005-0000-0000-00009C1E0000}"/>
    <cellStyle name="20% - Accent4 2 2 3 3 3 2 2" xfId="13461" xr:uid="{00000000-0005-0000-0000-00009D1E0000}"/>
    <cellStyle name="20% - Accent4 2 2 3 3 3 2 3" xfId="13462" xr:uid="{00000000-0005-0000-0000-00009E1E0000}"/>
    <cellStyle name="20% - Accent4 2 2 3 3 3 2_OATT calc" xfId="13463" xr:uid="{00000000-0005-0000-0000-00009F1E0000}"/>
    <cellStyle name="20% - Accent4 2 2 3 3 3 3" xfId="13464" xr:uid="{00000000-0005-0000-0000-0000A01E0000}"/>
    <cellStyle name="20% - Accent4 2 2 3 3 3 4" xfId="13465" xr:uid="{00000000-0005-0000-0000-0000A11E0000}"/>
    <cellStyle name="20% - Accent4 2 2 3 3 3_OATT calc" xfId="13466" xr:uid="{00000000-0005-0000-0000-0000A21E0000}"/>
    <cellStyle name="20% - Accent4 2 2 3 3 4" xfId="13467" xr:uid="{00000000-0005-0000-0000-0000A31E0000}"/>
    <cellStyle name="20% - Accent4 2 2 3 3 4 2" xfId="13468" xr:uid="{00000000-0005-0000-0000-0000A41E0000}"/>
    <cellStyle name="20% - Accent4 2 2 3 3 4 3" xfId="13469" xr:uid="{00000000-0005-0000-0000-0000A51E0000}"/>
    <cellStyle name="20% - Accent4 2 2 3 3 4_OATT calc" xfId="13470" xr:uid="{00000000-0005-0000-0000-0000A61E0000}"/>
    <cellStyle name="20% - Accent4 2 2 3 3 5" xfId="13471" xr:uid="{00000000-0005-0000-0000-0000A71E0000}"/>
    <cellStyle name="20% - Accent4 2 2 3 3 6" xfId="13472" xr:uid="{00000000-0005-0000-0000-0000A81E0000}"/>
    <cellStyle name="20% - Accent4 2 2 3 3 7" xfId="13473" xr:uid="{00000000-0005-0000-0000-0000A91E0000}"/>
    <cellStyle name="20% - Accent4 2 2 3 3 8" xfId="13474" xr:uid="{00000000-0005-0000-0000-0000AA1E0000}"/>
    <cellStyle name="20% - Accent4 2 2 3 3 9" xfId="13475" xr:uid="{00000000-0005-0000-0000-0000AB1E0000}"/>
    <cellStyle name="20% - Accent4 2 2 3 3_OATT calc" xfId="13476" xr:uid="{00000000-0005-0000-0000-0000AC1E0000}"/>
    <cellStyle name="20% - Accent4 2 2 3 4" xfId="5445" xr:uid="{00000000-0005-0000-0000-0000AD1E0000}"/>
    <cellStyle name="20% - Accent4 2 2 3 4 2" xfId="13477" xr:uid="{00000000-0005-0000-0000-0000AE1E0000}"/>
    <cellStyle name="20% - Accent4 2 2 3 4 2 2" xfId="13478" xr:uid="{00000000-0005-0000-0000-0000AF1E0000}"/>
    <cellStyle name="20% - Accent4 2 2 3 4 2 3" xfId="13479" xr:uid="{00000000-0005-0000-0000-0000B01E0000}"/>
    <cellStyle name="20% - Accent4 2 2 3 4 2_OATT calc" xfId="13480" xr:uid="{00000000-0005-0000-0000-0000B11E0000}"/>
    <cellStyle name="20% - Accent4 2 2 3 4 3" xfId="13481" xr:uid="{00000000-0005-0000-0000-0000B21E0000}"/>
    <cellStyle name="20% - Accent4 2 2 3 4 4" xfId="13482" xr:uid="{00000000-0005-0000-0000-0000B31E0000}"/>
    <cellStyle name="20% - Accent4 2 2 3 4 5" xfId="13483" xr:uid="{00000000-0005-0000-0000-0000B41E0000}"/>
    <cellStyle name="20% - Accent4 2 2 3 4_OATT calc" xfId="13484" xr:uid="{00000000-0005-0000-0000-0000B51E0000}"/>
    <cellStyle name="20% - Accent4 2 2 3 5" xfId="13485" xr:uid="{00000000-0005-0000-0000-0000B61E0000}"/>
    <cellStyle name="20% - Accent4 2 2 3 5 2" xfId="13486" xr:uid="{00000000-0005-0000-0000-0000B71E0000}"/>
    <cellStyle name="20% - Accent4 2 2 3 5 2 2" xfId="13487" xr:uid="{00000000-0005-0000-0000-0000B81E0000}"/>
    <cellStyle name="20% - Accent4 2 2 3 5 2 3" xfId="13488" xr:uid="{00000000-0005-0000-0000-0000B91E0000}"/>
    <cellStyle name="20% - Accent4 2 2 3 5 2_OATT calc" xfId="13489" xr:uid="{00000000-0005-0000-0000-0000BA1E0000}"/>
    <cellStyle name="20% - Accent4 2 2 3 5 3" xfId="13490" xr:uid="{00000000-0005-0000-0000-0000BB1E0000}"/>
    <cellStyle name="20% - Accent4 2 2 3 5 4" xfId="13491" xr:uid="{00000000-0005-0000-0000-0000BC1E0000}"/>
    <cellStyle name="20% - Accent4 2 2 3 5_OATT calc" xfId="13492" xr:uid="{00000000-0005-0000-0000-0000BD1E0000}"/>
    <cellStyle name="20% - Accent4 2 2 3 6" xfId="13493" xr:uid="{00000000-0005-0000-0000-0000BE1E0000}"/>
    <cellStyle name="20% - Accent4 2 2 3 6 2" xfId="13494" xr:uid="{00000000-0005-0000-0000-0000BF1E0000}"/>
    <cellStyle name="20% - Accent4 2 2 3 6 3" xfId="13495" xr:uid="{00000000-0005-0000-0000-0000C01E0000}"/>
    <cellStyle name="20% - Accent4 2 2 3 6_OATT calc" xfId="13496" xr:uid="{00000000-0005-0000-0000-0000C11E0000}"/>
    <cellStyle name="20% - Accent4 2 2 3 7" xfId="13497" xr:uid="{00000000-0005-0000-0000-0000C21E0000}"/>
    <cellStyle name="20% - Accent4 2 2 3 8" xfId="13498" xr:uid="{00000000-0005-0000-0000-0000C31E0000}"/>
    <cellStyle name="20% - Accent4 2 2 3 9" xfId="13499" xr:uid="{00000000-0005-0000-0000-0000C41E0000}"/>
    <cellStyle name="20% - Accent4 2 2 3_OATT calc" xfId="13500" xr:uid="{00000000-0005-0000-0000-0000C51E0000}"/>
    <cellStyle name="20% - Accent4 2 2 4" xfId="3597" xr:uid="{00000000-0005-0000-0000-0000C61E0000}"/>
    <cellStyle name="20% - Accent4 2 2 4 10" xfId="13501" xr:uid="{00000000-0005-0000-0000-0000C71E0000}"/>
    <cellStyle name="20% - Accent4 2 2 4 11" xfId="13502" xr:uid="{00000000-0005-0000-0000-0000C81E0000}"/>
    <cellStyle name="20% - Accent4 2 2 4 2" xfId="4698" xr:uid="{00000000-0005-0000-0000-0000C91E0000}"/>
    <cellStyle name="20% - Accent4 2 2 4 2 10" xfId="13503" xr:uid="{00000000-0005-0000-0000-0000CA1E0000}"/>
    <cellStyle name="20% - Accent4 2 2 4 2 11" xfId="13504" xr:uid="{00000000-0005-0000-0000-0000CB1E0000}"/>
    <cellStyle name="20% - Accent4 2 2 4 2 2" xfId="13505" xr:uid="{00000000-0005-0000-0000-0000CC1E0000}"/>
    <cellStyle name="20% - Accent4 2 2 4 2 2 2" xfId="13506" xr:uid="{00000000-0005-0000-0000-0000CD1E0000}"/>
    <cellStyle name="20% - Accent4 2 2 4 2 2 2 2" xfId="13507" xr:uid="{00000000-0005-0000-0000-0000CE1E0000}"/>
    <cellStyle name="20% - Accent4 2 2 4 2 2 2 3" xfId="13508" xr:uid="{00000000-0005-0000-0000-0000CF1E0000}"/>
    <cellStyle name="20% - Accent4 2 2 4 2 2 2_OATT calc" xfId="13509" xr:uid="{00000000-0005-0000-0000-0000D01E0000}"/>
    <cellStyle name="20% - Accent4 2 2 4 2 2 3" xfId="13510" xr:uid="{00000000-0005-0000-0000-0000D11E0000}"/>
    <cellStyle name="20% - Accent4 2 2 4 2 2 4" xfId="13511" xr:uid="{00000000-0005-0000-0000-0000D21E0000}"/>
    <cellStyle name="20% - Accent4 2 2 4 2 2 5" xfId="13512" xr:uid="{00000000-0005-0000-0000-0000D31E0000}"/>
    <cellStyle name="20% - Accent4 2 2 4 2 2_OATT calc" xfId="13513" xr:uid="{00000000-0005-0000-0000-0000D41E0000}"/>
    <cellStyle name="20% - Accent4 2 2 4 2 3" xfId="13514" xr:uid="{00000000-0005-0000-0000-0000D51E0000}"/>
    <cellStyle name="20% - Accent4 2 2 4 2 3 2" xfId="13515" xr:uid="{00000000-0005-0000-0000-0000D61E0000}"/>
    <cellStyle name="20% - Accent4 2 2 4 2 3 2 2" xfId="13516" xr:uid="{00000000-0005-0000-0000-0000D71E0000}"/>
    <cellStyle name="20% - Accent4 2 2 4 2 3 2 3" xfId="13517" xr:uid="{00000000-0005-0000-0000-0000D81E0000}"/>
    <cellStyle name="20% - Accent4 2 2 4 2 3 2_OATT calc" xfId="13518" xr:uid="{00000000-0005-0000-0000-0000D91E0000}"/>
    <cellStyle name="20% - Accent4 2 2 4 2 3 3" xfId="13519" xr:uid="{00000000-0005-0000-0000-0000DA1E0000}"/>
    <cellStyle name="20% - Accent4 2 2 4 2 3 4" xfId="13520" xr:uid="{00000000-0005-0000-0000-0000DB1E0000}"/>
    <cellStyle name="20% - Accent4 2 2 4 2 3_OATT calc" xfId="13521" xr:uid="{00000000-0005-0000-0000-0000DC1E0000}"/>
    <cellStyle name="20% - Accent4 2 2 4 2 4" xfId="13522" xr:uid="{00000000-0005-0000-0000-0000DD1E0000}"/>
    <cellStyle name="20% - Accent4 2 2 4 2 4 2" xfId="13523" xr:uid="{00000000-0005-0000-0000-0000DE1E0000}"/>
    <cellStyle name="20% - Accent4 2 2 4 2 4 3" xfId="13524" xr:uid="{00000000-0005-0000-0000-0000DF1E0000}"/>
    <cellStyle name="20% - Accent4 2 2 4 2 4_OATT calc" xfId="13525" xr:uid="{00000000-0005-0000-0000-0000E01E0000}"/>
    <cellStyle name="20% - Accent4 2 2 4 2 5" xfId="13526" xr:uid="{00000000-0005-0000-0000-0000E11E0000}"/>
    <cellStyle name="20% - Accent4 2 2 4 2 6" xfId="13527" xr:uid="{00000000-0005-0000-0000-0000E21E0000}"/>
    <cellStyle name="20% - Accent4 2 2 4 2 7" xfId="13528" xr:uid="{00000000-0005-0000-0000-0000E31E0000}"/>
    <cellStyle name="20% - Accent4 2 2 4 2 8" xfId="13529" xr:uid="{00000000-0005-0000-0000-0000E41E0000}"/>
    <cellStyle name="20% - Accent4 2 2 4 2 9" xfId="13530" xr:uid="{00000000-0005-0000-0000-0000E51E0000}"/>
    <cellStyle name="20% - Accent4 2 2 4 2_OATT calc" xfId="13531" xr:uid="{00000000-0005-0000-0000-0000E61E0000}"/>
    <cellStyle name="20% - Accent4 2 2 4 3" xfId="5661" xr:uid="{00000000-0005-0000-0000-0000E71E0000}"/>
    <cellStyle name="20% - Accent4 2 2 4 3 2" xfId="13532" xr:uid="{00000000-0005-0000-0000-0000E81E0000}"/>
    <cellStyle name="20% - Accent4 2 2 4 3 2 2" xfId="13533" xr:uid="{00000000-0005-0000-0000-0000E91E0000}"/>
    <cellStyle name="20% - Accent4 2 2 4 3 2 3" xfId="13534" xr:uid="{00000000-0005-0000-0000-0000EA1E0000}"/>
    <cellStyle name="20% - Accent4 2 2 4 3 2_OATT calc" xfId="13535" xr:uid="{00000000-0005-0000-0000-0000EB1E0000}"/>
    <cellStyle name="20% - Accent4 2 2 4 3 3" xfId="13536" xr:uid="{00000000-0005-0000-0000-0000EC1E0000}"/>
    <cellStyle name="20% - Accent4 2 2 4 3 4" xfId="13537" xr:uid="{00000000-0005-0000-0000-0000ED1E0000}"/>
    <cellStyle name="20% - Accent4 2 2 4 3 5" xfId="13538" xr:uid="{00000000-0005-0000-0000-0000EE1E0000}"/>
    <cellStyle name="20% - Accent4 2 2 4 3_OATT calc" xfId="13539" xr:uid="{00000000-0005-0000-0000-0000EF1E0000}"/>
    <cellStyle name="20% - Accent4 2 2 4 4" xfId="13540" xr:uid="{00000000-0005-0000-0000-0000F01E0000}"/>
    <cellStyle name="20% - Accent4 2 2 4 4 2" xfId="13541" xr:uid="{00000000-0005-0000-0000-0000F11E0000}"/>
    <cellStyle name="20% - Accent4 2 2 4 4 2 2" xfId="13542" xr:uid="{00000000-0005-0000-0000-0000F21E0000}"/>
    <cellStyle name="20% - Accent4 2 2 4 4 2 3" xfId="13543" xr:uid="{00000000-0005-0000-0000-0000F31E0000}"/>
    <cellStyle name="20% - Accent4 2 2 4 4 2_OATT calc" xfId="13544" xr:uid="{00000000-0005-0000-0000-0000F41E0000}"/>
    <cellStyle name="20% - Accent4 2 2 4 4 3" xfId="13545" xr:uid="{00000000-0005-0000-0000-0000F51E0000}"/>
    <cellStyle name="20% - Accent4 2 2 4 4 4" xfId="13546" xr:uid="{00000000-0005-0000-0000-0000F61E0000}"/>
    <cellStyle name="20% - Accent4 2 2 4 4_OATT calc" xfId="13547" xr:uid="{00000000-0005-0000-0000-0000F71E0000}"/>
    <cellStyle name="20% - Accent4 2 2 4 5" xfId="13548" xr:uid="{00000000-0005-0000-0000-0000F81E0000}"/>
    <cellStyle name="20% - Accent4 2 2 4 5 2" xfId="13549" xr:uid="{00000000-0005-0000-0000-0000F91E0000}"/>
    <cellStyle name="20% - Accent4 2 2 4 5 3" xfId="13550" xr:uid="{00000000-0005-0000-0000-0000FA1E0000}"/>
    <cellStyle name="20% - Accent4 2 2 4 5_OATT calc" xfId="13551" xr:uid="{00000000-0005-0000-0000-0000FB1E0000}"/>
    <cellStyle name="20% - Accent4 2 2 4 6" xfId="13552" xr:uid="{00000000-0005-0000-0000-0000FC1E0000}"/>
    <cellStyle name="20% - Accent4 2 2 4 7" xfId="13553" xr:uid="{00000000-0005-0000-0000-0000FD1E0000}"/>
    <cellStyle name="20% - Accent4 2 2 4 8" xfId="13554" xr:uid="{00000000-0005-0000-0000-0000FE1E0000}"/>
    <cellStyle name="20% - Accent4 2 2 4 9" xfId="13555" xr:uid="{00000000-0005-0000-0000-0000FF1E0000}"/>
    <cellStyle name="20% - Accent4 2 2 4_OATT calc" xfId="13556" xr:uid="{00000000-0005-0000-0000-0000001F0000}"/>
    <cellStyle name="20% - Accent4 2 2 5" xfId="4277" xr:uid="{00000000-0005-0000-0000-0000011F0000}"/>
    <cellStyle name="20% - Accent4 2 2 5 10" xfId="13557" xr:uid="{00000000-0005-0000-0000-0000021F0000}"/>
    <cellStyle name="20% - Accent4 2 2 5 11" xfId="13558" xr:uid="{00000000-0005-0000-0000-0000031F0000}"/>
    <cellStyle name="20% - Accent4 2 2 5 2" xfId="13559" xr:uid="{00000000-0005-0000-0000-0000041F0000}"/>
    <cellStyle name="20% - Accent4 2 2 5 2 2" xfId="13560" xr:uid="{00000000-0005-0000-0000-0000051F0000}"/>
    <cellStyle name="20% - Accent4 2 2 5 2 2 2" xfId="13561" xr:uid="{00000000-0005-0000-0000-0000061F0000}"/>
    <cellStyle name="20% - Accent4 2 2 5 2 2 3" xfId="13562" xr:uid="{00000000-0005-0000-0000-0000071F0000}"/>
    <cellStyle name="20% - Accent4 2 2 5 2 2_OATT calc" xfId="13563" xr:uid="{00000000-0005-0000-0000-0000081F0000}"/>
    <cellStyle name="20% - Accent4 2 2 5 2 3" xfId="13564" xr:uid="{00000000-0005-0000-0000-0000091F0000}"/>
    <cellStyle name="20% - Accent4 2 2 5 2 4" xfId="13565" xr:uid="{00000000-0005-0000-0000-00000A1F0000}"/>
    <cellStyle name="20% - Accent4 2 2 5 2 5" xfId="13566" xr:uid="{00000000-0005-0000-0000-00000B1F0000}"/>
    <cellStyle name="20% - Accent4 2 2 5 2_OATT calc" xfId="13567" xr:uid="{00000000-0005-0000-0000-00000C1F0000}"/>
    <cellStyle name="20% - Accent4 2 2 5 3" xfId="13568" xr:uid="{00000000-0005-0000-0000-00000D1F0000}"/>
    <cellStyle name="20% - Accent4 2 2 5 3 2" xfId="13569" xr:uid="{00000000-0005-0000-0000-00000E1F0000}"/>
    <cellStyle name="20% - Accent4 2 2 5 3 2 2" xfId="13570" xr:uid="{00000000-0005-0000-0000-00000F1F0000}"/>
    <cellStyle name="20% - Accent4 2 2 5 3 2 3" xfId="13571" xr:uid="{00000000-0005-0000-0000-0000101F0000}"/>
    <cellStyle name="20% - Accent4 2 2 5 3 2_OATT calc" xfId="13572" xr:uid="{00000000-0005-0000-0000-0000111F0000}"/>
    <cellStyle name="20% - Accent4 2 2 5 3 3" xfId="13573" xr:uid="{00000000-0005-0000-0000-0000121F0000}"/>
    <cellStyle name="20% - Accent4 2 2 5 3 4" xfId="13574" xr:uid="{00000000-0005-0000-0000-0000131F0000}"/>
    <cellStyle name="20% - Accent4 2 2 5 3_OATT calc" xfId="13575" xr:uid="{00000000-0005-0000-0000-0000141F0000}"/>
    <cellStyle name="20% - Accent4 2 2 5 4" xfId="13576" xr:uid="{00000000-0005-0000-0000-0000151F0000}"/>
    <cellStyle name="20% - Accent4 2 2 5 4 2" xfId="13577" xr:uid="{00000000-0005-0000-0000-0000161F0000}"/>
    <cellStyle name="20% - Accent4 2 2 5 4 3" xfId="13578" xr:uid="{00000000-0005-0000-0000-0000171F0000}"/>
    <cellStyle name="20% - Accent4 2 2 5 4_OATT calc" xfId="13579" xr:uid="{00000000-0005-0000-0000-0000181F0000}"/>
    <cellStyle name="20% - Accent4 2 2 5 5" xfId="13580" xr:uid="{00000000-0005-0000-0000-0000191F0000}"/>
    <cellStyle name="20% - Accent4 2 2 5 6" xfId="13581" xr:uid="{00000000-0005-0000-0000-00001A1F0000}"/>
    <cellStyle name="20% - Accent4 2 2 5 7" xfId="13582" xr:uid="{00000000-0005-0000-0000-00001B1F0000}"/>
    <cellStyle name="20% - Accent4 2 2 5 8" xfId="13583" xr:uid="{00000000-0005-0000-0000-00001C1F0000}"/>
    <cellStyle name="20% - Accent4 2 2 5 9" xfId="13584" xr:uid="{00000000-0005-0000-0000-00001D1F0000}"/>
    <cellStyle name="20% - Accent4 2 2 5_OATT calc" xfId="13585" xr:uid="{00000000-0005-0000-0000-00001E1F0000}"/>
    <cellStyle name="20% - Accent4 2 2 6" xfId="5177" xr:uid="{00000000-0005-0000-0000-00001F1F0000}"/>
    <cellStyle name="20% - Accent4 2 2 6 2" xfId="13586" xr:uid="{00000000-0005-0000-0000-0000201F0000}"/>
    <cellStyle name="20% - Accent4 2 2 6 2 2" xfId="13587" xr:uid="{00000000-0005-0000-0000-0000211F0000}"/>
    <cellStyle name="20% - Accent4 2 2 6 2 3" xfId="13588" xr:uid="{00000000-0005-0000-0000-0000221F0000}"/>
    <cellStyle name="20% - Accent4 2 2 6 2_OATT calc" xfId="13589" xr:uid="{00000000-0005-0000-0000-0000231F0000}"/>
    <cellStyle name="20% - Accent4 2 2 6 3" xfId="13590" xr:uid="{00000000-0005-0000-0000-0000241F0000}"/>
    <cellStyle name="20% - Accent4 2 2 6 4" xfId="13591" xr:uid="{00000000-0005-0000-0000-0000251F0000}"/>
    <cellStyle name="20% - Accent4 2 2 6 5" xfId="13592" xr:uid="{00000000-0005-0000-0000-0000261F0000}"/>
    <cellStyle name="20% - Accent4 2 2 6_OATT calc" xfId="13593" xr:uid="{00000000-0005-0000-0000-0000271F0000}"/>
    <cellStyle name="20% - Accent4 2 2 7" xfId="3010" xr:uid="{00000000-0005-0000-0000-0000281F0000}"/>
    <cellStyle name="20% - Accent4 2 2 7 2" xfId="13594" xr:uid="{00000000-0005-0000-0000-0000291F0000}"/>
    <cellStyle name="20% - Accent4 2 2 7 2 2" xfId="13595" xr:uid="{00000000-0005-0000-0000-00002A1F0000}"/>
    <cellStyle name="20% - Accent4 2 2 7 2 3" xfId="13596" xr:uid="{00000000-0005-0000-0000-00002B1F0000}"/>
    <cellStyle name="20% - Accent4 2 2 7 2_OATT calc" xfId="13597" xr:uid="{00000000-0005-0000-0000-00002C1F0000}"/>
    <cellStyle name="20% - Accent4 2 2 7 3" xfId="13598" xr:uid="{00000000-0005-0000-0000-00002D1F0000}"/>
    <cellStyle name="20% - Accent4 2 2 7 4" xfId="13599" xr:uid="{00000000-0005-0000-0000-00002E1F0000}"/>
    <cellStyle name="20% - Accent4 2 2 7_OATT calc" xfId="13600" xr:uid="{00000000-0005-0000-0000-00002F1F0000}"/>
    <cellStyle name="20% - Accent4 2 2 8" xfId="13601" xr:uid="{00000000-0005-0000-0000-0000301F0000}"/>
    <cellStyle name="20% - Accent4 2 2 8 2" xfId="13602" xr:uid="{00000000-0005-0000-0000-0000311F0000}"/>
    <cellStyle name="20% - Accent4 2 2 8 2 2" xfId="13603" xr:uid="{00000000-0005-0000-0000-0000321F0000}"/>
    <cellStyle name="20% - Accent4 2 2 8 2 3" xfId="13604" xr:uid="{00000000-0005-0000-0000-0000331F0000}"/>
    <cellStyle name="20% - Accent4 2 2 8 2_OATT calc" xfId="13605" xr:uid="{00000000-0005-0000-0000-0000341F0000}"/>
    <cellStyle name="20% - Accent4 2 2 8 3" xfId="13606" xr:uid="{00000000-0005-0000-0000-0000351F0000}"/>
    <cellStyle name="20% - Accent4 2 2 8 4" xfId="13607" xr:uid="{00000000-0005-0000-0000-0000361F0000}"/>
    <cellStyle name="20% - Accent4 2 2 8_OATT calc" xfId="13608" xr:uid="{00000000-0005-0000-0000-0000371F0000}"/>
    <cellStyle name="20% - Accent4 2 2 9" xfId="13609" xr:uid="{00000000-0005-0000-0000-0000381F0000}"/>
    <cellStyle name="20% - Accent4 2 2 9 2" xfId="13610" xr:uid="{00000000-0005-0000-0000-0000391F0000}"/>
    <cellStyle name="20% - Accent4 2 2 9 3" xfId="13611" xr:uid="{00000000-0005-0000-0000-00003A1F0000}"/>
    <cellStyle name="20% - Accent4 2 2 9_OATT calc" xfId="13612" xr:uid="{00000000-0005-0000-0000-00003B1F0000}"/>
    <cellStyle name="20% - Accent4 2 2_OATT calc" xfId="13613" xr:uid="{00000000-0005-0000-0000-00003C1F0000}"/>
    <cellStyle name="20% - Accent4 2 3" xfId="3066" xr:uid="{00000000-0005-0000-0000-00003D1F0000}"/>
    <cellStyle name="20% - Accent4 2 3 2" xfId="13614" xr:uid="{00000000-0005-0000-0000-00003E1F0000}"/>
    <cellStyle name="20% - Accent4 2 4" xfId="3107" xr:uid="{00000000-0005-0000-0000-00003F1F0000}"/>
    <cellStyle name="20% - Accent4 2 4 10" xfId="13615" xr:uid="{00000000-0005-0000-0000-0000401F0000}"/>
    <cellStyle name="20% - Accent4 2 4 11" xfId="13616" xr:uid="{00000000-0005-0000-0000-0000411F0000}"/>
    <cellStyle name="20% - Accent4 2 4 12" xfId="13617" xr:uid="{00000000-0005-0000-0000-0000421F0000}"/>
    <cellStyle name="20% - Accent4 2 4 2" xfId="3692" xr:uid="{00000000-0005-0000-0000-0000431F0000}"/>
    <cellStyle name="20% - Accent4 2 4 2 10" xfId="13618" xr:uid="{00000000-0005-0000-0000-0000441F0000}"/>
    <cellStyle name="20% - Accent4 2 4 2 11" xfId="13619" xr:uid="{00000000-0005-0000-0000-0000451F0000}"/>
    <cellStyle name="20% - Accent4 2 4 2 2" xfId="4792" xr:uid="{00000000-0005-0000-0000-0000461F0000}"/>
    <cellStyle name="20% - Accent4 2 4 2 2 10" xfId="13620" xr:uid="{00000000-0005-0000-0000-0000471F0000}"/>
    <cellStyle name="20% - Accent4 2 4 2 2 11" xfId="13621" xr:uid="{00000000-0005-0000-0000-0000481F0000}"/>
    <cellStyle name="20% - Accent4 2 4 2 2 2" xfId="13622" xr:uid="{00000000-0005-0000-0000-0000491F0000}"/>
    <cellStyle name="20% - Accent4 2 4 2 2 2 2" xfId="13623" xr:uid="{00000000-0005-0000-0000-00004A1F0000}"/>
    <cellStyle name="20% - Accent4 2 4 2 2 2 2 2" xfId="13624" xr:uid="{00000000-0005-0000-0000-00004B1F0000}"/>
    <cellStyle name="20% - Accent4 2 4 2 2 2 2 3" xfId="13625" xr:uid="{00000000-0005-0000-0000-00004C1F0000}"/>
    <cellStyle name="20% - Accent4 2 4 2 2 2 2_OATT calc" xfId="13626" xr:uid="{00000000-0005-0000-0000-00004D1F0000}"/>
    <cellStyle name="20% - Accent4 2 4 2 2 2 3" xfId="13627" xr:uid="{00000000-0005-0000-0000-00004E1F0000}"/>
    <cellStyle name="20% - Accent4 2 4 2 2 2 4" xfId="13628" xr:uid="{00000000-0005-0000-0000-00004F1F0000}"/>
    <cellStyle name="20% - Accent4 2 4 2 2 2 5" xfId="13629" xr:uid="{00000000-0005-0000-0000-0000501F0000}"/>
    <cellStyle name="20% - Accent4 2 4 2 2 2_OATT calc" xfId="13630" xr:uid="{00000000-0005-0000-0000-0000511F0000}"/>
    <cellStyle name="20% - Accent4 2 4 2 2 3" xfId="13631" xr:uid="{00000000-0005-0000-0000-0000521F0000}"/>
    <cellStyle name="20% - Accent4 2 4 2 2 3 2" xfId="13632" xr:uid="{00000000-0005-0000-0000-0000531F0000}"/>
    <cellStyle name="20% - Accent4 2 4 2 2 3 2 2" xfId="13633" xr:uid="{00000000-0005-0000-0000-0000541F0000}"/>
    <cellStyle name="20% - Accent4 2 4 2 2 3 2 3" xfId="13634" xr:uid="{00000000-0005-0000-0000-0000551F0000}"/>
    <cellStyle name="20% - Accent4 2 4 2 2 3 2_OATT calc" xfId="13635" xr:uid="{00000000-0005-0000-0000-0000561F0000}"/>
    <cellStyle name="20% - Accent4 2 4 2 2 3 3" xfId="13636" xr:uid="{00000000-0005-0000-0000-0000571F0000}"/>
    <cellStyle name="20% - Accent4 2 4 2 2 3 4" xfId="13637" xr:uid="{00000000-0005-0000-0000-0000581F0000}"/>
    <cellStyle name="20% - Accent4 2 4 2 2 3_OATT calc" xfId="13638" xr:uid="{00000000-0005-0000-0000-0000591F0000}"/>
    <cellStyle name="20% - Accent4 2 4 2 2 4" xfId="13639" xr:uid="{00000000-0005-0000-0000-00005A1F0000}"/>
    <cellStyle name="20% - Accent4 2 4 2 2 4 2" xfId="13640" xr:uid="{00000000-0005-0000-0000-00005B1F0000}"/>
    <cellStyle name="20% - Accent4 2 4 2 2 4 3" xfId="13641" xr:uid="{00000000-0005-0000-0000-00005C1F0000}"/>
    <cellStyle name="20% - Accent4 2 4 2 2 4_OATT calc" xfId="13642" xr:uid="{00000000-0005-0000-0000-00005D1F0000}"/>
    <cellStyle name="20% - Accent4 2 4 2 2 5" xfId="13643" xr:uid="{00000000-0005-0000-0000-00005E1F0000}"/>
    <cellStyle name="20% - Accent4 2 4 2 2 6" xfId="13644" xr:uid="{00000000-0005-0000-0000-00005F1F0000}"/>
    <cellStyle name="20% - Accent4 2 4 2 2 7" xfId="13645" xr:uid="{00000000-0005-0000-0000-0000601F0000}"/>
    <cellStyle name="20% - Accent4 2 4 2 2 8" xfId="13646" xr:uid="{00000000-0005-0000-0000-0000611F0000}"/>
    <cellStyle name="20% - Accent4 2 4 2 2 9" xfId="13647" xr:uid="{00000000-0005-0000-0000-0000621F0000}"/>
    <cellStyle name="20% - Accent4 2 4 2 2_OATT calc" xfId="13648" xr:uid="{00000000-0005-0000-0000-0000631F0000}"/>
    <cellStyle name="20% - Accent4 2 4 2 3" xfId="5752" xr:uid="{00000000-0005-0000-0000-0000641F0000}"/>
    <cellStyle name="20% - Accent4 2 4 2 3 2" xfId="13649" xr:uid="{00000000-0005-0000-0000-0000651F0000}"/>
    <cellStyle name="20% - Accent4 2 4 2 3 2 2" xfId="13650" xr:uid="{00000000-0005-0000-0000-0000661F0000}"/>
    <cellStyle name="20% - Accent4 2 4 2 3 2 3" xfId="13651" xr:uid="{00000000-0005-0000-0000-0000671F0000}"/>
    <cellStyle name="20% - Accent4 2 4 2 3 2_OATT calc" xfId="13652" xr:uid="{00000000-0005-0000-0000-0000681F0000}"/>
    <cellStyle name="20% - Accent4 2 4 2 3 3" xfId="13653" xr:uid="{00000000-0005-0000-0000-0000691F0000}"/>
    <cellStyle name="20% - Accent4 2 4 2 3 4" xfId="13654" xr:uid="{00000000-0005-0000-0000-00006A1F0000}"/>
    <cellStyle name="20% - Accent4 2 4 2 3 5" xfId="13655" xr:uid="{00000000-0005-0000-0000-00006B1F0000}"/>
    <cellStyle name="20% - Accent4 2 4 2 3_OATT calc" xfId="13656" xr:uid="{00000000-0005-0000-0000-00006C1F0000}"/>
    <cellStyle name="20% - Accent4 2 4 2 4" xfId="13657" xr:uid="{00000000-0005-0000-0000-00006D1F0000}"/>
    <cellStyle name="20% - Accent4 2 4 2 4 2" xfId="13658" xr:uid="{00000000-0005-0000-0000-00006E1F0000}"/>
    <cellStyle name="20% - Accent4 2 4 2 4 2 2" xfId="13659" xr:uid="{00000000-0005-0000-0000-00006F1F0000}"/>
    <cellStyle name="20% - Accent4 2 4 2 4 2 3" xfId="13660" xr:uid="{00000000-0005-0000-0000-0000701F0000}"/>
    <cellStyle name="20% - Accent4 2 4 2 4 2_OATT calc" xfId="13661" xr:uid="{00000000-0005-0000-0000-0000711F0000}"/>
    <cellStyle name="20% - Accent4 2 4 2 4 3" xfId="13662" xr:uid="{00000000-0005-0000-0000-0000721F0000}"/>
    <cellStyle name="20% - Accent4 2 4 2 4 4" xfId="13663" xr:uid="{00000000-0005-0000-0000-0000731F0000}"/>
    <cellStyle name="20% - Accent4 2 4 2 4_OATT calc" xfId="13664" xr:uid="{00000000-0005-0000-0000-0000741F0000}"/>
    <cellStyle name="20% - Accent4 2 4 2 5" xfId="13665" xr:uid="{00000000-0005-0000-0000-0000751F0000}"/>
    <cellStyle name="20% - Accent4 2 4 2 5 2" xfId="13666" xr:uid="{00000000-0005-0000-0000-0000761F0000}"/>
    <cellStyle name="20% - Accent4 2 4 2 5 3" xfId="13667" xr:uid="{00000000-0005-0000-0000-0000771F0000}"/>
    <cellStyle name="20% - Accent4 2 4 2 5_OATT calc" xfId="13668" xr:uid="{00000000-0005-0000-0000-0000781F0000}"/>
    <cellStyle name="20% - Accent4 2 4 2 6" xfId="13669" xr:uid="{00000000-0005-0000-0000-0000791F0000}"/>
    <cellStyle name="20% - Accent4 2 4 2 7" xfId="13670" xr:uid="{00000000-0005-0000-0000-00007A1F0000}"/>
    <cellStyle name="20% - Accent4 2 4 2 8" xfId="13671" xr:uid="{00000000-0005-0000-0000-00007B1F0000}"/>
    <cellStyle name="20% - Accent4 2 4 2 9" xfId="13672" xr:uid="{00000000-0005-0000-0000-00007C1F0000}"/>
    <cellStyle name="20% - Accent4 2 4 2_OATT calc" xfId="13673" xr:uid="{00000000-0005-0000-0000-00007D1F0000}"/>
    <cellStyle name="20% - Accent4 2 4 3" xfId="4374" xr:uid="{00000000-0005-0000-0000-00007E1F0000}"/>
    <cellStyle name="20% - Accent4 2 4 3 10" xfId="13674" xr:uid="{00000000-0005-0000-0000-00007F1F0000}"/>
    <cellStyle name="20% - Accent4 2 4 3 11" xfId="13675" xr:uid="{00000000-0005-0000-0000-0000801F0000}"/>
    <cellStyle name="20% - Accent4 2 4 3 2" xfId="13676" xr:uid="{00000000-0005-0000-0000-0000811F0000}"/>
    <cellStyle name="20% - Accent4 2 4 3 2 2" xfId="13677" xr:uid="{00000000-0005-0000-0000-0000821F0000}"/>
    <cellStyle name="20% - Accent4 2 4 3 2 2 2" xfId="13678" xr:uid="{00000000-0005-0000-0000-0000831F0000}"/>
    <cellStyle name="20% - Accent4 2 4 3 2 2 3" xfId="13679" xr:uid="{00000000-0005-0000-0000-0000841F0000}"/>
    <cellStyle name="20% - Accent4 2 4 3 2 2_OATT calc" xfId="13680" xr:uid="{00000000-0005-0000-0000-0000851F0000}"/>
    <cellStyle name="20% - Accent4 2 4 3 2 3" xfId="13681" xr:uid="{00000000-0005-0000-0000-0000861F0000}"/>
    <cellStyle name="20% - Accent4 2 4 3 2 4" xfId="13682" xr:uid="{00000000-0005-0000-0000-0000871F0000}"/>
    <cellStyle name="20% - Accent4 2 4 3 2 5" xfId="13683" xr:uid="{00000000-0005-0000-0000-0000881F0000}"/>
    <cellStyle name="20% - Accent4 2 4 3 2_OATT calc" xfId="13684" xr:uid="{00000000-0005-0000-0000-0000891F0000}"/>
    <cellStyle name="20% - Accent4 2 4 3 3" xfId="13685" xr:uid="{00000000-0005-0000-0000-00008A1F0000}"/>
    <cellStyle name="20% - Accent4 2 4 3 3 2" xfId="13686" xr:uid="{00000000-0005-0000-0000-00008B1F0000}"/>
    <cellStyle name="20% - Accent4 2 4 3 3 2 2" xfId="13687" xr:uid="{00000000-0005-0000-0000-00008C1F0000}"/>
    <cellStyle name="20% - Accent4 2 4 3 3 2 3" xfId="13688" xr:uid="{00000000-0005-0000-0000-00008D1F0000}"/>
    <cellStyle name="20% - Accent4 2 4 3 3 2_OATT calc" xfId="13689" xr:uid="{00000000-0005-0000-0000-00008E1F0000}"/>
    <cellStyle name="20% - Accent4 2 4 3 3 3" xfId="13690" xr:uid="{00000000-0005-0000-0000-00008F1F0000}"/>
    <cellStyle name="20% - Accent4 2 4 3 3 4" xfId="13691" xr:uid="{00000000-0005-0000-0000-0000901F0000}"/>
    <cellStyle name="20% - Accent4 2 4 3 3_OATT calc" xfId="13692" xr:uid="{00000000-0005-0000-0000-0000911F0000}"/>
    <cellStyle name="20% - Accent4 2 4 3 4" xfId="13693" xr:uid="{00000000-0005-0000-0000-0000921F0000}"/>
    <cellStyle name="20% - Accent4 2 4 3 4 2" xfId="13694" xr:uid="{00000000-0005-0000-0000-0000931F0000}"/>
    <cellStyle name="20% - Accent4 2 4 3 4 3" xfId="13695" xr:uid="{00000000-0005-0000-0000-0000941F0000}"/>
    <cellStyle name="20% - Accent4 2 4 3 4_OATT calc" xfId="13696" xr:uid="{00000000-0005-0000-0000-0000951F0000}"/>
    <cellStyle name="20% - Accent4 2 4 3 5" xfId="13697" xr:uid="{00000000-0005-0000-0000-0000961F0000}"/>
    <cellStyle name="20% - Accent4 2 4 3 6" xfId="13698" xr:uid="{00000000-0005-0000-0000-0000971F0000}"/>
    <cellStyle name="20% - Accent4 2 4 3 7" xfId="13699" xr:uid="{00000000-0005-0000-0000-0000981F0000}"/>
    <cellStyle name="20% - Accent4 2 4 3 8" xfId="13700" xr:uid="{00000000-0005-0000-0000-0000991F0000}"/>
    <cellStyle name="20% - Accent4 2 4 3 9" xfId="13701" xr:uid="{00000000-0005-0000-0000-00009A1F0000}"/>
    <cellStyle name="20% - Accent4 2 4 3_OATT calc" xfId="13702" xr:uid="{00000000-0005-0000-0000-00009B1F0000}"/>
    <cellStyle name="20% - Accent4 2 4 4" xfId="5266" xr:uid="{00000000-0005-0000-0000-00009C1F0000}"/>
    <cellStyle name="20% - Accent4 2 4 4 2" xfId="13703" xr:uid="{00000000-0005-0000-0000-00009D1F0000}"/>
    <cellStyle name="20% - Accent4 2 4 4 2 2" xfId="13704" xr:uid="{00000000-0005-0000-0000-00009E1F0000}"/>
    <cellStyle name="20% - Accent4 2 4 4 2 3" xfId="13705" xr:uid="{00000000-0005-0000-0000-00009F1F0000}"/>
    <cellStyle name="20% - Accent4 2 4 4 2_OATT calc" xfId="13706" xr:uid="{00000000-0005-0000-0000-0000A01F0000}"/>
    <cellStyle name="20% - Accent4 2 4 4 3" xfId="13707" xr:uid="{00000000-0005-0000-0000-0000A11F0000}"/>
    <cellStyle name="20% - Accent4 2 4 4 4" xfId="13708" xr:uid="{00000000-0005-0000-0000-0000A21F0000}"/>
    <cellStyle name="20% - Accent4 2 4 4 5" xfId="13709" xr:uid="{00000000-0005-0000-0000-0000A31F0000}"/>
    <cellStyle name="20% - Accent4 2 4 4_OATT calc" xfId="13710" xr:uid="{00000000-0005-0000-0000-0000A41F0000}"/>
    <cellStyle name="20% - Accent4 2 4 5" xfId="13711" xr:uid="{00000000-0005-0000-0000-0000A51F0000}"/>
    <cellStyle name="20% - Accent4 2 4 5 2" xfId="13712" xr:uid="{00000000-0005-0000-0000-0000A61F0000}"/>
    <cellStyle name="20% - Accent4 2 4 5 2 2" xfId="13713" xr:uid="{00000000-0005-0000-0000-0000A71F0000}"/>
    <cellStyle name="20% - Accent4 2 4 5 2 3" xfId="13714" xr:uid="{00000000-0005-0000-0000-0000A81F0000}"/>
    <cellStyle name="20% - Accent4 2 4 5 2_OATT calc" xfId="13715" xr:uid="{00000000-0005-0000-0000-0000A91F0000}"/>
    <cellStyle name="20% - Accent4 2 4 5 3" xfId="13716" xr:uid="{00000000-0005-0000-0000-0000AA1F0000}"/>
    <cellStyle name="20% - Accent4 2 4 5 4" xfId="13717" xr:uid="{00000000-0005-0000-0000-0000AB1F0000}"/>
    <cellStyle name="20% - Accent4 2 4 5_OATT calc" xfId="13718" xr:uid="{00000000-0005-0000-0000-0000AC1F0000}"/>
    <cellStyle name="20% - Accent4 2 4 6" xfId="13719" xr:uid="{00000000-0005-0000-0000-0000AD1F0000}"/>
    <cellStyle name="20% - Accent4 2 4 6 2" xfId="13720" xr:uid="{00000000-0005-0000-0000-0000AE1F0000}"/>
    <cellStyle name="20% - Accent4 2 4 6 3" xfId="13721" xr:uid="{00000000-0005-0000-0000-0000AF1F0000}"/>
    <cellStyle name="20% - Accent4 2 4 6_OATT calc" xfId="13722" xr:uid="{00000000-0005-0000-0000-0000B01F0000}"/>
    <cellStyle name="20% - Accent4 2 4 7" xfId="13723" xr:uid="{00000000-0005-0000-0000-0000B11F0000}"/>
    <cellStyle name="20% - Accent4 2 4 8" xfId="13724" xr:uid="{00000000-0005-0000-0000-0000B21F0000}"/>
    <cellStyle name="20% - Accent4 2 4 9" xfId="13725" xr:uid="{00000000-0005-0000-0000-0000B31F0000}"/>
    <cellStyle name="20% - Accent4 2 4_OATT calc" xfId="13726" xr:uid="{00000000-0005-0000-0000-0000B41F0000}"/>
    <cellStyle name="20% - Accent4 2 5" xfId="5085" xr:uid="{00000000-0005-0000-0000-0000B51F0000}"/>
    <cellStyle name="20% - Accent4 2 5 2" xfId="13727" xr:uid="{00000000-0005-0000-0000-0000B61F0000}"/>
    <cellStyle name="20% - Accent4 2 5 2 2" xfId="13728" xr:uid="{00000000-0005-0000-0000-0000B71F0000}"/>
    <cellStyle name="20% - Accent4 2 5 2 3" xfId="13729" xr:uid="{00000000-0005-0000-0000-0000B81F0000}"/>
    <cellStyle name="20% - Accent4 2 5 2_OATT calc" xfId="13730" xr:uid="{00000000-0005-0000-0000-0000B91F0000}"/>
    <cellStyle name="20% - Accent4 2 5 3" xfId="13731" xr:uid="{00000000-0005-0000-0000-0000BA1F0000}"/>
    <cellStyle name="20% - Accent4 2 5 4" xfId="13732" xr:uid="{00000000-0005-0000-0000-0000BB1F0000}"/>
    <cellStyle name="20% - Accent4 2 5 5" xfId="13733" xr:uid="{00000000-0005-0000-0000-0000BC1F0000}"/>
    <cellStyle name="20% - Accent4 2 5_OATT calc" xfId="13734" xr:uid="{00000000-0005-0000-0000-0000BD1F0000}"/>
    <cellStyle name="20% - Accent4 2 6" xfId="4154" xr:uid="{00000000-0005-0000-0000-0000BE1F0000}"/>
    <cellStyle name="20% - Accent4 2 6 2" xfId="6032" xr:uid="{00000000-0005-0000-0000-0000BF1F0000}"/>
    <cellStyle name="20% - Accent4 2 6 2 2" xfId="13735" xr:uid="{00000000-0005-0000-0000-0000C01F0000}"/>
    <cellStyle name="20% - Accent4 2 6 2 3" xfId="13736" xr:uid="{00000000-0005-0000-0000-0000C11F0000}"/>
    <cellStyle name="20% - Accent4 2 6 2_OATT calc" xfId="13737" xr:uid="{00000000-0005-0000-0000-0000C21F0000}"/>
    <cellStyle name="20% - Accent4 2 6 3" xfId="13738" xr:uid="{00000000-0005-0000-0000-0000C31F0000}"/>
    <cellStyle name="20% - Accent4 2 6 4" xfId="13739" xr:uid="{00000000-0005-0000-0000-0000C41F0000}"/>
    <cellStyle name="20% - Accent4 2 6_OATT calc" xfId="13740" xr:uid="{00000000-0005-0000-0000-0000C51F0000}"/>
    <cellStyle name="20% - Accent4 2 7" xfId="2937" xr:uid="{00000000-0005-0000-0000-0000C61F0000}"/>
    <cellStyle name="20% - Accent4 2 7 2" xfId="13741" xr:uid="{00000000-0005-0000-0000-0000C71F0000}"/>
    <cellStyle name="20% - Accent4 2 7 3" xfId="13742" xr:uid="{00000000-0005-0000-0000-0000C81F0000}"/>
    <cellStyle name="20% - Accent4 2 7_OATT calc" xfId="13743" xr:uid="{00000000-0005-0000-0000-0000C91F0000}"/>
    <cellStyle name="20% - Accent4 2 8" xfId="13744" xr:uid="{00000000-0005-0000-0000-0000CA1F0000}"/>
    <cellStyle name="20% - Accent4 2 9" xfId="13745" xr:uid="{00000000-0005-0000-0000-0000CB1F0000}"/>
    <cellStyle name="20% - Accent4 2_OATT calc" xfId="13746" xr:uid="{00000000-0005-0000-0000-0000CC1F0000}"/>
    <cellStyle name="20% - Accent4 20" xfId="13747" xr:uid="{00000000-0005-0000-0000-0000CD1F0000}"/>
    <cellStyle name="20% - Accent4 21" xfId="13748" xr:uid="{00000000-0005-0000-0000-0000CE1F0000}"/>
    <cellStyle name="20% - Accent4 22" xfId="13749" xr:uid="{00000000-0005-0000-0000-0000CF1F0000}"/>
    <cellStyle name="20% - Accent4 23" xfId="13750" xr:uid="{00000000-0005-0000-0000-0000D01F0000}"/>
    <cellStyle name="20% - Accent4 24" xfId="13751" xr:uid="{00000000-0005-0000-0000-0000D11F0000}"/>
    <cellStyle name="20% - Accent4 25" xfId="13752" xr:uid="{00000000-0005-0000-0000-0000D21F0000}"/>
    <cellStyle name="20% - Accent4 26" xfId="13753" xr:uid="{00000000-0005-0000-0000-0000D31F0000}"/>
    <cellStyle name="20% - Accent4 27" xfId="13754" xr:uid="{00000000-0005-0000-0000-0000D41F0000}"/>
    <cellStyle name="20% - Accent4 28" xfId="13755" xr:uid="{00000000-0005-0000-0000-0000D51F0000}"/>
    <cellStyle name="20% - Accent4 29" xfId="13756" xr:uid="{00000000-0005-0000-0000-0000D61F0000}"/>
    <cellStyle name="20% - Accent4 3" xfId="25" xr:uid="{00000000-0005-0000-0000-0000D71F0000}"/>
    <cellStyle name="20% - Accent4 3 10" xfId="13757" xr:uid="{00000000-0005-0000-0000-0000D81F0000}"/>
    <cellStyle name="20% - Accent4 3 11" xfId="13758" xr:uid="{00000000-0005-0000-0000-0000D91F0000}"/>
    <cellStyle name="20% - Accent4 3 12" xfId="13759" xr:uid="{00000000-0005-0000-0000-0000DA1F0000}"/>
    <cellStyle name="20% - Accent4 3 13" xfId="13760" xr:uid="{00000000-0005-0000-0000-0000DB1F0000}"/>
    <cellStyle name="20% - Accent4 3 14" xfId="13761" xr:uid="{00000000-0005-0000-0000-0000DC1F0000}"/>
    <cellStyle name="20% - Accent4 3 15" xfId="13762" xr:uid="{00000000-0005-0000-0000-0000DD1F0000}"/>
    <cellStyle name="20% - Accent4 3 2" xfId="26" xr:uid="{00000000-0005-0000-0000-0000DE1F0000}"/>
    <cellStyle name="20% - Accent4 3 2 10" xfId="13763" xr:uid="{00000000-0005-0000-0000-0000DF1F0000}"/>
    <cellStyle name="20% - Accent4 3 2 11" xfId="13764" xr:uid="{00000000-0005-0000-0000-0000E01F0000}"/>
    <cellStyle name="20% - Accent4 3 2 12" xfId="13765" xr:uid="{00000000-0005-0000-0000-0000E11F0000}"/>
    <cellStyle name="20% - Accent4 3 2 13" xfId="13766" xr:uid="{00000000-0005-0000-0000-0000E21F0000}"/>
    <cellStyle name="20% - Accent4 3 2 14" xfId="13767" xr:uid="{00000000-0005-0000-0000-0000E31F0000}"/>
    <cellStyle name="20% - Accent4 3 2 2" xfId="3190" xr:uid="{00000000-0005-0000-0000-0000E41F0000}"/>
    <cellStyle name="20% - Accent4 3 2 2 10" xfId="13768" xr:uid="{00000000-0005-0000-0000-0000E51F0000}"/>
    <cellStyle name="20% - Accent4 3 2 2 11" xfId="13769" xr:uid="{00000000-0005-0000-0000-0000E61F0000}"/>
    <cellStyle name="20% - Accent4 3 2 2 12" xfId="13770" xr:uid="{00000000-0005-0000-0000-0000E71F0000}"/>
    <cellStyle name="20% - Accent4 3 2 2 2" xfId="3779" xr:uid="{00000000-0005-0000-0000-0000E81F0000}"/>
    <cellStyle name="20% - Accent4 3 2 2 2 10" xfId="13771" xr:uid="{00000000-0005-0000-0000-0000E91F0000}"/>
    <cellStyle name="20% - Accent4 3 2 2 2 11" xfId="13772" xr:uid="{00000000-0005-0000-0000-0000EA1F0000}"/>
    <cellStyle name="20% - Accent4 3 2 2 2 2" xfId="4880" xr:uid="{00000000-0005-0000-0000-0000EB1F0000}"/>
    <cellStyle name="20% - Accent4 3 2 2 2 2 10" xfId="13773" xr:uid="{00000000-0005-0000-0000-0000EC1F0000}"/>
    <cellStyle name="20% - Accent4 3 2 2 2 2 11" xfId="13774" xr:uid="{00000000-0005-0000-0000-0000ED1F0000}"/>
    <cellStyle name="20% - Accent4 3 2 2 2 2 2" xfId="13775" xr:uid="{00000000-0005-0000-0000-0000EE1F0000}"/>
    <cellStyle name="20% - Accent4 3 2 2 2 2 2 2" xfId="13776" xr:uid="{00000000-0005-0000-0000-0000EF1F0000}"/>
    <cellStyle name="20% - Accent4 3 2 2 2 2 2 2 2" xfId="13777" xr:uid="{00000000-0005-0000-0000-0000F01F0000}"/>
    <cellStyle name="20% - Accent4 3 2 2 2 2 2 2 3" xfId="13778" xr:uid="{00000000-0005-0000-0000-0000F11F0000}"/>
    <cellStyle name="20% - Accent4 3 2 2 2 2 2 2_OATT calc" xfId="13779" xr:uid="{00000000-0005-0000-0000-0000F21F0000}"/>
    <cellStyle name="20% - Accent4 3 2 2 2 2 2 3" xfId="13780" xr:uid="{00000000-0005-0000-0000-0000F31F0000}"/>
    <cellStyle name="20% - Accent4 3 2 2 2 2 2 4" xfId="13781" xr:uid="{00000000-0005-0000-0000-0000F41F0000}"/>
    <cellStyle name="20% - Accent4 3 2 2 2 2 2 5" xfId="13782" xr:uid="{00000000-0005-0000-0000-0000F51F0000}"/>
    <cellStyle name="20% - Accent4 3 2 2 2 2 2_OATT calc" xfId="13783" xr:uid="{00000000-0005-0000-0000-0000F61F0000}"/>
    <cellStyle name="20% - Accent4 3 2 2 2 2 3" xfId="13784" xr:uid="{00000000-0005-0000-0000-0000F71F0000}"/>
    <cellStyle name="20% - Accent4 3 2 2 2 2 3 2" xfId="13785" xr:uid="{00000000-0005-0000-0000-0000F81F0000}"/>
    <cellStyle name="20% - Accent4 3 2 2 2 2 3 2 2" xfId="13786" xr:uid="{00000000-0005-0000-0000-0000F91F0000}"/>
    <cellStyle name="20% - Accent4 3 2 2 2 2 3 2 3" xfId="13787" xr:uid="{00000000-0005-0000-0000-0000FA1F0000}"/>
    <cellStyle name="20% - Accent4 3 2 2 2 2 3 2_OATT calc" xfId="13788" xr:uid="{00000000-0005-0000-0000-0000FB1F0000}"/>
    <cellStyle name="20% - Accent4 3 2 2 2 2 3 3" xfId="13789" xr:uid="{00000000-0005-0000-0000-0000FC1F0000}"/>
    <cellStyle name="20% - Accent4 3 2 2 2 2 3 4" xfId="13790" xr:uid="{00000000-0005-0000-0000-0000FD1F0000}"/>
    <cellStyle name="20% - Accent4 3 2 2 2 2 3_OATT calc" xfId="13791" xr:uid="{00000000-0005-0000-0000-0000FE1F0000}"/>
    <cellStyle name="20% - Accent4 3 2 2 2 2 4" xfId="13792" xr:uid="{00000000-0005-0000-0000-0000FF1F0000}"/>
    <cellStyle name="20% - Accent4 3 2 2 2 2 4 2" xfId="13793" xr:uid="{00000000-0005-0000-0000-000000200000}"/>
    <cellStyle name="20% - Accent4 3 2 2 2 2 4 3" xfId="13794" xr:uid="{00000000-0005-0000-0000-000001200000}"/>
    <cellStyle name="20% - Accent4 3 2 2 2 2 4_OATT calc" xfId="13795" xr:uid="{00000000-0005-0000-0000-000002200000}"/>
    <cellStyle name="20% - Accent4 3 2 2 2 2 5" xfId="13796" xr:uid="{00000000-0005-0000-0000-000003200000}"/>
    <cellStyle name="20% - Accent4 3 2 2 2 2 6" xfId="13797" xr:uid="{00000000-0005-0000-0000-000004200000}"/>
    <cellStyle name="20% - Accent4 3 2 2 2 2 7" xfId="13798" xr:uid="{00000000-0005-0000-0000-000005200000}"/>
    <cellStyle name="20% - Accent4 3 2 2 2 2 8" xfId="13799" xr:uid="{00000000-0005-0000-0000-000006200000}"/>
    <cellStyle name="20% - Accent4 3 2 2 2 2 9" xfId="13800" xr:uid="{00000000-0005-0000-0000-000007200000}"/>
    <cellStyle name="20% - Accent4 3 2 2 2 2_OATT calc" xfId="13801" xr:uid="{00000000-0005-0000-0000-000008200000}"/>
    <cellStyle name="20% - Accent4 3 2 2 2 3" xfId="5839" xr:uid="{00000000-0005-0000-0000-000009200000}"/>
    <cellStyle name="20% - Accent4 3 2 2 2 3 2" xfId="13802" xr:uid="{00000000-0005-0000-0000-00000A200000}"/>
    <cellStyle name="20% - Accent4 3 2 2 2 3 2 2" xfId="13803" xr:uid="{00000000-0005-0000-0000-00000B200000}"/>
    <cellStyle name="20% - Accent4 3 2 2 2 3 2 3" xfId="13804" xr:uid="{00000000-0005-0000-0000-00000C200000}"/>
    <cellStyle name="20% - Accent4 3 2 2 2 3 2_OATT calc" xfId="13805" xr:uid="{00000000-0005-0000-0000-00000D200000}"/>
    <cellStyle name="20% - Accent4 3 2 2 2 3 3" xfId="13806" xr:uid="{00000000-0005-0000-0000-00000E200000}"/>
    <cellStyle name="20% - Accent4 3 2 2 2 3 4" xfId="13807" xr:uid="{00000000-0005-0000-0000-00000F200000}"/>
    <cellStyle name="20% - Accent4 3 2 2 2 3 5" xfId="13808" xr:uid="{00000000-0005-0000-0000-000010200000}"/>
    <cellStyle name="20% - Accent4 3 2 2 2 3_OATT calc" xfId="13809" xr:uid="{00000000-0005-0000-0000-000011200000}"/>
    <cellStyle name="20% - Accent4 3 2 2 2 4" xfId="13810" xr:uid="{00000000-0005-0000-0000-000012200000}"/>
    <cellStyle name="20% - Accent4 3 2 2 2 4 2" xfId="13811" xr:uid="{00000000-0005-0000-0000-000013200000}"/>
    <cellStyle name="20% - Accent4 3 2 2 2 4 2 2" xfId="13812" xr:uid="{00000000-0005-0000-0000-000014200000}"/>
    <cellStyle name="20% - Accent4 3 2 2 2 4 2 3" xfId="13813" xr:uid="{00000000-0005-0000-0000-000015200000}"/>
    <cellStyle name="20% - Accent4 3 2 2 2 4 2_OATT calc" xfId="13814" xr:uid="{00000000-0005-0000-0000-000016200000}"/>
    <cellStyle name="20% - Accent4 3 2 2 2 4 3" xfId="13815" xr:uid="{00000000-0005-0000-0000-000017200000}"/>
    <cellStyle name="20% - Accent4 3 2 2 2 4 4" xfId="13816" xr:uid="{00000000-0005-0000-0000-000018200000}"/>
    <cellStyle name="20% - Accent4 3 2 2 2 4_OATT calc" xfId="13817" xr:uid="{00000000-0005-0000-0000-000019200000}"/>
    <cellStyle name="20% - Accent4 3 2 2 2 5" xfId="13818" xr:uid="{00000000-0005-0000-0000-00001A200000}"/>
    <cellStyle name="20% - Accent4 3 2 2 2 5 2" xfId="13819" xr:uid="{00000000-0005-0000-0000-00001B200000}"/>
    <cellStyle name="20% - Accent4 3 2 2 2 5 3" xfId="13820" xr:uid="{00000000-0005-0000-0000-00001C200000}"/>
    <cellStyle name="20% - Accent4 3 2 2 2 5_OATT calc" xfId="13821" xr:uid="{00000000-0005-0000-0000-00001D200000}"/>
    <cellStyle name="20% - Accent4 3 2 2 2 6" xfId="13822" xr:uid="{00000000-0005-0000-0000-00001E200000}"/>
    <cellStyle name="20% - Accent4 3 2 2 2 7" xfId="13823" xr:uid="{00000000-0005-0000-0000-00001F200000}"/>
    <cellStyle name="20% - Accent4 3 2 2 2 8" xfId="13824" xr:uid="{00000000-0005-0000-0000-000020200000}"/>
    <cellStyle name="20% - Accent4 3 2 2 2 9" xfId="13825" xr:uid="{00000000-0005-0000-0000-000021200000}"/>
    <cellStyle name="20% - Accent4 3 2 2 2_OATT calc" xfId="13826" xr:uid="{00000000-0005-0000-0000-000022200000}"/>
    <cellStyle name="20% - Accent4 3 2 2 3" xfId="4462" xr:uid="{00000000-0005-0000-0000-000023200000}"/>
    <cellStyle name="20% - Accent4 3 2 2 3 10" xfId="13827" xr:uid="{00000000-0005-0000-0000-000024200000}"/>
    <cellStyle name="20% - Accent4 3 2 2 3 11" xfId="13828" xr:uid="{00000000-0005-0000-0000-000025200000}"/>
    <cellStyle name="20% - Accent4 3 2 2 3 2" xfId="13829" xr:uid="{00000000-0005-0000-0000-000026200000}"/>
    <cellStyle name="20% - Accent4 3 2 2 3 2 2" xfId="13830" xr:uid="{00000000-0005-0000-0000-000027200000}"/>
    <cellStyle name="20% - Accent4 3 2 2 3 2 2 2" xfId="13831" xr:uid="{00000000-0005-0000-0000-000028200000}"/>
    <cellStyle name="20% - Accent4 3 2 2 3 2 2 3" xfId="13832" xr:uid="{00000000-0005-0000-0000-000029200000}"/>
    <cellStyle name="20% - Accent4 3 2 2 3 2 2_OATT calc" xfId="13833" xr:uid="{00000000-0005-0000-0000-00002A200000}"/>
    <cellStyle name="20% - Accent4 3 2 2 3 2 3" xfId="13834" xr:uid="{00000000-0005-0000-0000-00002B200000}"/>
    <cellStyle name="20% - Accent4 3 2 2 3 2 4" xfId="13835" xr:uid="{00000000-0005-0000-0000-00002C200000}"/>
    <cellStyle name="20% - Accent4 3 2 2 3 2 5" xfId="13836" xr:uid="{00000000-0005-0000-0000-00002D200000}"/>
    <cellStyle name="20% - Accent4 3 2 2 3 2_OATT calc" xfId="13837" xr:uid="{00000000-0005-0000-0000-00002E200000}"/>
    <cellStyle name="20% - Accent4 3 2 2 3 3" xfId="13838" xr:uid="{00000000-0005-0000-0000-00002F200000}"/>
    <cellStyle name="20% - Accent4 3 2 2 3 3 2" xfId="13839" xr:uid="{00000000-0005-0000-0000-000030200000}"/>
    <cellStyle name="20% - Accent4 3 2 2 3 3 2 2" xfId="13840" xr:uid="{00000000-0005-0000-0000-000031200000}"/>
    <cellStyle name="20% - Accent4 3 2 2 3 3 2 3" xfId="13841" xr:uid="{00000000-0005-0000-0000-000032200000}"/>
    <cellStyle name="20% - Accent4 3 2 2 3 3 2_OATT calc" xfId="13842" xr:uid="{00000000-0005-0000-0000-000033200000}"/>
    <cellStyle name="20% - Accent4 3 2 2 3 3 3" xfId="13843" xr:uid="{00000000-0005-0000-0000-000034200000}"/>
    <cellStyle name="20% - Accent4 3 2 2 3 3 4" xfId="13844" xr:uid="{00000000-0005-0000-0000-000035200000}"/>
    <cellStyle name="20% - Accent4 3 2 2 3 3_OATT calc" xfId="13845" xr:uid="{00000000-0005-0000-0000-000036200000}"/>
    <cellStyle name="20% - Accent4 3 2 2 3 4" xfId="13846" xr:uid="{00000000-0005-0000-0000-000037200000}"/>
    <cellStyle name="20% - Accent4 3 2 2 3 4 2" xfId="13847" xr:uid="{00000000-0005-0000-0000-000038200000}"/>
    <cellStyle name="20% - Accent4 3 2 2 3 4 3" xfId="13848" xr:uid="{00000000-0005-0000-0000-000039200000}"/>
    <cellStyle name="20% - Accent4 3 2 2 3 4_OATT calc" xfId="13849" xr:uid="{00000000-0005-0000-0000-00003A200000}"/>
    <cellStyle name="20% - Accent4 3 2 2 3 5" xfId="13850" xr:uid="{00000000-0005-0000-0000-00003B200000}"/>
    <cellStyle name="20% - Accent4 3 2 2 3 6" xfId="13851" xr:uid="{00000000-0005-0000-0000-00003C200000}"/>
    <cellStyle name="20% - Accent4 3 2 2 3 7" xfId="13852" xr:uid="{00000000-0005-0000-0000-00003D200000}"/>
    <cellStyle name="20% - Accent4 3 2 2 3 8" xfId="13853" xr:uid="{00000000-0005-0000-0000-00003E200000}"/>
    <cellStyle name="20% - Accent4 3 2 2 3 9" xfId="13854" xr:uid="{00000000-0005-0000-0000-00003F200000}"/>
    <cellStyle name="20% - Accent4 3 2 2 3_OATT calc" xfId="13855" xr:uid="{00000000-0005-0000-0000-000040200000}"/>
    <cellStyle name="20% - Accent4 3 2 2 4" xfId="5362" xr:uid="{00000000-0005-0000-0000-000041200000}"/>
    <cellStyle name="20% - Accent4 3 2 2 4 2" xfId="13856" xr:uid="{00000000-0005-0000-0000-000042200000}"/>
    <cellStyle name="20% - Accent4 3 2 2 4 2 2" xfId="13857" xr:uid="{00000000-0005-0000-0000-000043200000}"/>
    <cellStyle name="20% - Accent4 3 2 2 4 2 3" xfId="13858" xr:uid="{00000000-0005-0000-0000-000044200000}"/>
    <cellStyle name="20% - Accent4 3 2 2 4 2_OATT calc" xfId="13859" xr:uid="{00000000-0005-0000-0000-000045200000}"/>
    <cellStyle name="20% - Accent4 3 2 2 4 3" xfId="13860" xr:uid="{00000000-0005-0000-0000-000046200000}"/>
    <cellStyle name="20% - Accent4 3 2 2 4 4" xfId="13861" xr:uid="{00000000-0005-0000-0000-000047200000}"/>
    <cellStyle name="20% - Accent4 3 2 2 4 5" xfId="13862" xr:uid="{00000000-0005-0000-0000-000048200000}"/>
    <cellStyle name="20% - Accent4 3 2 2 4_OATT calc" xfId="13863" xr:uid="{00000000-0005-0000-0000-000049200000}"/>
    <cellStyle name="20% - Accent4 3 2 2 5" xfId="13864" xr:uid="{00000000-0005-0000-0000-00004A200000}"/>
    <cellStyle name="20% - Accent4 3 2 2 5 2" xfId="13865" xr:uid="{00000000-0005-0000-0000-00004B200000}"/>
    <cellStyle name="20% - Accent4 3 2 2 5 2 2" xfId="13866" xr:uid="{00000000-0005-0000-0000-00004C200000}"/>
    <cellStyle name="20% - Accent4 3 2 2 5 2 3" xfId="13867" xr:uid="{00000000-0005-0000-0000-00004D200000}"/>
    <cellStyle name="20% - Accent4 3 2 2 5 2_OATT calc" xfId="13868" xr:uid="{00000000-0005-0000-0000-00004E200000}"/>
    <cellStyle name="20% - Accent4 3 2 2 5 3" xfId="13869" xr:uid="{00000000-0005-0000-0000-00004F200000}"/>
    <cellStyle name="20% - Accent4 3 2 2 5 4" xfId="13870" xr:uid="{00000000-0005-0000-0000-000050200000}"/>
    <cellStyle name="20% - Accent4 3 2 2 5_OATT calc" xfId="13871" xr:uid="{00000000-0005-0000-0000-000051200000}"/>
    <cellStyle name="20% - Accent4 3 2 2 6" xfId="13872" xr:uid="{00000000-0005-0000-0000-000052200000}"/>
    <cellStyle name="20% - Accent4 3 2 2 6 2" xfId="13873" xr:uid="{00000000-0005-0000-0000-000053200000}"/>
    <cellStyle name="20% - Accent4 3 2 2 6 3" xfId="13874" xr:uid="{00000000-0005-0000-0000-000054200000}"/>
    <cellStyle name="20% - Accent4 3 2 2 6_OATT calc" xfId="13875" xr:uid="{00000000-0005-0000-0000-000055200000}"/>
    <cellStyle name="20% - Accent4 3 2 2 7" xfId="13876" xr:uid="{00000000-0005-0000-0000-000056200000}"/>
    <cellStyle name="20% - Accent4 3 2 2 8" xfId="13877" xr:uid="{00000000-0005-0000-0000-000057200000}"/>
    <cellStyle name="20% - Accent4 3 2 2 9" xfId="13878" xr:uid="{00000000-0005-0000-0000-000058200000}"/>
    <cellStyle name="20% - Accent4 3 2 2_OATT calc" xfId="13879" xr:uid="{00000000-0005-0000-0000-000059200000}"/>
    <cellStyle name="20% - Accent4 3 2 3" xfId="3346" xr:uid="{00000000-0005-0000-0000-00005A200000}"/>
    <cellStyle name="20% - Accent4 3 2 3 10" xfId="13880" xr:uid="{00000000-0005-0000-0000-00005B200000}"/>
    <cellStyle name="20% - Accent4 3 2 3 11" xfId="13881" xr:uid="{00000000-0005-0000-0000-00005C200000}"/>
    <cellStyle name="20% - Accent4 3 2 3 12" xfId="13882" xr:uid="{00000000-0005-0000-0000-00005D200000}"/>
    <cellStyle name="20% - Accent4 3 2 3 2" xfId="3928" xr:uid="{00000000-0005-0000-0000-00005E200000}"/>
    <cellStyle name="20% - Accent4 3 2 3 2 10" xfId="13883" xr:uid="{00000000-0005-0000-0000-00005F200000}"/>
    <cellStyle name="20% - Accent4 3 2 3 2 11" xfId="13884" xr:uid="{00000000-0005-0000-0000-000060200000}"/>
    <cellStyle name="20% - Accent4 3 2 3 2 2" xfId="5029" xr:uid="{00000000-0005-0000-0000-000061200000}"/>
    <cellStyle name="20% - Accent4 3 2 3 2 2 10" xfId="13885" xr:uid="{00000000-0005-0000-0000-000062200000}"/>
    <cellStyle name="20% - Accent4 3 2 3 2 2 11" xfId="13886" xr:uid="{00000000-0005-0000-0000-000063200000}"/>
    <cellStyle name="20% - Accent4 3 2 3 2 2 2" xfId="13887" xr:uid="{00000000-0005-0000-0000-000064200000}"/>
    <cellStyle name="20% - Accent4 3 2 3 2 2 2 2" xfId="13888" xr:uid="{00000000-0005-0000-0000-000065200000}"/>
    <cellStyle name="20% - Accent4 3 2 3 2 2 2 2 2" xfId="13889" xr:uid="{00000000-0005-0000-0000-000066200000}"/>
    <cellStyle name="20% - Accent4 3 2 3 2 2 2 2 3" xfId="13890" xr:uid="{00000000-0005-0000-0000-000067200000}"/>
    <cellStyle name="20% - Accent4 3 2 3 2 2 2 2_OATT calc" xfId="13891" xr:uid="{00000000-0005-0000-0000-000068200000}"/>
    <cellStyle name="20% - Accent4 3 2 3 2 2 2 3" xfId="13892" xr:uid="{00000000-0005-0000-0000-000069200000}"/>
    <cellStyle name="20% - Accent4 3 2 3 2 2 2 4" xfId="13893" xr:uid="{00000000-0005-0000-0000-00006A200000}"/>
    <cellStyle name="20% - Accent4 3 2 3 2 2 2 5" xfId="13894" xr:uid="{00000000-0005-0000-0000-00006B200000}"/>
    <cellStyle name="20% - Accent4 3 2 3 2 2 2_OATT calc" xfId="13895" xr:uid="{00000000-0005-0000-0000-00006C200000}"/>
    <cellStyle name="20% - Accent4 3 2 3 2 2 3" xfId="13896" xr:uid="{00000000-0005-0000-0000-00006D200000}"/>
    <cellStyle name="20% - Accent4 3 2 3 2 2 3 2" xfId="13897" xr:uid="{00000000-0005-0000-0000-00006E200000}"/>
    <cellStyle name="20% - Accent4 3 2 3 2 2 3 2 2" xfId="13898" xr:uid="{00000000-0005-0000-0000-00006F200000}"/>
    <cellStyle name="20% - Accent4 3 2 3 2 2 3 2 3" xfId="13899" xr:uid="{00000000-0005-0000-0000-000070200000}"/>
    <cellStyle name="20% - Accent4 3 2 3 2 2 3 2_OATT calc" xfId="13900" xr:uid="{00000000-0005-0000-0000-000071200000}"/>
    <cellStyle name="20% - Accent4 3 2 3 2 2 3 3" xfId="13901" xr:uid="{00000000-0005-0000-0000-000072200000}"/>
    <cellStyle name="20% - Accent4 3 2 3 2 2 3 4" xfId="13902" xr:uid="{00000000-0005-0000-0000-000073200000}"/>
    <cellStyle name="20% - Accent4 3 2 3 2 2 3_OATT calc" xfId="13903" xr:uid="{00000000-0005-0000-0000-000074200000}"/>
    <cellStyle name="20% - Accent4 3 2 3 2 2 4" xfId="13904" xr:uid="{00000000-0005-0000-0000-000075200000}"/>
    <cellStyle name="20% - Accent4 3 2 3 2 2 4 2" xfId="13905" xr:uid="{00000000-0005-0000-0000-000076200000}"/>
    <cellStyle name="20% - Accent4 3 2 3 2 2 4 3" xfId="13906" xr:uid="{00000000-0005-0000-0000-000077200000}"/>
    <cellStyle name="20% - Accent4 3 2 3 2 2 4_OATT calc" xfId="13907" xr:uid="{00000000-0005-0000-0000-000078200000}"/>
    <cellStyle name="20% - Accent4 3 2 3 2 2 5" xfId="13908" xr:uid="{00000000-0005-0000-0000-000079200000}"/>
    <cellStyle name="20% - Accent4 3 2 3 2 2 6" xfId="13909" xr:uid="{00000000-0005-0000-0000-00007A200000}"/>
    <cellStyle name="20% - Accent4 3 2 3 2 2 7" xfId="13910" xr:uid="{00000000-0005-0000-0000-00007B200000}"/>
    <cellStyle name="20% - Accent4 3 2 3 2 2 8" xfId="13911" xr:uid="{00000000-0005-0000-0000-00007C200000}"/>
    <cellStyle name="20% - Accent4 3 2 3 2 2 9" xfId="13912" xr:uid="{00000000-0005-0000-0000-00007D200000}"/>
    <cellStyle name="20% - Accent4 3 2 3 2 2_OATT calc" xfId="13913" xr:uid="{00000000-0005-0000-0000-00007E200000}"/>
    <cellStyle name="20% - Accent4 3 2 3 2 3" xfId="5984" xr:uid="{00000000-0005-0000-0000-00007F200000}"/>
    <cellStyle name="20% - Accent4 3 2 3 2 3 2" xfId="13914" xr:uid="{00000000-0005-0000-0000-000080200000}"/>
    <cellStyle name="20% - Accent4 3 2 3 2 3 2 2" xfId="13915" xr:uid="{00000000-0005-0000-0000-000081200000}"/>
    <cellStyle name="20% - Accent4 3 2 3 2 3 2 3" xfId="13916" xr:uid="{00000000-0005-0000-0000-000082200000}"/>
    <cellStyle name="20% - Accent4 3 2 3 2 3 2_OATT calc" xfId="13917" xr:uid="{00000000-0005-0000-0000-000083200000}"/>
    <cellStyle name="20% - Accent4 3 2 3 2 3 3" xfId="13918" xr:uid="{00000000-0005-0000-0000-000084200000}"/>
    <cellStyle name="20% - Accent4 3 2 3 2 3 4" xfId="13919" xr:uid="{00000000-0005-0000-0000-000085200000}"/>
    <cellStyle name="20% - Accent4 3 2 3 2 3 5" xfId="13920" xr:uid="{00000000-0005-0000-0000-000086200000}"/>
    <cellStyle name="20% - Accent4 3 2 3 2 3_OATT calc" xfId="13921" xr:uid="{00000000-0005-0000-0000-000087200000}"/>
    <cellStyle name="20% - Accent4 3 2 3 2 4" xfId="13922" xr:uid="{00000000-0005-0000-0000-000088200000}"/>
    <cellStyle name="20% - Accent4 3 2 3 2 4 2" xfId="13923" xr:uid="{00000000-0005-0000-0000-000089200000}"/>
    <cellStyle name="20% - Accent4 3 2 3 2 4 2 2" xfId="13924" xr:uid="{00000000-0005-0000-0000-00008A200000}"/>
    <cellStyle name="20% - Accent4 3 2 3 2 4 2 3" xfId="13925" xr:uid="{00000000-0005-0000-0000-00008B200000}"/>
    <cellStyle name="20% - Accent4 3 2 3 2 4 2_OATT calc" xfId="13926" xr:uid="{00000000-0005-0000-0000-00008C200000}"/>
    <cellStyle name="20% - Accent4 3 2 3 2 4 3" xfId="13927" xr:uid="{00000000-0005-0000-0000-00008D200000}"/>
    <cellStyle name="20% - Accent4 3 2 3 2 4 4" xfId="13928" xr:uid="{00000000-0005-0000-0000-00008E200000}"/>
    <cellStyle name="20% - Accent4 3 2 3 2 4_OATT calc" xfId="13929" xr:uid="{00000000-0005-0000-0000-00008F200000}"/>
    <cellStyle name="20% - Accent4 3 2 3 2 5" xfId="13930" xr:uid="{00000000-0005-0000-0000-000090200000}"/>
    <cellStyle name="20% - Accent4 3 2 3 2 5 2" xfId="13931" xr:uid="{00000000-0005-0000-0000-000091200000}"/>
    <cellStyle name="20% - Accent4 3 2 3 2 5 3" xfId="13932" xr:uid="{00000000-0005-0000-0000-000092200000}"/>
    <cellStyle name="20% - Accent4 3 2 3 2 5_OATT calc" xfId="13933" xr:uid="{00000000-0005-0000-0000-000093200000}"/>
    <cellStyle name="20% - Accent4 3 2 3 2 6" xfId="13934" xr:uid="{00000000-0005-0000-0000-000094200000}"/>
    <cellStyle name="20% - Accent4 3 2 3 2 7" xfId="13935" xr:uid="{00000000-0005-0000-0000-000095200000}"/>
    <cellStyle name="20% - Accent4 3 2 3 2 8" xfId="13936" xr:uid="{00000000-0005-0000-0000-000096200000}"/>
    <cellStyle name="20% - Accent4 3 2 3 2 9" xfId="13937" xr:uid="{00000000-0005-0000-0000-000097200000}"/>
    <cellStyle name="20% - Accent4 3 2 3 2_OATT calc" xfId="13938" xr:uid="{00000000-0005-0000-0000-000098200000}"/>
    <cellStyle name="20% - Accent4 3 2 3 3" xfId="4611" xr:uid="{00000000-0005-0000-0000-000099200000}"/>
    <cellStyle name="20% - Accent4 3 2 3 3 10" xfId="13939" xr:uid="{00000000-0005-0000-0000-00009A200000}"/>
    <cellStyle name="20% - Accent4 3 2 3 3 11" xfId="13940" xr:uid="{00000000-0005-0000-0000-00009B200000}"/>
    <cellStyle name="20% - Accent4 3 2 3 3 2" xfId="13941" xr:uid="{00000000-0005-0000-0000-00009C200000}"/>
    <cellStyle name="20% - Accent4 3 2 3 3 2 2" xfId="13942" xr:uid="{00000000-0005-0000-0000-00009D200000}"/>
    <cellStyle name="20% - Accent4 3 2 3 3 2 2 2" xfId="13943" xr:uid="{00000000-0005-0000-0000-00009E200000}"/>
    <cellStyle name="20% - Accent4 3 2 3 3 2 2 3" xfId="13944" xr:uid="{00000000-0005-0000-0000-00009F200000}"/>
    <cellStyle name="20% - Accent4 3 2 3 3 2 2_OATT calc" xfId="13945" xr:uid="{00000000-0005-0000-0000-0000A0200000}"/>
    <cellStyle name="20% - Accent4 3 2 3 3 2 3" xfId="13946" xr:uid="{00000000-0005-0000-0000-0000A1200000}"/>
    <cellStyle name="20% - Accent4 3 2 3 3 2 4" xfId="13947" xr:uid="{00000000-0005-0000-0000-0000A2200000}"/>
    <cellStyle name="20% - Accent4 3 2 3 3 2 5" xfId="13948" xr:uid="{00000000-0005-0000-0000-0000A3200000}"/>
    <cellStyle name="20% - Accent4 3 2 3 3 2_OATT calc" xfId="13949" xr:uid="{00000000-0005-0000-0000-0000A4200000}"/>
    <cellStyle name="20% - Accent4 3 2 3 3 3" xfId="13950" xr:uid="{00000000-0005-0000-0000-0000A5200000}"/>
    <cellStyle name="20% - Accent4 3 2 3 3 3 2" xfId="13951" xr:uid="{00000000-0005-0000-0000-0000A6200000}"/>
    <cellStyle name="20% - Accent4 3 2 3 3 3 2 2" xfId="13952" xr:uid="{00000000-0005-0000-0000-0000A7200000}"/>
    <cellStyle name="20% - Accent4 3 2 3 3 3 2 3" xfId="13953" xr:uid="{00000000-0005-0000-0000-0000A8200000}"/>
    <cellStyle name="20% - Accent4 3 2 3 3 3 2_OATT calc" xfId="13954" xr:uid="{00000000-0005-0000-0000-0000A9200000}"/>
    <cellStyle name="20% - Accent4 3 2 3 3 3 3" xfId="13955" xr:uid="{00000000-0005-0000-0000-0000AA200000}"/>
    <cellStyle name="20% - Accent4 3 2 3 3 3 4" xfId="13956" xr:uid="{00000000-0005-0000-0000-0000AB200000}"/>
    <cellStyle name="20% - Accent4 3 2 3 3 3_OATT calc" xfId="13957" xr:uid="{00000000-0005-0000-0000-0000AC200000}"/>
    <cellStyle name="20% - Accent4 3 2 3 3 4" xfId="13958" xr:uid="{00000000-0005-0000-0000-0000AD200000}"/>
    <cellStyle name="20% - Accent4 3 2 3 3 4 2" xfId="13959" xr:uid="{00000000-0005-0000-0000-0000AE200000}"/>
    <cellStyle name="20% - Accent4 3 2 3 3 4 3" xfId="13960" xr:uid="{00000000-0005-0000-0000-0000AF200000}"/>
    <cellStyle name="20% - Accent4 3 2 3 3 4_OATT calc" xfId="13961" xr:uid="{00000000-0005-0000-0000-0000B0200000}"/>
    <cellStyle name="20% - Accent4 3 2 3 3 5" xfId="13962" xr:uid="{00000000-0005-0000-0000-0000B1200000}"/>
    <cellStyle name="20% - Accent4 3 2 3 3 6" xfId="13963" xr:uid="{00000000-0005-0000-0000-0000B2200000}"/>
    <cellStyle name="20% - Accent4 3 2 3 3 7" xfId="13964" xr:uid="{00000000-0005-0000-0000-0000B3200000}"/>
    <cellStyle name="20% - Accent4 3 2 3 3 8" xfId="13965" xr:uid="{00000000-0005-0000-0000-0000B4200000}"/>
    <cellStyle name="20% - Accent4 3 2 3 3 9" xfId="13966" xr:uid="{00000000-0005-0000-0000-0000B5200000}"/>
    <cellStyle name="20% - Accent4 3 2 3 3_OATT calc" xfId="13967" xr:uid="{00000000-0005-0000-0000-0000B6200000}"/>
    <cellStyle name="20% - Accent4 3 2 3 4" xfId="5511" xr:uid="{00000000-0005-0000-0000-0000B7200000}"/>
    <cellStyle name="20% - Accent4 3 2 3 4 2" xfId="13968" xr:uid="{00000000-0005-0000-0000-0000B8200000}"/>
    <cellStyle name="20% - Accent4 3 2 3 4 2 2" xfId="13969" xr:uid="{00000000-0005-0000-0000-0000B9200000}"/>
    <cellStyle name="20% - Accent4 3 2 3 4 2 3" xfId="13970" xr:uid="{00000000-0005-0000-0000-0000BA200000}"/>
    <cellStyle name="20% - Accent4 3 2 3 4 2_OATT calc" xfId="13971" xr:uid="{00000000-0005-0000-0000-0000BB200000}"/>
    <cellStyle name="20% - Accent4 3 2 3 4 3" xfId="13972" xr:uid="{00000000-0005-0000-0000-0000BC200000}"/>
    <cellStyle name="20% - Accent4 3 2 3 4 4" xfId="13973" xr:uid="{00000000-0005-0000-0000-0000BD200000}"/>
    <cellStyle name="20% - Accent4 3 2 3 4 5" xfId="13974" xr:uid="{00000000-0005-0000-0000-0000BE200000}"/>
    <cellStyle name="20% - Accent4 3 2 3 4_OATT calc" xfId="13975" xr:uid="{00000000-0005-0000-0000-0000BF200000}"/>
    <cellStyle name="20% - Accent4 3 2 3 5" xfId="13976" xr:uid="{00000000-0005-0000-0000-0000C0200000}"/>
    <cellStyle name="20% - Accent4 3 2 3 5 2" xfId="13977" xr:uid="{00000000-0005-0000-0000-0000C1200000}"/>
    <cellStyle name="20% - Accent4 3 2 3 5 2 2" xfId="13978" xr:uid="{00000000-0005-0000-0000-0000C2200000}"/>
    <cellStyle name="20% - Accent4 3 2 3 5 2 3" xfId="13979" xr:uid="{00000000-0005-0000-0000-0000C3200000}"/>
    <cellStyle name="20% - Accent4 3 2 3 5 2_OATT calc" xfId="13980" xr:uid="{00000000-0005-0000-0000-0000C4200000}"/>
    <cellStyle name="20% - Accent4 3 2 3 5 3" xfId="13981" xr:uid="{00000000-0005-0000-0000-0000C5200000}"/>
    <cellStyle name="20% - Accent4 3 2 3 5 4" xfId="13982" xr:uid="{00000000-0005-0000-0000-0000C6200000}"/>
    <cellStyle name="20% - Accent4 3 2 3 5_OATT calc" xfId="13983" xr:uid="{00000000-0005-0000-0000-0000C7200000}"/>
    <cellStyle name="20% - Accent4 3 2 3 6" xfId="13984" xr:uid="{00000000-0005-0000-0000-0000C8200000}"/>
    <cellStyle name="20% - Accent4 3 2 3 6 2" xfId="13985" xr:uid="{00000000-0005-0000-0000-0000C9200000}"/>
    <cellStyle name="20% - Accent4 3 2 3 6 3" xfId="13986" xr:uid="{00000000-0005-0000-0000-0000CA200000}"/>
    <cellStyle name="20% - Accent4 3 2 3 6_OATT calc" xfId="13987" xr:uid="{00000000-0005-0000-0000-0000CB200000}"/>
    <cellStyle name="20% - Accent4 3 2 3 7" xfId="13988" xr:uid="{00000000-0005-0000-0000-0000CC200000}"/>
    <cellStyle name="20% - Accent4 3 2 3 8" xfId="13989" xr:uid="{00000000-0005-0000-0000-0000CD200000}"/>
    <cellStyle name="20% - Accent4 3 2 3 9" xfId="13990" xr:uid="{00000000-0005-0000-0000-0000CE200000}"/>
    <cellStyle name="20% - Accent4 3 2 3_OATT calc" xfId="13991" xr:uid="{00000000-0005-0000-0000-0000CF200000}"/>
    <cellStyle name="20% - Accent4 3 2 4" xfId="3658" xr:uid="{00000000-0005-0000-0000-0000D0200000}"/>
    <cellStyle name="20% - Accent4 3 2 4 10" xfId="13992" xr:uid="{00000000-0005-0000-0000-0000D1200000}"/>
    <cellStyle name="20% - Accent4 3 2 4 11" xfId="13993" xr:uid="{00000000-0005-0000-0000-0000D2200000}"/>
    <cellStyle name="20% - Accent4 3 2 4 2" xfId="4759" xr:uid="{00000000-0005-0000-0000-0000D3200000}"/>
    <cellStyle name="20% - Accent4 3 2 4 2 10" xfId="13994" xr:uid="{00000000-0005-0000-0000-0000D4200000}"/>
    <cellStyle name="20% - Accent4 3 2 4 2 11" xfId="13995" xr:uid="{00000000-0005-0000-0000-0000D5200000}"/>
    <cellStyle name="20% - Accent4 3 2 4 2 2" xfId="13996" xr:uid="{00000000-0005-0000-0000-0000D6200000}"/>
    <cellStyle name="20% - Accent4 3 2 4 2 2 2" xfId="13997" xr:uid="{00000000-0005-0000-0000-0000D7200000}"/>
    <cellStyle name="20% - Accent4 3 2 4 2 2 2 2" xfId="13998" xr:uid="{00000000-0005-0000-0000-0000D8200000}"/>
    <cellStyle name="20% - Accent4 3 2 4 2 2 2 3" xfId="13999" xr:uid="{00000000-0005-0000-0000-0000D9200000}"/>
    <cellStyle name="20% - Accent4 3 2 4 2 2 2_OATT calc" xfId="14000" xr:uid="{00000000-0005-0000-0000-0000DA200000}"/>
    <cellStyle name="20% - Accent4 3 2 4 2 2 3" xfId="14001" xr:uid="{00000000-0005-0000-0000-0000DB200000}"/>
    <cellStyle name="20% - Accent4 3 2 4 2 2 4" xfId="14002" xr:uid="{00000000-0005-0000-0000-0000DC200000}"/>
    <cellStyle name="20% - Accent4 3 2 4 2 2 5" xfId="14003" xr:uid="{00000000-0005-0000-0000-0000DD200000}"/>
    <cellStyle name="20% - Accent4 3 2 4 2 2_OATT calc" xfId="14004" xr:uid="{00000000-0005-0000-0000-0000DE200000}"/>
    <cellStyle name="20% - Accent4 3 2 4 2 3" xfId="14005" xr:uid="{00000000-0005-0000-0000-0000DF200000}"/>
    <cellStyle name="20% - Accent4 3 2 4 2 3 2" xfId="14006" xr:uid="{00000000-0005-0000-0000-0000E0200000}"/>
    <cellStyle name="20% - Accent4 3 2 4 2 3 2 2" xfId="14007" xr:uid="{00000000-0005-0000-0000-0000E1200000}"/>
    <cellStyle name="20% - Accent4 3 2 4 2 3 2 3" xfId="14008" xr:uid="{00000000-0005-0000-0000-0000E2200000}"/>
    <cellStyle name="20% - Accent4 3 2 4 2 3 2_OATT calc" xfId="14009" xr:uid="{00000000-0005-0000-0000-0000E3200000}"/>
    <cellStyle name="20% - Accent4 3 2 4 2 3 3" xfId="14010" xr:uid="{00000000-0005-0000-0000-0000E4200000}"/>
    <cellStyle name="20% - Accent4 3 2 4 2 3 4" xfId="14011" xr:uid="{00000000-0005-0000-0000-0000E5200000}"/>
    <cellStyle name="20% - Accent4 3 2 4 2 3_OATT calc" xfId="14012" xr:uid="{00000000-0005-0000-0000-0000E6200000}"/>
    <cellStyle name="20% - Accent4 3 2 4 2 4" xfId="14013" xr:uid="{00000000-0005-0000-0000-0000E7200000}"/>
    <cellStyle name="20% - Accent4 3 2 4 2 4 2" xfId="14014" xr:uid="{00000000-0005-0000-0000-0000E8200000}"/>
    <cellStyle name="20% - Accent4 3 2 4 2 4 3" xfId="14015" xr:uid="{00000000-0005-0000-0000-0000E9200000}"/>
    <cellStyle name="20% - Accent4 3 2 4 2 4_OATT calc" xfId="14016" xr:uid="{00000000-0005-0000-0000-0000EA200000}"/>
    <cellStyle name="20% - Accent4 3 2 4 2 5" xfId="14017" xr:uid="{00000000-0005-0000-0000-0000EB200000}"/>
    <cellStyle name="20% - Accent4 3 2 4 2 6" xfId="14018" xr:uid="{00000000-0005-0000-0000-0000EC200000}"/>
    <cellStyle name="20% - Accent4 3 2 4 2 7" xfId="14019" xr:uid="{00000000-0005-0000-0000-0000ED200000}"/>
    <cellStyle name="20% - Accent4 3 2 4 2 8" xfId="14020" xr:uid="{00000000-0005-0000-0000-0000EE200000}"/>
    <cellStyle name="20% - Accent4 3 2 4 2 9" xfId="14021" xr:uid="{00000000-0005-0000-0000-0000EF200000}"/>
    <cellStyle name="20% - Accent4 3 2 4 2_OATT calc" xfId="14022" xr:uid="{00000000-0005-0000-0000-0000F0200000}"/>
    <cellStyle name="20% - Accent4 3 2 4 3" xfId="5720" xr:uid="{00000000-0005-0000-0000-0000F1200000}"/>
    <cellStyle name="20% - Accent4 3 2 4 3 2" xfId="14023" xr:uid="{00000000-0005-0000-0000-0000F2200000}"/>
    <cellStyle name="20% - Accent4 3 2 4 3 2 2" xfId="14024" xr:uid="{00000000-0005-0000-0000-0000F3200000}"/>
    <cellStyle name="20% - Accent4 3 2 4 3 2 3" xfId="14025" xr:uid="{00000000-0005-0000-0000-0000F4200000}"/>
    <cellStyle name="20% - Accent4 3 2 4 3 2_OATT calc" xfId="14026" xr:uid="{00000000-0005-0000-0000-0000F5200000}"/>
    <cellStyle name="20% - Accent4 3 2 4 3 3" xfId="14027" xr:uid="{00000000-0005-0000-0000-0000F6200000}"/>
    <cellStyle name="20% - Accent4 3 2 4 3 4" xfId="14028" xr:uid="{00000000-0005-0000-0000-0000F7200000}"/>
    <cellStyle name="20% - Accent4 3 2 4 3 5" xfId="14029" xr:uid="{00000000-0005-0000-0000-0000F8200000}"/>
    <cellStyle name="20% - Accent4 3 2 4 3_OATT calc" xfId="14030" xr:uid="{00000000-0005-0000-0000-0000F9200000}"/>
    <cellStyle name="20% - Accent4 3 2 4 4" xfId="14031" xr:uid="{00000000-0005-0000-0000-0000FA200000}"/>
    <cellStyle name="20% - Accent4 3 2 4 4 2" xfId="14032" xr:uid="{00000000-0005-0000-0000-0000FB200000}"/>
    <cellStyle name="20% - Accent4 3 2 4 4 2 2" xfId="14033" xr:uid="{00000000-0005-0000-0000-0000FC200000}"/>
    <cellStyle name="20% - Accent4 3 2 4 4 2 3" xfId="14034" xr:uid="{00000000-0005-0000-0000-0000FD200000}"/>
    <cellStyle name="20% - Accent4 3 2 4 4 2_OATT calc" xfId="14035" xr:uid="{00000000-0005-0000-0000-0000FE200000}"/>
    <cellStyle name="20% - Accent4 3 2 4 4 3" xfId="14036" xr:uid="{00000000-0005-0000-0000-0000FF200000}"/>
    <cellStyle name="20% - Accent4 3 2 4 4 4" xfId="14037" xr:uid="{00000000-0005-0000-0000-000000210000}"/>
    <cellStyle name="20% - Accent4 3 2 4 4_OATT calc" xfId="14038" xr:uid="{00000000-0005-0000-0000-000001210000}"/>
    <cellStyle name="20% - Accent4 3 2 4 5" xfId="14039" xr:uid="{00000000-0005-0000-0000-000002210000}"/>
    <cellStyle name="20% - Accent4 3 2 4 5 2" xfId="14040" xr:uid="{00000000-0005-0000-0000-000003210000}"/>
    <cellStyle name="20% - Accent4 3 2 4 5 3" xfId="14041" xr:uid="{00000000-0005-0000-0000-000004210000}"/>
    <cellStyle name="20% - Accent4 3 2 4 5_OATT calc" xfId="14042" xr:uid="{00000000-0005-0000-0000-000005210000}"/>
    <cellStyle name="20% - Accent4 3 2 4 6" xfId="14043" xr:uid="{00000000-0005-0000-0000-000006210000}"/>
    <cellStyle name="20% - Accent4 3 2 4 7" xfId="14044" xr:uid="{00000000-0005-0000-0000-000007210000}"/>
    <cellStyle name="20% - Accent4 3 2 4 8" xfId="14045" xr:uid="{00000000-0005-0000-0000-000008210000}"/>
    <cellStyle name="20% - Accent4 3 2 4 9" xfId="14046" xr:uid="{00000000-0005-0000-0000-000009210000}"/>
    <cellStyle name="20% - Accent4 3 2 4_OATT calc" xfId="14047" xr:uid="{00000000-0005-0000-0000-00000A210000}"/>
    <cellStyle name="20% - Accent4 3 2 5" xfId="4341" xr:uid="{00000000-0005-0000-0000-00000B210000}"/>
    <cellStyle name="20% - Accent4 3 2 5 10" xfId="14048" xr:uid="{00000000-0005-0000-0000-00000C210000}"/>
    <cellStyle name="20% - Accent4 3 2 5 11" xfId="14049" xr:uid="{00000000-0005-0000-0000-00000D210000}"/>
    <cellStyle name="20% - Accent4 3 2 5 2" xfId="14050" xr:uid="{00000000-0005-0000-0000-00000E210000}"/>
    <cellStyle name="20% - Accent4 3 2 5 2 2" xfId="14051" xr:uid="{00000000-0005-0000-0000-00000F210000}"/>
    <cellStyle name="20% - Accent4 3 2 5 2 2 2" xfId="14052" xr:uid="{00000000-0005-0000-0000-000010210000}"/>
    <cellStyle name="20% - Accent4 3 2 5 2 2 3" xfId="14053" xr:uid="{00000000-0005-0000-0000-000011210000}"/>
    <cellStyle name="20% - Accent4 3 2 5 2 2_OATT calc" xfId="14054" xr:uid="{00000000-0005-0000-0000-000012210000}"/>
    <cellStyle name="20% - Accent4 3 2 5 2 3" xfId="14055" xr:uid="{00000000-0005-0000-0000-000013210000}"/>
    <cellStyle name="20% - Accent4 3 2 5 2 4" xfId="14056" xr:uid="{00000000-0005-0000-0000-000014210000}"/>
    <cellStyle name="20% - Accent4 3 2 5 2 5" xfId="14057" xr:uid="{00000000-0005-0000-0000-000015210000}"/>
    <cellStyle name="20% - Accent4 3 2 5 2_OATT calc" xfId="14058" xr:uid="{00000000-0005-0000-0000-000016210000}"/>
    <cellStyle name="20% - Accent4 3 2 5 3" xfId="14059" xr:uid="{00000000-0005-0000-0000-000017210000}"/>
    <cellStyle name="20% - Accent4 3 2 5 3 2" xfId="14060" xr:uid="{00000000-0005-0000-0000-000018210000}"/>
    <cellStyle name="20% - Accent4 3 2 5 3 2 2" xfId="14061" xr:uid="{00000000-0005-0000-0000-000019210000}"/>
    <cellStyle name="20% - Accent4 3 2 5 3 2 3" xfId="14062" xr:uid="{00000000-0005-0000-0000-00001A210000}"/>
    <cellStyle name="20% - Accent4 3 2 5 3 2_OATT calc" xfId="14063" xr:uid="{00000000-0005-0000-0000-00001B210000}"/>
    <cellStyle name="20% - Accent4 3 2 5 3 3" xfId="14064" xr:uid="{00000000-0005-0000-0000-00001C210000}"/>
    <cellStyle name="20% - Accent4 3 2 5 3 4" xfId="14065" xr:uid="{00000000-0005-0000-0000-00001D210000}"/>
    <cellStyle name="20% - Accent4 3 2 5 3_OATT calc" xfId="14066" xr:uid="{00000000-0005-0000-0000-00001E210000}"/>
    <cellStyle name="20% - Accent4 3 2 5 4" xfId="14067" xr:uid="{00000000-0005-0000-0000-00001F210000}"/>
    <cellStyle name="20% - Accent4 3 2 5 4 2" xfId="14068" xr:uid="{00000000-0005-0000-0000-000020210000}"/>
    <cellStyle name="20% - Accent4 3 2 5 4 3" xfId="14069" xr:uid="{00000000-0005-0000-0000-000021210000}"/>
    <cellStyle name="20% - Accent4 3 2 5 4_OATT calc" xfId="14070" xr:uid="{00000000-0005-0000-0000-000022210000}"/>
    <cellStyle name="20% - Accent4 3 2 5 5" xfId="14071" xr:uid="{00000000-0005-0000-0000-000023210000}"/>
    <cellStyle name="20% - Accent4 3 2 5 6" xfId="14072" xr:uid="{00000000-0005-0000-0000-000024210000}"/>
    <cellStyle name="20% - Accent4 3 2 5 7" xfId="14073" xr:uid="{00000000-0005-0000-0000-000025210000}"/>
    <cellStyle name="20% - Accent4 3 2 5 8" xfId="14074" xr:uid="{00000000-0005-0000-0000-000026210000}"/>
    <cellStyle name="20% - Accent4 3 2 5 9" xfId="14075" xr:uid="{00000000-0005-0000-0000-000027210000}"/>
    <cellStyle name="20% - Accent4 3 2 5_OATT calc" xfId="14076" xr:uid="{00000000-0005-0000-0000-000028210000}"/>
    <cellStyle name="20% - Accent4 3 2 6" xfId="5241" xr:uid="{00000000-0005-0000-0000-000029210000}"/>
    <cellStyle name="20% - Accent4 3 2 6 2" xfId="14077" xr:uid="{00000000-0005-0000-0000-00002A210000}"/>
    <cellStyle name="20% - Accent4 3 2 6 2 2" xfId="14078" xr:uid="{00000000-0005-0000-0000-00002B210000}"/>
    <cellStyle name="20% - Accent4 3 2 6 2 3" xfId="14079" xr:uid="{00000000-0005-0000-0000-00002C210000}"/>
    <cellStyle name="20% - Accent4 3 2 6 2_OATT calc" xfId="14080" xr:uid="{00000000-0005-0000-0000-00002D210000}"/>
    <cellStyle name="20% - Accent4 3 2 6 3" xfId="14081" xr:uid="{00000000-0005-0000-0000-00002E210000}"/>
    <cellStyle name="20% - Accent4 3 2 6 4" xfId="14082" xr:uid="{00000000-0005-0000-0000-00002F210000}"/>
    <cellStyle name="20% - Accent4 3 2 6 5" xfId="14083" xr:uid="{00000000-0005-0000-0000-000030210000}"/>
    <cellStyle name="20% - Accent4 3 2 6_OATT calc" xfId="14084" xr:uid="{00000000-0005-0000-0000-000031210000}"/>
    <cellStyle name="20% - Accent4 3 2 7" xfId="14085" xr:uid="{00000000-0005-0000-0000-000032210000}"/>
    <cellStyle name="20% - Accent4 3 2 7 2" xfId="14086" xr:uid="{00000000-0005-0000-0000-000033210000}"/>
    <cellStyle name="20% - Accent4 3 2 7 2 2" xfId="14087" xr:uid="{00000000-0005-0000-0000-000034210000}"/>
    <cellStyle name="20% - Accent4 3 2 7 2 3" xfId="14088" xr:uid="{00000000-0005-0000-0000-000035210000}"/>
    <cellStyle name="20% - Accent4 3 2 7 2_OATT calc" xfId="14089" xr:uid="{00000000-0005-0000-0000-000036210000}"/>
    <cellStyle name="20% - Accent4 3 2 7 3" xfId="14090" xr:uid="{00000000-0005-0000-0000-000037210000}"/>
    <cellStyle name="20% - Accent4 3 2 7 4" xfId="14091" xr:uid="{00000000-0005-0000-0000-000038210000}"/>
    <cellStyle name="20% - Accent4 3 2 7_OATT calc" xfId="14092" xr:uid="{00000000-0005-0000-0000-000039210000}"/>
    <cellStyle name="20% - Accent4 3 2 8" xfId="14093" xr:uid="{00000000-0005-0000-0000-00003A210000}"/>
    <cellStyle name="20% - Accent4 3 2 8 2" xfId="14094" xr:uid="{00000000-0005-0000-0000-00003B210000}"/>
    <cellStyle name="20% - Accent4 3 2 8 3" xfId="14095" xr:uid="{00000000-0005-0000-0000-00003C210000}"/>
    <cellStyle name="20% - Accent4 3 2 8_OATT calc" xfId="14096" xr:uid="{00000000-0005-0000-0000-00003D210000}"/>
    <cellStyle name="20% - Accent4 3 2 9" xfId="14097" xr:uid="{00000000-0005-0000-0000-00003E210000}"/>
    <cellStyle name="20% - Accent4 3 2_OATT calc" xfId="14098" xr:uid="{00000000-0005-0000-0000-00003F210000}"/>
    <cellStyle name="20% - Accent4 3 3" xfId="3123" xr:uid="{00000000-0005-0000-0000-000040210000}"/>
    <cellStyle name="20% - Accent4 3 3 10" xfId="14099" xr:uid="{00000000-0005-0000-0000-000041210000}"/>
    <cellStyle name="20% - Accent4 3 3 11" xfId="14100" xr:uid="{00000000-0005-0000-0000-000042210000}"/>
    <cellStyle name="20% - Accent4 3 3 12" xfId="14101" xr:uid="{00000000-0005-0000-0000-000043210000}"/>
    <cellStyle name="20% - Accent4 3 3 2" xfId="3709" xr:uid="{00000000-0005-0000-0000-000044210000}"/>
    <cellStyle name="20% - Accent4 3 3 2 10" xfId="14102" xr:uid="{00000000-0005-0000-0000-000045210000}"/>
    <cellStyle name="20% - Accent4 3 3 2 11" xfId="14103" xr:uid="{00000000-0005-0000-0000-000046210000}"/>
    <cellStyle name="20% - Accent4 3 3 2 2" xfId="4810" xr:uid="{00000000-0005-0000-0000-000047210000}"/>
    <cellStyle name="20% - Accent4 3 3 2 2 10" xfId="14104" xr:uid="{00000000-0005-0000-0000-000048210000}"/>
    <cellStyle name="20% - Accent4 3 3 2 2 11" xfId="14105" xr:uid="{00000000-0005-0000-0000-000049210000}"/>
    <cellStyle name="20% - Accent4 3 3 2 2 2" xfId="14106" xr:uid="{00000000-0005-0000-0000-00004A210000}"/>
    <cellStyle name="20% - Accent4 3 3 2 2 2 2" xfId="14107" xr:uid="{00000000-0005-0000-0000-00004B210000}"/>
    <cellStyle name="20% - Accent4 3 3 2 2 2 2 2" xfId="14108" xr:uid="{00000000-0005-0000-0000-00004C210000}"/>
    <cellStyle name="20% - Accent4 3 3 2 2 2 2 3" xfId="14109" xr:uid="{00000000-0005-0000-0000-00004D210000}"/>
    <cellStyle name="20% - Accent4 3 3 2 2 2 2_OATT calc" xfId="14110" xr:uid="{00000000-0005-0000-0000-00004E210000}"/>
    <cellStyle name="20% - Accent4 3 3 2 2 2 3" xfId="14111" xr:uid="{00000000-0005-0000-0000-00004F210000}"/>
    <cellStyle name="20% - Accent4 3 3 2 2 2 4" xfId="14112" xr:uid="{00000000-0005-0000-0000-000050210000}"/>
    <cellStyle name="20% - Accent4 3 3 2 2 2 5" xfId="14113" xr:uid="{00000000-0005-0000-0000-000051210000}"/>
    <cellStyle name="20% - Accent4 3 3 2 2 2_OATT calc" xfId="14114" xr:uid="{00000000-0005-0000-0000-000052210000}"/>
    <cellStyle name="20% - Accent4 3 3 2 2 3" xfId="14115" xr:uid="{00000000-0005-0000-0000-000053210000}"/>
    <cellStyle name="20% - Accent4 3 3 2 2 3 2" xfId="14116" xr:uid="{00000000-0005-0000-0000-000054210000}"/>
    <cellStyle name="20% - Accent4 3 3 2 2 3 2 2" xfId="14117" xr:uid="{00000000-0005-0000-0000-000055210000}"/>
    <cellStyle name="20% - Accent4 3 3 2 2 3 2 3" xfId="14118" xr:uid="{00000000-0005-0000-0000-000056210000}"/>
    <cellStyle name="20% - Accent4 3 3 2 2 3 2_OATT calc" xfId="14119" xr:uid="{00000000-0005-0000-0000-000057210000}"/>
    <cellStyle name="20% - Accent4 3 3 2 2 3 3" xfId="14120" xr:uid="{00000000-0005-0000-0000-000058210000}"/>
    <cellStyle name="20% - Accent4 3 3 2 2 3 4" xfId="14121" xr:uid="{00000000-0005-0000-0000-000059210000}"/>
    <cellStyle name="20% - Accent4 3 3 2 2 3_OATT calc" xfId="14122" xr:uid="{00000000-0005-0000-0000-00005A210000}"/>
    <cellStyle name="20% - Accent4 3 3 2 2 4" xfId="14123" xr:uid="{00000000-0005-0000-0000-00005B210000}"/>
    <cellStyle name="20% - Accent4 3 3 2 2 4 2" xfId="14124" xr:uid="{00000000-0005-0000-0000-00005C210000}"/>
    <cellStyle name="20% - Accent4 3 3 2 2 4 3" xfId="14125" xr:uid="{00000000-0005-0000-0000-00005D210000}"/>
    <cellStyle name="20% - Accent4 3 3 2 2 4_OATT calc" xfId="14126" xr:uid="{00000000-0005-0000-0000-00005E210000}"/>
    <cellStyle name="20% - Accent4 3 3 2 2 5" xfId="14127" xr:uid="{00000000-0005-0000-0000-00005F210000}"/>
    <cellStyle name="20% - Accent4 3 3 2 2 6" xfId="14128" xr:uid="{00000000-0005-0000-0000-000060210000}"/>
    <cellStyle name="20% - Accent4 3 3 2 2 7" xfId="14129" xr:uid="{00000000-0005-0000-0000-000061210000}"/>
    <cellStyle name="20% - Accent4 3 3 2 2 8" xfId="14130" xr:uid="{00000000-0005-0000-0000-000062210000}"/>
    <cellStyle name="20% - Accent4 3 3 2 2 9" xfId="14131" xr:uid="{00000000-0005-0000-0000-000063210000}"/>
    <cellStyle name="20% - Accent4 3 3 2 2_OATT calc" xfId="14132" xr:uid="{00000000-0005-0000-0000-000064210000}"/>
    <cellStyle name="20% - Accent4 3 3 2 3" xfId="5769" xr:uid="{00000000-0005-0000-0000-000065210000}"/>
    <cellStyle name="20% - Accent4 3 3 2 3 2" xfId="14133" xr:uid="{00000000-0005-0000-0000-000066210000}"/>
    <cellStyle name="20% - Accent4 3 3 2 3 2 2" xfId="14134" xr:uid="{00000000-0005-0000-0000-000067210000}"/>
    <cellStyle name="20% - Accent4 3 3 2 3 2 3" xfId="14135" xr:uid="{00000000-0005-0000-0000-000068210000}"/>
    <cellStyle name="20% - Accent4 3 3 2 3 2_OATT calc" xfId="14136" xr:uid="{00000000-0005-0000-0000-000069210000}"/>
    <cellStyle name="20% - Accent4 3 3 2 3 3" xfId="14137" xr:uid="{00000000-0005-0000-0000-00006A210000}"/>
    <cellStyle name="20% - Accent4 3 3 2 3 4" xfId="14138" xr:uid="{00000000-0005-0000-0000-00006B210000}"/>
    <cellStyle name="20% - Accent4 3 3 2 3 5" xfId="14139" xr:uid="{00000000-0005-0000-0000-00006C210000}"/>
    <cellStyle name="20% - Accent4 3 3 2 3_OATT calc" xfId="14140" xr:uid="{00000000-0005-0000-0000-00006D210000}"/>
    <cellStyle name="20% - Accent4 3 3 2 4" xfId="14141" xr:uid="{00000000-0005-0000-0000-00006E210000}"/>
    <cellStyle name="20% - Accent4 3 3 2 4 2" xfId="14142" xr:uid="{00000000-0005-0000-0000-00006F210000}"/>
    <cellStyle name="20% - Accent4 3 3 2 4 2 2" xfId="14143" xr:uid="{00000000-0005-0000-0000-000070210000}"/>
    <cellStyle name="20% - Accent4 3 3 2 4 2 3" xfId="14144" xr:uid="{00000000-0005-0000-0000-000071210000}"/>
    <cellStyle name="20% - Accent4 3 3 2 4 2_OATT calc" xfId="14145" xr:uid="{00000000-0005-0000-0000-000072210000}"/>
    <cellStyle name="20% - Accent4 3 3 2 4 3" xfId="14146" xr:uid="{00000000-0005-0000-0000-000073210000}"/>
    <cellStyle name="20% - Accent4 3 3 2 4 4" xfId="14147" xr:uid="{00000000-0005-0000-0000-000074210000}"/>
    <cellStyle name="20% - Accent4 3 3 2 4_OATT calc" xfId="14148" xr:uid="{00000000-0005-0000-0000-000075210000}"/>
    <cellStyle name="20% - Accent4 3 3 2 5" xfId="14149" xr:uid="{00000000-0005-0000-0000-000076210000}"/>
    <cellStyle name="20% - Accent4 3 3 2 5 2" xfId="14150" xr:uid="{00000000-0005-0000-0000-000077210000}"/>
    <cellStyle name="20% - Accent4 3 3 2 5 3" xfId="14151" xr:uid="{00000000-0005-0000-0000-000078210000}"/>
    <cellStyle name="20% - Accent4 3 3 2 5_OATT calc" xfId="14152" xr:uid="{00000000-0005-0000-0000-000079210000}"/>
    <cellStyle name="20% - Accent4 3 3 2 6" xfId="14153" xr:uid="{00000000-0005-0000-0000-00007A210000}"/>
    <cellStyle name="20% - Accent4 3 3 2 7" xfId="14154" xr:uid="{00000000-0005-0000-0000-00007B210000}"/>
    <cellStyle name="20% - Accent4 3 3 2 8" xfId="14155" xr:uid="{00000000-0005-0000-0000-00007C210000}"/>
    <cellStyle name="20% - Accent4 3 3 2 9" xfId="14156" xr:uid="{00000000-0005-0000-0000-00007D210000}"/>
    <cellStyle name="20% - Accent4 3 3 2_OATT calc" xfId="14157" xr:uid="{00000000-0005-0000-0000-00007E210000}"/>
    <cellStyle name="20% - Accent4 3 3 3" xfId="4392" xr:uid="{00000000-0005-0000-0000-00007F210000}"/>
    <cellStyle name="20% - Accent4 3 3 3 10" xfId="14158" xr:uid="{00000000-0005-0000-0000-000080210000}"/>
    <cellStyle name="20% - Accent4 3 3 3 11" xfId="14159" xr:uid="{00000000-0005-0000-0000-000081210000}"/>
    <cellStyle name="20% - Accent4 3 3 3 2" xfId="14160" xr:uid="{00000000-0005-0000-0000-000082210000}"/>
    <cellStyle name="20% - Accent4 3 3 3 2 2" xfId="14161" xr:uid="{00000000-0005-0000-0000-000083210000}"/>
    <cellStyle name="20% - Accent4 3 3 3 2 2 2" xfId="14162" xr:uid="{00000000-0005-0000-0000-000084210000}"/>
    <cellStyle name="20% - Accent4 3 3 3 2 2 3" xfId="14163" xr:uid="{00000000-0005-0000-0000-000085210000}"/>
    <cellStyle name="20% - Accent4 3 3 3 2 2_OATT calc" xfId="14164" xr:uid="{00000000-0005-0000-0000-000086210000}"/>
    <cellStyle name="20% - Accent4 3 3 3 2 3" xfId="14165" xr:uid="{00000000-0005-0000-0000-000087210000}"/>
    <cellStyle name="20% - Accent4 3 3 3 2 4" xfId="14166" xr:uid="{00000000-0005-0000-0000-000088210000}"/>
    <cellStyle name="20% - Accent4 3 3 3 2 5" xfId="14167" xr:uid="{00000000-0005-0000-0000-000089210000}"/>
    <cellStyle name="20% - Accent4 3 3 3 2_OATT calc" xfId="14168" xr:uid="{00000000-0005-0000-0000-00008A210000}"/>
    <cellStyle name="20% - Accent4 3 3 3 3" xfId="14169" xr:uid="{00000000-0005-0000-0000-00008B210000}"/>
    <cellStyle name="20% - Accent4 3 3 3 3 2" xfId="14170" xr:uid="{00000000-0005-0000-0000-00008C210000}"/>
    <cellStyle name="20% - Accent4 3 3 3 3 2 2" xfId="14171" xr:uid="{00000000-0005-0000-0000-00008D210000}"/>
    <cellStyle name="20% - Accent4 3 3 3 3 2 3" xfId="14172" xr:uid="{00000000-0005-0000-0000-00008E210000}"/>
    <cellStyle name="20% - Accent4 3 3 3 3 2_OATT calc" xfId="14173" xr:uid="{00000000-0005-0000-0000-00008F210000}"/>
    <cellStyle name="20% - Accent4 3 3 3 3 3" xfId="14174" xr:uid="{00000000-0005-0000-0000-000090210000}"/>
    <cellStyle name="20% - Accent4 3 3 3 3 4" xfId="14175" xr:uid="{00000000-0005-0000-0000-000091210000}"/>
    <cellStyle name="20% - Accent4 3 3 3 3_OATT calc" xfId="14176" xr:uid="{00000000-0005-0000-0000-000092210000}"/>
    <cellStyle name="20% - Accent4 3 3 3 4" xfId="14177" xr:uid="{00000000-0005-0000-0000-000093210000}"/>
    <cellStyle name="20% - Accent4 3 3 3 4 2" xfId="14178" xr:uid="{00000000-0005-0000-0000-000094210000}"/>
    <cellStyle name="20% - Accent4 3 3 3 4 3" xfId="14179" xr:uid="{00000000-0005-0000-0000-000095210000}"/>
    <cellStyle name="20% - Accent4 3 3 3 4_OATT calc" xfId="14180" xr:uid="{00000000-0005-0000-0000-000096210000}"/>
    <cellStyle name="20% - Accent4 3 3 3 5" xfId="14181" xr:uid="{00000000-0005-0000-0000-000097210000}"/>
    <cellStyle name="20% - Accent4 3 3 3 6" xfId="14182" xr:uid="{00000000-0005-0000-0000-000098210000}"/>
    <cellStyle name="20% - Accent4 3 3 3 7" xfId="14183" xr:uid="{00000000-0005-0000-0000-000099210000}"/>
    <cellStyle name="20% - Accent4 3 3 3 8" xfId="14184" xr:uid="{00000000-0005-0000-0000-00009A210000}"/>
    <cellStyle name="20% - Accent4 3 3 3 9" xfId="14185" xr:uid="{00000000-0005-0000-0000-00009B210000}"/>
    <cellStyle name="20% - Accent4 3 3 3_OATT calc" xfId="14186" xr:uid="{00000000-0005-0000-0000-00009C210000}"/>
    <cellStyle name="20% - Accent4 3 3 4" xfId="5292" xr:uid="{00000000-0005-0000-0000-00009D210000}"/>
    <cellStyle name="20% - Accent4 3 3 4 2" xfId="14187" xr:uid="{00000000-0005-0000-0000-00009E210000}"/>
    <cellStyle name="20% - Accent4 3 3 4 2 2" xfId="14188" xr:uid="{00000000-0005-0000-0000-00009F210000}"/>
    <cellStyle name="20% - Accent4 3 3 4 2 3" xfId="14189" xr:uid="{00000000-0005-0000-0000-0000A0210000}"/>
    <cellStyle name="20% - Accent4 3 3 4 2_OATT calc" xfId="14190" xr:uid="{00000000-0005-0000-0000-0000A1210000}"/>
    <cellStyle name="20% - Accent4 3 3 4 3" xfId="14191" xr:uid="{00000000-0005-0000-0000-0000A2210000}"/>
    <cellStyle name="20% - Accent4 3 3 4 4" xfId="14192" xr:uid="{00000000-0005-0000-0000-0000A3210000}"/>
    <cellStyle name="20% - Accent4 3 3 4 5" xfId="14193" xr:uid="{00000000-0005-0000-0000-0000A4210000}"/>
    <cellStyle name="20% - Accent4 3 3 4_OATT calc" xfId="14194" xr:uid="{00000000-0005-0000-0000-0000A5210000}"/>
    <cellStyle name="20% - Accent4 3 3 5" xfId="14195" xr:uid="{00000000-0005-0000-0000-0000A6210000}"/>
    <cellStyle name="20% - Accent4 3 3 5 2" xfId="14196" xr:uid="{00000000-0005-0000-0000-0000A7210000}"/>
    <cellStyle name="20% - Accent4 3 3 5 2 2" xfId="14197" xr:uid="{00000000-0005-0000-0000-0000A8210000}"/>
    <cellStyle name="20% - Accent4 3 3 5 2 3" xfId="14198" xr:uid="{00000000-0005-0000-0000-0000A9210000}"/>
    <cellStyle name="20% - Accent4 3 3 5 2_OATT calc" xfId="14199" xr:uid="{00000000-0005-0000-0000-0000AA210000}"/>
    <cellStyle name="20% - Accent4 3 3 5 3" xfId="14200" xr:uid="{00000000-0005-0000-0000-0000AB210000}"/>
    <cellStyle name="20% - Accent4 3 3 5 4" xfId="14201" xr:uid="{00000000-0005-0000-0000-0000AC210000}"/>
    <cellStyle name="20% - Accent4 3 3 5_OATT calc" xfId="14202" xr:uid="{00000000-0005-0000-0000-0000AD210000}"/>
    <cellStyle name="20% - Accent4 3 3 6" xfId="14203" xr:uid="{00000000-0005-0000-0000-0000AE210000}"/>
    <cellStyle name="20% - Accent4 3 3 6 2" xfId="14204" xr:uid="{00000000-0005-0000-0000-0000AF210000}"/>
    <cellStyle name="20% - Accent4 3 3 6 3" xfId="14205" xr:uid="{00000000-0005-0000-0000-0000B0210000}"/>
    <cellStyle name="20% - Accent4 3 3 6_OATT calc" xfId="14206" xr:uid="{00000000-0005-0000-0000-0000B1210000}"/>
    <cellStyle name="20% - Accent4 3 3 7" xfId="14207" xr:uid="{00000000-0005-0000-0000-0000B2210000}"/>
    <cellStyle name="20% - Accent4 3 3 8" xfId="14208" xr:uid="{00000000-0005-0000-0000-0000B3210000}"/>
    <cellStyle name="20% - Accent4 3 3 9" xfId="14209" xr:uid="{00000000-0005-0000-0000-0000B4210000}"/>
    <cellStyle name="20% - Accent4 3 3_OATT calc" xfId="14210" xr:uid="{00000000-0005-0000-0000-0000B5210000}"/>
    <cellStyle name="20% - Accent4 3 4" xfId="3250" xr:uid="{00000000-0005-0000-0000-0000B6210000}"/>
    <cellStyle name="20% - Accent4 3 4 10" xfId="14211" xr:uid="{00000000-0005-0000-0000-0000B7210000}"/>
    <cellStyle name="20% - Accent4 3 4 11" xfId="14212" xr:uid="{00000000-0005-0000-0000-0000B8210000}"/>
    <cellStyle name="20% - Accent4 3 4 12" xfId="14213" xr:uid="{00000000-0005-0000-0000-0000B9210000}"/>
    <cellStyle name="20% - Accent4 3 4 2" xfId="3832" xr:uid="{00000000-0005-0000-0000-0000BA210000}"/>
    <cellStyle name="20% - Accent4 3 4 2 10" xfId="14214" xr:uid="{00000000-0005-0000-0000-0000BB210000}"/>
    <cellStyle name="20% - Accent4 3 4 2 11" xfId="14215" xr:uid="{00000000-0005-0000-0000-0000BC210000}"/>
    <cellStyle name="20% - Accent4 3 4 2 2" xfId="4932" xr:uid="{00000000-0005-0000-0000-0000BD210000}"/>
    <cellStyle name="20% - Accent4 3 4 2 2 10" xfId="14216" xr:uid="{00000000-0005-0000-0000-0000BE210000}"/>
    <cellStyle name="20% - Accent4 3 4 2 2 11" xfId="14217" xr:uid="{00000000-0005-0000-0000-0000BF210000}"/>
    <cellStyle name="20% - Accent4 3 4 2 2 2" xfId="14218" xr:uid="{00000000-0005-0000-0000-0000C0210000}"/>
    <cellStyle name="20% - Accent4 3 4 2 2 2 2" xfId="14219" xr:uid="{00000000-0005-0000-0000-0000C1210000}"/>
    <cellStyle name="20% - Accent4 3 4 2 2 2 2 2" xfId="14220" xr:uid="{00000000-0005-0000-0000-0000C2210000}"/>
    <cellStyle name="20% - Accent4 3 4 2 2 2 2 3" xfId="14221" xr:uid="{00000000-0005-0000-0000-0000C3210000}"/>
    <cellStyle name="20% - Accent4 3 4 2 2 2 2_OATT calc" xfId="14222" xr:uid="{00000000-0005-0000-0000-0000C4210000}"/>
    <cellStyle name="20% - Accent4 3 4 2 2 2 3" xfId="14223" xr:uid="{00000000-0005-0000-0000-0000C5210000}"/>
    <cellStyle name="20% - Accent4 3 4 2 2 2 4" xfId="14224" xr:uid="{00000000-0005-0000-0000-0000C6210000}"/>
    <cellStyle name="20% - Accent4 3 4 2 2 2 5" xfId="14225" xr:uid="{00000000-0005-0000-0000-0000C7210000}"/>
    <cellStyle name="20% - Accent4 3 4 2 2 2_OATT calc" xfId="14226" xr:uid="{00000000-0005-0000-0000-0000C8210000}"/>
    <cellStyle name="20% - Accent4 3 4 2 2 3" xfId="14227" xr:uid="{00000000-0005-0000-0000-0000C9210000}"/>
    <cellStyle name="20% - Accent4 3 4 2 2 3 2" xfId="14228" xr:uid="{00000000-0005-0000-0000-0000CA210000}"/>
    <cellStyle name="20% - Accent4 3 4 2 2 3 2 2" xfId="14229" xr:uid="{00000000-0005-0000-0000-0000CB210000}"/>
    <cellStyle name="20% - Accent4 3 4 2 2 3 2 3" xfId="14230" xr:uid="{00000000-0005-0000-0000-0000CC210000}"/>
    <cellStyle name="20% - Accent4 3 4 2 2 3 2_OATT calc" xfId="14231" xr:uid="{00000000-0005-0000-0000-0000CD210000}"/>
    <cellStyle name="20% - Accent4 3 4 2 2 3 3" xfId="14232" xr:uid="{00000000-0005-0000-0000-0000CE210000}"/>
    <cellStyle name="20% - Accent4 3 4 2 2 3 4" xfId="14233" xr:uid="{00000000-0005-0000-0000-0000CF210000}"/>
    <cellStyle name="20% - Accent4 3 4 2 2 3_OATT calc" xfId="14234" xr:uid="{00000000-0005-0000-0000-0000D0210000}"/>
    <cellStyle name="20% - Accent4 3 4 2 2 4" xfId="14235" xr:uid="{00000000-0005-0000-0000-0000D1210000}"/>
    <cellStyle name="20% - Accent4 3 4 2 2 4 2" xfId="14236" xr:uid="{00000000-0005-0000-0000-0000D2210000}"/>
    <cellStyle name="20% - Accent4 3 4 2 2 4 3" xfId="14237" xr:uid="{00000000-0005-0000-0000-0000D3210000}"/>
    <cellStyle name="20% - Accent4 3 4 2 2 4_OATT calc" xfId="14238" xr:uid="{00000000-0005-0000-0000-0000D4210000}"/>
    <cellStyle name="20% - Accent4 3 4 2 2 5" xfId="14239" xr:uid="{00000000-0005-0000-0000-0000D5210000}"/>
    <cellStyle name="20% - Accent4 3 4 2 2 6" xfId="14240" xr:uid="{00000000-0005-0000-0000-0000D6210000}"/>
    <cellStyle name="20% - Accent4 3 4 2 2 7" xfId="14241" xr:uid="{00000000-0005-0000-0000-0000D7210000}"/>
    <cellStyle name="20% - Accent4 3 4 2 2 8" xfId="14242" xr:uid="{00000000-0005-0000-0000-0000D8210000}"/>
    <cellStyle name="20% - Accent4 3 4 2 2 9" xfId="14243" xr:uid="{00000000-0005-0000-0000-0000D9210000}"/>
    <cellStyle name="20% - Accent4 3 4 2 2_OATT calc" xfId="14244" xr:uid="{00000000-0005-0000-0000-0000DA210000}"/>
    <cellStyle name="20% - Accent4 3 4 2 3" xfId="5888" xr:uid="{00000000-0005-0000-0000-0000DB210000}"/>
    <cellStyle name="20% - Accent4 3 4 2 3 2" xfId="14245" xr:uid="{00000000-0005-0000-0000-0000DC210000}"/>
    <cellStyle name="20% - Accent4 3 4 2 3 2 2" xfId="14246" xr:uid="{00000000-0005-0000-0000-0000DD210000}"/>
    <cellStyle name="20% - Accent4 3 4 2 3 2 3" xfId="14247" xr:uid="{00000000-0005-0000-0000-0000DE210000}"/>
    <cellStyle name="20% - Accent4 3 4 2 3 2_OATT calc" xfId="14248" xr:uid="{00000000-0005-0000-0000-0000DF210000}"/>
    <cellStyle name="20% - Accent4 3 4 2 3 3" xfId="14249" xr:uid="{00000000-0005-0000-0000-0000E0210000}"/>
    <cellStyle name="20% - Accent4 3 4 2 3 4" xfId="14250" xr:uid="{00000000-0005-0000-0000-0000E1210000}"/>
    <cellStyle name="20% - Accent4 3 4 2 3 5" xfId="14251" xr:uid="{00000000-0005-0000-0000-0000E2210000}"/>
    <cellStyle name="20% - Accent4 3 4 2 3_OATT calc" xfId="14252" xr:uid="{00000000-0005-0000-0000-0000E3210000}"/>
    <cellStyle name="20% - Accent4 3 4 2 4" xfId="14253" xr:uid="{00000000-0005-0000-0000-0000E4210000}"/>
    <cellStyle name="20% - Accent4 3 4 2 4 2" xfId="14254" xr:uid="{00000000-0005-0000-0000-0000E5210000}"/>
    <cellStyle name="20% - Accent4 3 4 2 4 2 2" xfId="14255" xr:uid="{00000000-0005-0000-0000-0000E6210000}"/>
    <cellStyle name="20% - Accent4 3 4 2 4 2 3" xfId="14256" xr:uid="{00000000-0005-0000-0000-0000E7210000}"/>
    <cellStyle name="20% - Accent4 3 4 2 4 2_OATT calc" xfId="14257" xr:uid="{00000000-0005-0000-0000-0000E8210000}"/>
    <cellStyle name="20% - Accent4 3 4 2 4 3" xfId="14258" xr:uid="{00000000-0005-0000-0000-0000E9210000}"/>
    <cellStyle name="20% - Accent4 3 4 2 4 4" xfId="14259" xr:uid="{00000000-0005-0000-0000-0000EA210000}"/>
    <cellStyle name="20% - Accent4 3 4 2 4_OATT calc" xfId="14260" xr:uid="{00000000-0005-0000-0000-0000EB210000}"/>
    <cellStyle name="20% - Accent4 3 4 2 5" xfId="14261" xr:uid="{00000000-0005-0000-0000-0000EC210000}"/>
    <cellStyle name="20% - Accent4 3 4 2 5 2" xfId="14262" xr:uid="{00000000-0005-0000-0000-0000ED210000}"/>
    <cellStyle name="20% - Accent4 3 4 2 5 3" xfId="14263" xr:uid="{00000000-0005-0000-0000-0000EE210000}"/>
    <cellStyle name="20% - Accent4 3 4 2 5_OATT calc" xfId="14264" xr:uid="{00000000-0005-0000-0000-0000EF210000}"/>
    <cellStyle name="20% - Accent4 3 4 2 6" xfId="14265" xr:uid="{00000000-0005-0000-0000-0000F0210000}"/>
    <cellStyle name="20% - Accent4 3 4 2 7" xfId="14266" xr:uid="{00000000-0005-0000-0000-0000F1210000}"/>
    <cellStyle name="20% - Accent4 3 4 2 8" xfId="14267" xr:uid="{00000000-0005-0000-0000-0000F2210000}"/>
    <cellStyle name="20% - Accent4 3 4 2 9" xfId="14268" xr:uid="{00000000-0005-0000-0000-0000F3210000}"/>
    <cellStyle name="20% - Accent4 3 4 2_OATT calc" xfId="14269" xr:uid="{00000000-0005-0000-0000-0000F4210000}"/>
    <cellStyle name="20% - Accent4 3 4 3" xfId="4514" xr:uid="{00000000-0005-0000-0000-0000F5210000}"/>
    <cellStyle name="20% - Accent4 3 4 3 10" xfId="14270" xr:uid="{00000000-0005-0000-0000-0000F6210000}"/>
    <cellStyle name="20% - Accent4 3 4 3 11" xfId="14271" xr:uid="{00000000-0005-0000-0000-0000F7210000}"/>
    <cellStyle name="20% - Accent4 3 4 3 2" xfId="14272" xr:uid="{00000000-0005-0000-0000-0000F8210000}"/>
    <cellStyle name="20% - Accent4 3 4 3 2 2" xfId="14273" xr:uid="{00000000-0005-0000-0000-0000F9210000}"/>
    <cellStyle name="20% - Accent4 3 4 3 2 2 2" xfId="14274" xr:uid="{00000000-0005-0000-0000-0000FA210000}"/>
    <cellStyle name="20% - Accent4 3 4 3 2 2 3" xfId="14275" xr:uid="{00000000-0005-0000-0000-0000FB210000}"/>
    <cellStyle name="20% - Accent4 3 4 3 2 2_OATT calc" xfId="14276" xr:uid="{00000000-0005-0000-0000-0000FC210000}"/>
    <cellStyle name="20% - Accent4 3 4 3 2 3" xfId="14277" xr:uid="{00000000-0005-0000-0000-0000FD210000}"/>
    <cellStyle name="20% - Accent4 3 4 3 2 4" xfId="14278" xr:uid="{00000000-0005-0000-0000-0000FE210000}"/>
    <cellStyle name="20% - Accent4 3 4 3 2 5" xfId="14279" xr:uid="{00000000-0005-0000-0000-0000FF210000}"/>
    <cellStyle name="20% - Accent4 3 4 3 2_OATT calc" xfId="14280" xr:uid="{00000000-0005-0000-0000-000000220000}"/>
    <cellStyle name="20% - Accent4 3 4 3 3" xfId="14281" xr:uid="{00000000-0005-0000-0000-000001220000}"/>
    <cellStyle name="20% - Accent4 3 4 3 3 2" xfId="14282" xr:uid="{00000000-0005-0000-0000-000002220000}"/>
    <cellStyle name="20% - Accent4 3 4 3 3 2 2" xfId="14283" xr:uid="{00000000-0005-0000-0000-000003220000}"/>
    <cellStyle name="20% - Accent4 3 4 3 3 2 3" xfId="14284" xr:uid="{00000000-0005-0000-0000-000004220000}"/>
    <cellStyle name="20% - Accent4 3 4 3 3 2_OATT calc" xfId="14285" xr:uid="{00000000-0005-0000-0000-000005220000}"/>
    <cellStyle name="20% - Accent4 3 4 3 3 3" xfId="14286" xr:uid="{00000000-0005-0000-0000-000006220000}"/>
    <cellStyle name="20% - Accent4 3 4 3 3 4" xfId="14287" xr:uid="{00000000-0005-0000-0000-000007220000}"/>
    <cellStyle name="20% - Accent4 3 4 3 3_OATT calc" xfId="14288" xr:uid="{00000000-0005-0000-0000-000008220000}"/>
    <cellStyle name="20% - Accent4 3 4 3 4" xfId="14289" xr:uid="{00000000-0005-0000-0000-000009220000}"/>
    <cellStyle name="20% - Accent4 3 4 3 4 2" xfId="14290" xr:uid="{00000000-0005-0000-0000-00000A220000}"/>
    <cellStyle name="20% - Accent4 3 4 3 4 3" xfId="14291" xr:uid="{00000000-0005-0000-0000-00000B220000}"/>
    <cellStyle name="20% - Accent4 3 4 3 4_OATT calc" xfId="14292" xr:uid="{00000000-0005-0000-0000-00000C220000}"/>
    <cellStyle name="20% - Accent4 3 4 3 5" xfId="14293" xr:uid="{00000000-0005-0000-0000-00000D220000}"/>
    <cellStyle name="20% - Accent4 3 4 3 6" xfId="14294" xr:uid="{00000000-0005-0000-0000-00000E220000}"/>
    <cellStyle name="20% - Accent4 3 4 3 7" xfId="14295" xr:uid="{00000000-0005-0000-0000-00000F220000}"/>
    <cellStyle name="20% - Accent4 3 4 3 8" xfId="14296" xr:uid="{00000000-0005-0000-0000-000010220000}"/>
    <cellStyle name="20% - Accent4 3 4 3 9" xfId="14297" xr:uid="{00000000-0005-0000-0000-000011220000}"/>
    <cellStyle name="20% - Accent4 3 4 3_OATT calc" xfId="14298" xr:uid="{00000000-0005-0000-0000-000012220000}"/>
    <cellStyle name="20% - Accent4 3 4 4" xfId="5414" xr:uid="{00000000-0005-0000-0000-000013220000}"/>
    <cellStyle name="20% - Accent4 3 4 4 2" xfId="14299" xr:uid="{00000000-0005-0000-0000-000014220000}"/>
    <cellStyle name="20% - Accent4 3 4 4 2 2" xfId="14300" xr:uid="{00000000-0005-0000-0000-000015220000}"/>
    <cellStyle name="20% - Accent4 3 4 4 2 3" xfId="14301" xr:uid="{00000000-0005-0000-0000-000016220000}"/>
    <cellStyle name="20% - Accent4 3 4 4 2_OATT calc" xfId="14302" xr:uid="{00000000-0005-0000-0000-000017220000}"/>
    <cellStyle name="20% - Accent4 3 4 4 3" xfId="14303" xr:uid="{00000000-0005-0000-0000-000018220000}"/>
    <cellStyle name="20% - Accent4 3 4 4 4" xfId="14304" xr:uid="{00000000-0005-0000-0000-000019220000}"/>
    <cellStyle name="20% - Accent4 3 4 4 5" xfId="14305" xr:uid="{00000000-0005-0000-0000-00001A220000}"/>
    <cellStyle name="20% - Accent4 3 4 4_OATT calc" xfId="14306" xr:uid="{00000000-0005-0000-0000-00001B220000}"/>
    <cellStyle name="20% - Accent4 3 4 5" xfId="14307" xr:uid="{00000000-0005-0000-0000-00001C220000}"/>
    <cellStyle name="20% - Accent4 3 4 5 2" xfId="14308" xr:uid="{00000000-0005-0000-0000-00001D220000}"/>
    <cellStyle name="20% - Accent4 3 4 5 2 2" xfId="14309" xr:uid="{00000000-0005-0000-0000-00001E220000}"/>
    <cellStyle name="20% - Accent4 3 4 5 2 3" xfId="14310" xr:uid="{00000000-0005-0000-0000-00001F220000}"/>
    <cellStyle name="20% - Accent4 3 4 5 2_OATT calc" xfId="14311" xr:uid="{00000000-0005-0000-0000-000020220000}"/>
    <cellStyle name="20% - Accent4 3 4 5 3" xfId="14312" xr:uid="{00000000-0005-0000-0000-000021220000}"/>
    <cellStyle name="20% - Accent4 3 4 5 4" xfId="14313" xr:uid="{00000000-0005-0000-0000-000022220000}"/>
    <cellStyle name="20% - Accent4 3 4 5_OATT calc" xfId="14314" xr:uid="{00000000-0005-0000-0000-000023220000}"/>
    <cellStyle name="20% - Accent4 3 4 6" xfId="14315" xr:uid="{00000000-0005-0000-0000-000024220000}"/>
    <cellStyle name="20% - Accent4 3 4 6 2" xfId="14316" xr:uid="{00000000-0005-0000-0000-000025220000}"/>
    <cellStyle name="20% - Accent4 3 4 6 3" xfId="14317" xr:uid="{00000000-0005-0000-0000-000026220000}"/>
    <cellStyle name="20% - Accent4 3 4 6_OATT calc" xfId="14318" xr:uid="{00000000-0005-0000-0000-000027220000}"/>
    <cellStyle name="20% - Accent4 3 4 7" xfId="14319" xr:uid="{00000000-0005-0000-0000-000028220000}"/>
    <cellStyle name="20% - Accent4 3 4 8" xfId="14320" xr:uid="{00000000-0005-0000-0000-000029220000}"/>
    <cellStyle name="20% - Accent4 3 4 9" xfId="14321" xr:uid="{00000000-0005-0000-0000-00002A220000}"/>
    <cellStyle name="20% - Accent4 3 4_OATT calc" xfId="14322" xr:uid="{00000000-0005-0000-0000-00002B220000}"/>
    <cellStyle name="20% - Accent4 3 5" xfId="3559" xr:uid="{00000000-0005-0000-0000-00002C220000}"/>
    <cellStyle name="20% - Accent4 3 5 10" xfId="14323" xr:uid="{00000000-0005-0000-0000-00002D220000}"/>
    <cellStyle name="20% - Accent4 3 5 11" xfId="14324" xr:uid="{00000000-0005-0000-0000-00002E220000}"/>
    <cellStyle name="20% - Accent4 3 5 2" xfId="4663" xr:uid="{00000000-0005-0000-0000-00002F220000}"/>
    <cellStyle name="20% - Accent4 3 5 2 10" xfId="14325" xr:uid="{00000000-0005-0000-0000-000030220000}"/>
    <cellStyle name="20% - Accent4 3 5 2 11" xfId="14326" xr:uid="{00000000-0005-0000-0000-000031220000}"/>
    <cellStyle name="20% - Accent4 3 5 2 2" xfId="14327" xr:uid="{00000000-0005-0000-0000-000032220000}"/>
    <cellStyle name="20% - Accent4 3 5 2 2 2" xfId="14328" xr:uid="{00000000-0005-0000-0000-000033220000}"/>
    <cellStyle name="20% - Accent4 3 5 2 2 2 2" xfId="14329" xr:uid="{00000000-0005-0000-0000-000034220000}"/>
    <cellStyle name="20% - Accent4 3 5 2 2 2 3" xfId="14330" xr:uid="{00000000-0005-0000-0000-000035220000}"/>
    <cellStyle name="20% - Accent4 3 5 2 2 2_OATT calc" xfId="14331" xr:uid="{00000000-0005-0000-0000-000036220000}"/>
    <cellStyle name="20% - Accent4 3 5 2 2 3" xfId="14332" xr:uid="{00000000-0005-0000-0000-000037220000}"/>
    <cellStyle name="20% - Accent4 3 5 2 2 4" xfId="14333" xr:uid="{00000000-0005-0000-0000-000038220000}"/>
    <cellStyle name="20% - Accent4 3 5 2 2 5" xfId="14334" xr:uid="{00000000-0005-0000-0000-000039220000}"/>
    <cellStyle name="20% - Accent4 3 5 2 2_OATT calc" xfId="14335" xr:uid="{00000000-0005-0000-0000-00003A220000}"/>
    <cellStyle name="20% - Accent4 3 5 2 3" xfId="14336" xr:uid="{00000000-0005-0000-0000-00003B220000}"/>
    <cellStyle name="20% - Accent4 3 5 2 3 2" xfId="14337" xr:uid="{00000000-0005-0000-0000-00003C220000}"/>
    <cellStyle name="20% - Accent4 3 5 2 3 2 2" xfId="14338" xr:uid="{00000000-0005-0000-0000-00003D220000}"/>
    <cellStyle name="20% - Accent4 3 5 2 3 2 3" xfId="14339" xr:uid="{00000000-0005-0000-0000-00003E220000}"/>
    <cellStyle name="20% - Accent4 3 5 2 3 2_OATT calc" xfId="14340" xr:uid="{00000000-0005-0000-0000-00003F220000}"/>
    <cellStyle name="20% - Accent4 3 5 2 3 3" xfId="14341" xr:uid="{00000000-0005-0000-0000-000040220000}"/>
    <cellStyle name="20% - Accent4 3 5 2 3 4" xfId="14342" xr:uid="{00000000-0005-0000-0000-000041220000}"/>
    <cellStyle name="20% - Accent4 3 5 2 3_OATT calc" xfId="14343" xr:uid="{00000000-0005-0000-0000-000042220000}"/>
    <cellStyle name="20% - Accent4 3 5 2 4" xfId="14344" xr:uid="{00000000-0005-0000-0000-000043220000}"/>
    <cellStyle name="20% - Accent4 3 5 2 4 2" xfId="14345" xr:uid="{00000000-0005-0000-0000-000044220000}"/>
    <cellStyle name="20% - Accent4 3 5 2 4 3" xfId="14346" xr:uid="{00000000-0005-0000-0000-000045220000}"/>
    <cellStyle name="20% - Accent4 3 5 2 4_OATT calc" xfId="14347" xr:uid="{00000000-0005-0000-0000-000046220000}"/>
    <cellStyle name="20% - Accent4 3 5 2 5" xfId="14348" xr:uid="{00000000-0005-0000-0000-000047220000}"/>
    <cellStyle name="20% - Accent4 3 5 2 6" xfId="14349" xr:uid="{00000000-0005-0000-0000-000048220000}"/>
    <cellStyle name="20% - Accent4 3 5 2 7" xfId="14350" xr:uid="{00000000-0005-0000-0000-000049220000}"/>
    <cellStyle name="20% - Accent4 3 5 2 8" xfId="14351" xr:uid="{00000000-0005-0000-0000-00004A220000}"/>
    <cellStyle name="20% - Accent4 3 5 2 9" xfId="14352" xr:uid="{00000000-0005-0000-0000-00004B220000}"/>
    <cellStyle name="20% - Accent4 3 5 2_OATT calc" xfId="14353" xr:uid="{00000000-0005-0000-0000-00004C220000}"/>
    <cellStyle name="20% - Accent4 3 5 3" xfId="5630" xr:uid="{00000000-0005-0000-0000-00004D220000}"/>
    <cellStyle name="20% - Accent4 3 5 3 2" xfId="14354" xr:uid="{00000000-0005-0000-0000-00004E220000}"/>
    <cellStyle name="20% - Accent4 3 5 3 2 2" xfId="14355" xr:uid="{00000000-0005-0000-0000-00004F220000}"/>
    <cellStyle name="20% - Accent4 3 5 3 2 3" xfId="14356" xr:uid="{00000000-0005-0000-0000-000050220000}"/>
    <cellStyle name="20% - Accent4 3 5 3 2_OATT calc" xfId="14357" xr:uid="{00000000-0005-0000-0000-000051220000}"/>
    <cellStyle name="20% - Accent4 3 5 3 3" xfId="14358" xr:uid="{00000000-0005-0000-0000-000052220000}"/>
    <cellStyle name="20% - Accent4 3 5 3 4" xfId="14359" xr:uid="{00000000-0005-0000-0000-000053220000}"/>
    <cellStyle name="20% - Accent4 3 5 3 5" xfId="14360" xr:uid="{00000000-0005-0000-0000-000054220000}"/>
    <cellStyle name="20% - Accent4 3 5 3_OATT calc" xfId="14361" xr:uid="{00000000-0005-0000-0000-000055220000}"/>
    <cellStyle name="20% - Accent4 3 5 4" xfId="14362" xr:uid="{00000000-0005-0000-0000-000056220000}"/>
    <cellStyle name="20% - Accent4 3 5 4 2" xfId="14363" xr:uid="{00000000-0005-0000-0000-000057220000}"/>
    <cellStyle name="20% - Accent4 3 5 4 2 2" xfId="14364" xr:uid="{00000000-0005-0000-0000-000058220000}"/>
    <cellStyle name="20% - Accent4 3 5 4 2 3" xfId="14365" xr:uid="{00000000-0005-0000-0000-000059220000}"/>
    <cellStyle name="20% - Accent4 3 5 4 2_OATT calc" xfId="14366" xr:uid="{00000000-0005-0000-0000-00005A220000}"/>
    <cellStyle name="20% - Accent4 3 5 4 3" xfId="14367" xr:uid="{00000000-0005-0000-0000-00005B220000}"/>
    <cellStyle name="20% - Accent4 3 5 4 4" xfId="14368" xr:uid="{00000000-0005-0000-0000-00005C220000}"/>
    <cellStyle name="20% - Accent4 3 5 4_OATT calc" xfId="14369" xr:uid="{00000000-0005-0000-0000-00005D220000}"/>
    <cellStyle name="20% - Accent4 3 5 5" xfId="14370" xr:uid="{00000000-0005-0000-0000-00005E220000}"/>
    <cellStyle name="20% - Accent4 3 5 5 2" xfId="14371" xr:uid="{00000000-0005-0000-0000-00005F220000}"/>
    <cellStyle name="20% - Accent4 3 5 5 3" xfId="14372" xr:uid="{00000000-0005-0000-0000-000060220000}"/>
    <cellStyle name="20% - Accent4 3 5 5_OATT calc" xfId="14373" xr:uid="{00000000-0005-0000-0000-000061220000}"/>
    <cellStyle name="20% - Accent4 3 5 6" xfId="14374" xr:uid="{00000000-0005-0000-0000-000062220000}"/>
    <cellStyle name="20% - Accent4 3 5 7" xfId="14375" xr:uid="{00000000-0005-0000-0000-000063220000}"/>
    <cellStyle name="20% - Accent4 3 5 8" xfId="14376" xr:uid="{00000000-0005-0000-0000-000064220000}"/>
    <cellStyle name="20% - Accent4 3 5 9" xfId="14377" xr:uid="{00000000-0005-0000-0000-000065220000}"/>
    <cellStyle name="20% - Accent4 3 5_OATT calc" xfId="14378" xr:uid="{00000000-0005-0000-0000-000066220000}"/>
    <cellStyle name="20% - Accent4 3 6" xfId="4243" xr:uid="{00000000-0005-0000-0000-000067220000}"/>
    <cellStyle name="20% - Accent4 3 6 10" xfId="14379" xr:uid="{00000000-0005-0000-0000-000068220000}"/>
    <cellStyle name="20% - Accent4 3 6 11" xfId="14380" xr:uid="{00000000-0005-0000-0000-000069220000}"/>
    <cellStyle name="20% - Accent4 3 6 2" xfId="14381" xr:uid="{00000000-0005-0000-0000-00006A220000}"/>
    <cellStyle name="20% - Accent4 3 6 2 2" xfId="14382" xr:uid="{00000000-0005-0000-0000-00006B220000}"/>
    <cellStyle name="20% - Accent4 3 6 2 2 2" xfId="14383" xr:uid="{00000000-0005-0000-0000-00006C220000}"/>
    <cellStyle name="20% - Accent4 3 6 2 2 3" xfId="14384" xr:uid="{00000000-0005-0000-0000-00006D220000}"/>
    <cellStyle name="20% - Accent4 3 6 2 2_OATT calc" xfId="14385" xr:uid="{00000000-0005-0000-0000-00006E220000}"/>
    <cellStyle name="20% - Accent4 3 6 2 3" xfId="14386" xr:uid="{00000000-0005-0000-0000-00006F220000}"/>
    <cellStyle name="20% - Accent4 3 6 2 4" xfId="14387" xr:uid="{00000000-0005-0000-0000-000070220000}"/>
    <cellStyle name="20% - Accent4 3 6 2 5" xfId="14388" xr:uid="{00000000-0005-0000-0000-000071220000}"/>
    <cellStyle name="20% - Accent4 3 6 2_OATT calc" xfId="14389" xr:uid="{00000000-0005-0000-0000-000072220000}"/>
    <cellStyle name="20% - Accent4 3 6 3" xfId="14390" xr:uid="{00000000-0005-0000-0000-000073220000}"/>
    <cellStyle name="20% - Accent4 3 6 3 2" xfId="14391" xr:uid="{00000000-0005-0000-0000-000074220000}"/>
    <cellStyle name="20% - Accent4 3 6 3 2 2" xfId="14392" xr:uid="{00000000-0005-0000-0000-000075220000}"/>
    <cellStyle name="20% - Accent4 3 6 3 2 3" xfId="14393" xr:uid="{00000000-0005-0000-0000-000076220000}"/>
    <cellStyle name="20% - Accent4 3 6 3 2_OATT calc" xfId="14394" xr:uid="{00000000-0005-0000-0000-000077220000}"/>
    <cellStyle name="20% - Accent4 3 6 3 3" xfId="14395" xr:uid="{00000000-0005-0000-0000-000078220000}"/>
    <cellStyle name="20% - Accent4 3 6 3 4" xfId="14396" xr:uid="{00000000-0005-0000-0000-000079220000}"/>
    <cellStyle name="20% - Accent4 3 6 3_OATT calc" xfId="14397" xr:uid="{00000000-0005-0000-0000-00007A220000}"/>
    <cellStyle name="20% - Accent4 3 6 4" xfId="14398" xr:uid="{00000000-0005-0000-0000-00007B220000}"/>
    <cellStyle name="20% - Accent4 3 6 4 2" xfId="14399" xr:uid="{00000000-0005-0000-0000-00007C220000}"/>
    <cellStyle name="20% - Accent4 3 6 4 3" xfId="14400" xr:uid="{00000000-0005-0000-0000-00007D220000}"/>
    <cellStyle name="20% - Accent4 3 6 4_OATT calc" xfId="14401" xr:uid="{00000000-0005-0000-0000-00007E220000}"/>
    <cellStyle name="20% - Accent4 3 6 5" xfId="14402" xr:uid="{00000000-0005-0000-0000-00007F220000}"/>
    <cellStyle name="20% - Accent4 3 6 6" xfId="14403" xr:uid="{00000000-0005-0000-0000-000080220000}"/>
    <cellStyle name="20% - Accent4 3 6 7" xfId="14404" xr:uid="{00000000-0005-0000-0000-000081220000}"/>
    <cellStyle name="20% - Accent4 3 6 8" xfId="14405" xr:uid="{00000000-0005-0000-0000-000082220000}"/>
    <cellStyle name="20% - Accent4 3 6 9" xfId="14406" xr:uid="{00000000-0005-0000-0000-000083220000}"/>
    <cellStyle name="20% - Accent4 3 6_OATT calc" xfId="14407" xr:uid="{00000000-0005-0000-0000-000084220000}"/>
    <cellStyle name="20% - Accent4 3 7" xfId="5139" xr:uid="{00000000-0005-0000-0000-000085220000}"/>
    <cellStyle name="20% - Accent4 3 7 2" xfId="14408" xr:uid="{00000000-0005-0000-0000-000086220000}"/>
    <cellStyle name="20% - Accent4 3 7 2 2" xfId="14409" xr:uid="{00000000-0005-0000-0000-000087220000}"/>
    <cellStyle name="20% - Accent4 3 7 2 3" xfId="14410" xr:uid="{00000000-0005-0000-0000-000088220000}"/>
    <cellStyle name="20% - Accent4 3 7 2_OATT calc" xfId="14411" xr:uid="{00000000-0005-0000-0000-000089220000}"/>
    <cellStyle name="20% - Accent4 3 7 3" xfId="14412" xr:uid="{00000000-0005-0000-0000-00008A220000}"/>
    <cellStyle name="20% - Accent4 3 7 4" xfId="14413" xr:uid="{00000000-0005-0000-0000-00008B220000}"/>
    <cellStyle name="20% - Accent4 3 7 5" xfId="14414" xr:uid="{00000000-0005-0000-0000-00008C220000}"/>
    <cellStyle name="20% - Accent4 3 7_OATT calc" xfId="14415" xr:uid="{00000000-0005-0000-0000-00008D220000}"/>
    <cellStyle name="20% - Accent4 3 8" xfId="14416" xr:uid="{00000000-0005-0000-0000-00008E220000}"/>
    <cellStyle name="20% - Accent4 3 8 2" xfId="14417" xr:uid="{00000000-0005-0000-0000-00008F220000}"/>
    <cellStyle name="20% - Accent4 3 8 2 2" xfId="14418" xr:uid="{00000000-0005-0000-0000-000090220000}"/>
    <cellStyle name="20% - Accent4 3 8 2 3" xfId="14419" xr:uid="{00000000-0005-0000-0000-000091220000}"/>
    <cellStyle name="20% - Accent4 3 8 2_OATT calc" xfId="14420" xr:uid="{00000000-0005-0000-0000-000092220000}"/>
    <cellStyle name="20% - Accent4 3 8 3" xfId="14421" xr:uid="{00000000-0005-0000-0000-000093220000}"/>
    <cellStyle name="20% - Accent4 3 8 4" xfId="14422" xr:uid="{00000000-0005-0000-0000-000094220000}"/>
    <cellStyle name="20% - Accent4 3 8_OATT calc" xfId="14423" xr:uid="{00000000-0005-0000-0000-000095220000}"/>
    <cellStyle name="20% - Accent4 3 9" xfId="14424" xr:uid="{00000000-0005-0000-0000-000096220000}"/>
    <cellStyle name="20% - Accent4 3 9 2" xfId="14425" xr:uid="{00000000-0005-0000-0000-000097220000}"/>
    <cellStyle name="20% - Accent4 3 9 3" xfId="14426" xr:uid="{00000000-0005-0000-0000-000098220000}"/>
    <cellStyle name="20% - Accent4 3 9_OATT calc" xfId="14427" xr:uid="{00000000-0005-0000-0000-000099220000}"/>
    <cellStyle name="20% - Accent4 3_OATT calc" xfId="14428" xr:uid="{00000000-0005-0000-0000-00009A220000}"/>
    <cellStyle name="20% - Accent4 30" xfId="14429" xr:uid="{00000000-0005-0000-0000-00009B220000}"/>
    <cellStyle name="20% - Accent4 31" xfId="14430" xr:uid="{00000000-0005-0000-0000-00009C220000}"/>
    <cellStyle name="20% - Accent4 32" xfId="14431" xr:uid="{00000000-0005-0000-0000-00009D220000}"/>
    <cellStyle name="20% - Accent4 33" xfId="14432" xr:uid="{00000000-0005-0000-0000-00009E220000}"/>
    <cellStyle name="20% - Accent4 4" xfId="27" xr:uid="{00000000-0005-0000-0000-00009F220000}"/>
    <cellStyle name="20% - Accent4 4 10" xfId="14433" xr:uid="{00000000-0005-0000-0000-0000A0220000}"/>
    <cellStyle name="20% - Accent4 4 11" xfId="14434" xr:uid="{00000000-0005-0000-0000-0000A1220000}"/>
    <cellStyle name="20% - Accent4 4 12" xfId="14435" xr:uid="{00000000-0005-0000-0000-0000A2220000}"/>
    <cellStyle name="20% - Accent4 4 13" xfId="14436" xr:uid="{00000000-0005-0000-0000-0000A3220000}"/>
    <cellStyle name="20% - Accent4 4 14" xfId="14437" xr:uid="{00000000-0005-0000-0000-0000A4220000}"/>
    <cellStyle name="20% - Accent4 4 15" xfId="14438" xr:uid="{00000000-0005-0000-0000-0000A5220000}"/>
    <cellStyle name="20% - Accent4 4 2" xfId="3071" xr:uid="{00000000-0005-0000-0000-0000A6220000}"/>
    <cellStyle name="20% - Accent4 4 2 10" xfId="14439" xr:uid="{00000000-0005-0000-0000-0000A7220000}"/>
    <cellStyle name="20% - Accent4 4 2 11" xfId="14440" xr:uid="{00000000-0005-0000-0000-0000A8220000}"/>
    <cellStyle name="20% - Accent4 4 2 12" xfId="14441" xr:uid="{00000000-0005-0000-0000-0000A9220000}"/>
    <cellStyle name="20% - Accent4 4 2 13" xfId="14442" xr:uid="{00000000-0005-0000-0000-0000AA220000}"/>
    <cellStyle name="20% - Accent4 4 2 14" xfId="14443" xr:uid="{00000000-0005-0000-0000-0000AB220000}"/>
    <cellStyle name="20% - Accent4 4 2 2" xfId="3194" xr:uid="{00000000-0005-0000-0000-0000AC220000}"/>
    <cellStyle name="20% - Accent4 4 2 2 10" xfId="14444" xr:uid="{00000000-0005-0000-0000-0000AD220000}"/>
    <cellStyle name="20% - Accent4 4 2 2 11" xfId="14445" xr:uid="{00000000-0005-0000-0000-0000AE220000}"/>
    <cellStyle name="20% - Accent4 4 2 2 12" xfId="14446" xr:uid="{00000000-0005-0000-0000-0000AF220000}"/>
    <cellStyle name="20% - Accent4 4 2 2 2" xfId="3783" xr:uid="{00000000-0005-0000-0000-0000B0220000}"/>
    <cellStyle name="20% - Accent4 4 2 2 2 10" xfId="14447" xr:uid="{00000000-0005-0000-0000-0000B1220000}"/>
    <cellStyle name="20% - Accent4 4 2 2 2 11" xfId="14448" xr:uid="{00000000-0005-0000-0000-0000B2220000}"/>
    <cellStyle name="20% - Accent4 4 2 2 2 2" xfId="4884" xr:uid="{00000000-0005-0000-0000-0000B3220000}"/>
    <cellStyle name="20% - Accent4 4 2 2 2 2 10" xfId="14449" xr:uid="{00000000-0005-0000-0000-0000B4220000}"/>
    <cellStyle name="20% - Accent4 4 2 2 2 2 11" xfId="14450" xr:uid="{00000000-0005-0000-0000-0000B5220000}"/>
    <cellStyle name="20% - Accent4 4 2 2 2 2 2" xfId="14451" xr:uid="{00000000-0005-0000-0000-0000B6220000}"/>
    <cellStyle name="20% - Accent4 4 2 2 2 2 2 2" xfId="14452" xr:uid="{00000000-0005-0000-0000-0000B7220000}"/>
    <cellStyle name="20% - Accent4 4 2 2 2 2 2 2 2" xfId="14453" xr:uid="{00000000-0005-0000-0000-0000B8220000}"/>
    <cellStyle name="20% - Accent4 4 2 2 2 2 2 2 3" xfId="14454" xr:uid="{00000000-0005-0000-0000-0000B9220000}"/>
    <cellStyle name="20% - Accent4 4 2 2 2 2 2 2_OATT calc" xfId="14455" xr:uid="{00000000-0005-0000-0000-0000BA220000}"/>
    <cellStyle name="20% - Accent4 4 2 2 2 2 2 3" xfId="14456" xr:uid="{00000000-0005-0000-0000-0000BB220000}"/>
    <cellStyle name="20% - Accent4 4 2 2 2 2 2 4" xfId="14457" xr:uid="{00000000-0005-0000-0000-0000BC220000}"/>
    <cellStyle name="20% - Accent4 4 2 2 2 2 2 5" xfId="14458" xr:uid="{00000000-0005-0000-0000-0000BD220000}"/>
    <cellStyle name="20% - Accent4 4 2 2 2 2 2_OATT calc" xfId="14459" xr:uid="{00000000-0005-0000-0000-0000BE220000}"/>
    <cellStyle name="20% - Accent4 4 2 2 2 2 3" xfId="14460" xr:uid="{00000000-0005-0000-0000-0000BF220000}"/>
    <cellStyle name="20% - Accent4 4 2 2 2 2 3 2" xfId="14461" xr:uid="{00000000-0005-0000-0000-0000C0220000}"/>
    <cellStyle name="20% - Accent4 4 2 2 2 2 3 2 2" xfId="14462" xr:uid="{00000000-0005-0000-0000-0000C1220000}"/>
    <cellStyle name="20% - Accent4 4 2 2 2 2 3 2 3" xfId="14463" xr:uid="{00000000-0005-0000-0000-0000C2220000}"/>
    <cellStyle name="20% - Accent4 4 2 2 2 2 3 2_OATT calc" xfId="14464" xr:uid="{00000000-0005-0000-0000-0000C3220000}"/>
    <cellStyle name="20% - Accent4 4 2 2 2 2 3 3" xfId="14465" xr:uid="{00000000-0005-0000-0000-0000C4220000}"/>
    <cellStyle name="20% - Accent4 4 2 2 2 2 3 4" xfId="14466" xr:uid="{00000000-0005-0000-0000-0000C5220000}"/>
    <cellStyle name="20% - Accent4 4 2 2 2 2 3_OATT calc" xfId="14467" xr:uid="{00000000-0005-0000-0000-0000C6220000}"/>
    <cellStyle name="20% - Accent4 4 2 2 2 2 4" xfId="14468" xr:uid="{00000000-0005-0000-0000-0000C7220000}"/>
    <cellStyle name="20% - Accent4 4 2 2 2 2 4 2" xfId="14469" xr:uid="{00000000-0005-0000-0000-0000C8220000}"/>
    <cellStyle name="20% - Accent4 4 2 2 2 2 4 3" xfId="14470" xr:uid="{00000000-0005-0000-0000-0000C9220000}"/>
    <cellStyle name="20% - Accent4 4 2 2 2 2 4_OATT calc" xfId="14471" xr:uid="{00000000-0005-0000-0000-0000CA220000}"/>
    <cellStyle name="20% - Accent4 4 2 2 2 2 5" xfId="14472" xr:uid="{00000000-0005-0000-0000-0000CB220000}"/>
    <cellStyle name="20% - Accent4 4 2 2 2 2 6" xfId="14473" xr:uid="{00000000-0005-0000-0000-0000CC220000}"/>
    <cellStyle name="20% - Accent4 4 2 2 2 2 7" xfId="14474" xr:uid="{00000000-0005-0000-0000-0000CD220000}"/>
    <cellStyle name="20% - Accent4 4 2 2 2 2 8" xfId="14475" xr:uid="{00000000-0005-0000-0000-0000CE220000}"/>
    <cellStyle name="20% - Accent4 4 2 2 2 2 9" xfId="14476" xr:uid="{00000000-0005-0000-0000-0000CF220000}"/>
    <cellStyle name="20% - Accent4 4 2 2 2 2_OATT calc" xfId="14477" xr:uid="{00000000-0005-0000-0000-0000D0220000}"/>
    <cellStyle name="20% - Accent4 4 2 2 2 3" xfId="5843" xr:uid="{00000000-0005-0000-0000-0000D1220000}"/>
    <cellStyle name="20% - Accent4 4 2 2 2 3 2" xfId="14478" xr:uid="{00000000-0005-0000-0000-0000D2220000}"/>
    <cellStyle name="20% - Accent4 4 2 2 2 3 2 2" xfId="14479" xr:uid="{00000000-0005-0000-0000-0000D3220000}"/>
    <cellStyle name="20% - Accent4 4 2 2 2 3 2 3" xfId="14480" xr:uid="{00000000-0005-0000-0000-0000D4220000}"/>
    <cellStyle name="20% - Accent4 4 2 2 2 3 2_OATT calc" xfId="14481" xr:uid="{00000000-0005-0000-0000-0000D5220000}"/>
    <cellStyle name="20% - Accent4 4 2 2 2 3 3" xfId="14482" xr:uid="{00000000-0005-0000-0000-0000D6220000}"/>
    <cellStyle name="20% - Accent4 4 2 2 2 3 4" xfId="14483" xr:uid="{00000000-0005-0000-0000-0000D7220000}"/>
    <cellStyle name="20% - Accent4 4 2 2 2 3 5" xfId="14484" xr:uid="{00000000-0005-0000-0000-0000D8220000}"/>
    <cellStyle name="20% - Accent4 4 2 2 2 3_OATT calc" xfId="14485" xr:uid="{00000000-0005-0000-0000-0000D9220000}"/>
    <cellStyle name="20% - Accent4 4 2 2 2 4" xfId="14486" xr:uid="{00000000-0005-0000-0000-0000DA220000}"/>
    <cellStyle name="20% - Accent4 4 2 2 2 4 2" xfId="14487" xr:uid="{00000000-0005-0000-0000-0000DB220000}"/>
    <cellStyle name="20% - Accent4 4 2 2 2 4 2 2" xfId="14488" xr:uid="{00000000-0005-0000-0000-0000DC220000}"/>
    <cellStyle name="20% - Accent4 4 2 2 2 4 2 3" xfId="14489" xr:uid="{00000000-0005-0000-0000-0000DD220000}"/>
    <cellStyle name="20% - Accent4 4 2 2 2 4 2_OATT calc" xfId="14490" xr:uid="{00000000-0005-0000-0000-0000DE220000}"/>
    <cellStyle name="20% - Accent4 4 2 2 2 4 3" xfId="14491" xr:uid="{00000000-0005-0000-0000-0000DF220000}"/>
    <cellStyle name="20% - Accent4 4 2 2 2 4 4" xfId="14492" xr:uid="{00000000-0005-0000-0000-0000E0220000}"/>
    <cellStyle name="20% - Accent4 4 2 2 2 4_OATT calc" xfId="14493" xr:uid="{00000000-0005-0000-0000-0000E1220000}"/>
    <cellStyle name="20% - Accent4 4 2 2 2 5" xfId="14494" xr:uid="{00000000-0005-0000-0000-0000E2220000}"/>
    <cellStyle name="20% - Accent4 4 2 2 2 5 2" xfId="14495" xr:uid="{00000000-0005-0000-0000-0000E3220000}"/>
    <cellStyle name="20% - Accent4 4 2 2 2 5 3" xfId="14496" xr:uid="{00000000-0005-0000-0000-0000E4220000}"/>
    <cellStyle name="20% - Accent4 4 2 2 2 5_OATT calc" xfId="14497" xr:uid="{00000000-0005-0000-0000-0000E5220000}"/>
    <cellStyle name="20% - Accent4 4 2 2 2 6" xfId="14498" xr:uid="{00000000-0005-0000-0000-0000E6220000}"/>
    <cellStyle name="20% - Accent4 4 2 2 2 7" xfId="14499" xr:uid="{00000000-0005-0000-0000-0000E7220000}"/>
    <cellStyle name="20% - Accent4 4 2 2 2 8" xfId="14500" xr:uid="{00000000-0005-0000-0000-0000E8220000}"/>
    <cellStyle name="20% - Accent4 4 2 2 2 9" xfId="14501" xr:uid="{00000000-0005-0000-0000-0000E9220000}"/>
    <cellStyle name="20% - Accent4 4 2 2 2_OATT calc" xfId="14502" xr:uid="{00000000-0005-0000-0000-0000EA220000}"/>
    <cellStyle name="20% - Accent4 4 2 2 3" xfId="4466" xr:uid="{00000000-0005-0000-0000-0000EB220000}"/>
    <cellStyle name="20% - Accent4 4 2 2 3 10" xfId="14503" xr:uid="{00000000-0005-0000-0000-0000EC220000}"/>
    <cellStyle name="20% - Accent4 4 2 2 3 11" xfId="14504" xr:uid="{00000000-0005-0000-0000-0000ED220000}"/>
    <cellStyle name="20% - Accent4 4 2 2 3 2" xfId="14505" xr:uid="{00000000-0005-0000-0000-0000EE220000}"/>
    <cellStyle name="20% - Accent4 4 2 2 3 2 2" xfId="14506" xr:uid="{00000000-0005-0000-0000-0000EF220000}"/>
    <cellStyle name="20% - Accent4 4 2 2 3 2 2 2" xfId="14507" xr:uid="{00000000-0005-0000-0000-0000F0220000}"/>
    <cellStyle name="20% - Accent4 4 2 2 3 2 2 3" xfId="14508" xr:uid="{00000000-0005-0000-0000-0000F1220000}"/>
    <cellStyle name="20% - Accent4 4 2 2 3 2 2_OATT calc" xfId="14509" xr:uid="{00000000-0005-0000-0000-0000F2220000}"/>
    <cellStyle name="20% - Accent4 4 2 2 3 2 3" xfId="14510" xr:uid="{00000000-0005-0000-0000-0000F3220000}"/>
    <cellStyle name="20% - Accent4 4 2 2 3 2 4" xfId="14511" xr:uid="{00000000-0005-0000-0000-0000F4220000}"/>
    <cellStyle name="20% - Accent4 4 2 2 3 2 5" xfId="14512" xr:uid="{00000000-0005-0000-0000-0000F5220000}"/>
    <cellStyle name="20% - Accent4 4 2 2 3 2_OATT calc" xfId="14513" xr:uid="{00000000-0005-0000-0000-0000F6220000}"/>
    <cellStyle name="20% - Accent4 4 2 2 3 3" xfId="14514" xr:uid="{00000000-0005-0000-0000-0000F7220000}"/>
    <cellStyle name="20% - Accent4 4 2 2 3 3 2" xfId="14515" xr:uid="{00000000-0005-0000-0000-0000F8220000}"/>
    <cellStyle name="20% - Accent4 4 2 2 3 3 2 2" xfId="14516" xr:uid="{00000000-0005-0000-0000-0000F9220000}"/>
    <cellStyle name="20% - Accent4 4 2 2 3 3 2 3" xfId="14517" xr:uid="{00000000-0005-0000-0000-0000FA220000}"/>
    <cellStyle name="20% - Accent4 4 2 2 3 3 2_OATT calc" xfId="14518" xr:uid="{00000000-0005-0000-0000-0000FB220000}"/>
    <cellStyle name="20% - Accent4 4 2 2 3 3 3" xfId="14519" xr:uid="{00000000-0005-0000-0000-0000FC220000}"/>
    <cellStyle name="20% - Accent4 4 2 2 3 3 4" xfId="14520" xr:uid="{00000000-0005-0000-0000-0000FD220000}"/>
    <cellStyle name="20% - Accent4 4 2 2 3 3_OATT calc" xfId="14521" xr:uid="{00000000-0005-0000-0000-0000FE220000}"/>
    <cellStyle name="20% - Accent4 4 2 2 3 4" xfId="14522" xr:uid="{00000000-0005-0000-0000-0000FF220000}"/>
    <cellStyle name="20% - Accent4 4 2 2 3 4 2" xfId="14523" xr:uid="{00000000-0005-0000-0000-000000230000}"/>
    <cellStyle name="20% - Accent4 4 2 2 3 4 3" xfId="14524" xr:uid="{00000000-0005-0000-0000-000001230000}"/>
    <cellStyle name="20% - Accent4 4 2 2 3 4_OATT calc" xfId="14525" xr:uid="{00000000-0005-0000-0000-000002230000}"/>
    <cellStyle name="20% - Accent4 4 2 2 3 5" xfId="14526" xr:uid="{00000000-0005-0000-0000-000003230000}"/>
    <cellStyle name="20% - Accent4 4 2 2 3 6" xfId="14527" xr:uid="{00000000-0005-0000-0000-000004230000}"/>
    <cellStyle name="20% - Accent4 4 2 2 3 7" xfId="14528" xr:uid="{00000000-0005-0000-0000-000005230000}"/>
    <cellStyle name="20% - Accent4 4 2 2 3 8" xfId="14529" xr:uid="{00000000-0005-0000-0000-000006230000}"/>
    <cellStyle name="20% - Accent4 4 2 2 3 9" xfId="14530" xr:uid="{00000000-0005-0000-0000-000007230000}"/>
    <cellStyle name="20% - Accent4 4 2 2 3_OATT calc" xfId="14531" xr:uid="{00000000-0005-0000-0000-000008230000}"/>
    <cellStyle name="20% - Accent4 4 2 2 4" xfId="5366" xr:uid="{00000000-0005-0000-0000-000009230000}"/>
    <cellStyle name="20% - Accent4 4 2 2 4 2" xfId="14532" xr:uid="{00000000-0005-0000-0000-00000A230000}"/>
    <cellStyle name="20% - Accent4 4 2 2 4 2 2" xfId="14533" xr:uid="{00000000-0005-0000-0000-00000B230000}"/>
    <cellStyle name="20% - Accent4 4 2 2 4 2 3" xfId="14534" xr:uid="{00000000-0005-0000-0000-00000C230000}"/>
    <cellStyle name="20% - Accent4 4 2 2 4 2_OATT calc" xfId="14535" xr:uid="{00000000-0005-0000-0000-00000D230000}"/>
    <cellStyle name="20% - Accent4 4 2 2 4 3" xfId="14536" xr:uid="{00000000-0005-0000-0000-00000E230000}"/>
    <cellStyle name="20% - Accent4 4 2 2 4 4" xfId="14537" xr:uid="{00000000-0005-0000-0000-00000F230000}"/>
    <cellStyle name="20% - Accent4 4 2 2 4 5" xfId="14538" xr:uid="{00000000-0005-0000-0000-000010230000}"/>
    <cellStyle name="20% - Accent4 4 2 2 4_OATT calc" xfId="14539" xr:uid="{00000000-0005-0000-0000-000011230000}"/>
    <cellStyle name="20% - Accent4 4 2 2 5" xfId="14540" xr:uid="{00000000-0005-0000-0000-000012230000}"/>
    <cellStyle name="20% - Accent4 4 2 2 5 2" xfId="14541" xr:uid="{00000000-0005-0000-0000-000013230000}"/>
    <cellStyle name="20% - Accent4 4 2 2 5 2 2" xfId="14542" xr:uid="{00000000-0005-0000-0000-000014230000}"/>
    <cellStyle name="20% - Accent4 4 2 2 5 2 3" xfId="14543" xr:uid="{00000000-0005-0000-0000-000015230000}"/>
    <cellStyle name="20% - Accent4 4 2 2 5 2_OATT calc" xfId="14544" xr:uid="{00000000-0005-0000-0000-000016230000}"/>
    <cellStyle name="20% - Accent4 4 2 2 5 3" xfId="14545" xr:uid="{00000000-0005-0000-0000-000017230000}"/>
    <cellStyle name="20% - Accent4 4 2 2 5 4" xfId="14546" xr:uid="{00000000-0005-0000-0000-000018230000}"/>
    <cellStyle name="20% - Accent4 4 2 2 5_OATT calc" xfId="14547" xr:uid="{00000000-0005-0000-0000-000019230000}"/>
    <cellStyle name="20% - Accent4 4 2 2 6" xfId="14548" xr:uid="{00000000-0005-0000-0000-00001A230000}"/>
    <cellStyle name="20% - Accent4 4 2 2 6 2" xfId="14549" xr:uid="{00000000-0005-0000-0000-00001B230000}"/>
    <cellStyle name="20% - Accent4 4 2 2 6 3" xfId="14550" xr:uid="{00000000-0005-0000-0000-00001C230000}"/>
    <cellStyle name="20% - Accent4 4 2 2 6_OATT calc" xfId="14551" xr:uid="{00000000-0005-0000-0000-00001D230000}"/>
    <cellStyle name="20% - Accent4 4 2 2 7" xfId="14552" xr:uid="{00000000-0005-0000-0000-00001E230000}"/>
    <cellStyle name="20% - Accent4 4 2 2 8" xfId="14553" xr:uid="{00000000-0005-0000-0000-00001F230000}"/>
    <cellStyle name="20% - Accent4 4 2 2 9" xfId="14554" xr:uid="{00000000-0005-0000-0000-000020230000}"/>
    <cellStyle name="20% - Accent4 4 2 2_OATT calc" xfId="14555" xr:uid="{00000000-0005-0000-0000-000021230000}"/>
    <cellStyle name="20% - Accent4 4 2 3" xfId="3348" xr:uid="{00000000-0005-0000-0000-000022230000}"/>
    <cellStyle name="20% - Accent4 4 2 3 10" xfId="14556" xr:uid="{00000000-0005-0000-0000-000023230000}"/>
    <cellStyle name="20% - Accent4 4 2 3 11" xfId="14557" xr:uid="{00000000-0005-0000-0000-000024230000}"/>
    <cellStyle name="20% - Accent4 4 2 3 12" xfId="14558" xr:uid="{00000000-0005-0000-0000-000025230000}"/>
    <cellStyle name="20% - Accent4 4 2 3 2" xfId="3930" xr:uid="{00000000-0005-0000-0000-000026230000}"/>
    <cellStyle name="20% - Accent4 4 2 3 2 10" xfId="14559" xr:uid="{00000000-0005-0000-0000-000027230000}"/>
    <cellStyle name="20% - Accent4 4 2 3 2 11" xfId="14560" xr:uid="{00000000-0005-0000-0000-000028230000}"/>
    <cellStyle name="20% - Accent4 4 2 3 2 2" xfId="5031" xr:uid="{00000000-0005-0000-0000-000029230000}"/>
    <cellStyle name="20% - Accent4 4 2 3 2 2 10" xfId="14561" xr:uid="{00000000-0005-0000-0000-00002A230000}"/>
    <cellStyle name="20% - Accent4 4 2 3 2 2 11" xfId="14562" xr:uid="{00000000-0005-0000-0000-00002B230000}"/>
    <cellStyle name="20% - Accent4 4 2 3 2 2 2" xfId="14563" xr:uid="{00000000-0005-0000-0000-00002C230000}"/>
    <cellStyle name="20% - Accent4 4 2 3 2 2 2 2" xfId="14564" xr:uid="{00000000-0005-0000-0000-00002D230000}"/>
    <cellStyle name="20% - Accent4 4 2 3 2 2 2 2 2" xfId="14565" xr:uid="{00000000-0005-0000-0000-00002E230000}"/>
    <cellStyle name="20% - Accent4 4 2 3 2 2 2 2 3" xfId="14566" xr:uid="{00000000-0005-0000-0000-00002F230000}"/>
    <cellStyle name="20% - Accent4 4 2 3 2 2 2 2_OATT calc" xfId="14567" xr:uid="{00000000-0005-0000-0000-000030230000}"/>
    <cellStyle name="20% - Accent4 4 2 3 2 2 2 3" xfId="14568" xr:uid="{00000000-0005-0000-0000-000031230000}"/>
    <cellStyle name="20% - Accent4 4 2 3 2 2 2 4" xfId="14569" xr:uid="{00000000-0005-0000-0000-000032230000}"/>
    <cellStyle name="20% - Accent4 4 2 3 2 2 2 5" xfId="14570" xr:uid="{00000000-0005-0000-0000-000033230000}"/>
    <cellStyle name="20% - Accent4 4 2 3 2 2 2_OATT calc" xfId="14571" xr:uid="{00000000-0005-0000-0000-000034230000}"/>
    <cellStyle name="20% - Accent4 4 2 3 2 2 3" xfId="14572" xr:uid="{00000000-0005-0000-0000-000035230000}"/>
    <cellStyle name="20% - Accent4 4 2 3 2 2 3 2" xfId="14573" xr:uid="{00000000-0005-0000-0000-000036230000}"/>
    <cellStyle name="20% - Accent4 4 2 3 2 2 3 2 2" xfId="14574" xr:uid="{00000000-0005-0000-0000-000037230000}"/>
    <cellStyle name="20% - Accent4 4 2 3 2 2 3 2 3" xfId="14575" xr:uid="{00000000-0005-0000-0000-000038230000}"/>
    <cellStyle name="20% - Accent4 4 2 3 2 2 3 2_OATT calc" xfId="14576" xr:uid="{00000000-0005-0000-0000-000039230000}"/>
    <cellStyle name="20% - Accent4 4 2 3 2 2 3 3" xfId="14577" xr:uid="{00000000-0005-0000-0000-00003A230000}"/>
    <cellStyle name="20% - Accent4 4 2 3 2 2 3 4" xfId="14578" xr:uid="{00000000-0005-0000-0000-00003B230000}"/>
    <cellStyle name="20% - Accent4 4 2 3 2 2 3_OATT calc" xfId="14579" xr:uid="{00000000-0005-0000-0000-00003C230000}"/>
    <cellStyle name="20% - Accent4 4 2 3 2 2 4" xfId="14580" xr:uid="{00000000-0005-0000-0000-00003D230000}"/>
    <cellStyle name="20% - Accent4 4 2 3 2 2 4 2" xfId="14581" xr:uid="{00000000-0005-0000-0000-00003E230000}"/>
    <cellStyle name="20% - Accent4 4 2 3 2 2 4 3" xfId="14582" xr:uid="{00000000-0005-0000-0000-00003F230000}"/>
    <cellStyle name="20% - Accent4 4 2 3 2 2 4_OATT calc" xfId="14583" xr:uid="{00000000-0005-0000-0000-000040230000}"/>
    <cellStyle name="20% - Accent4 4 2 3 2 2 5" xfId="14584" xr:uid="{00000000-0005-0000-0000-000041230000}"/>
    <cellStyle name="20% - Accent4 4 2 3 2 2 6" xfId="14585" xr:uid="{00000000-0005-0000-0000-000042230000}"/>
    <cellStyle name="20% - Accent4 4 2 3 2 2 7" xfId="14586" xr:uid="{00000000-0005-0000-0000-000043230000}"/>
    <cellStyle name="20% - Accent4 4 2 3 2 2 8" xfId="14587" xr:uid="{00000000-0005-0000-0000-000044230000}"/>
    <cellStyle name="20% - Accent4 4 2 3 2 2 9" xfId="14588" xr:uid="{00000000-0005-0000-0000-000045230000}"/>
    <cellStyle name="20% - Accent4 4 2 3 2 2_OATT calc" xfId="14589" xr:uid="{00000000-0005-0000-0000-000046230000}"/>
    <cellStyle name="20% - Accent4 4 2 3 2 3" xfId="5986" xr:uid="{00000000-0005-0000-0000-000047230000}"/>
    <cellStyle name="20% - Accent4 4 2 3 2 3 2" xfId="14590" xr:uid="{00000000-0005-0000-0000-000048230000}"/>
    <cellStyle name="20% - Accent4 4 2 3 2 3 2 2" xfId="14591" xr:uid="{00000000-0005-0000-0000-000049230000}"/>
    <cellStyle name="20% - Accent4 4 2 3 2 3 2 3" xfId="14592" xr:uid="{00000000-0005-0000-0000-00004A230000}"/>
    <cellStyle name="20% - Accent4 4 2 3 2 3 2_OATT calc" xfId="14593" xr:uid="{00000000-0005-0000-0000-00004B230000}"/>
    <cellStyle name="20% - Accent4 4 2 3 2 3 3" xfId="14594" xr:uid="{00000000-0005-0000-0000-00004C230000}"/>
    <cellStyle name="20% - Accent4 4 2 3 2 3 4" xfId="14595" xr:uid="{00000000-0005-0000-0000-00004D230000}"/>
    <cellStyle name="20% - Accent4 4 2 3 2 3 5" xfId="14596" xr:uid="{00000000-0005-0000-0000-00004E230000}"/>
    <cellStyle name="20% - Accent4 4 2 3 2 3_OATT calc" xfId="14597" xr:uid="{00000000-0005-0000-0000-00004F230000}"/>
    <cellStyle name="20% - Accent4 4 2 3 2 4" xfId="14598" xr:uid="{00000000-0005-0000-0000-000050230000}"/>
    <cellStyle name="20% - Accent4 4 2 3 2 4 2" xfId="14599" xr:uid="{00000000-0005-0000-0000-000051230000}"/>
    <cellStyle name="20% - Accent4 4 2 3 2 4 2 2" xfId="14600" xr:uid="{00000000-0005-0000-0000-000052230000}"/>
    <cellStyle name="20% - Accent4 4 2 3 2 4 2 3" xfId="14601" xr:uid="{00000000-0005-0000-0000-000053230000}"/>
    <cellStyle name="20% - Accent4 4 2 3 2 4 2_OATT calc" xfId="14602" xr:uid="{00000000-0005-0000-0000-000054230000}"/>
    <cellStyle name="20% - Accent4 4 2 3 2 4 3" xfId="14603" xr:uid="{00000000-0005-0000-0000-000055230000}"/>
    <cellStyle name="20% - Accent4 4 2 3 2 4 4" xfId="14604" xr:uid="{00000000-0005-0000-0000-000056230000}"/>
    <cellStyle name="20% - Accent4 4 2 3 2 4_OATT calc" xfId="14605" xr:uid="{00000000-0005-0000-0000-000057230000}"/>
    <cellStyle name="20% - Accent4 4 2 3 2 5" xfId="14606" xr:uid="{00000000-0005-0000-0000-000058230000}"/>
    <cellStyle name="20% - Accent4 4 2 3 2 5 2" xfId="14607" xr:uid="{00000000-0005-0000-0000-000059230000}"/>
    <cellStyle name="20% - Accent4 4 2 3 2 5 3" xfId="14608" xr:uid="{00000000-0005-0000-0000-00005A230000}"/>
    <cellStyle name="20% - Accent4 4 2 3 2 5_OATT calc" xfId="14609" xr:uid="{00000000-0005-0000-0000-00005B230000}"/>
    <cellStyle name="20% - Accent4 4 2 3 2 6" xfId="14610" xr:uid="{00000000-0005-0000-0000-00005C230000}"/>
    <cellStyle name="20% - Accent4 4 2 3 2 7" xfId="14611" xr:uid="{00000000-0005-0000-0000-00005D230000}"/>
    <cellStyle name="20% - Accent4 4 2 3 2 8" xfId="14612" xr:uid="{00000000-0005-0000-0000-00005E230000}"/>
    <cellStyle name="20% - Accent4 4 2 3 2 9" xfId="14613" xr:uid="{00000000-0005-0000-0000-00005F230000}"/>
    <cellStyle name="20% - Accent4 4 2 3 2_OATT calc" xfId="14614" xr:uid="{00000000-0005-0000-0000-000060230000}"/>
    <cellStyle name="20% - Accent4 4 2 3 3" xfId="4613" xr:uid="{00000000-0005-0000-0000-000061230000}"/>
    <cellStyle name="20% - Accent4 4 2 3 3 10" xfId="14615" xr:uid="{00000000-0005-0000-0000-000062230000}"/>
    <cellStyle name="20% - Accent4 4 2 3 3 11" xfId="14616" xr:uid="{00000000-0005-0000-0000-000063230000}"/>
    <cellStyle name="20% - Accent4 4 2 3 3 2" xfId="14617" xr:uid="{00000000-0005-0000-0000-000064230000}"/>
    <cellStyle name="20% - Accent4 4 2 3 3 2 2" xfId="14618" xr:uid="{00000000-0005-0000-0000-000065230000}"/>
    <cellStyle name="20% - Accent4 4 2 3 3 2 2 2" xfId="14619" xr:uid="{00000000-0005-0000-0000-000066230000}"/>
    <cellStyle name="20% - Accent4 4 2 3 3 2 2 3" xfId="14620" xr:uid="{00000000-0005-0000-0000-000067230000}"/>
    <cellStyle name="20% - Accent4 4 2 3 3 2 2_OATT calc" xfId="14621" xr:uid="{00000000-0005-0000-0000-000068230000}"/>
    <cellStyle name="20% - Accent4 4 2 3 3 2 3" xfId="14622" xr:uid="{00000000-0005-0000-0000-000069230000}"/>
    <cellStyle name="20% - Accent4 4 2 3 3 2 4" xfId="14623" xr:uid="{00000000-0005-0000-0000-00006A230000}"/>
    <cellStyle name="20% - Accent4 4 2 3 3 2 5" xfId="14624" xr:uid="{00000000-0005-0000-0000-00006B230000}"/>
    <cellStyle name="20% - Accent4 4 2 3 3 2_OATT calc" xfId="14625" xr:uid="{00000000-0005-0000-0000-00006C230000}"/>
    <cellStyle name="20% - Accent4 4 2 3 3 3" xfId="14626" xr:uid="{00000000-0005-0000-0000-00006D230000}"/>
    <cellStyle name="20% - Accent4 4 2 3 3 3 2" xfId="14627" xr:uid="{00000000-0005-0000-0000-00006E230000}"/>
    <cellStyle name="20% - Accent4 4 2 3 3 3 2 2" xfId="14628" xr:uid="{00000000-0005-0000-0000-00006F230000}"/>
    <cellStyle name="20% - Accent4 4 2 3 3 3 2 3" xfId="14629" xr:uid="{00000000-0005-0000-0000-000070230000}"/>
    <cellStyle name="20% - Accent4 4 2 3 3 3 2_OATT calc" xfId="14630" xr:uid="{00000000-0005-0000-0000-000071230000}"/>
    <cellStyle name="20% - Accent4 4 2 3 3 3 3" xfId="14631" xr:uid="{00000000-0005-0000-0000-000072230000}"/>
    <cellStyle name="20% - Accent4 4 2 3 3 3 4" xfId="14632" xr:uid="{00000000-0005-0000-0000-000073230000}"/>
    <cellStyle name="20% - Accent4 4 2 3 3 3_OATT calc" xfId="14633" xr:uid="{00000000-0005-0000-0000-000074230000}"/>
    <cellStyle name="20% - Accent4 4 2 3 3 4" xfId="14634" xr:uid="{00000000-0005-0000-0000-000075230000}"/>
    <cellStyle name="20% - Accent4 4 2 3 3 4 2" xfId="14635" xr:uid="{00000000-0005-0000-0000-000076230000}"/>
    <cellStyle name="20% - Accent4 4 2 3 3 4 3" xfId="14636" xr:uid="{00000000-0005-0000-0000-000077230000}"/>
    <cellStyle name="20% - Accent4 4 2 3 3 4_OATT calc" xfId="14637" xr:uid="{00000000-0005-0000-0000-000078230000}"/>
    <cellStyle name="20% - Accent4 4 2 3 3 5" xfId="14638" xr:uid="{00000000-0005-0000-0000-000079230000}"/>
    <cellStyle name="20% - Accent4 4 2 3 3 6" xfId="14639" xr:uid="{00000000-0005-0000-0000-00007A230000}"/>
    <cellStyle name="20% - Accent4 4 2 3 3 7" xfId="14640" xr:uid="{00000000-0005-0000-0000-00007B230000}"/>
    <cellStyle name="20% - Accent4 4 2 3 3 8" xfId="14641" xr:uid="{00000000-0005-0000-0000-00007C230000}"/>
    <cellStyle name="20% - Accent4 4 2 3 3 9" xfId="14642" xr:uid="{00000000-0005-0000-0000-00007D230000}"/>
    <cellStyle name="20% - Accent4 4 2 3 3_OATT calc" xfId="14643" xr:uid="{00000000-0005-0000-0000-00007E230000}"/>
    <cellStyle name="20% - Accent4 4 2 3 4" xfId="5513" xr:uid="{00000000-0005-0000-0000-00007F230000}"/>
    <cellStyle name="20% - Accent4 4 2 3 4 2" xfId="14644" xr:uid="{00000000-0005-0000-0000-000080230000}"/>
    <cellStyle name="20% - Accent4 4 2 3 4 2 2" xfId="14645" xr:uid="{00000000-0005-0000-0000-000081230000}"/>
    <cellStyle name="20% - Accent4 4 2 3 4 2 3" xfId="14646" xr:uid="{00000000-0005-0000-0000-000082230000}"/>
    <cellStyle name="20% - Accent4 4 2 3 4 2_OATT calc" xfId="14647" xr:uid="{00000000-0005-0000-0000-000083230000}"/>
    <cellStyle name="20% - Accent4 4 2 3 4 3" xfId="14648" xr:uid="{00000000-0005-0000-0000-000084230000}"/>
    <cellStyle name="20% - Accent4 4 2 3 4 4" xfId="14649" xr:uid="{00000000-0005-0000-0000-000085230000}"/>
    <cellStyle name="20% - Accent4 4 2 3 4 5" xfId="14650" xr:uid="{00000000-0005-0000-0000-000086230000}"/>
    <cellStyle name="20% - Accent4 4 2 3 4_OATT calc" xfId="14651" xr:uid="{00000000-0005-0000-0000-000087230000}"/>
    <cellStyle name="20% - Accent4 4 2 3 5" xfId="14652" xr:uid="{00000000-0005-0000-0000-000088230000}"/>
    <cellStyle name="20% - Accent4 4 2 3 5 2" xfId="14653" xr:uid="{00000000-0005-0000-0000-000089230000}"/>
    <cellStyle name="20% - Accent4 4 2 3 5 2 2" xfId="14654" xr:uid="{00000000-0005-0000-0000-00008A230000}"/>
    <cellStyle name="20% - Accent4 4 2 3 5 2 3" xfId="14655" xr:uid="{00000000-0005-0000-0000-00008B230000}"/>
    <cellStyle name="20% - Accent4 4 2 3 5 2_OATT calc" xfId="14656" xr:uid="{00000000-0005-0000-0000-00008C230000}"/>
    <cellStyle name="20% - Accent4 4 2 3 5 3" xfId="14657" xr:uid="{00000000-0005-0000-0000-00008D230000}"/>
    <cellStyle name="20% - Accent4 4 2 3 5 4" xfId="14658" xr:uid="{00000000-0005-0000-0000-00008E230000}"/>
    <cellStyle name="20% - Accent4 4 2 3 5_OATT calc" xfId="14659" xr:uid="{00000000-0005-0000-0000-00008F230000}"/>
    <cellStyle name="20% - Accent4 4 2 3 6" xfId="14660" xr:uid="{00000000-0005-0000-0000-000090230000}"/>
    <cellStyle name="20% - Accent4 4 2 3 6 2" xfId="14661" xr:uid="{00000000-0005-0000-0000-000091230000}"/>
    <cellStyle name="20% - Accent4 4 2 3 6 3" xfId="14662" xr:uid="{00000000-0005-0000-0000-000092230000}"/>
    <cellStyle name="20% - Accent4 4 2 3 6_OATT calc" xfId="14663" xr:uid="{00000000-0005-0000-0000-000093230000}"/>
    <cellStyle name="20% - Accent4 4 2 3 7" xfId="14664" xr:uid="{00000000-0005-0000-0000-000094230000}"/>
    <cellStyle name="20% - Accent4 4 2 3 8" xfId="14665" xr:uid="{00000000-0005-0000-0000-000095230000}"/>
    <cellStyle name="20% - Accent4 4 2 3 9" xfId="14666" xr:uid="{00000000-0005-0000-0000-000096230000}"/>
    <cellStyle name="20% - Accent4 4 2 3_OATT calc" xfId="14667" xr:uid="{00000000-0005-0000-0000-000097230000}"/>
    <cellStyle name="20% - Accent4 4 2 4" xfId="3660" xr:uid="{00000000-0005-0000-0000-000098230000}"/>
    <cellStyle name="20% - Accent4 4 2 4 10" xfId="14668" xr:uid="{00000000-0005-0000-0000-000099230000}"/>
    <cellStyle name="20% - Accent4 4 2 4 11" xfId="14669" xr:uid="{00000000-0005-0000-0000-00009A230000}"/>
    <cellStyle name="20% - Accent4 4 2 4 2" xfId="4761" xr:uid="{00000000-0005-0000-0000-00009B230000}"/>
    <cellStyle name="20% - Accent4 4 2 4 2 10" xfId="14670" xr:uid="{00000000-0005-0000-0000-00009C230000}"/>
    <cellStyle name="20% - Accent4 4 2 4 2 11" xfId="14671" xr:uid="{00000000-0005-0000-0000-00009D230000}"/>
    <cellStyle name="20% - Accent4 4 2 4 2 2" xfId="14672" xr:uid="{00000000-0005-0000-0000-00009E230000}"/>
    <cellStyle name="20% - Accent4 4 2 4 2 2 2" xfId="14673" xr:uid="{00000000-0005-0000-0000-00009F230000}"/>
    <cellStyle name="20% - Accent4 4 2 4 2 2 2 2" xfId="14674" xr:uid="{00000000-0005-0000-0000-0000A0230000}"/>
    <cellStyle name="20% - Accent4 4 2 4 2 2 2 3" xfId="14675" xr:uid="{00000000-0005-0000-0000-0000A1230000}"/>
    <cellStyle name="20% - Accent4 4 2 4 2 2 2_OATT calc" xfId="14676" xr:uid="{00000000-0005-0000-0000-0000A2230000}"/>
    <cellStyle name="20% - Accent4 4 2 4 2 2 3" xfId="14677" xr:uid="{00000000-0005-0000-0000-0000A3230000}"/>
    <cellStyle name="20% - Accent4 4 2 4 2 2 4" xfId="14678" xr:uid="{00000000-0005-0000-0000-0000A4230000}"/>
    <cellStyle name="20% - Accent4 4 2 4 2 2 5" xfId="14679" xr:uid="{00000000-0005-0000-0000-0000A5230000}"/>
    <cellStyle name="20% - Accent4 4 2 4 2 2_OATT calc" xfId="14680" xr:uid="{00000000-0005-0000-0000-0000A6230000}"/>
    <cellStyle name="20% - Accent4 4 2 4 2 3" xfId="14681" xr:uid="{00000000-0005-0000-0000-0000A7230000}"/>
    <cellStyle name="20% - Accent4 4 2 4 2 3 2" xfId="14682" xr:uid="{00000000-0005-0000-0000-0000A8230000}"/>
    <cellStyle name="20% - Accent4 4 2 4 2 3 2 2" xfId="14683" xr:uid="{00000000-0005-0000-0000-0000A9230000}"/>
    <cellStyle name="20% - Accent4 4 2 4 2 3 2 3" xfId="14684" xr:uid="{00000000-0005-0000-0000-0000AA230000}"/>
    <cellStyle name="20% - Accent4 4 2 4 2 3 2_OATT calc" xfId="14685" xr:uid="{00000000-0005-0000-0000-0000AB230000}"/>
    <cellStyle name="20% - Accent4 4 2 4 2 3 3" xfId="14686" xr:uid="{00000000-0005-0000-0000-0000AC230000}"/>
    <cellStyle name="20% - Accent4 4 2 4 2 3 4" xfId="14687" xr:uid="{00000000-0005-0000-0000-0000AD230000}"/>
    <cellStyle name="20% - Accent4 4 2 4 2 3_OATT calc" xfId="14688" xr:uid="{00000000-0005-0000-0000-0000AE230000}"/>
    <cellStyle name="20% - Accent4 4 2 4 2 4" xfId="14689" xr:uid="{00000000-0005-0000-0000-0000AF230000}"/>
    <cellStyle name="20% - Accent4 4 2 4 2 4 2" xfId="14690" xr:uid="{00000000-0005-0000-0000-0000B0230000}"/>
    <cellStyle name="20% - Accent4 4 2 4 2 4 3" xfId="14691" xr:uid="{00000000-0005-0000-0000-0000B1230000}"/>
    <cellStyle name="20% - Accent4 4 2 4 2 4_OATT calc" xfId="14692" xr:uid="{00000000-0005-0000-0000-0000B2230000}"/>
    <cellStyle name="20% - Accent4 4 2 4 2 5" xfId="14693" xr:uid="{00000000-0005-0000-0000-0000B3230000}"/>
    <cellStyle name="20% - Accent4 4 2 4 2 6" xfId="14694" xr:uid="{00000000-0005-0000-0000-0000B4230000}"/>
    <cellStyle name="20% - Accent4 4 2 4 2 7" xfId="14695" xr:uid="{00000000-0005-0000-0000-0000B5230000}"/>
    <cellStyle name="20% - Accent4 4 2 4 2 8" xfId="14696" xr:uid="{00000000-0005-0000-0000-0000B6230000}"/>
    <cellStyle name="20% - Accent4 4 2 4 2 9" xfId="14697" xr:uid="{00000000-0005-0000-0000-0000B7230000}"/>
    <cellStyle name="20% - Accent4 4 2 4 2_OATT calc" xfId="14698" xr:uid="{00000000-0005-0000-0000-0000B8230000}"/>
    <cellStyle name="20% - Accent4 4 2 4 3" xfId="5722" xr:uid="{00000000-0005-0000-0000-0000B9230000}"/>
    <cellStyle name="20% - Accent4 4 2 4 3 2" xfId="14699" xr:uid="{00000000-0005-0000-0000-0000BA230000}"/>
    <cellStyle name="20% - Accent4 4 2 4 3 2 2" xfId="14700" xr:uid="{00000000-0005-0000-0000-0000BB230000}"/>
    <cellStyle name="20% - Accent4 4 2 4 3 2 3" xfId="14701" xr:uid="{00000000-0005-0000-0000-0000BC230000}"/>
    <cellStyle name="20% - Accent4 4 2 4 3 2_OATT calc" xfId="14702" xr:uid="{00000000-0005-0000-0000-0000BD230000}"/>
    <cellStyle name="20% - Accent4 4 2 4 3 3" xfId="14703" xr:uid="{00000000-0005-0000-0000-0000BE230000}"/>
    <cellStyle name="20% - Accent4 4 2 4 3 4" xfId="14704" xr:uid="{00000000-0005-0000-0000-0000BF230000}"/>
    <cellStyle name="20% - Accent4 4 2 4 3 5" xfId="14705" xr:uid="{00000000-0005-0000-0000-0000C0230000}"/>
    <cellStyle name="20% - Accent4 4 2 4 3_OATT calc" xfId="14706" xr:uid="{00000000-0005-0000-0000-0000C1230000}"/>
    <cellStyle name="20% - Accent4 4 2 4 4" xfId="14707" xr:uid="{00000000-0005-0000-0000-0000C2230000}"/>
    <cellStyle name="20% - Accent4 4 2 4 4 2" xfId="14708" xr:uid="{00000000-0005-0000-0000-0000C3230000}"/>
    <cellStyle name="20% - Accent4 4 2 4 4 2 2" xfId="14709" xr:uid="{00000000-0005-0000-0000-0000C4230000}"/>
    <cellStyle name="20% - Accent4 4 2 4 4 2 3" xfId="14710" xr:uid="{00000000-0005-0000-0000-0000C5230000}"/>
    <cellStyle name="20% - Accent4 4 2 4 4 2_OATT calc" xfId="14711" xr:uid="{00000000-0005-0000-0000-0000C6230000}"/>
    <cellStyle name="20% - Accent4 4 2 4 4 3" xfId="14712" xr:uid="{00000000-0005-0000-0000-0000C7230000}"/>
    <cellStyle name="20% - Accent4 4 2 4 4 4" xfId="14713" xr:uid="{00000000-0005-0000-0000-0000C8230000}"/>
    <cellStyle name="20% - Accent4 4 2 4 4_OATT calc" xfId="14714" xr:uid="{00000000-0005-0000-0000-0000C9230000}"/>
    <cellStyle name="20% - Accent4 4 2 4 5" xfId="14715" xr:uid="{00000000-0005-0000-0000-0000CA230000}"/>
    <cellStyle name="20% - Accent4 4 2 4 5 2" xfId="14716" xr:uid="{00000000-0005-0000-0000-0000CB230000}"/>
    <cellStyle name="20% - Accent4 4 2 4 5 3" xfId="14717" xr:uid="{00000000-0005-0000-0000-0000CC230000}"/>
    <cellStyle name="20% - Accent4 4 2 4 5_OATT calc" xfId="14718" xr:uid="{00000000-0005-0000-0000-0000CD230000}"/>
    <cellStyle name="20% - Accent4 4 2 4 6" xfId="14719" xr:uid="{00000000-0005-0000-0000-0000CE230000}"/>
    <cellStyle name="20% - Accent4 4 2 4 7" xfId="14720" xr:uid="{00000000-0005-0000-0000-0000CF230000}"/>
    <cellStyle name="20% - Accent4 4 2 4 8" xfId="14721" xr:uid="{00000000-0005-0000-0000-0000D0230000}"/>
    <cellStyle name="20% - Accent4 4 2 4 9" xfId="14722" xr:uid="{00000000-0005-0000-0000-0000D1230000}"/>
    <cellStyle name="20% - Accent4 4 2 4_OATT calc" xfId="14723" xr:uid="{00000000-0005-0000-0000-0000D2230000}"/>
    <cellStyle name="20% - Accent4 4 2 5" xfId="4343" xr:uid="{00000000-0005-0000-0000-0000D3230000}"/>
    <cellStyle name="20% - Accent4 4 2 5 10" xfId="14724" xr:uid="{00000000-0005-0000-0000-0000D4230000}"/>
    <cellStyle name="20% - Accent4 4 2 5 11" xfId="14725" xr:uid="{00000000-0005-0000-0000-0000D5230000}"/>
    <cellStyle name="20% - Accent4 4 2 5 2" xfId="14726" xr:uid="{00000000-0005-0000-0000-0000D6230000}"/>
    <cellStyle name="20% - Accent4 4 2 5 2 2" xfId="14727" xr:uid="{00000000-0005-0000-0000-0000D7230000}"/>
    <cellStyle name="20% - Accent4 4 2 5 2 2 2" xfId="14728" xr:uid="{00000000-0005-0000-0000-0000D8230000}"/>
    <cellStyle name="20% - Accent4 4 2 5 2 2 3" xfId="14729" xr:uid="{00000000-0005-0000-0000-0000D9230000}"/>
    <cellStyle name="20% - Accent4 4 2 5 2 2_OATT calc" xfId="14730" xr:uid="{00000000-0005-0000-0000-0000DA230000}"/>
    <cellStyle name="20% - Accent4 4 2 5 2 3" xfId="14731" xr:uid="{00000000-0005-0000-0000-0000DB230000}"/>
    <cellStyle name="20% - Accent4 4 2 5 2 4" xfId="14732" xr:uid="{00000000-0005-0000-0000-0000DC230000}"/>
    <cellStyle name="20% - Accent4 4 2 5 2 5" xfId="14733" xr:uid="{00000000-0005-0000-0000-0000DD230000}"/>
    <cellStyle name="20% - Accent4 4 2 5 2_OATT calc" xfId="14734" xr:uid="{00000000-0005-0000-0000-0000DE230000}"/>
    <cellStyle name="20% - Accent4 4 2 5 3" xfId="14735" xr:uid="{00000000-0005-0000-0000-0000DF230000}"/>
    <cellStyle name="20% - Accent4 4 2 5 3 2" xfId="14736" xr:uid="{00000000-0005-0000-0000-0000E0230000}"/>
    <cellStyle name="20% - Accent4 4 2 5 3 2 2" xfId="14737" xr:uid="{00000000-0005-0000-0000-0000E1230000}"/>
    <cellStyle name="20% - Accent4 4 2 5 3 2 3" xfId="14738" xr:uid="{00000000-0005-0000-0000-0000E2230000}"/>
    <cellStyle name="20% - Accent4 4 2 5 3 2_OATT calc" xfId="14739" xr:uid="{00000000-0005-0000-0000-0000E3230000}"/>
    <cellStyle name="20% - Accent4 4 2 5 3 3" xfId="14740" xr:uid="{00000000-0005-0000-0000-0000E4230000}"/>
    <cellStyle name="20% - Accent4 4 2 5 3 4" xfId="14741" xr:uid="{00000000-0005-0000-0000-0000E5230000}"/>
    <cellStyle name="20% - Accent4 4 2 5 3_OATT calc" xfId="14742" xr:uid="{00000000-0005-0000-0000-0000E6230000}"/>
    <cellStyle name="20% - Accent4 4 2 5 4" xfId="14743" xr:uid="{00000000-0005-0000-0000-0000E7230000}"/>
    <cellStyle name="20% - Accent4 4 2 5 4 2" xfId="14744" xr:uid="{00000000-0005-0000-0000-0000E8230000}"/>
    <cellStyle name="20% - Accent4 4 2 5 4 3" xfId="14745" xr:uid="{00000000-0005-0000-0000-0000E9230000}"/>
    <cellStyle name="20% - Accent4 4 2 5 4_OATT calc" xfId="14746" xr:uid="{00000000-0005-0000-0000-0000EA230000}"/>
    <cellStyle name="20% - Accent4 4 2 5 5" xfId="14747" xr:uid="{00000000-0005-0000-0000-0000EB230000}"/>
    <cellStyle name="20% - Accent4 4 2 5 6" xfId="14748" xr:uid="{00000000-0005-0000-0000-0000EC230000}"/>
    <cellStyle name="20% - Accent4 4 2 5 7" xfId="14749" xr:uid="{00000000-0005-0000-0000-0000ED230000}"/>
    <cellStyle name="20% - Accent4 4 2 5 8" xfId="14750" xr:uid="{00000000-0005-0000-0000-0000EE230000}"/>
    <cellStyle name="20% - Accent4 4 2 5 9" xfId="14751" xr:uid="{00000000-0005-0000-0000-0000EF230000}"/>
    <cellStyle name="20% - Accent4 4 2 5_OATT calc" xfId="14752" xr:uid="{00000000-0005-0000-0000-0000F0230000}"/>
    <cellStyle name="20% - Accent4 4 2 6" xfId="5243" xr:uid="{00000000-0005-0000-0000-0000F1230000}"/>
    <cellStyle name="20% - Accent4 4 2 6 2" xfId="14753" xr:uid="{00000000-0005-0000-0000-0000F2230000}"/>
    <cellStyle name="20% - Accent4 4 2 6 2 2" xfId="14754" xr:uid="{00000000-0005-0000-0000-0000F3230000}"/>
    <cellStyle name="20% - Accent4 4 2 6 2 3" xfId="14755" xr:uid="{00000000-0005-0000-0000-0000F4230000}"/>
    <cellStyle name="20% - Accent4 4 2 6 2_OATT calc" xfId="14756" xr:uid="{00000000-0005-0000-0000-0000F5230000}"/>
    <cellStyle name="20% - Accent4 4 2 6 3" xfId="14757" xr:uid="{00000000-0005-0000-0000-0000F6230000}"/>
    <cellStyle name="20% - Accent4 4 2 6 4" xfId="14758" xr:uid="{00000000-0005-0000-0000-0000F7230000}"/>
    <cellStyle name="20% - Accent4 4 2 6 5" xfId="14759" xr:uid="{00000000-0005-0000-0000-0000F8230000}"/>
    <cellStyle name="20% - Accent4 4 2 6_OATT calc" xfId="14760" xr:uid="{00000000-0005-0000-0000-0000F9230000}"/>
    <cellStyle name="20% - Accent4 4 2 7" xfId="14761" xr:uid="{00000000-0005-0000-0000-0000FA230000}"/>
    <cellStyle name="20% - Accent4 4 2 7 2" xfId="14762" xr:uid="{00000000-0005-0000-0000-0000FB230000}"/>
    <cellStyle name="20% - Accent4 4 2 7 2 2" xfId="14763" xr:uid="{00000000-0005-0000-0000-0000FC230000}"/>
    <cellStyle name="20% - Accent4 4 2 7 2 3" xfId="14764" xr:uid="{00000000-0005-0000-0000-0000FD230000}"/>
    <cellStyle name="20% - Accent4 4 2 7 2_OATT calc" xfId="14765" xr:uid="{00000000-0005-0000-0000-0000FE230000}"/>
    <cellStyle name="20% - Accent4 4 2 7 3" xfId="14766" xr:uid="{00000000-0005-0000-0000-0000FF230000}"/>
    <cellStyle name="20% - Accent4 4 2 7 4" xfId="14767" xr:uid="{00000000-0005-0000-0000-000000240000}"/>
    <cellStyle name="20% - Accent4 4 2 7_OATT calc" xfId="14768" xr:uid="{00000000-0005-0000-0000-000001240000}"/>
    <cellStyle name="20% - Accent4 4 2 8" xfId="14769" xr:uid="{00000000-0005-0000-0000-000002240000}"/>
    <cellStyle name="20% - Accent4 4 2 8 2" xfId="14770" xr:uid="{00000000-0005-0000-0000-000003240000}"/>
    <cellStyle name="20% - Accent4 4 2 8 3" xfId="14771" xr:uid="{00000000-0005-0000-0000-000004240000}"/>
    <cellStyle name="20% - Accent4 4 2 8_OATT calc" xfId="14772" xr:uid="{00000000-0005-0000-0000-000005240000}"/>
    <cellStyle name="20% - Accent4 4 2 9" xfId="14773" xr:uid="{00000000-0005-0000-0000-000006240000}"/>
    <cellStyle name="20% - Accent4 4 2_OATT calc" xfId="14774" xr:uid="{00000000-0005-0000-0000-000007240000}"/>
    <cellStyle name="20% - Accent4 4 3" xfId="3142" xr:uid="{00000000-0005-0000-0000-000008240000}"/>
    <cellStyle name="20% - Accent4 4 3 10" xfId="14775" xr:uid="{00000000-0005-0000-0000-000009240000}"/>
    <cellStyle name="20% - Accent4 4 3 11" xfId="14776" xr:uid="{00000000-0005-0000-0000-00000A240000}"/>
    <cellStyle name="20% - Accent4 4 3 12" xfId="14777" xr:uid="{00000000-0005-0000-0000-00000B240000}"/>
    <cellStyle name="20% - Accent4 4 3 2" xfId="3728" xr:uid="{00000000-0005-0000-0000-00000C240000}"/>
    <cellStyle name="20% - Accent4 4 3 2 10" xfId="14778" xr:uid="{00000000-0005-0000-0000-00000D240000}"/>
    <cellStyle name="20% - Accent4 4 3 2 11" xfId="14779" xr:uid="{00000000-0005-0000-0000-00000E240000}"/>
    <cellStyle name="20% - Accent4 4 3 2 2" xfId="4829" xr:uid="{00000000-0005-0000-0000-00000F240000}"/>
    <cellStyle name="20% - Accent4 4 3 2 2 10" xfId="14780" xr:uid="{00000000-0005-0000-0000-000010240000}"/>
    <cellStyle name="20% - Accent4 4 3 2 2 11" xfId="14781" xr:uid="{00000000-0005-0000-0000-000011240000}"/>
    <cellStyle name="20% - Accent4 4 3 2 2 2" xfId="14782" xr:uid="{00000000-0005-0000-0000-000012240000}"/>
    <cellStyle name="20% - Accent4 4 3 2 2 2 2" xfId="14783" xr:uid="{00000000-0005-0000-0000-000013240000}"/>
    <cellStyle name="20% - Accent4 4 3 2 2 2 2 2" xfId="14784" xr:uid="{00000000-0005-0000-0000-000014240000}"/>
    <cellStyle name="20% - Accent4 4 3 2 2 2 2 3" xfId="14785" xr:uid="{00000000-0005-0000-0000-000015240000}"/>
    <cellStyle name="20% - Accent4 4 3 2 2 2 2_OATT calc" xfId="14786" xr:uid="{00000000-0005-0000-0000-000016240000}"/>
    <cellStyle name="20% - Accent4 4 3 2 2 2 3" xfId="14787" xr:uid="{00000000-0005-0000-0000-000017240000}"/>
    <cellStyle name="20% - Accent4 4 3 2 2 2 4" xfId="14788" xr:uid="{00000000-0005-0000-0000-000018240000}"/>
    <cellStyle name="20% - Accent4 4 3 2 2 2 5" xfId="14789" xr:uid="{00000000-0005-0000-0000-000019240000}"/>
    <cellStyle name="20% - Accent4 4 3 2 2 2_OATT calc" xfId="14790" xr:uid="{00000000-0005-0000-0000-00001A240000}"/>
    <cellStyle name="20% - Accent4 4 3 2 2 3" xfId="14791" xr:uid="{00000000-0005-0000-0000-00001B240000}"/>
    <cellStyle name="20% - Accent4 4 3 2 2 3 2" xfId="14792" xr:uid="{00000000-0005-0000-0000-00001C240000}"/>
    <cellStyle name="20% - Accent4 4 3 2 2 3 2 2" xfId="14793" xr:uid="{00000000-0005-0000-0000-00001D240000}"/>
    <cellStyle name="20% - Accent4 4 3 2 2 3 2 3" xfId="14794" xr:uid="{00000000-0005-0000-0000-00001E240000}"/>
    <cellStyle name="20% - Accent4 4 3 2 2 3 2_OATT calc" xfId="14795" xr:uid="{00000000-0005-0000-0000-00001F240000}"/>
    <cellStyle name="20% - Accent4 4 3 2 2 3 3" xfId="14796" xr:uid="{00000000-0005-0000-0000-000020240000}"/>
    <cellStyle name="20% - Accent4 4 3 2 2 3 4" xfId="14797" xr:uid="{00000000-0005-0000-0000-000021240000}"/>
    <cellStyle name="20% - Accent4 4 3 2 2 3_OATT calc" xfId="14798" xr:uid="{00000000-0005-0000-0000-000022240000}"/>
    <cellStyle name="20% - Accent4 4 3 2 2 4" xfId="14799" xr:uid="{00000000-0005-0000-0000-000023240000}"/>
    <cellStyle name="20% - Accent4 4 3 2 2 4 2" xfId="14800" xr:uid="{00000000-0005-0000-0000-000024240000}"/>
    <cellStyle name="20% - Accent4 4 3 2 2 4 3" xfId="14801" xr:uid="{00000000-0005-0000-0000-000025240000}"/>
    <cellStyle name="20% - Accent4 4 3 2 2 4_OATT calc" xfId="14802" xr:uid="{00000000-0005-0000-0000-000026240000}"/>
    <cellStyle name="20% - Accent4 4 3 2 2 5" xfId="14803" xr:uid="{00000000-0005-0000-0000-000027240000}"/>
    <cellStyle name="20% - Accent4 4 3 2 2 6" xfId="14804" xr:uid="{00000000-0005-0000-0000-000028240000}"/>
    <cellStyle name="20% - Accent4 4 3 2 2 7" xfId="14805" xr:uid="{00000000-0005-0000-0000-000029240000}"/>
    <cellStyle name="20% - Accent4 4 3 2 2 8" xfId="14806" xr:uid="{00000000-0005-0000-0000-00002A240000}"/>
    <cellStyle name="20% - Accent4 4 3 2 2 9" xfId="14807" xr:uid="{00000000-0005-0000-0000-00002B240000}"/>
    <cellStyle name="20% - Accent4 4 3 2 2_OATT calc" xfId="14808" xr:uid="{00000000-0005-0000-0000-00002C240000}"/>
    <cellStyle name="20% - Accent4 4 3 2 3" xfId="5788" xr:uid="{00000000-0005-0000-0000-00002D240000}"/>
    <cellStyle name="20% - Accent4 4 3 2 3 2" xfId="14809" xr:uid="{00000000-0005-0000-0000-00002E240000}"/>
    <cellStyle name="20% - Accent4 4 3 2 3 2 2" xfId="14810" xr:uid="{00000000-0005-0000-0000-00002F240000}"/>
    <cellStyle name="20% - Accent4 4 3 2 3 2 3" xfId="14811" xr:uid="{00000000-0005-0000-0000-000030240000}"/>
    <cellStyle name="20% - Accent4 4 3 2 3 2_OATT calc" xfId="14812" xr:uid="{00000000-0005-0000-0000-000031240000}"/>
    <cellStyle name="20% - Accent4 4 3 2 3 3" xfId="14813" xr:uid="{00000000-0005-0000-0000-000032240000}"/>
    <cellStyle name="20% - Accent4 4 3 2 3 4" xfId="14814" xr:uid="{00000000-0005-0000-0000-000033240000}"/>
    <cellStyle name="20% - Accent4 4 3 2 3 5" xfId="14815" xr:uid="{00000000-0005-0000-0000-000034240000}"/>
    <cellStyle name="20% - Accent4 4 3 2 3_OATT calc" xfId="14816" xr:uid="{00000000-0005-0000-0000-000035240000}"/>
    <cellStyle name="20% - Accent4 4 3 2 4" xfId="14817" xr:uid="{00000000-0005-0000-0000-000036240000}"/>
    <cellStyle name="20% - Accent4 4 3 2 4 2" xfId="14818" xr:uid="{00000000-0005-0000-0000-000037240000}"/>
    <cellStyle name="20% - Accent4 4 3 2 4 2 2" xfId="14819" xr:uid="{00000000-0005-0000-0000-000038240000}"/>
    <cellStyle name="20% - Accent4 4 3 2 4 2 3" xfId="14820" xr:uid="{00000000-0005-0000-0000-000039240000}"/>
    <cellStyle name="20% - Accent4 4 3 2 4 2_OATT calc" xfId="14821" xr:uid="{00000000-0005-0000-0000-00003A240000}"/>
    <cellStyle name="20% - Accent4 4 3 2 4 3" xfId="14822" xr:uid="{00000000-0005-0000-0000-00003B240000}"/>
    <cellStyle name="20% - Accent4 4 3 2 4 4" xfId="14823" xr:uid="{00000000-0005-0000-0000-00003C240000}"/>
    <cellStyle name="20% - Accent4 4 3 2 4_OATT calc" xfId="14824" xr:uid="{00000000-0005-0000-0000-00003D240000}"/>
    <cellStyle name="20% - Accent4 4 3 2 5" xfId="14825" xr:uid="{00000000-0005-0000-0000-00003E240000}"/>
    <cellStyle name="20% - Accent4 4 3 2 5 2" xfId="14826" xr:uid="{00000000-0005-0000-0000-00003F240000}"/>
    <cellStyle name="20% - Accent4 4 3 2 5 3" xfId="14827" xr:uid="{00000000-0005-0000-0000-000040240000}"/>
    <cellStyle name="20% - Accent4 4 3 2 5_OATT calc" xfId="14828" xr:uid="{00000000-0005-0000-0000-000041240000}"/>
    <cellStyle name="20% - Accent4 4 3 2 6" xfId="14829" xr:uid="{00000000-0005-0000-0000-000042240000}"/>
    <cellStyle name="20% - Accent4 4 3 2 7" xfId="14830" xr:uid="{00000000-0005-0000-0000-000043240000}"/>
    <cellStyle name="20% - Accent4 4 3 2 8" xfId="14831" xr:uid="{00000000-0005-0000-0000-000044240000}"/>
    <cellStyle name="20% - Accent4 4 3 2 9" xfId="14832" xr:uid="{00000000-0005-0000-0000-000045240000}"/>
    <cellStyle name="20% - Accent4 4 3 2_OATT calc" xfId="14833" xr:uid="{00000000-0005-0000-0000-000046240000}"/>
    <cellStyle name="20% - Accent4 4 3 3" xfId="4411" xr:uid="{00000000-0005-0000-0000-000047240000}"/>
    <cellStyle name="20% - Accent4 4 3 3 10" xfId="14834" xr:uid="{00000000-0005-0000-0000-000048240000}"/>
    <cellStyle name="20% - Accent4 4 3 3 11" xfId="14835" xr:uid="{00000000-0005-0000-0000-000049240000}"/>
    <cellStyle name="20% - Accent4 4 3 3 2" xfId="14836" xr:uid="{00000000-0005-0000-0000-00004A240000}"/>
    <cellStyle name="20% - Accent4 4 3 3 2 2" xfId="14837" xr:uid="{00000000-0005-0000-0000-00004B240000}"/>
    <cellStyle name="20% - Accent4 4 3 3 2 2 2" xfId="14838" xr:uid="{00000000-0005-0000-0000-00004C240000}"/>
    <cellStyle name="20% - Accent4 4 3 3 2 2 3" xfId="14839" xr:uid="{00000000-0005-0000-0000-00004D240000}"/>
    <cellStyle name="20% - Accent4 4 3 3 2 2_OATT calc" xfId="14840" xr:uid="{00000000-0005-0000-0000-00004E240000}"/>
    <cellStyle name="20% - Accent4 4 3 3 2 3" xfId="14841" xr:uid="{00000000-0005-0000-0000-00004F240000}"/>
    <cellStyle name="20% - Accent4 4 3 3 2 4" xfId="14842" xr:uid="{00000000-0005-0000-0000-000050240000}"/>
    <cellStyle name="20% - Accent4 4 3 3 2 5" xfId="14843" xr:uid="{00000000-0005-0000-0000-000051240000}"/>
    <cellStyle name="20% - Accent4 4 3 3 2_OATT calc" xfId="14844" xr:uid="{00000000-0005-0000-0000-000052240000}"/>
    <cellStyle name="20% - Accent4 4 3 3 3" xfId="14845" xr:uid="{00000000-0005-0000-0000-000053240000}"/>
    <cellStyle name="20% - Accent4 4 3 3 3 2" xfId="14846" xr:uid="{00000000-0005-0000-0000-000054240000}"/>
    <cellStyle name="20% - Accent4 4 3 3 3 2 2" xfId="14847" xr:uid="{00000000-0005-0000-0000-000055240000}"/>
    <cellStyle name="20% - Accent4 4 3 3 3 2 3" xfId="14848" xr:uid="{00000000-0005-0000-0000-000056240000}"/>
    <cellStyle name="20% - Accent4 4 3 3 3 2_OATT calc" xfId="14849" xr:uid="{00000000-0005-0000-0000-000057240000}"/>
    <cellStyle name="20% - Accent4 4 3 3 3 3" xfId="14850" xr:uid="{00000000-0005-0000-0000-000058240000}"/>
    <cellStyle name="20% - Accent4 4 3 3 3 4" xfId="14851" xr:uid="{00000000-0005-0000-0000-000059240000}"/>
    <cellStyle name="20% - Accent4 4 3 3 3_OATT calc" xfId="14852" xr:uid="{00000000-0005-0000-0000-00005A240000}"/>
    <cellStyle name="20% - Accent4 4 3 3 4" xfId="14853" xr:uid="{00000000-0005-0000-0000-00005B240000}"/>
    <cellStyle name="20% - Accent4 4 3 3 4 2" xfId="14854" xr:uid="{00000000-0005-0000-0000-00005C240000}"/>
    <cellStyle name="20% - Accent4 4 3 3 4 3" xfId="14855" xr:uid="{00000000-0005-0000-0000-00005D240000}"/>
    <cellStyle name="20% - Accent4 4 3 3 4_OATT calc" xfId="14856" xr:uid="{00000000-0005-0000-0000-00005E240000}"/>
    <cellStyle name="20% - Accent4 4 3 3 5" xfId="14857" xr:uid="{00000000-0005-0000-0000-00005F240000}"/>
    <cellStyle name="20% - Accent4 4 3 3 6" xfId="14858" xr:uid="{00000000-0005-0000-0000-000060240000}"/>
    <cellStyle name="20% - Accent4 4 3 3 7" xfId="14859" xr:uid="{00000000-0005-0000-0000-000061240000}"/>
    <cellStyle name="20% - Accent4 4 3 3 8" xfId="14860" xr:uid="{00000000-0005-0000-0000-000062240000}"/>
    <cellStyle name="20% - Accent4 4 3 3 9" xfId="14861" xr:uid="{00000000-0005-0000-0000-000063240000}"/>
    <cellStyle name="20% - Accent4 4 3 3_OATT calc" xfId="14862" xr:uid="{00000000-0005-0000-0000-000064240000}"/>
    <cellStyle name="20% - Accent4 4 3 4" xfId="5311" xr:uid="{00000000-0005-0000-0000-000065240000}"/>
    <cellStyle name="20% - Accent4 4 3 4 2" xfId="14863" xr:uid="{00000000-0005-0000-0000-000066240000}"/>
    <cellStyle name="20% - Accent4 4 3 4 2 2" xfId="14864" xr:uid="{00000000-0005-0000-0000-000067240000}"/>
    <cellStyle name="20% - Accent4 4 3 4 2 3" xfId="14865" xr:uid="{00000000-0005-0000-0000-000068240000}"/>
    <cellStyle name="20% - Accent4 4 3 4 2_OATT calc" xfId="14866" xr:uid="{00000000-0005-0000-0000-000069240000}"/>
    <cellStyle name="20% - Accent4 4 3 4 3" xfId="14867" xr:uid="{00000000-0005-0000-0000-00006A240000}"/>
    <cellStyle name="20% - Accent4 4 3 4 4" xfId="14868" xr:uid="{00000000-0005-0000-0000-00006B240000}"/>
    <cellStyle name="20% - Accent4 4 3 4 5" xfId="14869" xr:uid="{00000000-0005-0000-0000-00006C240000}"/>
    <cellStyle name="20% - Accent4 4 3 4_OATT calc" xfId="14870" xr:uid="{00000000-0005-0000-0000-00006D240000}"/>
    <cellStyle name="20% - Accent4 4 3 5" xfId="14871" xr:uid="{00000000-0005-0000-0000-00006E240000}"/>
    <cellStyle name="20% - Accent4 4 3 5 2" xfId="14872" xr:uid="{00000000-0005-0000-0000-00006F240000}"/>
    <cellStyle name="20% - Accent4 4 3 5 2 2" xfId="14873" xr:uid="{00000000-0005-0000-0000-000070240000}"/>
    <cellStyle name="20% - Accent4 4 3 5 2 3" xfId="14874" xr:uid="{00000000-0005-0000-0000-000071240000}"/>
    <cellStyle name="20% - Accent4 4 3 5 2_OATT calc" xfId="14875" xr:uid="{00000000-0005-0000-0000-000072240000}"/>
    <cellStyle name="20% - Accent4 4 3 5 3" xfId="14876" xr:uid="{00000000-0005-0000-0000-000073240000}"/>
    <cellStyle name="20% - Accent4 4 3 5 4" xfId="14877" xr:uid="{00000000-0005-0000-0000-000074240000}"/>
    <cellStyle name="20% - Accent4 4 3 5_OATT calc" xfId="14878" xr:uid="{00000000-0005-0000-0000-000075240000}"/>
    <cellStyle name="20% - Accent4 4 3 6" xfId="14879" xr:uid="{00000000-0005-0000-0000-000076240000}"/>
    <cellStyle name="20% - Accent4 4 3 6 2" xfId="14880" xr:uid="{00000000-0005-0000-0000-000077240000}"/>
    <cellStyle name="20% - Accent4 4 3 6 3" xfId="14881" xr:uid="{00000000-0005-0000-0000-000078240000}"/>
    <cellStyle name="20% - Accent4 4 3 6_OATT calc" xfId="14882" xr:uid="{00000000-0005-0000-0000-000079240000}"/>
    <cellStyle name="20% - Accent4 4 3 7" xfId="14883" xr:uid="{00000000-0005-0000-0000-00007A240000}"/>
    <cellStyle name="20% - Accent4 4 3 8" xfId="14884" xr:uid="{00000000-0005-0000-0000-00007B240000}"/>
    <cellStyle name="20% - Accent4 4 3 9" xfId="14885" xr:uid="{00000000-0005-0000-0000-00007C240000}"/>
    <cellStyle name="20% - Accent4 4 3_OATT calc" xfId="14886" xr:uid="{00000000-0005-0000-0000-00007D240000}"/>
    <cellStyle name="20% - Accent4 4 4" xfId="3251" xr:uid="{00000000-0005-0000-0000-00007E240000}"/>
    <cellStyle name="20% - Accent4 4 4 10" xfId="14887" xr:uid="{00000000-0005-0000-0000-00007F240000}"/>
    <cellStyle name="20% - Accent4 4 4 11" xfId="14888" xr:uid="{00000000-0005-0000-0000-000080240000}"/>
    <cellStyle name="20% - Accent4 4 4 12" xfId="14889" xr:uid="{00000000-0005-0000-0000-000081240000}"/>
    <cellStyle name="20% - Accent4 4 4 2" xfId="3833" xr:uid="{00000000-0005-0000-0000-000082240000}"/>
    <cellStyle name="20% - Accent4 4 4 2 10" xfId="14890" xr:uid="{00000000-0005-0000-0000-000083240000}"/>
    <cellStyle name="20% - Accent4 4 4 2 11" xfId="14891" xr:uid="{00000000-0005-0000-0000-000084240000}"/>
    <cellStyle name="20% - Accent4 4 4 2 2" xfId="4933" xr:uid="{00000000-0005-0000-0000-000085240000}"/>
    <cellStyle name="20% - Accent4 4 4 2 2 10" xfId="14892" xr:uid="{00000000-0005-0000-0000-000086240000}"/>
    <cellStyle name="20% - Accent4 4 4 2 2 11" xfId="14893" xr:uid="{00000000-0005-0000-0000-000087240000}"/>
    <cellStyle name="20% - Accent4 4 4 2 2 2" xfId="14894" xr:uid="{00000000-0005-0000-0000-000088240000}"/>
    <cellStyle name="20% - Accent4 4 4 2 2 2 2" xfId="14895" xr:uid="{00000000-0005-0000-0000-000089240000}"/>
    <cellStyle name="20% - Accent4 4 4 2 2 2 2 2" xfId="14896" xr:uid="{00000000-0005-0000-0000-00008A240000}"/>
    <cellStyle name="20% - Accent4 4 4 2 2 2 2 3" xfId="14897" xr:uid="{00000000-0005-0000-0000-00008B240000}"/>
    <cellStyle name="20% - Accent4 4 4 2 2 2 2_OATT calc" xfId="14898" xr:uid="{00000000-0005-0000-0000-00008C240000}"/>
    <cellStyle name="20% - Accent4 4 4 2 2 2 3" xfId="14899" xr:uid="{00000000-0005-0000-0000-00008D240000}"/>
    <cellStyle name="20% - Accent4 4 4 2 2 2 4" xfId="14900" xr:uid="{00000000-0005-0000-0000-00008E240000}"/>
    <cellStyle name="20% - Accent4 4 4 2 2 2 5" xfId="14901" xr:uid="{00000000-0005-0000-0000-00008F240000}"/>
    <cellStyle name="20% - Accent4 4 4 2 2 2_OATT calc" xfId="14902" xr:uid="{00000000-0005-0000-0000-000090240000}"/>
    <cellStyle name="20% - Accent4 4 4 2 2 3" xfId="14903" xr:uid="{00000000-0005-0000-0000-000091240000}"/>
    <cellStyle name="20% - Accent4 4 4 2 2 3 2" xfId="14904" xr:uid="{00000000-0005-0000-0000-000092240000}"/>
    <cellStyle name="20% - Accent4 4 4 2 2 3 2 2" xfId="14905" xr:uid="{00000000-0005-0000-0000-000093240000}"/>
    <cellStyle name="20% - Accent4 4 4 2 2 3 2 3" xfId="14906" xr:uid="{00000000-0005-0000-0000-000094240000}"/>
    <cellStyle name="20% - Accent4 4 4 2 2 3 2_OATT calc" xfId="14907" xr:uid="{00000000-0005-0000-0000-000095240000}"/>
    <cellStyle name="20% - Accent4 4 4 2 2 3 3" xfId="14908" xr:uid="{00000000-0005-0000-0000-000096240000}"/>
    <cellStyle name="20% - Accent4 4 4 2 2 3 4" xfId="14909" xr:uid="{00000000-0005-0000-0000-000097240000}"/>
    <cellStyle name="20% - Accent4 4 4 2 2 3_OATT calc" xfId="14910" xr:uid="{00000000-0005-0000-0000-000098240000}"/>
    <cellStyle name="20% - Accent4 4 4 2 2 4" xfId="14911" xr:uid="{00000000-0005-0000-0000-000099240000}"/>
    <cellStyle name="20% - Accent4 4 4 2 2 4 2" xfId="14912" xr:uid="{00000000-0005-0000-0000-00009A240000}"/>
    <cellStyle name="20% - Accent4 4 4 2 2 4 3" xfId="14913" xr:uid="{00000000-0005-0000-0000-00009B240000}"/>
    <cellStyle name="20% - Accent4 4 4 2 2 4_OATT calc" xfId="14914" xr:uid="{00000000-0005-0000-0000-00009C240000}"/>
    <cellStyle name="20% - Accent4 4 4 2 2 5" xfId="14915" xr:uid="{00000000-0005-0000-0000-00009D240000}"/>
    <cellStyle name="20% - Accent4 4 4 2 2 6" xfId="14916" xr:uid="{00000000-0005-0000-0000-00009E240000}"/>
    <cellStyle name="20% - Accent4 4 4 2 2 7" xfId="14917" xr:uid="{00000000-0005-0000-0000-00009F240000}"/>
    <cellStyle name="20% - Accent4 4 4 2 2 8" xfId="14918" xr:uid="{00000000-0005-0000-0000-0000A0240000}"/>
    <cellStyle name="20% - Accent4 4 4 2 2 9" xfId="14919" xr:uid="{00000000-0005-0000-0000-0000A1240000}"/>
    <cellStyle name="20% - Accent4 4 4 2 2_OATT calc" xfId="14920" xr:uid="{00000000-0005-0000-0000-0000A2240000}"/>
    <cellStyle name="20% - Accent4 4 4 2 3" xfId="5889" xr:uid="{00000000-0005-0000-0000-0000A3240000}"/>
    <cellStyle name="20% - Accent4 4 4 2 3 2" xfId="14921" xr:uid="{00000000-0005-0000-0000-0000A4240000}"/>
    <cellStyle name="20% - Accent4 4 4 2 3 2 2" xfId="14922" xr:uid="{00000000-0005-0000-0000-0000A5240000}"/>
    <cellStyle name="20% - Accent4 4 4 2 3 2 3" xfId="14923" xr:uid="{00000000-0005-0000-0000-0000A6240000}"/>
    <cellStyle name="20% - Accent4 4 4 2 3 2_OATT calc" xfId="14924" xr:uid="{00000000-0005-0000-0000-0000A7240000}"/>
    <cellStyle name="20% - Accent4 4 4 2 3 3" xfId="14925" xr:uid="{00000000-0005-0000-0000-0000A8240000}"/>
    <cellStyle name="20% - Accent4 4 4 2 3 4" xfId="14926" xr:uid="{00000000-0005-0000-0000-0000A9240000}"/>
    <cellStyle name="20% - Accent4 4 4 2 3 5" xfId="14927" xr:uid="{00000000-0005-0000-0000-0000AA240000}"/>
    <cellStyle name="20% - Accent4 4 4 2 3_OATT calc" xfId="14928" xr:uid="{00000000-0005-0000-0000-0000AB240000}"/>
    <cellStyle name="20% - Accent4 4 4 2 4" xfId="14929" xr:uid="{00000000-0005-0000-0000-0000AC240000}"/>
    <cellStyle name="20% - Accent4 4 4 2 4 2" xfId="14930" xr:uid="{00000000-0005-0000-0000-0000AD240000}"/>
    <cellStyle name="20% - Accent4 4 4 2 4 2 2" xfId="14931" xr:uid="{00000000-0005-0000-0000-0000AE240000}"/>
    <cellStyle name="20% - Accent4 4 4 2 4 2 3" xfId="14932" xr:uid="{00000000-0005-0000-0000-0000AF240000}"/>
    <cellStyle name="20% - Accent4 4 4 2 4 2_OATT calc" xfId="14933" xr:uid="{00000000-0005-0000-0000-0000B0240000}"/>
    <cellStyle name="20% - Accent4 4 4 2 4 3" xfId="14934" xr:uid="{00000000-0005-0000-0000-0000B1240000}"/>
    <cellStyle name="20% - Accent4 4 4 2 4 4" xfId="14935" xr:uid="{00000000-0005-0000-0000-0000B2240000}"/>
    <cellStyle name="20% - Accent4 4 4 2 4_OATT calc" xfId="14936" xr:uid="{00000000-0005-0000-0000-0000B3240000}"/>
    <cellStyle name="20% - Accent4 4 4 2 5" xfId="14937" xr:uid="{00000000-0005-0000-0000-0000B4240000}"/>
    <cellStyle name="20% - Accent4 4 4 2 5 2" xfId="14938" xr:uid="{00000000-0005-0000-0000-0000B5240000}"/>
    <cellStyle name="20% - Accent4 4 4 2 5 3" xfId="14939" xr:uid="{00000000-0005-0000-0000-0000B6240000}"/>
    <cellStyle name="20% - Accent4 4 4 2 5_OATT calc" xfId="14940" xr:uid="{00000000-0005-0000-0000-0000B7240000}"/>
    <cellStyle name="20% - Accent4 4 4 2 6" xfId="14941" xr:uid="{00000000-0005-0000-0000-0000B8240000}"/>
    <cellStyle name="20% - Accent4 4 4 2 7" xfId="14942" xr:uid="{00000000-0005-0000-0000-0000B9240000}"/>
    <cellStyle name="20% - Accent4 4 4 2 8" xfId="14943" xr:uid="{00000000-0005-0000-0000-0000BA240000}"/>
    <cellStyle name="20% - Accent4 4 4 2 9" xfId="14944" xr:uid="{00000000-0005-0000-0000-0000BB240000}"/>
    <cellStyle name="20% - Accent4 4 4 2_OATT calc" xfId="14945" xr:uid="{00000000-0005-0000-0000-0000BC240000}"/>
    <cellStyle name="20% - Accent4 4 4 3" xfId="4515" xr:uid="{00000000-0005-0000-0000-0000BD240000}"/>
    <cellStyle name="20% - Accent4 4 4 3 10" xfId="14946" xr:uid="{00000000-0005-0000-0000-0000BE240000}"/>
    <cellStyle name="20% - Accent4 4 4 3 11" xfId="14947" xr:uid="{00000000-0005-0000-0000-0000BF240000}"/>
    <cellStyle name="20% - Accent4 4 4 3 2" xfId="14948" xr:uid="{00000000-0005-0000-0000-0000C0240000}"/>
    <cellStyle name="20% - Accent4 4 4 3 2 2" xfId="14949" xr:uid="{00000000-0005-0000-0000-0000C1240000}"/>
    <cellStyle name="20% - Accent4 4 4 3 2 2 2" xfId="14950" xr:uid="{00000000-0005-0000-0000-0000C2240000}"/>
    <cellStyle name="20% - Accent4 4 4 3 2 2 3" xfId="14951" xr:uid="{00000000-0005-0000-0000-0000C3240000}"/>
    <cellStyle name="20% - Accent4 4 4 3 2 2_OATT calc" xfId="14952" xr:uid="{00000000-0005-0000-0000-0000C4240000}"/>
    <cellStyle name="20% - Accent4 4 4 3 2 3" xfId="14953" xr:uid="{00000000-0005-0000-0000-0000C5240000}"/>
    <cellStyle name="20% - Accent4 4 4 3 2 4" xfId="14954" xr:uid="{00000000-0005-0000-0000-0000C6240000}"/>
    <cellStyle name="20% - Accent4 4 4 3 2 5" xfId="14955" xr:uid="{00000000-0005-0000-0000-0000C7240000}"/>
    <cellStyle name="20% - Accent4 4 4 3 2_OATT calc" xfId="14956" xr:uid="{00000000-0005-0000-0000-0000C8240000}"/>
    <cellStyle name="20% - Accent4 4 4 3 3" xfId="14957" xr:uid="{00000000-0005-0000-0000-0000C9240000}"/>
    <cellStyle name="20% - Accent4 4 4 3 3 2" xfId="14958" xr:uid="{00000000-0005-0000-0000-0000CA240000}"/>
    <cellStyle name="20% - Accent4 4 4 3 3 2 2" xfId="14959" xr:uid="{00000000-0005-0000-0000-0000CB240000}"/>
    <cellStyle name="20% - Accent4 4 4 3 3 2 3" xfId="14960" xr:uid="{00000000-0005-0000-0000-0000CC240000}"/>
    <cellStyle name="20% - Accent4 4 4 3 3 2_OATT calc" xfId="14961" xr:uid="{00000000-0005-0000-0000-0000CD240000}"/>
    <cellStyle name="20% - Accent4 4 4 3 3 3" xfId="14962" xr:uid="{00000000-0005-0000-0000-0000CE240000}"/>
    <cellStyle name="20% - Accent4 4 4 3 3 4" xfId="14963" xr:uid="{00000000-0005-0000-0000-0000CF240000}"/>
    <cellStyle name="20% - Accent4 4 4 3 3_OATT calc" xfId="14964" xr:uid="{00000000-0005-0000-0000-0000D0240000}"/>
    <cellStyle name="20% - Accent4 4 4 3 4" xfId="14965" xr:uid="{00000000-0005-0000-0000-0000D1240000}"/>
    <cellStyle name="20% - Accent4 4 4 3 4 2" xfId="14966" xr:uid="{00000000-0005-0000-0000-0000D2240000}"/>
    <cellStyle name="20% - Accent4 4 4 3 4 3" xfId="14967" xr:uid="{00000000-0005-0000-0000-0000D3240000}"/>
    <cellStyle name="20% - Accent4 4 4 3 4_OATT calc" xfId="14968" xr:uid="{00000000-0005-0000-0000-0000D4240000}"/>
    <cellStyle name="20% - Accent4 4 4 3 5" xfId="14969" xr:uid="{00000000-0005-0000-0000-0000D5240000}"/>
    <cellStyle name="20% - Accent4 4 4 3 6" xfId="14970" xr:uid="{00000000-0005-0000-0000-0000D6240000}"/>
    <cellStyle name="20% - Accent4 4 4 3 7" xfId="14971" xr:uid="{00000000-0005-0000-0000-0000D7240000}"/>
    <cellStyle name="20% - Accent4 4 4 3 8" xfId="14972" xr:uid="{00000000-0005-0000-0000-0000D8240000}"/>
    <cellStyle name="20% - Accent4 4 4 3 9" xfId="14973" xr:uid="{00000000-0005-0000-0000-0000D9240000}"/>
    <cellStyle name="20% - Accent4 4 4 3_OATT calc" xfId="14974" xr:uid="{00000000-0005-0000-0000-0000DA240000}"/>
    <cellStyle name="20% - Accent4 4 4 4" xfId="5415" xr:uid="{00000000-0005-0000-0000-0000DB240000}"/>
    <cellStyle name="20% - Accent4 4 4 4 2" xfId="14975" xr:uid="{00000000-0005-0000-0000-0000DC240000}"/>
    <cellStyle name="20% - Accent4 4 4 4 2 2" xfId="14976" xr:uid="{00000000-0005-0000-0000-0000DD240000}"/>
    <cellStyle name="20% - Accent4 4 4 4 2 3" xfId="14977" xr:uid="{00000000-0005-0000-0000-0000DE240000}"/>
    <cellStyle name="20% - Accent4 4 4 4 2_OATT calc" xfId="14978" xr:uid="{00000000-0005-0000-0000-0000DF240000}"/>
    <cellStyle name="20% - Accent4 4 4 4 3" xfId="14979" xr:uid="{00000000-0005-0000-0000-0000E0240000}"/>
    <cellStyle name="20% - Accent4 4 4 4 4" xfId="14980" xr:uid="{00000000-0005-0000-0000-0000E1240000}"/>
    <cellStyle name="20% - Accent4 4 4 4 5" xfId="14981" xr:uid="{00000000-0005-0000-0000-0000E2240000}"/>
    <cellStyle name="20% - Accent4 4 4 4_OATT calc" xfId="14982" xr:uid="{00000000-0005-0000-0000-0000E3240000}"/>
    <cellStyle name="20% - Accent4 4 4 5" xfId="14983" xr:uid="{00000000-0005-0000-0000-0000E4240000}"/>
    <cellStyle name="20% - Accent4 4 4 5 2" xfId="14984" xr:uid="{00000000-0005-0000-0000-0000E5240000}"/>
    <cellStyle name="20% - Accent4 4 4 5 2 2" xfId="14985" xr:uid="{00000000-0005-0000-0000-0000E6240000}"/>
    <cellStyle name="20% - Accent4 4 4 5 2 3" xfId="14986" xr:uid="{00000000-0005-0000-0000-0000E7240000}"/>
    <cellStyle name="20% - Accent4 4 4 5 2_OATT calc" xfId="14987" xr:uid="{00000000-0005-0000-0000-0000E8240000}"/>
    <cellStyle name="20% - Accent4 4 4 5 3" xfId="14988" xr:uid="{00000000-0005-0000-0000-0000E9240000}"/>
    <cellStyle name="20% - Accent4 4 4 5 4" xfId="14989" xr:uid="{00000000-0005-0000-0000-0000EA240000}"/>
    <cellStyle name="20% - Accent4 4 4 5_OATT calc" xfId="14990" xr:uid="{00000000-0005-0000-0000-0000EB240000}"/>
    <cellStyle name="20% - Accent4 4 4 6" xfId="14991" xr:uid="{00000000-0005-0000-0000-0000EC240000}"/>
    <cellStyle name="20% - Accent4 4 4 6 2" xfId="14992" xr:uid="{00000000-0005-0000-0000-0000ED240000}"/>
    <cellStyle name="20% - Accent4 4 4 6 3" xfId="14993" xr:uid="{00000000-0005-0000-0000-0000EE240000}"/>
    <cellStyle name="20% - Accent4 4 4 6_OATT calc" xfId="14994" xr:uid="{00000000-0005-0000-0000-0000EF240000}"/>
    <cellStyle name="20% - Accent4 4 4 7" xfId="14995" xr:uid="{00000000-0005-0000-0000-0000F0240000}"/>
    <cellStyle name="20% - Accent4 4 4 8" xfId="14996" xr:uid="{00000000-0005-0000-0000-0000F1240000}"/>
    <cellStyle name="20% - Accent4 4 4 9" xfId="14997" xr:uid="{00000000-0005-0000-0000-0000F2240000}"/>
    <cellStyle name="20% - Accent4 4 4_OATT calc" xfId="14998" xr:uid="{00000000-0005-0000-0000-0000F3240000}"/>
    <cellStyle name="20% - Accent4 4 5" xfId="3558" xr:uid="{00000000-0005-0000-0000-0000F4240000}"/>
    <cellStyle name="20% - Accent4 4 5 10" xfId="14999" xr:uid="{00000000-0005-0000-0000-0000F5240000}"/>
    <cellStyle name="20% - Accent4 4 5 11" xfId="15000" xr:uid="{00000000-0005-0000-0000-0000F6240000}"/>
    <cellStyle name="20% - Accent4 4 5 2" xfId="4662" xr:uid="{00000000-0005-0000-0000-0000F7240000}"/>
    <cellStyle name="20% - Accent4 4 5 2 10" xfId="15001" xr:uid="{00000000-0005-0000-0000-0000F8240000}"/>
    <cellStyle name="20% - Accent4 4 5 2 11" xfId="15002" xr:uid="{00000000-0005-0000-0000-0000F9240000}"/>
    <cellStyle name="20% - Accent4 4 5 2 2" xfId="15003" xr:uid="{00000000-0005-0000-0000-0000FA240000}"/>
    <cellStyle name="20% - Accent4 4 5 2 2 2" xfId="15004" xr:uid="{00000000-0005-0000-0000-0000FB240000}"/>
    <cellStyle name="20% - Accent4 4 5 2 2 2 2" xfId="15005" xr:uid="{00000000-0005-0000-0000-0000FC240000}"/>
    <cellStyle name="20% - Accent4 4 5 2 2 2 3" xfId="15006" xr:uid="{00000000-0005-0000-0000-0000FD240000}"/>
    <cellStyle name="20% - Accent4 4 5 2 2 2_OATT calc" xfId="15007" xr:uid="{00000000-0005-0000-0000-0000FE240000}"/>
    <cellStyle name="20% - Accent4 4 5 2 2 3" xfId="15008" xr:uid="{00000000-0005-0000-0000-0000FF240000}"/>
    <cellStyle name="20% - Accent4 4 5 2 2 4" xfId="15009" xr:uid="{00000000-0005-0000-0000-000000250000}"/>
    <cellStyle name="20% - Accent4 4 5 2 2 5" xfId="15010" xr:uid="{00000000-0005-0000-0000-000001250000}"/>
    <cellStyle name="20% - Accent4 4 5 2 2_OATT calc" xfId="15011" xr:uid="{00000000-0005-0000-0000-000002250000}"/>
    <cellStyle name="20% - Accent4 4 5 2 3" xfId="15012" xr:uid="{00000000-0005-0000-0000-000003250000}"/>
    <cellStyle name="20% - Accent4 4 5 2 3 2" xfId="15013" xr:uid="{00000000-0005-0000-0000-000004250000}"/>
    <cellStyle name="20% - Accent4 4 5 2 3 2 2" xfId="15014" xr:uid="{00000000-0005-0000-0000-000005250000}"/>
    <cellStyle name="20% - Accent4 4 5 2 3 2 3" xfId="15015" xr:uid="{00000000-0005-0000-0000-000006250000}"/>
    <cellStyle name="20% - Accent4 4 5 2 3 2_OATT calc" xfId="15016" xr:uid="{00000000-0005-0000-0000-000007250000}"/>
    <cellStyle name="20% - Accent4 4 5 2 3 3" xfId="15017" xr:uid="{00000000-0005-0000-0000-000008250000}"/>
    <cellStyle name="20% - Accent4 4 5 2 3 4" xfId="15018" xr:uid="{00000000-0005-0000-0000-000009250000}"/>
    <cellStyle name="20% - Accent4 4 5 2 3_OATT calc" xfId="15019" xr:uid="{00000000-0005-0000-0000-00000A250000}"/>
    <cellStyle name="20% - Accent4 4 5 2 4" xfId="15020" xr:uid="{00000000-0005-0000-0000-00000B250000}"/>
    <cellStyle name="20% - Accent4 4 5 2 4 2" xfId="15021" xr:uid="{00000000-0005-0000-0000-00000C250000}"/>
    <cellStyle name="20% - Accent4 4 5 2 4 3" xfId="15022" xr:uid="{00000000-0005-0000-0000-00000D250000}"/>
    <cellStyle name="20% - Accent4 4 5 2 4_OATT calc" xfId="15023" xr:uid="{00000000-0005-0000-0000-00000E250000}"/>
    <cellStyle name="20% - Accent4 4 5 2 5" xfId="15024" xr:uid="{00000000-0005-0000-0000-00000F250000}"/>
    <cellStyle name="20% - Accent4 4 5 2 6" xfId="15025" xr:uid="{00000000-0005-0000-0000-000010250000}"/>
    <cellStyle name="20% - Accent4 4 5 2 7" xfId="15026" xr:uid="{00000000-0005-0000-0000-000011250000}"/>
    <cellStyle name="20% - Accent4 4 5 2 8" xfId="15027" xr:uid="{00000000-0005-0000-0000-000012250000}"/>
    <cellStyle name="20% - Accent4 4 5 2 9" xfId="15028" xr:uid="{00000000-0005-0000-0000-000013250000}"/>
    <cellStyle name="20% - Accent4 4 5 2_OATT calc" xfId="15029" xr:uid="{00000000-0005-0000-0000-000014250000}"/>
    <cellStyle name="20% - Accent4 4 5 3" xfId="5629" xr:uid="{00000000-0005-0000-0000-000015250000}"/>
    <cellStyle name="20% - Accent4 4 5 3 2" xfId="15030" xr:uid="{00000000-0005-0000-0000-000016250000}"/>
    <cellStyle name="20% - Accent4 4 5 3 2 2" xfId="15031" xr:uid="{00000000-0005-0000-0000-000017250000}"/>
    <cellStyle name="20% - Accent4 4 5 3 2 3" xfId="15032" xr:uid="{00000000-0005-0000-0000-000018250000}"/>
    <cellStyle name="20% - Accent4 4 5 3 2_OATT calc" xfId="15033" xr:uid="{00000000-0005-0000-0000-000019250000}"/>
    <cellStyle name="20% - Accent4 4 5 3 3" xfId="15034" xr:uid="{00000000-0005-0000-0000-00001A250000}"/>
    <cellStyle name="20% - Accent4 4 5 3 4" xfId="15035" xr:uid="{00000000-0005-0000-0000-00001B250000}"/>
    <cellStyle name="20% - Accent4 4 5 3 5" xfId="15036" xr:uid="{00000000-0005-0000-0000-00001C250000}"/>
    <cellStyle name="20% - Accent4 4 5 3_OATT calc" xfId="15037" xr:uid="{00000000-0005-0000-0000-00001D250000}"/>
    <cellStyle name="20% - Accent4 4 5 4" xfId="15038" xr:uid="{00000000-0005-0000-0000-00001E250000}"/>
    <cellStyle name="20% - Accent4 4 5 4 2" xfId="15039" xr:uid="{00000000-0005-0000-0000-00001F250000}"/>
    <cellStyle name="20% - Accent4 4 5 4 2 2" xfId="15040" xr:uid="{00000000-0005-0000-0000-000020250000}"/>
    <cellStyle name="20% - Accent4 4 5 4 2 3" xfId="15041" xr:uid="{00000000-0005-0000-0000-000021250000}"/>
    <cellStyle name="20% - Accent4 4 5 4 2_OATT calc" xfId="15042" xr:uid="{00000000-0005-0000-0000-000022250000}"/>
    <cellStyle name="20% - Accent4 4 5 4 3" xfId="15043" xr:uid="{00000000-0005-0000-0000-000023250000}"/>
    <cellStyle name="20% - Accent4 4 5 4 4" xfId="15044" xr:uid="{00000000-0005-0000-0000-000024250000}"/>
    <cellStyle name="20% - Accent4 4 5 4_OATT calc" xfId="15045" xr:uid="{00000000-0005-0000-0000-000025250000}"/>
    <cellStyle name="20% - Accent4 4 5 5" xfId="15046" xr:uid="{00000000-0005-0000-0000-000026250000}"/>
    <cellStyle name="20% - Accent4 4 5 5 2" xfId="15047" xr:uid="{00000000-0005-0000-0000-000027250000}"/>
    <cellStyle name="20% - Accent4 4 5 5 3" xfId="15048" xr:uid="{00000000-0005-0000-0000-000028250000}"/>
    <cellStyle name="20% - Accent4 4 5 5_OATT calc" xfId="15049" xr:uid="{00000000-0005-0000-0000-000029250000}"/>
    <cellStyle name="20% - Accent4 4 5 6" xfId="15050" xr:uid="{00000000-0005-0000-0000-00002A250000}"/>
    <cellStyle name="20% - Accent4 4 5 7" xfId="15051" xr:uid="{00000000-0005-0000-0000-00002B250000}"/>
    <cellStyle name="20% - Accent4 4 5 8" xfId="15052" xr:uid="{00000000-0005-0000-0000-00002C250000}"/>
    <cellStyle name="20% - Accent4 4 5 9" xfId="15053" xr:uid="{00000000-0005-0000-0000-00002D250000}"/>
    <cellStyle name="20% - Accent4 4 5_OATT calc" xfId="15054" xr:uid="{00000000-0005-0000-0000-00002E250000}"/>
    <cellStyle name="20% - Accent4 4 6" xfId="4242" xr:uid="{00000000-0005-0000-0000-00002F250000}"/>
    <cellStyle name="20% - Accent4 4 6 10" xfId="15055" xr:uid="{00000000-0005-0000-0000-000030250000}"/>
    <cellStyle name="20% - Accent4 4 6 11" xfId="15056" xr:uid="{00000000-0005-0000-0000-000031250000}"/>
    <cellStyle name="20% - Accent4 4 6 2" xfId="15057" xr:uid="{00000000-0005-0000-0000-000032250000}"/>
    <cellStyle name="20% - Accent4 4 6 2 2" xfId="15058" xr:uid="{00000000-0005-0000-0000-000033250000}"/>
    <cellStyle name="20% - Accent4 4 6 2 2 2" xfId="15059" xr:uid="{00000000-0005-0000-0000-000034250000}"/>
    <cellStyle name="20% - Accent4 4 6 2 2 3" xfId="15060" xr:uid="{00000000-0005-0000-0000-000035250000}"/>
    <cellStyle name="20% - Accent4 4 6 2 2_OATT calc" xfId="15061" xr:uid="{00000000-0005-0000-0000-000036250000}"/>
    <cellStyle name="20% - Accent4 4 6 2 3" xfId="15062" xr:uid="{00000000-0005-0000-0000-000037250000}"/>
    <cellStyle name="20% - Accent4 4 6 2 4" xfId="15063" xr:uid="{00000000-0005-0000-0000-000038250000}"/>
    <cellStyle name="20% - Accent4 4 6 2 5" xfId="15064" xr:uid="{00000000-0005-0000-0000-000039250000}"/>
    <cellStyle name="20% - Accent4 4 6 2_OATT calc" xfId="15065" xr:uid="{00000000-0005-0000-0000-00003A250000}"/>
    <cellStyle name="20% - Accent4 4 6 3" xfId="15066" xr:uid="{00000000-0005-0000-0000-00003B250000}"/>
    <cellStyle name="20% - Accent4 4 6 3 2" xfId="15067" xr:uid="{00000000-0005-0000-0000-00003C250000}"/>
    <cellStyle name="20% - Accent4 4 6 3 2 2" xfId="15068" xr:uid="{00000000-0005-0000-0000-00003D250000}"/>
    <cellStyle name="20% - Accent4 4 6 3 2 3" xfId="15069" xr:uid="{00000000-0005-0000-0000-00003E250000}"/>
    <cellStyle name="20% - Accent4 4 6 3 2_OATT calc" xfId="15070" xr:uid="{00000000-0005-0000-0000-00003F250000}"/>
    <cellStyle name="20% - Accent4 4 6 3 3" xfId="15071" xr:uid="{00000000-0005-0000-0000-000040250000}"/>
    <cellStyle name="20% - Accent4 4 6 3 4" xfId="15072" xr:uid="{00000000-0005-0000-0000-000041250000}"/>
    <cellStyle name="20% - Accent4 4 6 3_OATT calc" xfId="15073" xr:uid="{00000000-0005-0000-0000-000042250000}"/>
    <cellStyle name="20% - Accent4 4 6 4" xfId="15074" xr:uid="{00000000-0005-0000-0000-000043250000}"/>
    <cellStyle name="20% - Accent4 4 6 4 2" xfId="15075" xr:uid="{00000000-0005-0000-0000-000044250000}"/>
    <cellStyle name="20% - Accent4 4 6 4 3" xfId="15076" xr:uid="{00000000-0005-0000-0000-000045250000}"/>
    <cellStyle name="20% - Accent4 4 6 4_OATT calc" xfId="15077" xr:uid="{00000000-0005-0000-0000-000046250000}"/>
    <cellStyle name="20% - Accent4 4 6 5" xfId="15078" xr:uid="{00000000-0005-0000-0000-000047250000}"/>
    <cellStyle name="20% - Accent4 4 6 6" xfId="15079" xr:uid="{00000000-0005-0000-0000-000048250000}"/>
    <cellStyle name="20% - Accent4 4 6 7" xfId="15080" xr:uid="{00000000-0005-0000-0000-000049250000}"/>
    <cellStyle name="20% - Accent4 4 6 8" xfId="15081" xr:uid="{00000000-0005-0000-0000-00004A250000}"/>
    <cellStyle name="20% - Accent4 4 6 9" xfId="15082" xr:uid="{00000000-0005-0000-0000-00004B250000}"/>
    <cellStyle name="20% - Accent4 4 6_OATT calc" xfId="15083" xr:uid="{00000000-0005-0000-0000-00004C250000}"/>
    <cellStyle name="20% - Accent4 4 7" xfId="5138" xr:uid="{00000000-0005-0000-0000-00004D250000}"/>
    <cellStyle name="20% - Accent4 4 7 2" xfId="15084" xr:uid="{00000000-0005-0000-0000-00004E250000}"/>
    <cellStyle name="20% - Accent4 4 7 2 2" xfId="15085" xr:uid="{00000000-0005-0000-0000-00004F250000}"/>
    <cellStyle name="20% - Accent4 4 7 2 3" xfId="15086" xr:uid="{00000000-0005-0000-0000-000050250000}"/>
    <cellStyle name="20% - Accent4 4 7 2_OATT calc" xfId="15087" xr:uid="{00000000-0005-0000-0000-000051250000}"/>
    <cellStyle name="20% - Accent4 4 7 3" xfId="15088" xr:uid="{00000000-0005-0000-0000-000052250000}"/>
    <cellStyle name="20% - Accent4 4 7 4" xfId="15089" xr:uid="{00000000-0005-0000-0000-000053250000}"/>
    <cellStyle name="20% - Accent4 4 7 5" xfId="15090" xr:uid="{00000000-0005-0000-0000-000054250000}"/>
    <cellStyle name="20% - Accent4 4 7_OATT calc" xfId="15091" xr:uid="{00000000-0005-0000-0000-000055250000}"/>
    <cellStyle name="20% - Accent4 4 8" xfId="2936" xr:uid="{00000000-0005-0000-0000-000056250000}"/>
    <cellStyle name="20% - Accent4 4 8 2" xfId="15092" xr:uid="{00000000-0005-0000-0000-000057250000}"/>
    <cellStyle name="20% - Accent4 4 8 2 2" xfId="15093" xr:uid="{00000000-0005-0000-0000-000058250000}"/>
    <cellStyle name="20% - Accent4 4 8 2 3" xfId="15094" xr:uid="{00000000-0005-0000-0000-000059250000}"/>
    <cellStyle name="20% - Accent4 4 8 2_OATT calc" xfId="15095" xr:uid="{00000000-0005-0000-0000-00005A250000}"/>
    <cellStyle name="20% - Accent4 4 8 3" xfId="15096" xr:uid="{00000000-0005-0000-0000-00005B250000}"/>
    <cellStyle name="20% - Accent4 4 8 4" xfId="15097" xr:uid="{00000000-0005-0000-0000-00005C250000}"/>
    <cellStyle name="20% - Accent4 4 8_OATT calc" xfId="15098" xr:uid="{00000000-0005-0000-0000-00005D250000}"/>
    <cellStyle name="20% - Accent4 4 9" xfId="15099" xr:uid="{00000000-0005-0000-0000-00005E250000}"/>
    <cellStyle name="20% - Accent4 4 9 2" xfId="15100" xr:uid="{00000000-0005-0000-0000-00005F250000}"/>
    <cellStyle name="20% - Accent4 4 9 3" xfId="15101" xr:uid="{00000000-0005-0000-0000-000060250000}"/>
    <cellStyle name="20% - Accent4 4 9_OATT calc" xfId="15102" xr:uid="{00000000-0005-0000-0000-000061250000}"/>
    <cellStyle name="20% - Accent4 4_OATT calc" xfId="15103" xr:uid="{00000000-0005-0000-0000-000062250000}"/>
    <cellStyle name="20% - Accent4 5" xfId="3035" xr:uid="{00000000-0005-0000-0000-000063250000}"/>
    <cellStyle name="20% - Accent4 5 10" xfId="15104" xr:uid="{00000000-0005-0000-0000-000064250000}"/>
    <cellStyle name="20% - Accent4 5 11" xfId="15105" xr:uid="{00000000-0005-0000-0000-000065250000}"/>
    <cellStyle name="20% - Accent4 5 12" xfId="15106" xr:uid="{00000000-0005-0000-0000-000066250000}"/>
    <cellStyle name="20% - Accent4 5 13" xfId="15107" xr:uid="{00000000-0005-0000-0000-000067250000}"/>
    <cellStyle name="20% - Accent4 5 14" xfId="15108" xr:uid="{00000000-0005-0000-0000-000068250000}"/>
    <cellStyle name="20% - Accent4 5 2" xfId="3160" xr:uid="{00000000-0005-0000-0000-000069250000}"/>
    <cellStyle name="20% - Accent4 5 2 10" xfId="15109" xr:uid="{00000000-0005-0000-0000-00006A250000}"/>
    <cellStyle name="20% - Accent4 5 2 11" xfId="15110" xr:uid="{00000000-0005-0000-0000-00006B250000}"/>
    <cellStyle name="20% - Accent4 5 2 12" xfId="15111" xr:uid="{00000000-0005-0000-0000-00006C250000}"/>
    <cellStyle name="20% - Accent4 5 2 2" xfId="3748" xr:uid="{00000000-0005-0000-0000-00006D250000}"/>
    <cellStyle name="20% - Accent4 5 2 2 10" xfId="15112" xr:uid="{00000000-0005-0000-0000-00006E250000}"/>
    <cellStyle name="20% - Accent4 5 2 2 11" xfId="15113" xr:uid="{00000000-0005-0000-0000-00006F250000}"/>
    <cellStyle name="20% - Accent4 5 2 2 2" xfId="4849" xr:uid="{00000000-0005-0000-0000-000070250000}"/>
    <cellStyle name="20% - Accent4 5 2 2 2 10" xfId="15114" xr:uid="{00000000-0005-0000-0000-000071250000}"/>
    <cellStyle name="20% - Accent4 5 2 2 2 11" xfId="15115" xr:uid="{00000000-0005-0000-0000-000072250000}"/>
    <cellStyle name="20% - Accent4 5 2 2 2 2" xfId="15116" xr:uid="{00000000-0005-0000-0000-000073250000}"/>
    <cellStyle name="20% - Accent4 5 2 2 2 2 2" xfId="15117" xr:uid="{00000000-0005-0000-0000-000074250000}"/>
    <cellStyle name="20% - Accent4 5 2 2 2 2 2 2" xfId="15118" xr:uid="{00000000-0005-0000-0000-000075250000}"/>
    <cellStyle name="20% - Accent4 5 2 2 2 2 2 3" xfId="15119" xr:uid="{00000000-0005-0000-0000-000076250000}"/>
    <cellStyle name="20% - Accent4 5 2 2 2 2 2_OATT calc" xfId="15120" xr:uid="{00000000-0005-0000-0000-000077250000}"/>
    <cellStyle name="20% - Accent4 5 2 2 2 2 3" xfId="15121" xr:uid="{00000000-0005-0000-0000-000078250000}"/>
    <cellStyle name="20% - Accent4 5 2 2 2 2 4" xfId="15122" xr:uid="{00000000-0005-0000-0000-000079250000}"/>
    <cellStyle name="20% - Accent4 5 2 2 2 2 5" xfId="15123" xr:uid="{00000000-0005-0000-0000-00007A250000}"/>
    <cellStyle name="20% - Accent4 5 2 2 2 2_OATT calc" xfId="15124" xr:uid="{00000000-0005-0000-0000-00007B250000}"/>
    <cellStyle name="20% - Accent4 5 2 2 2 3" xfId="15125" xr:uid="{00000000-0005-0000-0000-00007C250000}"/>
    <cellStyle name="20% - Accent4 5 2 2 2 3 2" xfId="15126" xr:uid="{00000000-0005-0000-0000-00007D250000}"/>
    <cellStyle name="20% - Accent4 5 2 2 2 3 2 2" xfId="15127" xr:uid="{00000000-0005-0000-0000-00007E250000}"/>
    <cellStyle name="20% - Accent4 5 2 2 2 3 2 3" xfId="15128" xr:uid="{00000000-0005-0000-0000-00007F250000}"/>
    <cellStyle name="20% - Accent4 5 2 2 2 3 2_OATT calc" xfId="15129" xr:uid="{00000000-0005-0000-0000-000080250000}"/>
    <cellStyle name="20% - Accent4 5 2 2 2 3 3" xfId="15130" xr:uid="{00000000-0005-0000-0000-000081250000}"/>
    <cellStyle name="20% - Accent4 5 2 2 2 3 4" xfId="15131" xr:uid="{00000000-0005-0000-0000-000082250000}"/>
    <cellStyle name="20% - Accent4 5 2 2 2 3_OATT calc" xfId="15132" xr:uid="{00000000-0005-0000-0000-000083250000}"/>
    <cellStyle name="20% - Accent4 5 2 2 2 4" xfId="15133" xr:uid="{00000000-0005-0000-0000-000084250000}"/>
    <cellStyle name="20% - Accent4 5 2 2 2 4 2" xfId="15134" xr:uid="{00000000-0005-0000-0000-000085250000}"/>
    <cellStyle name="20% - Accent4 5 2 2 2 4 3" xfId="15135" xr:uid="{00000000-0005-0000-0000-000086250000}"/>
    <cellStyle name="20% - Accent4 5 2 2 2 4_OATT calc" xfId="15136" xr:uid="{00000000-0005-0000-0000-000087250000}"/>
    <cellStyle name="20% - Accent4 5 2 2 2 5" xfId="15137" xr:uid="{00000000-0005-0000-0000-000088250000}"/>
    <cellStyle name="20% - Accent4 5 2 2 2 6" xfId="15138" xr:uid="{00000000-0005-0000-0000-000089250000}"/>
    <cellStyle name="20% - Accent4 5 2 2 2 7" xfId="15139" xr:uid="{00000000-0005-0000-0000-00008A250000}"/>
    <cellStyle name="20% - Accent4 5 2 2 2 8" xfId="15140" xr:uid="{00000000-0005-0000-0000-00008B250000}"/>
    <cellStyle name="20% - Accent4 5 2 2 2 9" xfId="15141" xr:uid="{00000000-0005-0000-0000-00008C250000}"/>
    <cellStyle name="20% - Accent4 5 2 2 2_OATT calc" xfId="15142" xr:uid="{00000000-0005-0000-0000-00008D250000}"/>
    <cellStyle name="20% - Accent4 5 2 2 3" xfId="5808" xr:uid="{00000000-0005-0000-0000-00008E250000}"/>
    <cellStyle name="20% - Accent4 5 2 2 3 2" xfId="15143" xr:uid="{00000000-0005-0000-0000-00008F250000}"/>
    <cellStyle name="20% - Accent4 5 2 2 3 2 2" xfId="15144" xr:uid="{00000000-0005-0000-0000-000090250000}"/>
    <cellStyle name="20% - Accent4 5 2 2 3 2 3" xfId="15145" xr:uid="{00000000-0005-0000-0000-000091250000}"/>
    <cellStyle name="20% - Accent4 5 2 2 3 2_OATT calc" xfId="15146" xr:uid="{00000000-0005-0000-0000-000092250000}"/>
    <cellStyle name="20% - Accent4 5 2 2 3 3" xfId="15147" xr:uid="{00000000-0005-0000-0000-000093250000}"/>
    <cellStyle name="20% - Accent4 5 2 2 3 4" xfId="15148" xr:uid="{00000000-0005-0000-0000-000094250000}"/>
    <cellStyle name="20% - Accent4 5 2 2 3 5" xfId="15149" xr:uid="{00000000-0005-0000-0000-000095250000}"/>
    <cellStyle name="20% - Accent4 5 2 2 3_OATT calc" xfId="15150" xr:uid="{00000000-0005-0000-0000-000096250000}"/>
    <cellStyle name="20% - Accent4 5 2 2 4" xfId="15151" xr:uid="{00000000-0005-0000-0000-000097250000}"/>
    <cellStyle name="20% - Accent4 5 2 2 4 2" xfId="15152" xr:uid="{00000000-0005-0000-0000-000098250000}"/>
    <cellStyle name="20% - Accent4 5 2 2 4 2 2" xfId="15153" xr:uid="{00000000-0005-0000-0000-000099250000}"/>
    <cellStyle name="20% - Accent4 5 2 2 4 2 3" xfId="15154" xr:uid="{00000000-0005-0000-0000-00009A250000}"/>
    <cellStyle name="20% - Accent4 5 2 2 4 2_OATT calc" xfId="15155" xr:uid="{00000000-0005-0000-0000-00009B250000}"/>
    <cellStyle name="20% - Accent4 5 2 2 4 3" xfId="15156" xr:uid="{00000000-0005-0000-0000-00009C250000}"/>
    <cellStyle name="20% - Accent4 5 2 2 4 4" xfId="15157" xr:uid="{00000000-0005-0000-0000-00009D250000}"/>
    <cellStyle name="20% - Accent4 5 2 2 4_OATT calc" xfId="15158" xr:uid="{00000000-0005-0000-0000-00009E250000}"/>
    <cellStyle name="20% - Accent4 5 2 2 5" xfId="15159" xr:uid="{00000000-0005-0000-0000-00009F250000}"/>
    <cellStyle name="20% - Accent4 5 2 2 5 2" xfId="15160" xr:uid="{00000000-0005-0000-0000-0000A0250000}"/>
    <cellStyle name="20% - Accent4 5 2 2 5 3" xfId="15161" xr:uid="{00000000-0005-0000-0000-0000A1250000}"/>
    <cellStyle name="20% - Accent4 5 2 2 5_OATT calc" xfId="15162" xr:uid="{00000000-0005-0000-0000-0000A2250000}"/>
    <cellStyle name="20% - Accent4 5 2 2 6" xfId="15163" xr:uid="{00000000-0005-0000-0000-0000A3250000}"/>
    <cellStyle name="20% - Accent4 5 2 2 7" xfId="15164" xr:uid="{00000000-0005-0000-0000-0000A4250000}"/>
    <cellStyle name="20% - Accent4 5 2 2 8" xfId="15165" xr:uid="{00000000-0005-0000-0000-0000A5250000}"/>
    <cellStyle name="20% - Accent4 5 2 2 9" xfId="15166" xr:uid="{00000000-0005-0000-0000-0000A6250000}"/>
    <cellStyle name="20% - Accent4 5 2 2_OATT calc" xfId="15167" xr:uid="{00000000-0005-0000-0000-0000A7250000}"/>
    <cellStyle name="20% - Accent4 5 2 3" xfId="4431" xr:uid="{00000000-0005-0000-0000-0000A8250000}"/>
    <cellStyle name="20% - Accent4 5 2 3 10" xfId="15168" xr:uid="{00000000-0005-0000-0000-0000A9250000}"/>
    <cellStyle name="20% - Accent4 5 2 3 11" xfId="15169" xr:uid="{00000000-0005-0000-0000-0000AA250000}"/>
    <cellStyle name="20% - Accent4 5 2 3 2" xfId="15170" xr:uid="{00000000-0005-0000-0000-0000AB250000}"/>
    <cellStyle name="20% - Accent4 5 2 3 2 2" xfId="15171" xr:uid="{00000000-0005-0000-0000-0000AC250000}"/>
    <cellStyle name="20% - Accent4 5 2 3 2 2 2" xfId="15172" xr:uid="{00000000-0005-0000-0000-0000AD250000}"/>
    <cellStyle name="20% - Accent4 5 2 3 2 2 3" xfId="15173" xr:uid="{00000000-0005-0000-0000-0000AE250000}"/>
    <cellStyle name="20% - Accent4 5 2 3 2 2_OATT calc" xfId="15174" xr:uid="{00000000-0005-0000-0000-0000AF250000}"/>
    <cellStyle name="20% - Accent4 5 2 3 2 3" xfId="15175" xr:uid="{00000000-0005-0000-0000-0000B0250000}"/>
    <cellStyle name="20% - Accent4 5 2 3 2 4" xfId="15176" xr:uid="{00000000-0005-0000-0000-0000B1250000}"/>
    <cellStyle name="20% - Accent4 5 2 3 2 5" xfId="15177" xr:uid="{00000000-0005-0000-0000-0000B2250000}"/>
    <cellStyle name="20% - Accent4 5 2 3 2_OATT calc" xfId="15178" xr:uid="{00000000-0005-0000-0000-0000B3250000}"/>
    <cellStyle name="20% - Accent4 5 2 3 3" xfId="15179" xr:uid="{00000000-0005-0000-0000-0000B4250000}"/>
    <cellStyle name="20% - Accent4 5 2 3 3 2" xfId="15180" xr:uid="{00000000-0005-0000-0000-0000B5250000}"/>
    <cellStyle name="20% - Accent4 5 2 3 3 2 2" xfId="15181" xr:uid="{00000000-0005-0000-0000-0000B6250000}"/>
    <cellStyle name="20% - Accent4 5 2 3 3 2 3" xfId="15182" xr:uid="{00000000-0005-0000-0000-0000B7250000}"/>
    <cellStyle name="20% - Accent4 5 2 3 3 2_OATT calc" xfId="15183" xr:uid="{00000000-0005-0000-0000-0000B8250000}"/>
    <cellStyle name="20% - Accent4 5 2 3 3 3" xfId="15184" xr:uid="{00000000-0005-0000-0000-0000B9250000}"/>
    <cellStyle name="20% - Accent4 5 2 3 3 4" xfId="15185" xr:uid="{00000000-0005-0000-0000-0000BA250000}"/>
    <cellStyle name="20% - Accent4 5 2 3 3_OATT calc" xfId="15186" xr:uid="{00000000-0005-0000-0000-0000BB250000}"/>
    <cellStyle name="20% - Accent4 5 2 3 4" xfId="15187" xr:uid="{00000000-0005-0000-0000-0000BC250000}"/>
    <cellStyle name="20% - Accent4 5 2 3 4 2" xfId="15188" xr:uid="{00000000-0005-0000-0000-0000BD250000}"/>
    <cellStyle name="20% - Accent4 5 2 3 4 3" xfId="15189" xr:uid="{00000000-0005-0000-0000-0000BE250000}"/>
    <cellStyle name="20% - Accent4 5 2 3 4_OATT calc" xfId="15190" xr:uid="{00000000-0005-0000-0000-0000BF250000}"/>
    <cellStyle name="20% - Accent4 5 2 3 5" xfId="15191" xr:uid="{00000000-0005-0000-0000-0000C0250000}"/>
    <cellStyle name="20% - Accent4 5 2 3 6" xfId="15192" xr:uid="{00000000-0005-0000-0000-0000C1250000}"/>
    <cellStyle name="20% - Accent4 5 2 3 7" xfId="15193" xr:uid="{00000000-0005-0000-0000-0000C2250000}"/>
    <cellStyle name="20% - Accent4 5 2 3 8" xfId="15194" xr:uid="{00000000-0005-0000-0000-0000C3250000}"/>
    <cellStyle name="20% - Accent4 5 2 3 9" xfId="15195" xr:uid="{00000000-0005-0000-0000-0000C4250000}"/>
    <cellStyle name="20% - Accent4 5 2 3_OATT calc" xfId="15196" xr:uid="{00000000-0005-0000-0000-0000C5250000}"/>
    <cellStyle name="20% - Accent4 5 2 4" xfId="5331" xr:uid="{00000000-0005-0000-0000-0000C6250000}"/>
    <cellStyle name="20% - Accent4 5 2 4 2" xfId="15197" xr:uid="{00000000-0005-0000-0000-0000C7250000}"/>
    <cellStyle name="20% - Accent4 5 2 4 2 2" xfId="15198" xr:uid="{00000000-0005-0000-0000-0000C8250000}"/>
    <cellStyle name="20% - Accent4 5 2 4 2 3" xfId="15199" xr:uid="{00000000-0005-0000-0000-0000C9250000}"/>
    <cellStyle name="20% - Accent4 5 2 4 2_OATT calc" xfId="15200" xr:uid="{00000000-0005-0000-0000-0000CA250000}"/>
    <cellStyle name="20% - Accent4 5 2 4 3" xfId="15201" xr:uid="{00000000-0005-0000-0000-0000CB250000}"/>
    <cellStyle name="20% - Accent4 5 2 4 4" xfId="15202" xr:uid="{00000000-0005-0000-0000-0000CC250000}"/>
    <cellStyle name="20% - Accent4 5 2 4 5" xfId="15203" xr:uid="{00000000-0005-0000-0000-0000CD250000}"/>
    <cellStyle name="20% - Accent4 5 2 4_OATT calc" xfId="15204" xr:uid="{00000000-0005-0000-0000-0000CE250000}"/>
    <cellStyle name="20% - Accent4 5 2 5" xfId="15205" xr:uid="{00000000-0005-0000-0000-0000CF250000}"/>
    <cellStyle name="20% - Accent4 5 2 5 2" xfId="15206" xr:uid="{00000000-0005-0000-0000-0000D0250000}"/>
    <cellStyle name="20% - Accent4 5 2 5 2 2" xfId="15207" xr:uid="{00000000-0005-0000-0000-0000D1250000}"/>
    <cellStyle name="20% - Accent4 5 2 5 2 3" xfId="15208" xr:uid="{00000000-0005-0000-0000-0000D2250000}"/>
    <cellStyle name="20% - Accent4 5 2 5 2_OATT calc" xfId="15209" xr:uid="{00000000-0005-0000-0000-0000D3250000}"/>
    <cellStyle name="20% - Accent4 5 2 5 3" xfId="15210" xr:uid="{00000000-0005-0000-0000-0000D4250000}"/>
    <cellStyle name="20% - Accent4 5 2 5 4" xfId="15211" xr:uid="{00000000-0005-0000-0000-0000D5250000}"/>
    <cellStyle name="20% - Accent4 5 2 5_OATT calc" xfId="15212" xr:uid="{00000000-0005-0000-0000-0000D6250000}"/>
    <cellStyle name="20% - Accent4 5 2 6" xfId="15213" xr:uid="{00000000-0005-0000-0000-0000D7250000}"/>
    <cellStyle name="20% - Accent4 5 2 6 2" xfId="15214" xr:uid="{00000000-0005-0000-0000-0000D8250000}"/>
    <cellStyle name="20% - Accent4 5 2 6 3" xfId="15215" xr:uid="{00000000-0005-0000-0000-0000D9250000}"/>
    <cellStyle name="20% - Accent4 5 2 6_OATT calc" xfId="15216" xr:uid="{00000000-0005-0000-0000-0000DA250000}"/>
    <cellStyle name="20% - Accent4 5 2 7" xfId="15217" xr:uid="{00000000-0005-0000-0000-0000DB250000}"/>
    <cellStyle name="20% - Accent4 5 2 8" xfId="15218" xr:uid="{00000000-0005-0000-0000-0000DC250000}"/>
    <cellStyle name="20% - Accent4 5 2 9" xfId="15219" xr:uid="{00000000-0005-0000-0000-0000DD250000}"/>
    <cellStyle name="20% - Accent4 5 2_OATT calc" xfId="15220" xr:uid="{00000000-0005-0000-0000-0000DE250000}"/>
    <cellStyle name="20% - Accent4 5 3" xfId="3312" xr:uid="{00000000-0005-0000-0000-0000DF250000}"/>
    <cellStyle name="20% - Accent4 5 3 10" xfId="15221" xr:uid="{00000000-0005-0000-0000-0000E0250000}"/>
    <cellStyle name="20% - Accent4 5 3 11" xfId="15222" xr:uid="{00000000-0005-0000-0000-0000E1250000}"/>
    <cellStyle name="20% - Accent4 5 3 12" xfId="15223" xr:uid="{00000000-0005-0000-0000-0000E2250000}"/>
    <cellStyle name="20% - Accent4 5 3 2" xfId="3894" xr:uid="{00000000-0005-0000-0000-0000E3250000}"/>
    <cellStyle name="20% - Accent4 5 3 2 10" xfId="15224" xr:uid="{00000000-0005-0000-0000-0000E4250000}"/>
    <cellStyle name="20% - Accent4 5 3 2 11" xfId="15225" xr:uid="{00000000-0005-0000-0000-0000E5250000}"/>
    <cellStyle name="20% - Accent4 5 3 2 2" xfId="4995" xr:uid="{00000000-0005-0000-0000-0000E6250000}"/>
    <cellStyle name="20% - Accent4 5 3 2 2 10" xfId="15226" xr:uid="{00000000-0005-0000-0000-0000E7250000}"/>
    <cellStyle name="20% - Accent4 5 3 2 2 11" xfId="15227" xr:uid="{00000000-0005-0000-0000-0000E8250000}"/>
    <cellStyle name="20% - Accent4 5 3 2 2 2" xfId="15228" xr:uid="{00000000-0005-0000-0000-0000E9250000}"/>
    <cellStyle name="20% - Accent4 5 3 2 2 2 2" xfId="15229" xr:uid="{00000000-0005-0000-0000-0000EA250000}"/>
    <cellStyle name="20% - Accent4 5 3 2 2 2 2 2" xfId="15230" xr:uid="{00000000-0005-0000-0000-0000EB250000}"/>
    <cellStyle name="20% - Accent4 5 3 2 2 2 2 3" xfId="15231" xr:uid="{00000000-0005-0000-0000-0000EC250000}"/>
    <cellStyle name="20% - Accent4 5 3 2 2 2 2_OATT calc" xfId="15232" xr:uid="{00000000-0005-0000-0000-0000ED250000}"/>
    <cellStyle name="20% - Accent4 5 3 2 2 2 3" xfId="15233" xr:uid="{00000000-0005-0000-0000-0000EE250000}"/>
    <cellStyle name="20% - Accent4 5 3 2 2 2 4" xfId="15234" xr:uid="{00000000-0005-0000-0000-0000EF250000}"/>
    <cellStyle name="20% - Accent4 5 3 2 2 2 5" xfId="15235" xr:uid="{00000000-0005-0000-0000-0000F0250000}"/>
    <cellStyle name="20% - Accent4 5 3 2 2 2_OATT calc" xfId="15236" xr:uid="{00000000-0005-0000-0000-0000F1250000}"/>
    <cellStyle name="20% - Accent4 5 3 2 2 3" xfId="15237" xr:uid="{00000000-0005-0000-0000-0000F2250000}"/>
    <cellStyle name="20% - Accent4 5 3 2 2 3 2" xfId="15238" xr:uid="{00000000-0005-0000-0000-0000F3250000}"/>
    <cellStyle name="20% - Accent4 5 3 2 2 3 2 2" xfId="15239" xr:uid="{00000000-0005-0000-0000-0000F4250000}"/>
    <cellStyle name="20% - Accent4 5 3 2 2 3 2 3" xfId="15240" xr:uid="{00000000-0005-0000-0000-0000F5250000}"/>
    <cellStyle name="20% - Accent4 5 3 2 2 3 2_OATT calc" xfId="15241" xr:uid="{00000000-0005-0000-0000-0000F6250000}"/>
    <cellStyle name="20% - Accent4 5 3 2 2 3 3" xfId="15242" xr:uid="{00000000-0005-0000-0000-0000F7250000}"/>
    <cellStyle name="20% - Accent4 5 3 2 2 3 4" xfId="15243" xr:uid="{00000000-0005-0000-0000-0000F8250000}"/>
    <cellStyle name="20% - Accent4 5 3 2 2 3_OATT calc" xfId="15244" xr:uid="{00000000-0005-0000-0000-0000F9250000}"/>
    <cellStyle name="20% - Accent4 5 3 2 2 4" xfId="15245" xr:uid="{00000000-0005-0000-0000-0000FA250000}"/>
    <cellStyle name="20% - Accent4 5 3 2 2 4 2" xfId="15246" xr:uid="{00000000-0005-0000-0000-0000FB250000}"/>
    <cellStyle name="20% - Accent4 5 3 2 2 4 3" xfId="15247" xr:uid="{00000000-0005-0000-0000-0000FC250000}"/>
    <cellStyle name="20% - Accent4 5 3 2 2 4_OATT calc" xfId="15248" xr:uid="{00000000-0005-0000-0000-0000FD250000}"/>
    <cellStyle name="20% - Accent4 5 3 2 2 5" xfId="15249" xr:uid="{00000000-0005-0000-0000-0000FE250000}"/>
    <cellStyle name="20% - Accent4 5 3 2 2 6" xfId="15250" xr:uid="{00000000-0005-0000-0000-0000FF250000}"/>
    <cellStyle name="20% - Accent4 5 3 2 2 7" xfId="15251" xr:uid="{00000000-0005-0000-0000-000000260000}"/>
    <cellStyle name="20% - Accent4 5 3 2 2 8" xfId="15252" xr:uid="{00000000-0005-0000-0000-000001260000}"/>
    <cellStyle name="20% - Accent4 5 3 2 2 9" xfId="15253" xr:uid="{00000000-0005-0000-0000-000002260000}"/>
    <cellStyle name="20% - Accent4 5 3 2 2_OATT calc" xfId="15254" xr:uid="{00000000-0005-0000-0000-000003260000}"/>
    <cellStyle name="20% - Accent4 5 3 2 3" xfId="5950" xr:uid="{00000000-0005-0000-0000-000004260000}"/>
    <cellStyle name="20% - Accent4 5 3 2 3 2" xfId="15255" xr:uid="{00000000-0005-0000-0000-000005260000}"/>
    <cellStyle name="20% - Accent4 5 3 2 3 2 2" xfId="15256" xr:uid="{00000000-0005-0000-0000-000006260000}"/>
    <cellStyle name="20% - Accent4 5 3 2 3 2 3" xfId="15257" xr:uid="{00000000-0005-0000-0000-000007260000}"/>
    <cellStyle name="20% - Accent4 5 3 2 3 2_OATT calc" xfId="15258" xr:uid="{00000000-0005-0000-0000-000008260000}"/>
    <cellStyle name="20% - Accent4 5 3 2 3 3" xfId="15259" xr:uid="{00000000-0005-0000-0000-000009260000}"/>
    <cellStyle name="20% - Accent4 5 3 2 3 4" xfId="15260" xr:uid="{00000000-0005-0000-0000-00000A260000}"/>
    <cellStyle name="20% - Accent4 5 3 2 3 5" xfId="15261" xr:uid="{00000000-0005-0000-0000-00000B260000}"/>
    <cellStyle name="20% - Accent4 5 3 2 3_OATT calc" xfId="15262" xr:uid="{00000000-0005-0000-0000-00000C260000}"/>
    <cellStyle name="20% - Accent4 5 3 2 4" xfId="15263" xr:uid="{00000000-0005-0000-0000-00000D260000}"/>
    <cellStyle name="20% - Accent4 5 3 2 4 2" xfId="15264" xr:uid="{00000000-0005-0000-0000-00000E260000}"/>
    <cellStyle name="20% - Accent4 5 3 2 4 2 2" xfId="15265" xr:uid="{00000000-0005-0000-0000-00000F260000}"/>
    <cellStyle name="20% - Accent4 5 3 2 4 2 3" xfId="15266" xr:uid="{00000000-0005-0000-0000-000010260000}"/>
    <cellStyle name="20% - Accent4 5 3 2 4 2_OATT calc" xfId="15267" xr:uid="{00000000-0005-0000-0000-000011260000}"/>
    <cellStyle name="20% - Accent4 5 3 2 4 3" xfId="15268" xr:uid="{00000000-0005-0000-0000-000012260000}"/>
    <cellStyle name="20% - Accent4 5 3 2 4 4" xfId="15269" xr:uid="{00000000-0005-0000-0000-000013260000}"/>
    <cellStyle name="20% - Accent4 5 3 2 4_OATT calc" xfId="15270" xr:uid="{00000000-0005-0000-0000-000014260000}"/>
    <cellStyle name="20% - Accent4 5 3 2 5" xfId="15271" xr:uid="{00000000-0005-0000-0000-000015260000}"/>
    <cellStyle name="20% - Accent4 5 3 2 5 2" xfId="15272" xr:uid="{00000000-0005-0000-0000-000016260000}"/>
    <cellStyle name="20% - Accent4 5 3 2 5 3" xfId="15273" xr:uid="{00000000-0005-0000-0000-000017260000}"/>
    <cellStyle name="20% - Accent4 5 3 2 5_OATT calc" xfId="15274" xr:uid="{00000000-0005-0000-0000-000018260000}"/>
    <cellStyle name="20% - Accent4 5 3 2 6" xfId="15275" xr:uid="{00000000-0005-0000-0000-000019260000}"/>
    <cellStyle name="20% - Accent4 5 3 2 7" xfId="15276" xr:uid="{00000000-0005-0000-0000-00001A260000}"/>
    <cellStyle name="20% - Accent4 5 3 2 8" xfId="15277" xr:uid="{00000000-0005-0000-0000-00001B260000}"/>
    <cellStyle name="20% - Accent4 5 3 2 9" xfId="15278" xr:uid="{00000000-0005-0000-0000-00001C260000}"/>
    <cellStyle name="20% - Accent4 5 3 2_OATT calc" xfId="15279" xr:uid="{00000000-0005-0000-0000-00001D260000}"/>
    <cellStyle name="20% - Accent4 5 3 3" xfId="4577" xr:uid="{00000000-0005-0000-0000-00001E260000}"/>
    <cellStyle name="20% - Accent4 5 3 3 10" xfId="15280" xr:uid="{00000000-0005-0000-0000-00001F260000}"/>
    <cellStyle name="20% - Accent4 5 3 3 11" xfId="15281" xr:uid="{00000000-0005-0000-0000-000020260000}"/>
    <cellStyle name="20% - Accent4 5 3 3 2" xfId="15282" xr:uid="{00000000-0005-0000-0000-000021260000}"/>
    <cellStyle name="20% - Accent4 5 3 3 2 2" xfId="15283" xr:uid="{00000000-0005-0000-0000-000022260000}"/>
    <cellStyle name="20% - Accent4 5 3 3 2 2 2" xfId="15284" xr:uid="{00000000-0005-0000-0000-000023260000}"/>
    <cellStyle name="20% - Accent4 5 3 3 2 2 3" xfId="15285" xr:uid="{00000000-0005-0000-0000-000024260000}"/>
    <cellStyle name="20% - Accent4 5 3 3 2 2_OATT calc" xfId="15286" xr:uid="{00000000-0005-0000-0000-000025260000}"/>
    <cellStyle name="20% - Accent4 5 3 3 2 3" xfId="15287" xr:uid="{00000000-0005-0000-0000-000026260000}"/>
    <cellStyle name="20% - Accent4 5 3 3 2 4" xfId="15288" xr:uid="{00000000-0005-0000-0000-000027260000}"/>
    <cellStyle name="20% - Accent4 5 3 3 2 5" xfId="15289" xr:uid="{00000000-0005-0000-0000-000028260000}"/>
    <cellStyle name="20% - Accent4 5 3 3 2_OATT calc" xfId="15290" xr:uid="{00000000-0005-0000-0000-000029260000}"/>
    <cellStyle name="20% - Accent4 5 3 3 3" xfId="15291" xr:uid="{00000000-0005-0000-0000-00002A260000}"/>
    <cellStyle name="20% - Accent4 5 3 3 3 2" xfId="15292" xr:uid="{00000000-0005-0000-0000-00002B260000}"/>
    <cellStyle name="20% - Accent4 5 3 3 3 2 2" xfId="15293" xr:uid="{00000000-0005-0000-0000-00002C260000}"/>
    <cellStyle name="20% - Accent4 5 3 3 3 2 3" xfId="15294" xr:uid="{00000000-0005-0000-0000-00002D260000}"/>
    <cellStyle name="20% - Accent4 5 3 3 3 2_OATT calc" xfId="15295" xr:uid="{00000000-0005-0000-0000-00002E260000}"/>
    <cellStyle name="20% - Accent4 5 3 3 3 3" xfId="15296" xr:uid="{00000000-0005-0000-0000-00002F260000}"/>
    <cellStyle name="20% - Accent4 5 3 3 3 4" xfId="15297" xr:uid="{00000000-0005-0000-0000-000030260000}"/>
    <cellStyle name="20% - Accent4 5 3 3 3_OATT calc" xfId="15298" xr:uid="{00000000-0005-0000-0000-000031260000}"/>
    <cellStyle name="20% - Accent4 5 3 3 4" xfId="15299" xr:uid="{00000000-0005-0000-0000-000032260000}"/>
    <cellStyle name="20% - Accent4 5 3 3 4 2" xfId="15300" xr:uid="{00000000-0005-0000-0000-000033260000}"/>
    <cellStyle name="20% - Accent4 5 3 3 4 3" xfId="15301" xr:uid="{00000000-0005-0000-0000-000034260000}"/>
    <cellStyle name="20% - Accent4 5 3 3 4_OATT calc" xfId="15302" xr:uid="{00000000-0005-0000-0000-000035260000}"/>
    <cellStyle name="20% - Accent4 5 3 3 5" xfId="15303" xr:uid="{00000000-0005-0000-0000-000036260000}"/>
    <cellStyle name="20% - Accent4 5 3 3 6" xfId="15304" xr:uid="{00000000-0005-0000-0000-000037260000}"/>
    <cellStyle name="20% - Accent4 5 3 3 7" xfId="15305" xr:uid="{00000000-0005-0000-0000-000038260000}"/>
    <cellStyle name="20% - Accent4 5 3 3 8" xfId="15306" xr:uid="{00000000-0005-0000-0000-000039260000}"/>
    <cellStyle name="20% - Accent4 5 3 3 9" xfId="15307" xr:uid="{00000000-0005-0000-0000-00003A260000}"/>
    <cellStyle name="20% - Accent4 5 3 3_OATT calc" xfId="15308" xr:uid="{00000000-0005-0000-0000-00003B260000}"/>
    <cellStyle name="20% - Accent4 5 3 4" xfId="5477" xr:uid="{00000000-0005-0000-0000-00003C260000}"/>
    <cellStyle name="20% - Accent4 5 3 4 2" xfId="15309" xr:uid="{00000000-0005-0000-0000-00003D260000}"/>
    <cellStyle name="20% - Accent4 5 3 4 2 2" xfId="15310" xr:uid="{00000000-0005-0000-0000-00003E260000}"/>
    <cellStyle name="20% - Accent4 5 3 4 2 3" xfId="15311" xr:uid="{00000000-0005-0000-0000-00003F260000}"/>
    <cellStyle name="20% - Accent4 5 3 4 2_OATT calc" xfId="15312" xr:uid="{00000000-0005-0000-0000-000040260000}"/>
    <cellStyle name="20% - Accent4 5 3 4 3" xfId="15313" xr:uid="{00000000-0005-0000-0000-000041260000}"/>
    <cellStyle name="20% - Accent4 5 3 4 4" xfId="15314" xr:uid="{00000000-0005-0000-0000-000042260000}"/>
    <cellStyle name="20% - Accent4 5 3 4 5" xfId="15315" xr:uid="{00000000-0005-0000-0000-000043260000}"/>
    <cellStyle name="20% - Accent4 5 3 4_OATT calc" xfId="15316" xr:uid="{00000000-0005-0000-0000-000044260000}"/>
    <cellStyle name="20% - Accent4 5 3 5" xfId="15317" xr:uid="{00000000-0005-0000-0000-000045260000}"/>
    <cellStyle name="20% - Accent4 5 3 5 2" xfId="15318" xr:uid="{00000000-0005-0000-0000-000046260000}"/>
    <cellStyle name="20% - Accent4 5 3 5 2 2" xfId="15319" xr:uid="{00000000-0005-0000-0000-000047260000}"/>
    <cellStyle name="20% - Accent4 5 3 5 2 3" xfId="15320" xr:uid="{00000000-0005-0000-0000-000048260000}"/>
    <cellStyle name="20% - Accent4 5 3 5 2_OATT calc" xfId="15321" xr:uid="{00000000-0005-0000-0000-000049260000}"/>
    <cellStyle name="20% - Accent4 5 3 5 3" xfId="15322" xr:uid="{00000000-0005-0000-0000-00004A260000}"/>
    <cellStyle name="20% - Accent4 5 3 5 4" xfId="15323" xr:uid="{00000000-0005-0000-0000-00004B260000}"/>
    <cellStyle name="20% - Accent4 5 3 5_OATT calc" xfId="15324" xr:uid="{00000000-0005-0000-0000-00004C260000}"/>
    <cellStyle name="20% - Accent4 5 3 6" xfId="15325" xr:uid="{00000000-0005-0000-0000-00004D260000}"/>
    <cellStyle name="20% - Accent4 5 3 6 2" xfId="15326" xr:uid="{00000000-0005-0000-0000-00004E260000}"/>
    <cellStyle name="20% - Accent4 5 3 6 3" xfId="15327" xr:uid="{00000000-0005-0000-0000-00004F260000}"/>
    <cellStyle name="20% - Accent4 5 3 6_OATT calc" xfId="15328" xr:uid="{00000000-0005-0000-0000-000050260000}"/>
    <cellStyle name="20% - Accent4 5 3 7" xfId="15329" xr:uid="{00000000-0005-0000-0000-000051260000}"/>
    <cellStyle name="20% - Accent4 5 3 8" xfId="15330" xr:uid="{00000000-0005-0000-0000-000052260000}"/>
    <cellStyle name="20% - Accent4 5 3 9" xfId="15331" xr:uid="{00000000-0005-0000-0000-000053260000}"/>
    <cellStyle name="20% - Accent4 5 3_OATT calc" xfId="15332" xr:uid="{00000000-0005-0000-0000-000054260000}"/>
    <cellStyle name="20% - Accent4 5 4" xfId="3624" xr:uid="{00000000-0005-0000-0000-000055260000}"/>
    <cellStyle name="20% - Accent4 5 4 10" xfId="15333" xr:uid="{00000000-0005-0000-0000-000056260000}"/>
    <cellStyle name="20% - Accent4 5 4 11" xfId="15334" xr:uid="{00000000-0005-0000-0000-000057260000}"/>
    <cellStyle name="20% - Accent4 5 4 2" xfId="4725" xr:uid="{00000000-0005-0000-0000-000058260000}"/>
    <cellStyle name="20% - Accent4 5 4 2 10" xfId="15335" xr:uid="{00000000-0005-0000-0000-000059260000}"/>
    <cellStyle name="20% - Accent4 5 4 2 11" xfId="15336" xr:uid="{00000000-0005-0000-0000-00005A260000}"/>
    <cellStyle name="20% - Accent4 5 4 2 2" xfId="15337" xr:uid="{00000000-0005-0000-0000-00005B260000}"/>
    <cellStyle name="20% - Accent4 5 4 2 2 2" xfId="15338" xr:uid="{00000000-0005-0000-0000-00005C260000}"/>
    <cellStyle name="20% - Accent4 5 4 2 2 2 2" xfId="15339" xr:uid="{00000000-0005-0000-0000-00005D260000}"/>
    <cellStyle name="20% - Accent4 5 4 2 2 2 3" xfId="15340" xr:uid="{00000000-0005-0000-0000-00005E260000}"/>
    <cellStyle name="20% - Accent4 5 4 2 2 2_OATT calc" xfId="15341" xr:uid="{00000000-0005-0000-0000-00005F260000}"/>
    <cellStyle name="20% - Accent4 5 4 2 2 3" xfId="15342" xr:uid="{00000000-0005-0000-0000-000060260000}"/>
    <cellStyle name="20% - Accent4 5 4 2 2 4" xfId="15343" xr:uid="{00000000-0005-0000-0000-000061260000}"/>
    <cellStyle name="20% - Accent4 5 4 2 2 5" xfId="15344" xr:uid="{00000000-0005-0000-0000-000062260000}"/>
    <cellStyle name="20% - Accent4 5 4 2 2_OATT calc" xfId="15345" xr:uid="{00000000-0005-0000-0000-000063260000}"/>
    <cellStyle name="20% - Accent4 5 4 2 3" xfId="15346" xr:uid="{00000000-0005-0000-0000-000064260000}"/>
    <cellStyle name="20% - Accent4 5 4 2 3 2" xfId="15347" xr:uid="{00000000-0005-0000-0000-000065260000}"/>
    <cellStyle name="20% - Accent4 5 4 2 3 2 2" xfId="15348" xr:uid="{00000000-0005-0000-0000-000066260000}"/>
    <cellStyle name="20% - Accent4 5 4 2 3 2 3" xfId="15349" xr:uid="{00000000-0005-0000-0000-000067260000}"/>
    <cellStyle name="20% - Accent4 5 4 2 3 2_OATT calc" xfId="15350" xr:uid="{00000000-0005-0000-0000-000068260000}"/>
    <cellStyle name="20% - Accent4 5 4 2 3 3" xfId="15351" xr:uid="{00000000-0005-0000-0000-000069260000}"/>
    <cellStyle name="20% - Accent4 5 4 2 3 4" xfId="15352" xr:uid="{00000000-0005-0000-0000-00006A260000}"/>
    <cellStyle name="20% - Accent4 5 4 2 3_OATT calc" xfId="15353" xr:uid="{00000000-0005-0000-0000-00006B260000}"/>
    <cellStyle name="20% - Accent4 5 4 2 4" xfId="15354" xr:uid="{00000000-0005-0000-0000-00006C260000}"/>
    <cellStyle name="20% - Accent4 5 4 2 4 2" xfId="15355" xr:uid="{00000000-0005-0000-0000-00006D260000}"/>
    <cellStyle name="20% - Accent4 5 4 2 4 3" xfId="15356" xr:uid="{00000000-0005-0000-0000-00006E260000}"/>
    <cellStyle name="20% - Accent4 5 4 2 4_OATT calc" xfId="15357" xr:uid="{00000000-0005-0000-0000-00006F260000}"/>
    <cellStyle name="20% - Accent4 5 4 2 5" xfId="15358" xr:uid="{00000000-0005-0000-0000-000070260000}"/>
    <cellStyle name="20% - Accent4 5 4 2 6" xfId="15359" xr:uid="{00000000-0005-0000-0000-000071260000}"/>
    <cellStyle name="20% - Accent4 5 4 2 7" xfId="15360" xr:uid="{00000000-0005-0000-0000-000072260000}"/>
    <cellStyle name="20% - Accent4 5 4 2 8" xfId="15361" xr:uid="{00000000-0005-0000-0000-000073260000}"/>
    <cellStyle name="20% - Accent4 5 4 2 9" xfId="15362" xr:uid="{00000000-0005-0000-0000-000074260000}"/>
    <cellStyle name="20% - Accent4 5 4 2_OATT calc" xfId="15363" xr:uid="{00000000-0005-0000-0000-000075260000}"/>
    <cellStyle name="20% - Accent4 5 4 3" xfId="5686" xr:uid="{00000000-0005-0000-0000-000076260000}"/>
    <cellStyle name="20% - Accent4 5 4 3 2" xfId="15364" xr:uid="{00000000-0005-0000-0000-000077260000}"/>
    <cellStyle name="20% - Accent4 5 4 3 2 2" xfId="15365" xr:uid="{00000000-0005-0000-0000-000078260000}"/>
    <cellStyle name="20% - Accent4 5 4 3 2 3" xfId="15366" xr:uid="{00000000-0005-0000-0000-000079260000}"/>
    <cellStyle name="20% - Accent4 5 4 3 2_OATT calc" xfId="15367" xr:uid="{00000000-0005-0000-0000-00007A260000}"/>
    <cellStyle name="20% - Accent4 5 4 3 3" xfId="15368" xr:uid="{00000000-0005-0000-0000-00007B260000}"/>
    <cellStyle name="20% - Accent4 5 4 3 4" xfId="15369" xr:uid="{00000000-0005-0000-0000-00007C260000}"/>
    <cellStyle name="20% - Accent4 5 4 3 5" xfId="15370" xr:uid="{00000000-0005-0000-0000-00007D260000}"/>
    <cellStyle name="20% - Accent4 5 4 3_OATT calc" xfId="15371" xr:uid="{00000000-0005-0000-0000-00007E260000}"/>
    <cellStyle name="20% - Accent4 5 4 4" xfId="15372" xr:uid="{00000000-0005-0000-0000-00007F260000}"/>
    <cellStyle name="20% - Accent4 5 4 4 2" xfId="15373" xr:uid="{00000000-0005-0000-0000-000080260000}"/>
    <cellStyle name="20% - Accent4 5 4 4 2 2" xfId="15374" xr:uid="{00000000-0005-0000-0000-000081260000}"/>
    <cellStyle name="20% - Accent4 5 4 4 2 3" xfId="15375" xr:uid="{00000000-0005-0000-0000-000082260000}"/>
    <cellStyle name="20% - Accent4 5 4 4 2_OATT calc" xfId="15376" xr:uid="{00000000-0005-0000-0000-000083260000}"/>
    <cellStyle name="20% - Accent4 5 4 4 3" xfId="15377" xr:uid="{00000000-0005-0000-0000-000084260000}"/>
    <cellStyle name="20% - Accent4 5 4 4 4" xfId="15378" xr:uid="{00000000-0005-0000-0000-000085260000}"/>
    <cellStyle name="20% - Accent4 5 4 4_OATT calc" xfId="15379" xr:uid="{00000000-0005-0000-0000-000086260000}"/>
    <cellStyle name="20% - Accent4 5 4 5" xfId="15380" xr:uid="{00000000-0005-0000-0000-000087260000}"/>
    <cellStyle name="20% - Accent4 5 4 5 2" xfId="15381" xr:uid="{00000000-0005-0000-0000-000088260000}"/>
    <cellStyle name="20% - Accent4 5 4 5 3" xfId="15382" xr:uid="{00000000-0005-0000-0000-000089260000}"/>
    <cellStyle name="20% - Accent4 5 4 5_OATT calc" xfId="15383" xr:uid="{00000000-0005-0000-0000-00008A260000}"/>
    <cellStyle name="20% - Accent4 5 4 6" xfId="15384" xr:uid="{00000000-0005-0000-0000-00008B260000}"/>
    <cellStyle name="20% - Accent4 5 4 7" xfId="15385" xr:uid="{00000000-0005-0000-0000-00008C260000}"/>
    <cellStyle name="20% - Accent4 5 4 8" xfId="15386" xr:uid="{00000000-0005-0000-0000-00008D260000}"/>
    <cellStyle name="20% - Accent4 5 4 9" xfId="15387" xr:uid="{00000000-0005-0000-0000-00008E260000}"/>
    <cellStyle name="20% - Accent4 5 4_OATT calc" xfId="15388" xr:uid="{00000000-0005-0000-0000-00008F260000}"/>
    <cellStyle name="20% - Accent4 5 5" xfId="4307" xr:uid="{00000000-0005-0000-0000-000090260000}"/>
    <cellStyle name="20% - Accent4 5 5 10" xfId="15389" xr:uid="{00000000-0005-0000-0000-000091260000}"/>
    <cellStyle name="20% - Accent4 5 5 11" xfId="15390" xr:uid="{00000000-0005-0000-0000-000092260000}"/>
    <cellStyle name="20% - Accent4 5 5 2" xfId="15391" xr:uid="{00000000-0005-0000-0000-000093260000}"/>
    <cellStyle name="20% - Accent4 5 5 2 2" xfId="15392" xr:uid="{00000000-0005-0000-0000-000094260000}"/>
    <cellStyle name="20% - Accent4 5 5 2 2 2" xfId="15393" xr:uid="{00000000-0005-0000-0000-000095260000}"/>
    <cellStyle name="20% - Accent4 5 5 2 2 3" xfId="15394" xr:uid="{00000000-0005-0000-0000-000096260000}"/>
    <cellStyle name="20% - Accent4 5 5 2 2_OATT calc" xfId="15395" xr:uid="{00000000-0005-0000-0000-000097260000}"/>
    <cellStyle name="20% - Accent4 5 5 2 3" xfId="15396" xr:uid="{00000000-0005-0000-0000-000098260000}"/>
    <cellStyle name="20% - Accent4 5 5 2 4" xfId="15397" xr:uid="{00000000-0005-0000-0000-000099260000}"/>
    <cellStyle name="20% - Accent4 5 5 2 5" xfId="15398" xr:uid="{00000000-0005-0000-0000-00009A260000}"/>
    <cellStyle name="20% - Accent4 5 5 2_OATT calc" xfId="15399" xr:uid="{00000000-0005-0000-0000-00009B260000}"/>
    <cellStyle name="20% - Accent4 5 5 3" xfId="15400" xr:uid="{00000000-0005-0000-0000-00009C260000}"/>
    <cellStyle name="20% - Accent4 5 5 3 2" xfId="15401" xr:uid="{00000000-0005-0000-0000-00009D260000}"/>
    <cellStyle name="20% - Accent4 5 5 3 2 2" xfId="15402" xr:uid="{00000000-0005-0000-0000-00009E260000}"/>
    <cellStyle name="20% - Accent4 5 5 3 2 3" xfId="15403" xr:uid="{00000000-0005-0000-0000-00009F260000}"/>
    <cellStyle name="20% - Accent4 5 5 3 2_OATT calc" xfId="15404" xr:uid="{00000000-0005-0000-0000-0000A0260000}"/>
    <cellStyle name="20% - Accent4 5 5 3 3" xfId="15405" xr:uid="{00000000-0005-0000-0000-0000A1260000}"/>
    <cellStyle name="20% - Accent4 5 5 3 4" xfId="15406" xr:uid="{00000000-0005-0000-0000-0000A2260000}"/>
    <cellStyle name="20% - Accent4 5 5 3_OATT calc" xfId="15407" xr:uid="{00000000-0005-0000-0000-0000A3260000}"/>
    <cellStyle name="20% - Accent4 5 5 4" xfId="15408" xr:uid="{00000000-0005-0000-0000-0000A4260000}"/>
    <cellStyle name="20% - Accent4 5 5 4 2" xfId="15409" xr:uid="{00000000-0005-0000-0000-0000A5260000}"/>
    <cellStyle name="20% - Accent4 5 5 4 3" xfId="15410" xr:uid="{00000000-0005-0000-0000-0000A6260000}"/>
    <cellStyle name="20% - Accent4 5 5 4_OATT calc" xfId="15411" xr:uid="{00000000-0005-0000-0000-0000A7260000}"/>
    <cellStyle name="20% - Accent4 5 5 5" xfId="15412" xr:uid="{00000000-0005-0000-0000-0000A8260000}"/>
    <cellStyle name="20% - Accent4 5 5 6" xfId="15413" xr:uid="{00000000-0005-0000-0000-0000A9260000}"/>
    <cellStyle name="20% - Accent4 5 5 7" xfId="15414" xr:uid="{00000000-0005-0000-0000-0000AA260000}"/>
    <cellStyle name="20% - Accent4 5 5 8" xfId="15415" xr:uid="{00000000-0005-0000-0000-0000AB260000}"/>
    <cellStyle name="20% - Accent4 5 5 9" xfId="15416" xr:uid="{00000000-0005-0000-0000-0000AC260000}"/>
    <cellStyle name="20% - Accent4 5 5_OATT calc" xfId="15417" xr:uid="{00000000-0005-0000-0000-0000AD260000}"/>
    <cellStyle name="20% - Accent4 5 6" xfId="5207" xr:uid="{00000000-0005-0000-0000-0000AE260000}"/>
    <cellStyle name="20% - Accent4 5 6 2" xfId="15418" xr:uid="{00000000-0005-0000-0000-0000AF260000}"/>
    <cellStyle name="20% - Accent4 5 6 2 2" xfId="15419" xr:uid="{00000000-0005-0000-0000-0000B0260000}"/>
    <cellStyle name="20% - Accent4 5 6 2 3" xfId="15420" xr:uid="{00000000-0005-0000-0000-0000B1260000}"/>
    <cellStyle name="20% - Accent4 5 6 2_OATT calc" xfId="15421" xr:uid="{00000000-0005-0000-0000-0000B2260000}"/>
    <cellStyle name="20% - Accent4 5 6 3" xfId="15422" xr:uid="{00000000-0005-0000-0000-0000B3260000}"/>
    <cellStyle name="20% - Accent4 5 6 4" xfId="15423" xr:uid="{00000000-0005-0000-0000-0000B4260000}"/>
    <cellStyle name="20% - Accent4 5 6 5" xfId="15424" xr:uid="{00000000-0005-0000-0000-0000B5260000}"/>
    <cellStyle name="20% - Accent4 5 6_OATT calc" xfId="15425" xr:uid="{00000000-0005-0000-0000-0000B6260000}"/>
    <cellStyle name="20% - Accent4 5 7" xfId="15426" xr:uid="{00000000-0005-0000-0000-0000B7260000}"/>
    <cellStyle name="20% - Accent4 5 7 2" xfId="15427" xr:uid="{00000000-0005-0000-0000-0000B8260000}"/>
    <cellStyle name="20% - Accent4 5 7 2 2" xfId="15428" xr:uid="{00000000-0005-0000-0000-0000B9260000}"/>
    <cellStyle name="20% - Accent4 5 7 2 3" xfId="15429" xr:uid="{00000000-0005-0000-0000-0000BA260000}"/>
    <cellStyle name="20% - Accent4 5 7 2_OATT calc" xfId="15430" xr:uid="{00000000-0005-0000-0000-0000BB260000}"/>
    <cellStyle name="20% - Accent4 5 7 3" xfId="15431" xr:uid="{00000000-0005-0000-0000-0000BC260000}"/>
    <cellStyle name="20% - Accent4 5 7 4" xfId="15432" xr:uid="{00000000-0005-0000-0000-0000BD260000}"/>
    <cellStyle name="20% - Accent4 5 7_OATT calc" xfId="15433" xr:uid="{00000000-0005-0000-0000-0000BE260000}"/>
    <cellStyle name="20% - Accent4 5 8" xfId="15434" xr:uid="{00000000-0005-0000-0000-0000BF260000}"/>
    <cellStyle name="20% - Accent4 5 8 2" xfId="15435" xr:uid="{00000000-0005-0000-0000-0000C0260000}"/>
    <cellStyle name="20% - Accent4 5 8 3" xfId="15436" xr:uid="{00000000-0005-0000-0000-0000C1260000}"/>
    <cellStyle name="20% - Accent4 5 8_OATT calc" xfId="15437" xr:uid="{00000000-0005-0000-0000-0000C2260000}"/>
    <cellStyle name="20% - Accent4 5 9" xfId="15438" xr:uid="{00000000-0005-0000-0000-0000C3260000}"/>
    <cellStyle name="20% - Accent4 5_OATT calc" xfId="15439" xr:uid="{00000000-0005-0000-0000-0000C4260000}"/>
    <cellStyle name="20% - Accent4 6" xfId="3374" xr:uid="{00000000-0005-0000-0000-0000C5260000}"/>
    <cellStyle name="20% - Accent4 6 10" xfId="15440" xr:uid="{00000000-0005-0000-0000-0000C6260000}"/>
    <cellStyle name="20% - Accent4 6 11" xfId="15441" xr:uid="{00000000-0005-0000-0000-0000C7260000}"/>
    <cellStyle name="20% - Accent4 6 12" xfId="15442" xr:uid="{00000000-0005-0000-0000-0000C8260000}"/>
    <cellStyle name="20% - Accent4 6 2" xfId="3957" xr:uid="{00000000-0005-0000-0000-0000C9260000}"/>
    <cellStyle name="20% - Accent4 6 2 10" xfId="15443" xr:uid="{00000000-0005-0000-0000-0000CA260000}"/>
    <cellStyle name="20% - Accent4 6 2 11" xfId="15444" xr:uid="{00000000-0005-0000-0000-0000CB260000}"/>
    <cellStyle name="20% - Accent4 6 2 2" xfId="5058" xr:uid="{00000000-0005-0000-0000-0000CC260000}"/>
    <cellStyle name="20% - Accent4 6 2 2 10" xfId="15445" xr:uid="{00000000-0005-0000-0000-0000CD260000}"/>
    <cellStyle name="20% - Accent4 6 2 2 11" xfId="15446" xr:uid="{00000000-0005-0000-0000-0000CE260000}"/>
    <cellStyle name="20% - Accent4 6 2 2 2" xfId="15447" xr:uid="{00000000-0005-0000-0000-0000CF260000}"/>
    <cellStyle name="20% - Accent4 6 2 2 2 2" xfId="15448" xr:uid="{00000000-0005-0000-0000-0000D0260000}"/>
    <cellStyle name="20% - Accent4 6 2 2 2 2 2" xfId="15449" xr:uid="{00000000-0005-0000-0000-0000D1260000}"/>
    <cellStyle name="20% - Accent4 6 2 2 2 2 3" xfId="15450" xr:uid="{00000000-0005-0000-0000-0000D2260000}"/>
    <cellStyle name="20% - Accent4 6 2 2 2 2_OATT calc" xfId="15451" xr:uid="{00000000-0005-0000-0000-0000D3260000}"/>
    <cellStyle name="20% - Accent4 6 2 2 2 3" xfId="15452" xr:uid="{00000000-0005-0000-0000-0000D4260000}"/>
    <cellStyle name="20% - Accent4 6 2 2 2 4" xfId="15453" xr:uid="{00000000-0005-0000-0000-0000D5260000}"/>
    <cellStyle name="20% - Accent4 6 2 2 2 5" xfId="15454" xr:uid="{00000000-0005-0000-0000-0000D6260000}"/>
    <cellStyle name="20% - Accent4 6 2 2 2_OATT calc" xfId="15455" xr:uid="{00000000-0005-0000-0000-0000D7260000}"/>
    <cellStyle name="20% - Accent4 6 2 2 3" xfId="15456" xr:uid="{00000000-0005-0000-0000-0000D8260000}"/>
    <cellStyle name="20% - Accent4 6 2 2 3 2" xfId="15457" xr:uid="{00000000-0005-0000-0000-0000D9260000}"/>
    <cellStyle name="20% - Accent4 6 2 2 3 2 2" xfId="15458" xr:uid="{00000000-0005-0000-0000-0000DA260000}"/>
    <cellStyle name="20% - Accent4 6 2 2 3 2 3" xfId="15459" xr:uid="{00000000-0005-0000-0000-0000DB260000}"/>
    <cellStyle name="20% - Accent4 6 2 2 3 2_OATT calc" xfId="15460" xr:uid="{00000000-0005-0000-0000-0000DC260000}"/>
    <cellStyle name="20% - Accent4 6 2 2 3 3" xfId="15461" xr:uid="{00000000-0005-0000-0000-0000DD260000}"/>
    <cellStyle name="20% - Accent4 6 2 2 3 4" xfId="15462" xr:uid="{00000000-0005-0000-0000-0000DE260000}"/>
    <cellStyle name="20% - Accent4 6 2 2 3_OATT calc" xfId="15463" xr:uid="{00000000-0005-0000-0000-0000DF260000}"/>
    <cellStyle name="20% - Accent4 6 2 2 4" xfId="15464" xr:uid="{00000000-0005-0000-0000-0000E0260000}"/>
    <cellStyle name="20% - Accent4 6 2 2 4 2" xfId="15465" xr:uid="{00000000-0005-0000-0000-0000E1260000}"/>
    <cellStyle name="20% - Accent4 6 2 2 4 3" xfId="15466" xr:uid="{00000000-0005-0000-0000-0000E2260000}"/>
    <cellStyle name="20% - Accent4 6 2 2 4_OATT calc" xfId="15467" xr:uid="{00000000-0005-0000-0000-0000E3260000}"/>
    <cellStyle name="20% - Accent4 6 2 2 5" xfId="15468" xr:uid="{00000000-0005-0000-0000-0000E4260000}"/>
    <cellStyle name="20% - Accent4 6 2 2 6" xfId="15469" xr:uid="{00000000-0005-0000-0000-0000E5260000}"/>
    <cellStyle name="20% - Accent4 6 2 2 7" xfId="15470" xr:uid="{00000000-0005-0000-0000-0000E6260000}"/>
    <cellStyle name="20% - Accent4 6 2 2 8" xfId="15471" xr:uid="{00000000-0005-0000-0000-0000E7260000}"/>
    <cellStyle name="20% - Accent4 6 2 2 9" xfId="15472" xr:uid="{00000000-0005-0000-0000-0000E8260000}"/>
    <cellStyle name="20% - Accent4 6 2 2_OATT calc" xfId="15473" xr:uid="{00000000-0005-0000-0000-0000E9260000}"/>
    <cellStyle name="20% - Accent4 6 2 3" xfId="6013" xr:uid="{00000000-0005-0000-0000-0000EA260000}"/>
    <cellStyle name="20% - Accent4 6 2 3 2" xfId="15474" xr:uid="{00000000-0005-0000-0000-0000EB260000}"/>
    <cellStyle name="20% - Accent4 6 2 3 2 2" xfId="15475" xr:uid="{00000000-0005-0000-0000-0000EC260000}"/>
    <cellStyle name="20% - Accent4 6 2 3 2 3" xfId="15476" xr:uid="{00000000-0005-0000-0000-0000ED260000}"/>
    <cellStyle name="20% - Accent4 6 2 3 2_OATT calc" xfId="15477" xr:uid="{00000000-0005-0000-0000-0000EE260000}"/>
    <cellStyle name="20% - Accent4 6 2 3 3" xfId="15478" xr:uid="{00000000-0005-0000-0000-0000EF260000}"/>
    <cellStyle name="20% - Accent4 6 2 3 4" xfId="15479" xr:uid="{00000000-0005-0000-0000-0000F0260000}"/>
    <cellStyle name="20% - Accent4 6 2 3 5" xfId="15480" xr:uid="{00000000-0005-0000-0000-0000F1260000}"/>
    <cellStyle name="20% - Accent4 6 2 3_OATT calc" xfId="15481" xr:uid="{00000000-0005-0000-0000-0000F2260000}"/>
    <cellStyle name="20% - Accent4 6 2 4" xfId="15482" xr:uid="{00000000-0005-0000-0000-0000F3260000}"/>
    <cellStyle name="20% - Accent4 6 2 4 2" xfId="15483" xr:uid="{00000000-0005-0000-0000-0000F4260000}"/>
    <cellStyle name="20% - Accent4 6 2 4 2 2" xfId="15484" xr:uid="{00000000-0005-0000-0000-0000F5260000}"/>
    <cellStyle name="20% - Accent4 6 2 4 2 3" xfId="15485" xr:uid="{00000000-0005-0000-0000-0000F6260000}"/>
    <cellStyle name="20% - Accent4 6 2 4 2_OATT calc" xfId="15486" xr:uid="{00000000-0005-0000-0000-0000F7260000}"/>
    <cellStyle name="20% - Accent4 6 2 4 3" xfId="15487" xr:uid="{00000000-0005-0000-0000-0000F8260000}"/>
    <cellStyle name="20% - Accent4 6 2 4 4" xfId="15488" xr:uid="{00000000-0005-0000-0000-0000F9260000}"/>
    <cellStyle name="20% - Accent4 6 2 4_OATT calc" xfId="15489" xr:uid="{00000000-0005-0000-0000-0000FA260000}"/>
    <cellStyle name="20% - Accent4 6 2 5" xfId="15490" xr:uid="{00000000-0005-0000-0000-0000FB260000}"/>
    <cellStyle name="20% - Accent4 6 2 5 2" xfId="15491" xr:uid="{00000000-0005-0000-0000-0000FC260000}"/>
    <cellStyle name="20% - Accent4 6 2 5 3" xfId="15492" xr:uid="{00000000-0005-0000-0000-0000FD260000}"/>
    <cellStyle name="20% - Accent4 6 2 5_OATT calc" xfId="15493" xr:uid="{00000000-0005-0000-0000-0000FE260000}"/>
    <cellStyle name="20% - Accent4 6 2 6" xfId="15494" xr:uid="{00000000-0005-0000-0000-0000FF260000}"/>
    <cellStyle name="20% - Accent4 6 2 7" xfId="15495" xr:uid="{00000000-0005-0000-0000-000000270000}"/>
    <cellStyle name="20% - Accent4 6 2 8" xfId="15496" xr:uid="{00000000-0005-0000-0000-000001270000}"/>
    <cellStyle name="20% - Accent4 6 2 9" xfId="15497" xr:uid="{00000000-0005-0000-0000-000002270000}"/>
    <cellStyle name="20% - Accent4 6 2_OATT calc" xfId="15498" xr:uid="{00000000-0005-0000-0000-000003270000}"/>
    <cellStyle name="20% - Accent4 6 3" xfId="4640" xr:uid="{00000000-0005-0000-0000-000004270000}"/>
    <cellStyle name="20% - Accent4 6 3 10" xfId="15499" xr:uid="{00000000-0005-0000-0000-000005270000}"/>
    <cellStyle name="20% - Accent4 6 3 11" xfId="15500" xr:uid="{00000000-0005-0000-0000-000006270000}"/>
    <cellStyle name="20% - Accent4 6 3 2" xfId="15501" xr:uid="{00000000-0005-0000-0000-000007270000}"/>
    <cellStyle name="20% - Accent4 6 3 2 2" xfId="15502" xr:uid="{00000000-0005-0000-0000-000008270000}"/>
    <cellStyle name="20% - Accent4 6 3 2 2 2" xfId="15503" xr:uid="{00000000-0005-0000-0000-000009270000}"/>
    <cellStyle name="20% - Accent4 6 3 2 2 3" xfId="15504" xr:uid="{00000000-0005-0000-0000-00000A270000}"/>
    <cellStyle name="20% - Accent4 6 3 2 2_OATT calc" xfId="15505" xr:uid="{00000000-0005-0000-0000-00000B270000}"/>
    <cellStyle name="20% - Accent4 6 3 2 3" xfId="15506" xr:uid="{00000000-0005-0000-0000-00000C270000}"/>
    <cellStyle name="20% - Accent4 6 3 2 4" xfId="15507" xr:uid="{00000000-0005-0000-0000-00000D270000}"/>
    <cellStyle name="20% - Accent4 6 3 2 5" xfId="15508" xr:uid="{00000000-0005-0000-0000-00000E270000}"/>
    <cellStyle name="20% - Accent4 6 3 2_OATT calc" xfId="15509" xr:uid="{00000000-0005-0000-0000-00000F270000}"/>
    <cellStyle name="20% - Accent4 6 3 3" xfId="15510" xr:uid="{00000000-0005-0000-0000-000010270000}"/>
    <cellStyle name="20% - Accent4 6 3 3 2" xfId="15511" xr:uid="{00000000-0005-0000-0000-000011270000}"/>
    <cellStyle name="20% - Accent4 6 3 3 2 2" xfId="15512" xr:uid="{00000000-0005-0000-0000-000012270000}"/>
    <cellStyle name="20% - Accent4 6 3 3 2 3" xfId="15513" xr:uid="{00000000-0005-0000-0000-000013270000}"/>
    <cellStyle name="20% - Accent4 6 3 3 2_OATT calc" xfId="15514" xr:uid="{00000000-0005-0000-0000-000014270000}"/>
    <cellStyle name="20% - Accent4 6 3 3 3" xfId="15515" xr:uid="{00000000-0005-0000-0000-000015270000}"/>
    <cellStyle name="20% - Accent4 6 3 3 4" xfId="15516" xr:uid="{00000000-0005-0000-0000-000016270000}"/>
    <cellStyle name="20% - Accent4 6 3 3_OATT calc" xfId="15517" xr:uid="{00000000-0005-0000-0000-000017270000}"/>
    <cellStyle name="20% - Accent4 6 3 4" xfId="15518" xr:uid="{00000000-0005-0000-0000-000018270000}"/>
    <cellStyle name="20% - Accent4 6 3 4 2" xfId="15519" xr:uid="{00000000-0005-0000-0000-000019270000}"/>
    <cellStyle name="20% - Accent4 6 3 4 3" xfId="15520" xr:uid="{00000000-0005-0000-0000-00001A270000}"/>
    <cellStyle name="20% - Accent4 6 3 4_OATT calc" xfId="15521" xr:uid="{00000000-0005-0000-0000-00001B270000}"/>
    <cellStyle name="20% - Accent4 6 3 5" xfId="15522" xr:uid="{00000000-0005-0000-0000-00001C270000}"/>
    <cellStyle name="20% - Accent4 6 3 6" xfId="15523" xr:uid="{00000000-0005-0000-0000-00001D270000}"/>
    <cellStyle name="20% - Accent4 6 3 7" xfId="15524" xr:uid="{00000000-0005-0000-0000-00001E270000}"/>
    <cellStyle name="20% - Accent4 6 3 8" xfId="15525" xr:uid="{00000000-0005-0000-0000-00001F270000}"/>
    <cellStyle name="20% - Accent4 6 3 9" xfId="15526" xr:uid="{00000000-0005-0000-0000-000020270000}"/>
    <cellStyle name="20% - Accent4 6 3_OATT calc" xfId="15527" xr:uid="{00000000-0005-0000-0000-000021270000}"/>
    <cellStyle name="20% - Accent4 6 4" xfId="5540" xr:uid="{00000000-0005-0000-0000-000022270000}"/>
    <cellStyle name="20% - Accent4 6 4 2" xfId="15528" xr:uid="{00000000-0005-0000-0000-000023270000}"/>
    <cellStyle name="20% - Accent4 6 4 2 2" xfId="15529" xr:uid="{00000000-0005-0000-0000-000024270000}"/>
    <cellStyle name="20% - Accent4 6 4 2 3" xfId="15530" xr:uid="{00000000-0005-0000-0000-000025270000}"/>
    <cellStyle name="20% - Accent4 6 4 2_OATT calc" xfId="15531" xr:uid="{00000000-0005-0000-0000-000026270000}"/>
    <cellStyle name="20% - Accent4 6 4 3" xfId="15532" xr:uid="{00000000-0005-0000-0000-000027270000}"/>
    <cellStyle name="20% - Accent4 6 4 4" xfId="15533" xr:uid="{00000000-0005-0000-0000-000028270000}"/>
    <cellStyle name="20% - Accent4 6 4 5" xfId="15534" xr:uid="{00000000-0005-0000-0000-000029270000}"/>
    <cellStyle name="20% - Accent4 6 4_OATT calc" xfId="15535" xr:uid="{00000000-0005-0000-0000-00002A270000}"/>
    <cellStyle name="20% - Accent4 6 5" xfId="15536" xr:uid="{00000000-0005-0000-0000-00002B270000}"/>
    <cellStyle name="20% - Accent4 6 5 2" xfId="15537" xr:uid="{00000000-0005-0000-0000-00002C270000}"/>
    <cellStyle name="20% - Accent4 6 5 2 2" xfId="15538" xr:uid="{00000000-0005-0000-0000-00002D270000}"/>
    <cellStyle name="20% - Accent4 6 5 2 3" xfId="15539" xr:uid="{00000000-0005-0000-0000-00002E270000}"/>
    <cellStyle name="20% - Accent4 6 5 2_OATT calc" xfId="15540" xr:uid="{00000000-0005-0000-0000-00002F270000}"/>
    <cellStyle name="20% - Accent4 6 5 3" xfId="15541" xr:uid="{00000000-0005-0000-0000-000030270000}"/>
    <cellStyle name="20% - Accent4 6 5 4" xfId="15542" xr:uid="{00000000-0005-0000-0000-000031270000}"/>
    <cellStyle name="20% - Accent4 6 5_OATT calc" xfId="15543" xr:uid="{00000000-0005-0000-0000-000032270000}"/>
    <cellStyle name="20% - Accent4 6 6" xfId="15544" xr:uid="{00000000-0005-0000-0000-000033270000}"/>
    <cellStyle name="20% - Accent4 6 6 2" xfId="15545" xr:uid="{00000000-0005-0000-0000-000034270000}"/>
    <cellStyle name="20% - Accent4 6 6 3" xfId="15546" xr:uid="{00000000-0005-0000-0000-000035270000}"/>
    <cellStyle name="20% - Accent4 6 6_OATT calc" xfId="15547" xr:uid="{00000000-0005-0000-0000-000036270000}"/>
    <cellStyle name="20% - Accent4 6 7" xfId="15548" xr:uid="{00000000-0005-0000-0000-000037270000}"/>
    <cellStyle name="20% - Accent4 6 8" xfId="15549" xr:uid="{00000000-0005-0000-0000-000038270000}"/>
    <cellStyle name="20% - Accent4 6 9" xfId="15550" xr:uid="{00000000-0005-0000-0000-000039270000}"/>
    <cellStyle name="20% - Accent4 6_OATT calc" xfId="15551" xr:uid="{00000000-0005-0000-0000-00003A270000}"/>
    <cellStyle name="20% - Accent4 7" xfId="3455" xr:uid="{00000000-0005-0000-0000-00003B270000}"/>
    <cellStyle name="20% - Accent4 7 2" xfId="4133" xr:uid="{00000000-0005-0000-0000-00003C270000}"/>
    <cellStyle name="20% - Accent4 7 3" xfId="5572" xr:uid="{00000000-0005-0000-0000-00003D270000}"/>
    <cellStyle name="20% - Accent4 8" xfId="3547" xr:uid="{00000000-0005-0000-0000-00003E270000}"/>
    <cellStyle name="20% - Accent4 8 10" xfId="15552" xr:uid="{00000000-0005-0000-0000-00003F270000}"/>
    <cellStyle name="20% - Accent4 8 11" xfId="15553" xr:uid="{00000000-0005-0000-0000-000040270000}"/>
    <cellStyle name="20% - Accent4 8 2" xfId="4652" xr:uid="{00000000-0005-0000-0000-000041270000}"/>
    <cellStyle name="20% - Accent4 8 2 10" xfId="15554" xr:uid="{00000000-0005-0000-0000-000042270000}"/>
    <cellStyle name="20% - Accent4 8 2 11" xfId="15555" xr:uid="{00000000-0005-0000-0000-000043270000}"/>
    <cellStyle name="20% - Accent4 8 2 2" xfId="15556" xr:uid="{00000000-0005-0000-0000-000044270000}"/>
    <cellStyle name="20% - Accent4 8 2 2 2" xfId="15557" xr:uid="{00000000-0005-0000-0000-000045270000}"/>
    <cellStyle name="20% - Accent4 8 2 2 2 2" xfId="15558" xr:uid="{00000000-0005-0000-0000-000046270000}"/>
    <cellStyle name="20% - Accent4 8 2 2 2 3" xfId="15559" xr:uid="{00000000-0005-0000-0000-000047270000}"/>
    <cellStyle name="20% - Accent4 8 2 2 2_OATT calc" xfId="15560" xr:uid="{00000000-0005-0000-0000-000048270000}"/>
    <cellStyle name="20% - Accent4 8 2 2 3" xfId="15561" xr:uid="{00000000-0005-0000-0000-000049270000}"/>
    <cellStyle name="20% - Accent4 8 2 2 4" xfId="15562" xr:uid="{00000000-0005-0000-0000-00004A270000}"/>
    <cellStyle name="20% - Accent4 8 2 2 5" xfId="15563" xr:uid="{00000000-0005-0000-0000-00004B270000}"/>
    <cellStyle name="20% - Accent4 8 2 2_OATT calc" xfId="15564" xr:uid="{00000000-0005-0000-0000-00004C270000}"/>
    <cellStyle name="20% - Accent4 8 2 3" xfId="15565" xr:uid="{00000000-0005-0000-0000-00004D270000}"/>
    <cellStyle name="20% - Accent4 8 2 3 2" xfId="15566" xr:uid="{00000000-0005-0000-0000-00004E270000}"/>
    <cellStyle name="20% - Accent4 8 2 3 2 2" xfId="15567" xr:uid="{00000000-0005-0000-0000-00004F270000}"/>
    <cellStyle name="20% - Accent4 8 2 3 2 3" xfId="15568" xr:uid="{00000000-0005-0000-0000-000050270000}"/>
    <cellStyle name="20% - Accent4 8 2 3 2_OATT calc" xfId="15569" xr:uid="{00000000-0005-0000-0000-000051270000}"/>
    <cellStyle name="20% - Accent4 8 2 3 3" xfId="15570" xr:uid="{00000000-0005-0000-0000-000052270000}"/>
    <cellStyle name="20% - Accent4 8 2 3 4" xfId="15571" xr:uid="{00000000-0005-0000-0000-000053270000}"/>
    <cellStyle name="20% - Accent4 8 2 3_OATT calc" xfId="15572" xr:uid="{00000000-0005-0000-0000-000054270000}"/>
    <cellStyle name="20% - Accent4 8 2 4" xfId="15573" xr:uid="{00000000-0005-0000-0000-000055270000}"/>
    <cellStyle name="20% - Accent4 8 2 4 2" xfId="15574" xr:uid="{00000000-0005-0000-0000-000056270000}"/>
    <cellStyle name="20% - Accent4 8 2 4 3" xfId="15575" xr:uid="{00000000-0005-0000-0000-000057270000}"/>
    <cellStyle name="20% - Accent4 8 2 4_OATT calc" xfId="15576" xr:uid="{00000000-0005-0000-0000-000058270000}"/>
    <cellStyle name="20% - Accent4 8 2 5" xfId="15577" xr:uid="{00000000-0005-0000-0000-000059270000}"/>
    <cellStyle name="20% - Accent4 8 2 6" xfId="15578" xr:uid="{00000000-0005-0000-0000-00005A270000}"/>
    <cellStyle name="20% - Accent4 8 2 7" xfId="15579" xr:uid="{00000000-0005-0000-0000-00005B270000}"/>
    <cellStyle name="20% - Accent4 8 2 8" xfId="15580" xr:uid="{00000000-0005-0000-0000-00005C270000}"/>
    <cellStyle name="20% - Accent4 8 2 9" xfId="15581" xr:uid="{00000000-0005-0000-0000-00005D270000}"/>
    <cellStyle name="20% - Accent4 8 2_OATT calc" xfId="15582" xr:uid="{00000000-0005-0000-0000-00005E270000}"/>
    <cellStyle name="20% - Accent4 8 3" xfId="5618" xr:uid="{00000000-0005-0000-0000-00005F270000}"/>
    <cellStyle name="20% - Accent4 8 3 2" xfId="15583" xr:uid="{00000000-0005-0000-0000-000060270000}"/>
    <cellStyle name="20% - Accent4 8 3 2 2" xfId="15584" xr:uid="{00000000-0005-0000-0000-000061270000}"/>
    <cellStyle name="20% - Accent4 8 3 2 3" xfId="15585" xr:uid="{00000000-0005-0000-0000-000062270000}"/>
    <cellStyle name="20% - Accent4 8 3 2_OATT calc" xfId="15586" xr:uid="{00000000-0005-0000-0000-000063270000}"/>
    <cellStyle name="20% - Accent4 8 3 3" xfId="15587" xr:uid="{00000000-0005-0000-0000-000064270000}"/>
    <cellStyle name="20% - Accent4 8 3 4" xfId="15588" xr:uid="{00000000-0005-0000-0000-000065270000}"/>
    <cellStyle name="20% - Accent4 8 3 5" xfId="15589" xr:uid="{00000000-0005-0000-0000-000066270000}"/>
    <cellStyle name="20% - Accent4 8 3_OATT calc" xfId="15590" xr:uid="{00000000-0005-0000-0000-000067270000}"/>
    <cellStyle name="20% - Accent4 8 4" xfId="15591" xr:uid="{00000000-0005-0000-0000-000068270000}"/>
    <cellStyle name="20% - Accent4 8 4 2" xfId="15592" xr:uid="{00000000-0005-0000-0000-000069270000}"/>
    <cellStyle name="20% - Accent4 8 4 2 2" xfId="15593" xr:uid="{00000000-0005-0000-0000-00006A270000}"/>
    <cellStyle name="20% - Accent4 8 4 2 3" xfId="15594" xr:uid="{00000000-0005-0000-0000-00006B270000}"/>
    <cellStyle name="20% - Accent4 8 4 2_OATT calc" xfId="15595" xr:uid="{00000000-0005-0000-0000-00006C270000}"/>
    <cellStyle name="20% - Accent4 8 4 3" xfId="15596" xr:uid="{00000000-0005-0000-0000-00006D270000}"/>
    <cellStyle name="20% - Accent4 8 4 4" xfId="15597" xr:uid="{00000000-0005-0000-0000-00006E270000}"/>
    <cellStyle name="20% - Accent4 8 4_OATT calc" xfId="15598" xr:uid="{00000000-0005-0000-0000-00006F270000}"/>
    <cellStyle name="20% - Accent4 8 5" xfId="15599" xr:uid="{00000000-0005-0000-0000-000070270000}"/>
    <cellStyle name="20% - Accent4 8 5 2" xfId="15600" xr:uid="{00000000-0005-0000-0000-000071270000}"/>
    <cellStyle name="20% - Accent4 8 5 3" xfId="15601" xr:uid="{00000000-0005-0000-0000-000072270000}"/>
    <cellStyle name="20% - Accent4 8 5_OATT calc" xfId="15602" xr:uid="{00000000-0005-0000-0000-000073270000}"/>
    <cellStyle name="20% - Accent4 8 6" xfId="15603" xr:uid="{00000000-0005-0000-0000-000074270000}"/>
    <cellStyle name="20% - Accent4 8 7" xfId="15604" xr:uid="{00000000-0005-0000-0000-000075270000}"/>
    <cellStyle name="20% - Accent4 8 8" xfId="15605" xr:uid="{00000000-0005-0000-0000-000076270000}"/>
    <cellStyle name="20% - Accent4 8 9" xfId="15606" xr:uid="{00000000-0005-0000-0000-000077270000}"/>
    <cellStyle name="20% - Accent4 8_OATT calc" xfId="15607" xr:uid="{00000000-0005-0000-0000-000078270000}"/>
    <cellStyle name="20% - Accent4 9" xfId="4232" xr:uid="{00000000-0005-0000-0000-000079270000}"/>
    <cellStyle name="20% - Accent4 9 10" xfId="15608" xr:uid="{00000000-0005-0000-0000-00007A270000}"/>
    <cellStyle name="20% - Accent4 9 11" xfId="15609" xr:uid="{00000000-0005-0000-0000-00007B270000}"/>
    <cellStyle name="20% - Accent4 9 2" xfId="6040" xr:uid="{00000000-0005-0000-0000-00007C270000}"/>
    <cellStyle name="20% - Accent4 9 2 2" xfId="15610" xr:uid="{00000000-0005-0000-0000-00007D270000}"/>
    <cellStyle name="20% - Accent4 9 2 2 2" xfId="15611" xr:uid="{00000000-0005-0000-0000-00007E270000}"/>
    <cellStyle name="20% - Accent4 9 2 2 3" xfId="15612" xr:uid="{00000000-0005-0000-0000-00007F270000}"/>
    <cellStyle name="20% - Accent4 9 2 2_OATT calc" xfId="15613" xr:uid="{00000000-0005-0000-0000-000080270000}"/>
    <cellStyle name="20% - Accent4 9 2 3" xfId="15614" xr:uid="{00000000-0005-0000-0000-000081270000}"/>
    <cellStyle name="20% - Accent4 9 2 4" xfId="15615" xr:uid="{00000000-0005-0000-0000-000082270000}"/>
    <cellStyle name="20% - Accent4 9 2 5" xfId="15616" xr:uid="{00000000-0005-0000-0000-000083270000}"/>
    <cellStyle name="20% - Accent4 9 2_OATT calc" xfId="15617" xr:uid="{00000000-0005-0000-0000-000084270000}"/>
    <cellStyle name="20% - Accent4 9 3" xfId="15618" xr:uid="{00000000-0005-0000-0000-000085270000}"/>
    <cellStyle name="20% - Accent4 9 3 2" xfId="15619" xr:uid="{00000000-0005-0000-0000-000086270000}"/>
    <cellStyle name="20% - Accent4 9 3 2 2" xfId="15620" xr:uid="{00000000-0005-0000-0000-000087270000}"/>
    <cellStyle name="20% - Accent4 9 3 2 3" xfId="15621" xr:uid="{00000000-0005-0000-0000-000088270000}"/>
    <cellStyle name="20% - Accent4 9 3 2_OATT calc" xfId="15622" xr:uid="{00000000-0005-0000-0000-000089270000}"/>
    <cellStyle name="20% - Accent4 9 3 3" xfId="15623" xr:uid="{00000000-0005-0000-0000-00008A270000}"/>
    <cellStyle name="20% - Accent4 9 3 4" xfId="15624" xr:uid="{00000000-0005-0000-0000-00008B270000}"/>
    <cellStyle name="20% - Accent4 9 3_OATT calc" xfId="15625" xr:uid="{00000000-0005-0000-0000-00008C270000}"/>
    <cellStyle name="20% - Accent4 9 4" xfId="15626" xr:uid="{00000000-0005-0000-0000-00008D270000}"/>
    <cellStyle name="20% - Accent4 9 4 2" xfId="15627" xr:uid="{00000000-0005-0000-0000-00008E270000}"/>
    <cellStyle name="20% - Accent4 9 4 3" xfId="15628" xr:uid="{00000000-0005-0000-0000-00008F270000}"/>
    <cellStyle name="20% - Accent4 9 4_OATT calc" xfId="15629" xr:uid="{00000000-0005-0000-0000-000090270000}"/>
    <cellStyle name="20% - Accent4 9 5" xfId="15630" xr:uid="{00000000-0005-0000-0000-000091270000}"/>
    <cellStyle name="20% - Accent4 9 6" xfId="15631" xr:uid="{00000000-0005-0000-0000-000092270000}"/>
    <cellStyle name="20% - Accent4 9 7" xfId="15632" xr:uid="{00000000-0005-0000-0000-000093270000}"/>
    <cellStyle name="20% - Accent4 9 8" xfId="15633" xr:uid="{00000000-0005-0000-0000-000094270000}"/>
    <cellStyle name="20% - Accent4 9 9" xfId="15634" xr:uid="{00000000-0005-0000-0000-000095270000}"/>
    <cellStyle name="20% - Accent4 9_OATT calc" xfId="15635" xr:uid="{00000000-0005-0000-0000-000096270000}"/>
    <cellStyle name="20% - Accent5" xfId="28" builtinId="46" customBuiltin="1"/>
    <cellStyle name="20% - Accent5 10" xfId="5129" xr:uid="{00000000-0005-0000-0000-000098270000}"/>
    <cellStyle name="20% - Accent5 10 2" xfId="15636" xr:uid="{00000000-0005-0000-0000-000099270000}"/>
    <cellStyle name="20% - Accent5 10 2 2" xfId="15637" xr:uid="{00000000-0005-0000-0000-00009A270000}"/>
    <cellStyle name="20% - Accent5 10 2 3" xfId="15638" xr:uid="{00000000-0005-0000-0000-00009B270000}"/>
    <cellStyle name="20% - Accent5 10 2_OATT calc" xfId="15639" xr:uid="{00000000-0005-0000-0000-00009C270000}"/>
    <cellStyle name="20% - Accent5 10 3" xfId="15640" xr:uid="{00000000-0005-0000-0000-00009D270000}"/>
    <cellStyle name="20% - Accent5 10 4" xfId="15641" xr:uid="{00000000-0005-0000-0000-00009E270000}"/>
    <cellStyle name="20% - Accent5 10_OATT calc" xfId="15642" xr:uid="{00000000-0005-0000-0000-00009F270000}"/>
    <cellStyle name="20% - Accent5 11" xfId="15643" xr:uid="{00000000-0005-0000-0000-0000A0270000}"/>
    <cellStyle name="20% - Accent5 11 2" xfId="15644" xr:uid="{00000000-0005-0000-0000-0000A1270000}"/>
    <cellStyle name="20% - Accent5 11 2 2" xfId="15645" xr:uid="{00000000-0005-0000-0000-0000A2270000}"/>
    <cellStyle name="20% - Accent5 11 2 3" xfId="15646" xr:uid="{00000000-0005-0000-0000-0000A3270000}"/>
    <cellStyle name="20% - Accent5 11 2_OATT calc" xfId="15647" xr:uid="{00000000-0005-0000-0000-0000A4270000}"/>
    <cellStyle name="20% - Accent5 11 3" xfId="15648" xr:uid="{00000000-0005-0000-0000-0000A5270000}"/>
    <cellStyle name="20% - Accent5 11 4" xfId="15649" xr:uid="{00000000-0005-0000-0000-0000A6270000}"/>
    <cellStyle name="20% - Accent5 11_OATT calc" xfId="15650" xr:uid="{00000000-0005-0000-0000-0000A7270000}"/>
    <cellStyle name="20% - Accent5 12" xfId="15651" xr:uid="{00000000-0005-0000-0000-0000A8270000}"/>
    <cellStyle name="20% - Accent5 12 2" xfId="15652" xr:uid="{00000000-0005-0000-0000-0000A9270000}"/>
    <cellStyle name="20% - Accent5 12 3" xfId="15653" xr:uid="{00000000-0005-0000-0000-0000AA270000}"/>
    <cellStyle name="20% - Accent5 12_OATT calc" xfId="15654" xr:uid="{00000000-0005-0000-0000-0000AB270000}"/>
    <cellStyle name="20% - Accent5 13" xfId="15655" xr:uid="{00000000-0005-0000-0000-0000AC270000}"/>
    <cellStyle name="20% - Accent5 14" xfId="15656" xr:uid="{00000000-0005-0000-0000-0000AD270000}"/>
    <cellStyle name="20% - Accent5 15" xfId="15657" xr:uid="{00000000-0005-0000-0000-0000AE270000}"/>
    <cellStyle name="20% - Accent5 16" xfId="15658" xr:uid="{00000000-0005-0000-0000-0000AF270000}"/>
    <cellStyle name="20% - Accent5 17" xfId="15659" xr:uid="{00000000-0005-0000-0000-0000B0270000}"/>
    <cellStyle name="20% - Accent5 18" xfId="15660" xr:uid="{00000000-0005-0000-0000-0000B1270000}"/>
    <cellStyle name="20% - Accent5 19" xfId="15661" xr:uid="{00000000-0005-0000-0000-0000B2270000}"/>
    <cellStyle name="20% - Accent5 2" xfId="29" xr:uid="{00000000-0005-0000-0000-0000B3270000}"/>
    <cellStyle name="20% - Accent5 2 10" xfId="15662" xr:uid="{00000000-0005-0000-0000-0000B4270000}"/>
    <cellStyle name="20% - Accent5 2 11" xfId="15663" xr:uid="{00000000-0005-0000-0000-0000B5270000}"/>
    <cellStyle name="20% - Accent5 2 12" xfId="15664" xr:uid="{00000000-0005-0000-0000-0000B6270000}"/>
    <cellStyle name="20% - Accent5 2 13" xfId="15665" xr:uid="{00000000-0005-0000-0000-0000B7270000}"/>
    <cellStyle name="20% - Accent5 2 2" xfId="30" xr:uid="{00000000-0005-0000-0000-0000B8270000}"/>
    <cellStyle name="20% - Accent5 2 2 10" xfId="15666" xr:uid="{00000000-0005-0000-0000-0000B9270000}"/>
    <cellStyle name="20% - Accent5 2 2 11" xfId="15667" xr:uid="{00000000-0005-0000-0000-0000BA270000}"/>
    <cellStyle name="20% - Accent5 2 2 12" xfId="15668" xr:uid="{00000000-0005-0000-0000-0000BB270000}"/>
    <cellStyle name="20% - Accent5 2 2 13" xfId="15669" xr:uid="{00000000-0005-0000-0000-0000BC270000}"/>
    <cellStyle name="20% - Accent5 2 2 14" xfId="15670" xr:uid="{00000000-0005-0000-0000-0000BD270000}"/>
    <cellStyle name="20% - Accent5 2 2 15" xfId="15671" xr:uid="{00000000-0005-0000-0000-0000BE270000}"/>
    <cellStyle name="20% - Accent5 2 2 2" xfId="3212" xr:uid="{00000000-0005-0000-0000-0000BF270000}"/>
    <cellStyle name="20% - Accent5 2 2 2 10" xfId="15672" xr:uid="{00000000-0005-0000-0000-0000C0270000}"/>
    <cellStyle name="20% - Accent5 2 2 2 11" xfId="15673" xr:uid="{00000000-0005-0000-0000-0000C1270000}"/>
    <cellStyle name="20% - Accent5 2 2 2 12" xfId="15674" xr:uid="{00000000-0005-0000-0000-0000C2270000}"/>
    <cellStyle name="20% - Accent5 2 2 2 2" xfId="3797" xr:uid="{00000000-0005-0000-0000-0000C3270000}"/>
    <cellStyle name="20% - Accent5 2 2 2 2 10" xfId="15675" xr:uid="{00000000-0005-0000-0000-0000C4270000}"/>
    <cellStyle name="20% - Accent5 2 2 2 2 11" xfId="15676" xr:uid="{00000000-0005-0000-0000-0000C5270000}"/>
    <cellStyle name="20% - Accent5 2 2 2 2 2" xfId="4898" xr:uid="{00000000-0005-0000-0000-0000C6270000}"/>
    <cellStyle name="20% - Accent5 2 2 2 2 2 10" xfId="15677" xr:uid="{00000000-0005-0000-0000-0000C7270000}"/>
    <cellStyle name="20% - Accent5 2 2 2 2 2 11" xfId="15678" xr:uid="{00000000-0005-0000-0000-0000C8270000}"/>
    <cellStyle name="20% - Accent5 2 2 2 2 2 2" xfId="15679" xr:uid="{00000000-0005-0000-0000-0000C9270000}"/>
    <cellStyle name="20% - Accent5 2 2 2 2 2 2 2" xfId="15680" xr:uid="{00000000-0005-0000-0000-0000CA270000}"/>
    <cellStyle name="20% - Accent5 2 2 2 2 2 2 2 2" xfId="15681" xr:uid="{00000000-0005-0000-0000-0000CB270000}"/>
    <cellStyle name="20% - Accent5 2 2 2 2 2 2 2 3" xfId="15682" xr:uid="{00000000-0005-0000-0000-0000CC270000}"/>
    <cellStyle name="20% - Accent5 2 2 2 2 2 2 2_OATT calc" xfId="15683" xr:uid="{00000000-0005-0000-0000-0000CD270000}"/>
    <cellStyle name="20% - Accent5 2 2 2 2 2 2 3" xfId="15684" xr:uid="{00000000-0005-0000-0000-0000CE270000}"/>
    <cellStyle name="20% - Accent5 2 2 2 2 2 2 4" xfId="15685" xr:uid="{00000000-0005-0000-0000-0000CF270000}"/>
    <cellStyle name="20% - Accent5 2 2 2 2 2 2 5" xfId="15686" xr:uid="{00000000-0005-0000-0000-0000D0270000}"/>
    <cellStyle name="20% - Accent5 2 2 2 2 2 2_OATT calc" xfId="15687" xr:uid="{00000000-0005-0000-0000-0000D1270000}"/>
    <cellStyle name="20% - Accent5 2 2 2 2 2 3" xfId="15688" xr:uid="{00000000-0005-0000-0000-0000D2270000}"/>
    <cellStyle name="20% - Accent5 2 2 2 2 2 3 2" xfId="15689" xr:uid="{00000000-0005-0000-0000-0000D3270000}"/>
    <cellStyle name="20% - Accent5 2 2 2 2 2 3 2 2" xfId="15690" xr:uid="{00000000-0005-0000-0000-0000D4270000}"/>
    <cellStyle name="20% - Accent5 2 2 2 2 2 3 2 3" xfId="15691" xr:uid="{00000000-0005-0000-0000-0000D5270000}"/>
    <cellStyle name="20% - Accent5 2 2 2 2 2 3 2_OATT calc" xfId="15692" xr:uid="{00000000-0005-0000-0000-0000D6270000}"/>
    <cellStyle name="20% - Accent5 2 2 2 2 2 3 3" xfId="15693" xr:uid="{00000000-0005-0000-0000-0000D7270000}"/>
    <cellStyle name="20% - Accent5 2 2 2 2 2 3 4" xfId="15694" xr:uid="{00000000-0005-0000-0000-0000D8270000}"/>
    <cellStyle name="20% - Accent5 2 2 2 2 2 3_OATT calc" xfId="15695" xr:uid="{00000000-0005-0000-0000-0000D9270000}"/>
    <cellStyle name="20% - Accent5 2 2 2 2 2 4" xfId="15696" xr:uid="{00000000-0005-0000-0000-0000DA270000}"/>
    <cellStyle name="20% - Accent5 2 2 2 2 2 4 2" xfId="15697" xr:uid="{00000000-0005-0000-0000-0000DB270000}"/>
    <cellStyle name="20% - Accent5 2 2 2 2 2 4 3" xfId="15698" xr:uid="{00000000-0005-0000-0000-0000DC270000}"/>
    <cellStyle name="20% - Accent5 2 2 2 2 2 4_OATT calc" xfId="15699" xr:uid="{00000000-0005-0000-0000-0000DD270000}"/>
    <cellStyle name="20% - Accent5 2 2 2 2 2 5" xfId="15700" xr:uid="{00000000-0005-0000-0000-0000DE270000}"/>
    <cellStyle name="20% - Accent5 2 2 2 2 2 6" xfId="15701" xr:uid="{00000000-0005-0000-0000-0000DF270000}"/>
    <cellStyle name="20% - Accent5 2 2 2 2 2 7" xfId="15702" xr:uid="{00000000-0005-0000-0000-0000E0270000}"/>
    <cellStyle name="20% - Accent5 2 2 2 2 2 8" xfId="15703" xr:uid="{00000000-0005-0000-0000-0000E1270000}"/>
    <cellStyle name="20% - Accent5 2 2 2 2 2 9" xfId="15704" xr:uid="{00000000-0005-0000-0000-0000E2270000}"/>
    <cellStyle name="20% - Accent5 2 2 2 2 2_OATT calc" xfId="15705" xr:uid="{00000000-0005-0000-0000-0000E3270000}"/>
    <cellStyle name="20% - Accent5 2 2 2 2 3" xfId="5855" xr:uid="{00000000-0005-0000-0000-0000E4270000}"/>
    <cellStyle name="20% - Accent5 2 2 2 2 3 2" xfId="15706" xr:uid="{00000000-0005-0000-0000-0000E5270000}"/>
    <cellStyle name="20% - Accent5 2 2 2 2 3 2 2" xfId="15707" xr:uid="{00000000-0005-0000-0000-0000E6270000}"/>
    <cellStyle name="20% - Accent5 2 2 2 2 3 2 3" xfId="15708" xr:uid="{00000000-0005-0000-0000-0000E7270000}"/>
    <cellStyle name="20% - Accent5 2 2 2 2 3 2_OATT calc" xfId="15709" xr:uid="{00000000-0005-0000-0000-0000E8270000}"/>
    <cellStyle name="20% - Accent5 2 2 2 2 3 3" xfId="15710" xr:uid="{00000000-0005-0000-0000-0000E9270000}"/>
    <cellStyle name="20% - Accent5 2 2 2 2 3 4" xfId="15711" xr:uid="{00000000-0005-0000-0000-0000EA270000}"/>
    <cellStyle name="20% - Accent5 2 2 2 2 3 5" xfId="15712" xr:uid="{00000000-0005-0000-0000-0000EB270000}"/>
    <cellStyle name="20% - Accent5 2 2 2 2 3_OATT calc" xfId="15713" xr:uid="{00000000-0005-0000-0000-0000EC270000}"/>
    <cellStyle name="20% - Accent5 2 2 2 2 4" xfId="15714" xr:uid="{00000000-0005-0000-0000-0000ED270000}"/>
    <cellStyle name="20% - Accent5 2 2 2 2 4 2" xfId="15715" xr:uid="{00000000-0005-0000-0000-0000EE270000}"/>
    <cellStyle name="20% - Accent5 2 2 2 2 4 2 2" xfId="15716" xr:uid="{00000000-0005-0000-0000-0000EF270000}"/>
    <cellStyle name="20% - Accent5 2 2 2 2 4 2 3" xfId="15717" xr:uid="{00000000-0005-0000-0000-0000F0270000}"/>
    <cellStyle name="20% - Accent5 2 2 2 2 4 2_OATT calc" xfId="15718" xr:uid="{00000000-0005-0000-0000-0000F1270000}"/>
    <cellStyle name="20% - Accent5 2 2 2 2 4 3" xfId="15719" xr:uid="{00000000-0005-0000-0000-0000F2270000}"/>
    <cellStyle name="20% - Accent5 2 2 2 2 4 4" xfId="15720" xr:uid="{00000000-0005-0000-0000-0000F3270000}"/>
    <cellStyle name="20% - Accent5 2 2 2 2 4_OATT calc" xfId="15721" xr:uid="{00000000-0005-0000-0000-0000F4270000}"/>
    <cellStyle name="20% - Accent5 2 2 2 2 5" xfId="15722" xr:uid="{00000000-0005-0000-0000-0000F5270000}"/>
    <cellStyle name="20% - Accent5 2 2 2 2 5 2" xfId="15723" xr:uid="{00000000-0005-0000-0000-0000F6270000}"/>
    <cellStyle name="20% - Accent5 2 2 2 2 5 3" xfId="15724" xr:uid="{00000000-0005-0000-0000-0000F7270000}"/>
    <cellStyle name="20% - Accent5 2 2 2 2 5_OATT calc" xfId="15725" xr:uid="{00000000-0005-0000-0000-0000F8270000}"/>
    <cellStyle name="20% - Accent5 2 2 2 2 6" xfId="15726" xr:uid="{00000000-0005-0000-0000-0000F9270000}"/>
    <cellStyle name="20% - Accent5 2 2 2 2 7" xfId="15727" xr:uid="{00000000-0005-0000-0000-0000FA270000}"/>
    <cellStyle name="20% - Accent5 2 2 2 2 8" xfId="15728" xr:uid="{00000000-0005-0000-0000-0000FB270000}"/>
    <cellStyle name="20% - Accent5 2 2 2 2 9" xfId="15729" xr:uid="{00000000-0005-0000-0000-0000FC270000}"/>
    <cellStyle name="20% - Accent5 2 2 2 2_OATT calc" xfId="15730" xr:uid="{00000000-0005-0000-0000-0000FD270000}"/>
    <cellStyle name="20% - Accent5 2 2 2 3" xfId="4480" xr:uid="{00000000-0005-0000-0000-0000FE270000}"/>
    <cellStyle name="20% - Accent5 2 2 2 3 10" xfId="15731" xr:uid="{00000000-0005-0000-0000-0000FF270000}"/>
    <cellStyle name="20% - Accent5 2 2 2 3 11" xfId="15732" xr:uid="{00000000-0005-0000-0000-000000280000}"/>
    <cellStyle name="20% - Accent5 2 2 2 3 2" xfId="15733" xr:uid="{00000000-0005-0000-0000-000001280000}"/>
    <cellStyle name="20% - Accent5 2 2 2 3 2 2" xfId="15734" xr:uid="{00000000-0005-0000-0000-000002280000}"/>
    <cellStyle name="20% - Accent5 2 2 2 3 2 2 2" xfId="15735" xr:uid="{00000000-0005-0000-0000-000003280000}"/>
    <cellStyle name="20% - Accent5 2 2 2 3 2 2 3" xfId="15736" xr:uid="{00000000-0005-0000-0000-000004280000}"/>
    <cellStyle name="20% - Accent5 2 2 2 3 2 2_OATT calc" xfId="15737" xr:uid="{00000000-0005-0000-0000-000005280000}"/>
    <cellStyle name="20% - Accent5 2 2 2 3 2 3" xfId="15738" xr:uid="{00000000-0005-0000-0000-000006280000}"/>
    <cellStyle name="20% - Accent5 2 2 2 3 2 4" xfId="15739" xr:uid="{00000000-0005-0000-0000-000007280000}"/>
    <cellStyle name="20% - Accent5 2 2 2 3 2 5" xfId="15740" xr:uid="{00000000-0005-0000-0000-000008280000}"/>
    <cellStyle name="20% - Accent5 2 2 2 3 2_OATT calc" xfId="15741" xr:uid="{00000000-0005-0000-0000-000009280000}"/>
    <cellStyle name="20% - Accent5 2 2 2 3 3" xfId="15742" xr:uid="{00000000-0005-0000-0000-00000A280000}"/>
    <cellStyle name="20% - Accent5 2 2 2 3 3 2" xfId="15743" xr:uid="{00000000-0005-0000-0000-00000B280000}"/>
    <cellStyle name="20% - Accent5 2 2 2 3 3 2 2" xfId="15744" xr:uid="{00000000-0005-0000-0000-00000C280000}"/>
    <cellStyle name="20% - Accent5 2 2 2 3 3 2 3" xfId="15745" xr:uid="{00000000-0005-0000-0000-00000D280000}"/>
    <cellStyle name="20% - Accent5 2 2 2 3 3 2_OATT calc" xfId="15746" xr:uid="{00000000-0005-0000-0000-00000E280000}"/>
    <cellStyle name="20% - Accent5 2 2 2 3 3 3" xfId="15747" xr:uid="{00000000-0005-0000-0000-00000F280000}"/>
    <cellStyle name="20% - Accent5 2 2 2 3 3 4" xfId="15748" xr:uid="{00000000-0005-0000-0000-000010280000}"/>
    <cellStyle name="20% - Accent5 2 2 2 3 3_OATT calc" xfId="15749" xr:uid="{00000000-0005-0000-0000-000011280000}"/>
    <cellStyle name="20% - Accent5 2 2 2 3 4" xfId="15750" xr:uid="{00000000-0005-0000-0000-000012280000}"/>
    <cellStyle name="20% - Accent5 2 2 2 3 4 2" xfId="15751" xr:uid="{00000000-0005-0000-0000-000013280000}"/>
    <cellStyle name="20% - Accent5 2 2 2 3 4 3" xfId="15752" xr:uid="{00000000-0005-0000-0000-000014280000}"/>
    <cellStyle name="20% - Accent5 2 2 2 3 4_OATT calc" xfId="15753" xr:uid="{00000000-0005-0000-0000-000015280000}"/>
    <cellStyle name="20% - Accent5 2 2 2 3 5" xfId="15754" xr:uid="{00000000-0005-0000-0000-000016280000}"/>
    <cellStyle name="20% - Accent5 2 2 2 3 6" xfId="15755" xr:uid="{00000000-0005-0000-0000-000017280000}"/>
    <cellStyle name="20% - Accent5 2 2 2 3 7" xfId="15756" xr:uid="{00000000-0005-0000-0000-000018280000}"/>
    <cellStyle name="20% - Accent5 2 2 2 3 8" xfId="15757" xr:uid="{00000000-0005-0000-0000-000019280000}"/>
    <cellStyle name="20% - Accent5 2 2 2 3 9" xfId="15758" xr:uid="{00000000-0005-0000-0000-00001A280000}"/>
    <cellStyle name="20% - Accent5 2 2 2 3_OATT calc" xfId="15759" xr:uid="{00000000-0005-0000-0000-00001B280000}"/>
    <cellStyle name="20% - Accent5 2 2 2 4" xfId="5380" xr:uid="{00000000-0005-0000-0000-00001C280000}"/>
    <cellStyle name="20% - Accent5 2 2 2 4 2" xfId="15760" xr:uid="{00000000-0005-0000-0000-00001D280000}"/>
    <cellStyle name="20% - Accent5 2 2 2 4 2 2" xfId="15761" xr:uid="{00000000-0005-0000-0000-00001E280000}"/>
    <cellStyle name="20% - Accent5 2 2 2 4 2 3" xfId="15762" xr:uid="{00000000-0005-0000-0000-00001F280000}"/>
    <cellStyle name="20% - Accent5 2 2 2 4 2_OATT calc" xfId="15763" xr:uid="{00000000-0005-0000-0000-000020280000}"/>
    <cellStyle name="20% - Accent5 2 2 2 4 3" xfId="15764" xr:uid="{00000000-0005-0000-0000-000021280000}"/>
    <cellStyle name="20% - Accent5 2 2 2 4 4" xfId="15765" xr:uid="{00000000-0005-0000-0000-000022280000}"/>
    <cellStyle name="20% - Accent5 2 2 2 4 5" xfId="15766" xr:uid="{00000000-0005-0000-0000-000023280000}"/>
    <cellStyle name="20% - Accent5 2 2 2 4_OATT calc" xfId="15767" xr:uid="{00000000-0005-0000-0000-000024280000}"/>
    <cellStyle name="20% - Accent5 2 2 2 5" xfId="15768" xr:uid="{00000000-0005-0000-0000-000025280000}"/>
    <cellStyle name="20% - Accent5 2 2 2 5 2" xfId="15769" xr:uid="{00000000-0005-0000-0000-000026280000}"/>
    <cellStyle name="20% - Accent5 2 2 2 5 2 2" xfId="15770" xr:uid="{00000000-0005-0000-0000-000027280000}"/>
    <cellStyle name="20% - Accent5 2 2 2 5 2 3" xfId="15771" xr:uid="{00000000-0005-0000-0000-000028280000}"/>
    <cellStyle name="20% - Accent5 2 2 2 5 2_OATT calc" xfId="15772" xr:uid="{00000000-0005-0000-0000-000029280000}"/>
    <cellStyle name="20% - Accent5 2 2 2 5 3" xfId="15773" xr:uid="{00000000-0005-0000-0000-00002A280000}"/>
    <cellStyle name="20% - Accent5 2 2 2 5 4" xfId="15774" xr:uid="{00000000-0005-0000-0000-00002B280000}"/>
    <cellStyle name="20% - Accent5 2 2 2 5_OATT calc" xfId="15775" xr:uid="{00000000-0005-0000-0000-00002C280000}"/>
    <cellStyle name="20% - Accent5 2 2 2 6" xfId="15776" xr:uid="{00000000-0005-0000-0000-00002D280000}"/>
    <cellStyle name="20% - Accent5 2 2 2 6 2" xfId="15777" xr:uid="{00000000-0005-0000-0000-00002E280000}"/>
    <cellStyle name="20% - Accent5 2 2 2 6 3" xfId="15778" xr:uid="{00000000-0005-0000-0000-00002F280000}"/>
    <cellStyle name="20% - Accent5 2 2 2 6_OATT calc" xfId="15779" xr:uid="{00000000-0005-0000-0000-000030280000}"/>
    <cellStyle name="20% - Accent5 2 2 2 7" xfId="15780" xr:uid="{00000000-0005-0000-0000-000031280000}"/>
    <cellStyle name="20% - Accent5 2 2 2 8" xfId="15781" xr:uid="{00000000-0005-0000-0000-000032280000}"/>
    <cellStyle name="20% - Accent5 2 2 2 9" xfId="15782" xr:uid="{00000000-0005-0000-0000-000033280000}"/>
    <cellStyle name="20% - Accent5 2 2 2_OATT calc" xfId="15783" xr:uid="{00000000-0005-0000-0000-000034280000}"/>
    <cellStyle name="20% - Accent5 2 2 3" xfId="3282" xr:uid="{00000000-0005-0000-0000-000035280000}"/>
    <cellStyle name="20% - Accent5 2 2 3 10" xfId="15784" xr:uid="{00000000-0005-0000-0000-000036280000}"/>
    <cellStyle name="20% - Accent5 2 2 3 11" xfId="15785" xr:uid="{00000000-0005-0000-0000-000037280000}"/>
    <cellStyle name="20% - Accent5 2 2 3 12" xfId="15786" xr:uid="{00000000-0005-0000-0000-000038280000}"/>
    <cellStyle name="20% - Accent5 2 2 3 2" xfId="3864" xr:uid="{00000000-0005-0000-0000-000039280000}"/>
    <cellStyle name="20% - Accent5 2 2 3 2 10" xfId="15787" xr:uid="{00000000-0005-0000-0000-00003A280000}"/>
    <cellStyle name="20% - Accent5 2 2 3 2 11" xfId="15788" xr:uid="{00000000-0005-0000-0000-00003B280000}"/>
    <cellStyle name="20% - Accent5 2 2 3 2 2" xfId="4964" xr:uid="{00000000-0005-0000-0000-00003C280000}"/>
    <cellStyle name="20% - Accent5 2 2 3 2 2 10" xfId="15789" xr:uid="{00000000-0005-0000-0000-00003D280000}"/>
    <cellStyle name="20% - Accent5 2 2 3 2 2 11" xfId="15790" xr:uid="{00000000-0005-0000-0000-00003E280000}"/>
    <cellStyle name="20% - Accent5 2 2 3 2 2 2" xfId="15791" xr:uid="{00000000-0005-0000-0000-00003F280000}"/>
    <cellStyle name="20% - Accent5 2 2 3 2 2 2 2" xfId="15792" xr:uid="{00000000-0005-0000-0000-000040280000}"/>
    <cellStyle name="20% - Accent5 2 2 3 2 2 2 2 2" xfId="15793" xr:uid="{00000000-0005-0000-0000-000041280000}"/>
    <cellStyle name="20% - Accent5 2 2 3 2 2 2 2 3" xfId="15794" xr:uid="{00000000-0005-0000-0000-000042280000}"/>
    <cellStyle name="20% - Accent5 2 2 3 2 2 2 2_OATT calc" xfId="15795" xr:uid="{00000000-0005-0000-0000-000043280000}"/>
    <cellStyle name="20% - Accent5 2 2 3 2 2 2 3" xfId="15796" xr:uid="{00000000-0005-0000-0000-000044280000}"/>
    <cellStyle name="20% - Accent5 2 2 3 2 2 2 4" xfId="15797" xr:uid="{00000000-0005-0000-0000-000045280000}"/>
    <cellStyle name="20% - Accent5 2 2 3 2 2 2 5" xfId="15798" xr:uid="{00000000-0005-0000-0000-000046280000}"/>
    <cellStyle name="20% - Accent5 2 2 3 2 2 2_OATT calc" xfId="15799" xr:uid="{00000000-0005-0000-0000-000047280000}"/>
    <cellStyle name="20% - Accent5 2 2 3 2 2 3" xfId="15800" xr:uid="{00000000-0005-0000-0000-000048280000}"/>
    <cellStyle name="20% - Accent5 2 2 3 2 2 3 2" xfId="15801" xr:uid="{00000000-0005-0000-0000-000049280000}"/>
    <cellStyle name="20% - Accent5 2 2 3 2 2 3 2 2" xfId="15802" xr:uid="{00000000-0005-0000-0000-00004A280000}"/>
    <cellStyle name="20% - Accent5 2 2 3 2 2 3 2 3" xfId="15803" xr:uid="{00000000-0005-0000-0000-00004B280000}"/>
    <cellStyle name="20% - Accent5 2 2 3 2 2 3 2_OATT calc" xfId="15804" xr:uid="{00000000-0005-0000-0000-00004C280000}"/>
    <cellStyle name="20% - Accent5 2 2 3 2 2 3 3" xfId="15805" xr:uid="{00000000-0005-0000-0000-00004D280000}"/>
    <cellStyle name="20% - Accent5 2 2 3 2 2 3 4" xfId="15806" xr:uid="{00000000-0005-0000-0000-00004E280000}"/>
    <cellStyle name="20% - Accent5 2 2 3 2 2 3_OATT calc" xfId="15807" xr:uid="{00000000-0005-0000-0000-00004F280000}"/>
    <cellStyle name="20% - Accent5 2 2 3 2 2 4" xfId="15808" xr:uid="{00000000-0005-0000-0000-000050280000}"/>
    <cellStyle name="20% - Accent5 2 2 3 2 2 4 2" xfId="15809" xr:uid="{00000000-0005-0000-0000-000051280000}"/>
    <cellStyle name="20% - Accent5 2 2 3 2 2 4 3" xfId="15810" xr:uid="{00000000-0005-0000-0000-000052280000}"/>
    <cellStyle name="20% - Accent5 2 2 3 2 2 4_OATT calc" xfId="15811" xr:uid="{00000000-0005-0000-0000-000053280000}"/>
    <cellStyle name="20% - Accent5 2 2 3 2 2 5" xfId="15812" xr:uid="{00000000-0005-0000-0000-000054280000}"/>
    <cellStyle name="20% - Accent5 2 2 3 2 2 6" xfId="15813" xr:uid="{00000000-0005-0000-0000-000055280000}"/>
    <cellStyle name="20% - Accent5 2 2 3 2 2 7" xfId="15814" xr:uid="{00000000-0005-0000-0000-000056280000}"/>
    <cellStyle name="20% - Accent5 2 2 3 2 2 8" xfId="15815" xr:uid="{00000000-0005-0000-0000-000057280000}"/>
    <cellStyle name="20% - Accent5 2 2 3 2 2 9" xfId="15816" xr:uid="{00000000-0005-0000-0000-000058280000}"/>
    <cellStyle name="20% - Accent5 2 2 3 2 2_OATT calc" xfId="15817" xr:uid="{00000000-0005-0000-0000-000059280000}"/>
    <cellStyle name="20% - Accent5 2 2 3 2 3" xfId="5920" xr:uid="{00000000-0005-0000-0000-00005A280000}"/>
    <cellStyle name="20% - Accent5 2 2 3 2 3 2" xfId="15818" xr:uid="{00000000-0005-0000-0000-00005B280000}"/>
    <cellStyle name="20% - Accent5 2 2 3 2 3 2 2" xfId="15819" xr:uid="{00000000-0005-0000-0000-00005C280000}"/>
    <cellStyle name="20% - Accent5 2 2 3 2 3 2 3" xfId="15820" xr:uid="{00000000-0005-0000-0000-00005D280000}"/>
    <cellStyle name="20% - Accent5 2 2 3 2 3 2_OATT calc" xfId="15821" xr:uid="{00000000-0005-0000-0000-00005E280000}"/>
    <cellStyle name="20% - Accent5 2 2 3 2 3 3" xfId="15822" xr:uid="{00000000-0005-0000-0000-00005F280000}"/>
    <cellStyle name="20% - Accent5 2 2 3 2 3 4" xfId="15823" xr:uid="{00000000-0005-0000-0000-000060280000}"/>
    <cellStyle name="20% - Accent5 2 2 3 2 3 5" xfId="15824" xr:uid="{00000000-0005-0000-0000-000061280000}"/>
    <cellStyle name="20% - Accent5 2 2 3 2 3_OATT calc" xfId="15825" xr:uid="{00000000-0005-0000-0000-000062280000}"/>
    <cellStyle name="20% - Accent5 2 2 3 2 4" xfId="15826" xr:uid="{00000000-0005-0000-0000-000063280000}"/>
    <cellStyle name="20% - Accent5 2 2 3 2 4 2" xfId="15827" xr:uid="{00000000-0005-0000-0000-000064280000}"/>
    <cellStyle name="20% - Accent5 2 2 3 2 4 2 2" xfId="15828" xr:uid="{00000000-0005-0000-0000-000065280000}"/>
    <cellStyle name="20% - Accent5 2 2 3 2 4 2 3" xfId="15829" xr:uid="{00000000-0005-0000-0000-000066280000}"/>
    <cellStyle name="20% - Accent5 2 2 3 2 4 2_OATT calc" xfId="15830" xr:uid="{00000000-0005-0000-0000-000067280000}"/>
    <cellStyle name="20% - Accent5 2 2 3 2 4 3" xfId="15831" xr:uid="{00000000-0005-0000-0000-000068280000}"/>
    <cellStyle name="20% - Accent5 2 2 3 2 4 4" xfId="15832" xr:uid="{00000000-0005-0000-0000-000069280000}"/>
    <cellStyle name="20% - Accent5 2 2 3 2 4_OATT calc" xfId="15833" xr:uid="{00000000-0005-0000-0000-00006A280000}"/>
    <cellStyle name="20% - Accent5 2 2 3 2 5" xfId="15834" xr:uid="{00000000-0005-0000-0000-00006B280000}"/>
    <cellStyle name="20% - Accent5 2 2 3 2 5 2" xfId="15835" xr:uid="{00000000-0005-0000-0000-00006C280000}"/>
    <cellStyle name="20% - Accent5 2 2 3 2 5 3" xfId="15836" xr:uid="{00000000-0005-0000-0000-00006D280000}"/>
    <cellStyle name="20% - Accent5 2 2 3 2 5_OATT calc" xfId="15837" xr:uid="{00000000-0005-0000-0000-00006E280000}"/>
    <cellStyle name="20% - Accent5 2 2 3 2 6" xfId="15838" xr:uid="{00000000-0005-0000-0000-00006F280000}"/>
    <cellStyle name="20% - Accent5 2 2 3 2 7" xfId="15839" xr:uid="{00000000-0005-0000-0000-000070280000}"/>
    <cellStyle name="20% - Accent5 2 2 3 2 8" xfId="15840" xr:uid="{00000000-0005-0000-0000-000071280000}"/>
    <cellStyle name="20% - Accent5 2 2 3 2 9" xfId="15841" xr:uid="{00000000-0005-0000-0000-000072280000}"/>
    <cellStyle name="20% - Accent5 2 2 3 2_OATT calc" xfId="15842" xr:uid="{00000000-0005-0000-0000-000073280000}"/>
    <cellStyle name="20% - Accent5 2 2 3 3" xfId="4546" xr:uid="{00000000-0005-0000-0000-000074280000}"/>
    <cellStyle name="20% - Accent5 2 2 3 3 10" xfId="15843" xr:uid="{00000000-0005-0000-0000-000075280000}"/>
    <cellStyle name="20% - Accent5 2 2 3 3 11" xfId="15844" xr:uid="{00000000-0005-0000-0000-000076280000}"/>
    <cellStyle name="20% - Accent5 2 2 3 3 2" xfId="15845" xr:uid="{00000000-0005-0000-0000-000077280000}"/>
    <cellStyle name="20% - Accent5 2 2 3 3 2 2" xfId="15846" xr:uid="{00000000-0005-0000-0000-000078280000}"/>
    <cellStyle name="20% - Accent5 2 2 3 3 2 2 2" xfId="15847" xr:uid="{00000000-0005-0000-0000-000079280000}"/>
    <cellStyle name="20% - Accent5 2 2 3 3 2 2 3" xfId="15848" xr:uid="{00000000-0005-0000-0000-00007A280000}"/>
    <cellStyle name="20% - Accent5 2 2 3 3 2 2_OATT calc" xfId="15849" xr:uid="{00000000-0005-0000-0000-00007B280000}"/>
    <cellStyle name="20% - Accent5 2 2 3 3 2 3" xfId="15850" xr:uid="{00000000-0005-0000-0000-00007C280000}"/>
    <cellStyle name="20% - Accent5 2 2 3 3 2 4" xfId="15851" xr:uid="{00000000-0005-0000-0000-00007D280000}"/>
    <cellStyle name="20% - Accent5 2 2 3 3 2 5" xfId="15852" xr:uid="{00000000-0005-0000-0000-00007E280000}"/>
    <cellStyle name="20% - Accent5 2 2 3 3 2_OATT calc" xfId="15853" xr:uid="{00000000-0005-0000-0000-00007F280000}"/>
    <cellStyle name="20% - Accent5 2 2 3 3 3" xfId="15854" xr:uid="{00000000-0005-0000-0000-000080280000}"/>
    <cellStyle name="20% - Accent5 2 2 3 3 3 2" xfId="15855" xr:uid="{00000000-0005-0000-0000-000081280000}"/>
    <cellStyle name="20% - Accent5 2 2 3 3 3 2 2" xfId="15856" xr:uid="{00000000-0005-0000-0000-000082280000}"/>
    <cellStyle name="20% - Accent5 2 2 3 3 3 2 3" xfId="15857" xr:uid="{00000000-0005-0000-0000-000083280000}"/>
    <cellStyle name="20% - Accent5 2 2 3 3 3 2_OATT calc" xfId="15858" xr:uid="{00000000-0005-0000-0000-000084280000}"/>
    <cellStyle name="20% - Accent5 2 2 3 3 3 3" xfId="15859" xr:uid="{00000000-0005-0000-0000-000085280000}"/>
    <cellStyle name="20% - Accent5 2 2 3 3 3 4" xfId="15860" xr:uid="{00000000-0005-0000-0000-000086280000}"/>
    <cellStyle name="20% - Accent5 2 2 3 3 3_OATT calc" xfId="15861" xr:uid="{00000000-0005-0000-0000-000087280000}"/>
    <cellStyle name="20% - Accent5 2 2 3 3 4" xfId="15862" xr:uid="{00000000-0005-0000-0000-000088280000}"/>
    <cellStyle name="20% - Accent5 2 2 3 3 4 2" xfId="15863" xr:uid="{00000000-0005-0000-0000-000089280000}"/>
    <cellStyle name="20% - Accent5 2 2 3 3 4 3" xfId="15864" xr:uid="{00000000-0005-0000-0000-00008A280000}"/>
    <cellStyle name="20% - Accent5 2 2 3 3 4_OATT calc" xfId="15865" xr:uid="{00000000-0005-0000-0000-00008B280000}"/>
    <cellStyle name="20% - Accent5 2 2 3 3 5" xfId="15866" xr:uid="{00000000-0005-0000-0000-00008C280000}"/>
    <cellStyle name="20% - Accent5 2 2 3 3 6" xfId="15867" xr:uid="{00000000-0005-0000-0000-00008D280000}"/>
    <cellStyle name="20% - Accent5 2 2 3 3 7" xfId="15868" xr:uid="{00000000-0005-0000-0000-00008E280000}"/>
    <cellStyle name="20% - Accent5 2 2 3 3 8" xfId="15869" xr:uid="{00000000-0005-0000-0000-00008F280000}"/>
    <cellStyle name="20% - Accent5 2 2 3 3 9" xfId="15870" xr:uid="{00000000-0005-0000-0000-000090280000}"/>
    <cellStyle name="20% - Accent5 2 2 3 3_OATT calc" xfId="15871" xr:uid="{00000000-0005-0000-0000-000091280000}"/>
    <cellStyle name="20% - Accent5 2 2 3 4" xfId="5446" xr:uid="{00000000-0005-0000-0000-000092280000}"/>
    <cellStyle name="20% - Accent5 2 2 3 4 2" xfId="15872" xr:uid="{00000000-0005-0000-0000-000093280000}"/>
    <cellStyle name="20% - Accent5 2 2 3 4 2 2" xfId="15873" xr:uid="{00000000-0005-0000-0000-000094280000}"/>
    <cellStyle name="20% - Accent5 2 2 3 4 2 3" xfId="15874" xr:uid="{00000000-0005-0000-0000-000095280000}"/>
    <cellStyle name="20% - Accent5 2 2 3 4 2_OATT calc" xfId="15875" xr:uid="{00000000-0005-0000-0000-000096280000}"/>
    <cellStyle name="20% - Accent5 2 2 3 4 3" xfId="15876" xr:uid="{00000000-0005-0000-0000-000097280000}"/>
    <cellStyle name="20% - Accent5 2 2 3 4 4" xfId="15877" xr:uid="{00000000-0005-0000-0000-000098280000}"/>
    <cellStyle name="20% - Accent5 2 2 3 4 5" xfId="15878" xr:uid="{00000000-0005-0000-0000-000099280000}"/>
    <cellStyle name="20% - Accent5 2 2 3 4_OATT calc" xfId="15879" xr:uid="{00000000-0005-0000-0000-00009A280000}"/>
    <cellStyle name="20% - Accent5 2 2 3 5" xfId="15880" xr:uid="{00000000-0005-0000-0000-00009B280000}"/>
    <cellStyle name="20% - Accent5 2 2 3 5 2" xfId="15881" xr:uid="{00000000-0005-0000-0000-00009C280000}"/>
    <cellStyle name="20% - Accent5 2 2 3 5 2 2" xfId="15882" xr:uid="{00000000-0005-0000-0000-00009D280000}"/>
    <cellStyle name="20% - Accent5 2 2 3 5 2 3" xfId="15883" xr:uid="{00000000-0005-0000-0000-00009E280000}"/>
    <cellStyle name="20% - Accent5 2 2 3 5 2_OATT calc" xfId="15884" xr:uid="{00000000-0005-0000-0000-00009F280000}"/>
    <cellStyle name="20% - Accent5 2 2 3 5 3" xfId="15885" xr:uid="{00000000-0005-0000-0000-0000A0280000}"/>
    <cellStyle name="20% - Accent5 2 2 3 5 4" xfId="15886" xr:uid="{00000000-0005-0000-0000-0000A1280000}"/>
    <cellStyle name="20% - Accent5 2 2 3 5_OATT calc" xfId="15887" xr:uid="{00000000-0005-0000-0000-0000A2280000}"/>
    <cellStyle name="20% - Accent5 2 2 3 6" xfId="15888" xr:uid="{00000000-0005-0000-0000-0000A3280000}"/>
    <cellStyle name="20% - Accent5 2 2 3 6 2" xfId="15889" xr:uid="{00000000-0005-0000-0000-0000A4280000}"/>
    <cellStyle name="20% - Accent5 2 2 3 6 3" xfId="15890" xr:uid="{00000000-0005-0000-0000-0000A5280000}"/>
    <cellStyle name="20% - Accent5 2 2 3 6_OATT calc" xfId="15891" xr:uid="{00000000-0005-0000-0000-0000A6280000}"/>
    <cellStyle name="20% - Accent5 2 2 3 7" xfId="15892" xr:uid="{00000000-0005-0000-0000-0000A7280000}"/>
    <cellStyle name="20% - Accent5 2 2 3 8" xfId="15893" xr:uid="{00000000-0005-0000-0000-0000A8280000}"/>
    <cellStyle name="20% - Accent5 2 2 3 9" xfId="15894" xr:uid="{00000000-0005-0000-0000-0000A9280000}"/>
    <cellStyle name="20% - Accent5 2 2 3_OATT calc" xfId="15895" xr:uid="{00000000-0005-0000-0000-0000AA280000}"/>
    <cellStyle name="20% - Accent5 2 2 4" xfId="3598" xr:uid="{00000000-0005-0000-0000-0000AB280000}"/>
    <cellStyle name="20% - Accent5 2 2 4 10" xfId="15896" xr:uid="{00000000-0005-0000-0000-0000AC280000}"/>
    <cellStyle name="20% - Accent5 2 2 4 11" xfId="15897" xr:uid="{00000000-0005-0000-0000-0000AD280000}"/>
    <cellStyle name="20% - Accent5 2 2 4 2" xfId="4699" xr:uid="{00000000-0005-0000-0000-0000AE280000}"/>
    <cellStyle name="20% - Accent5 2 2 4 2 10" xfId="15898" xr:uid="{00000000-0005-0000-0000-0000AF280000}"/>
    <cellStyle name="20% - Accent5 2 2 4 2 11" xfId="15899" xr:uid="{00000000-0005-0000-0000-0000B0280000}"/>
    <cellStyle name="20% - Accent5 2 2 4 2 2" xfId="15900" xr:uid="{00000000-0005-0000-0000-0000B1280000}"/>
    <cellStyle name="20% - Accent5 2 2 4 2 2 2" xfId="15901" xr:uid="{00000000-0005-0000-0000-0000B2280000}"/>
    <cellStyle name="20% - Accent5 2 2 4 2 2 2 2" xfId="15902" xr:uid="{00000000-0005-0000-0000-0000B3280000}"/>
    <cellStyle name="20% - Accent5 2 2 4 2 2 2 3" xfId="15903" xr:uid="{00000000-0005-0000-0000-0000B4280000}"/>
    <cellStyle name="20% - Accent5 2 2 4 2 2 2_OATT calc" xfId="15904" xr:uid="{00000000-0005-0000-0000-0000B5280000}"/>
    <cellStyle name="20% - Accent5 2 2 4 2 2 3" xfId="15905" xr:uid="{00000000-0005-0000-0000-0000B6280000}"/>
    <cellStyle name="20% - Accent5 2 2 4 2 2 4" xfId="15906" xr:uid="{00000000-0005-0000-0000-0000B7280000}"/>
    <cellStyle name="20% - Accent5 2 2 4 2 2 5" xfId="15907" xr:uid="{00000000-0005-0000-0000-0000B8280000}"/>
    <cellStyle name="20% - Accent5 2 2 4 2 2_OATT calc" xfId="15908" xr:uid="{00000000-0005-0000-0000-0000B9280000}"/>
    <cellStyle name="20% - Accent5 2 2 4 2 3" xfId="15909" xr:uid="{00000000-0005-0000-0000-0000BA280000}"/>
    <cellStyle name="20% - Accent5 2 2 4 2 3 2" xfId="15910" xr:uid="{00000000-0005-0000-0000-0000BB280000}"/>
    <cellStyle name="20% - Accent5 2 2 4 2 3 2 2" xfId="15911" xr:uid="{00000000-0005-0000-0000-0000BC280000}"/>
    <cellStyle name="20% - Accent5 2 2 4 2 3 2 3" xfId="15912" xr:uid="{00000000-0005-0000-0000-0000BD280000}"/>
    <cellStyle name="20% - Accent5 2 2 4 2 3 2_OATT calc" xfId="15913" xr:uid="{00000000-0005-0000-0000-0000BE280000}"/>
    <cellStyle name="20% - Accent5 2 2 4 2 3 3" xfId="15914" xr:uid="{00000000-0005-0000-0000-0000BF280000}"/>
    <cellStyle name="20% - Accent5 2 2 4 2 3 4" xfId="15915" xr:uid="{00000000-0005-0000-0000-0000C0280000}"/>
    <cellStyle name="20% - Accent5 2 2 4 2 3_OATT calc" xfId="15916" xr:uid="{00000000-0005-0000-0000-0000C1280000}"/>
    <cellStyle name="20% - Accent5 2 2 4 2 4" xfId="15917" xr:uid="{00000000-0005-0000-0000-0000C2280000}"/>
    <cellStyle name="20% - Accent5 2 2 4 2 4 2" xfId="15918" xr:uid="{00000000-0005-0000-0000-0000C3280000}"/>
    <cellStyle name="20% - Accent5 2 2 4 2 4 3" xfId="15919" xr:uid="{00000000-0005-0000-0000-0000C4280000}"/>
    <cellStyle name="20% - Accent5 2 2 4 2 4_OATT calc" xfId="15920" xr:uid="{00000000-0005-0000-0000-0000C5280000}"/>
    <cellStyle name="20% - Accent5 2 2 4 2 5" xfId="15921" xr:uid="{00000000-0005-0000-0000-0000C6280000}"/>
    <cellStyle name="20% - Accent5 2 2 4 2 6" xfId="15922" xr:uid="{00000000-0005-0000-0000-0000C7280000}"/>
    <cellStyle name="20% - Accent5 2 2 4 2 7" xfId="15923" xr:uid="{00000000-0005-0000-0000-0000C8280000}"/>
    <cellStyle name="20% - Accent5 2 2 4 2 8" xfId="15924" xr:uid="{00000000-0005-0000-0000-0000C9280000}"/>
    <cellStyle name="20% - Accent5 2 2 4 2 9" xfId="15925" xr:uid="{00000000-0005-0000-0000-0000CA280000}"/>
    <cellStyle name="20% - Accent5 2 2 4 2_OATT calc" xfId="15926" xr:uid="{00000000-0005-0000-0000-0000CB280000}"/>
    <cellStyle name="20% - Accent5 2 2 4 3" xfId="5662" xr:uid="{00000000-0005-0000-0000-0000CC280000}"/>
    <cellStyle name="20% - Accent5 2 2 4 3 2" xfId="15927" xr:uid="{00000000-0005-0000-0000-0000CD280000}"/>
    <cellStyle name="20% - Accent5 2 2 4 3 2 2" xfId="15928" xr:uid="{00000000-0005-0000-0000-0000CE280000}"/>
    <cellStyle name="20% - Accent5 2 2 4 3 2 3" xfId="15929" xr:uid="{00000000-0005-0000-0000-0000CF280000}"/>
    <cellStyle name="20% - Accent5 2 2 4 3 2_OATT calc" xfId="15930" xr:uid="{00000000-0005-0000-0000-0000D0280000}"/>
    <cellStyle name="20% - Accent5 2 2 4 3 3" xfId="15931" xr:uid="{00000000-0005-0000-0000-0000D1280000}"/>
    <cellStyle name="20% - Accent5 2 2 4 3 4" xfId="15932" xr:uid="{00000000-0005-0000-0000-0000D2280000}"/>
    <cellStyle name="20% - Accent5 2 2 4 3 5" xfId="15933" xr:uid="{00000000-0005-0000-0000-0000D3280000}"/>
    <cellStyle name="20% - Accent5 2 2 4 3_OATT calc" xfId="15934" xr:uid="{00000000-0005-0000-0000-0000D4280000}"/>
    <cellStyle name="20% - Accent5 2 2 4 4" xfId="15935" xr:uid="{00000000-0005-0000-0000-0000D5280000}"/>
    <cellStyle name="20% - Accent5 2 2 4 4 2" xfId="15936" xr:uid="{00000000-0005-0000-0000-0000D6280000}"/>
    <cellStyle name="20% - Accent5 2 2 4 4 2 2" xfId="15937" xr:uid="{00000000-0005-0000-0000-0000D7280000}"/>
    <cellStyle name="20% - Accent5 2 2 4 4 2 3" xfId="15938" xr:uid="{00000000-0005-0000-0000-0000D8280000}"/>
    <cellStyle name="20% - Accent5 2 2 4 4 2_OATT calc" xfId="15939" xr:uid="{00000000-0005-0000-0000-0000D9280000}"/>
    <cellStyle name="20% - Accent5 2 2 4 4 3" xfId="15940" xr:uid="{00000000-0005-0000-0000-0000DA280000}"/>
    <cellStyle name="20% - Accent5 2 2 4 4 4" xfId="15941" xr:uid="{00000000-0005-0000-0000-0000DB280000}"/>
    <cellStyle name="20% - Accent5 2 2 4 4_OATT calc" xfId="15942" xr:uid="{00000000-0005-0000-0000-0000DC280000}"/>
    <cellStyle name="20% - Accent5 2 2 4 5" xfId="15943" xr:uid="{00000000-0005-0000-0000-0000DD280000}"/>
    <cellStyle name="20% - Accent5 2 2 4 5 2" xfId="15944" xr:uid="{00000000-0005-0000-0000-0000DE280000}"/>
    <cellStyle name="20% - Accent5 2 2 4 5 3" xfId="15945" xr:uid="{00000000-0005-0000-0000-0000DF280000}"/>
    <cellStyle name="20% - Accent5 2 2 4 5_OATT calc" xfId="15946" xr:uid="{00000000-0005-0000-0000-0000E0280000}"/>
    <cellStyle name="20% - Accent5 2 2 4 6" xfId="15947" xr:uid="{00000000-0005-0000-0000-0000E1280000}"/>
    <cellStyle name="20% - Accent5 2 2 4 7" xfId="15948" xr:uid="{00000000-0005-0000-0000-0000E2280000}"/>
    <cellStyle name="20% - Accent5 2 2 4 8" xfId="15949" xr:uid="{00000000-0005-0000-0000-0000E3280000}"/>
    <cellStyle name="20% - Accent5 2 2 4 9" xfId="15950" xr:uid="{00000000-0005-0000-0000-0000E4280000}"/>
    <cellStyle name="20% - Accent5 2 2 4_OATT calc" xfId="15951" xr:uid="{00000000-0005-0000-0000-0000E5280000}"/>
    <cellStyle name="20% - Accent5 2 2 5" xfId="4278" xr:uid="{00000000-0005-0000-0000-0000E6280000}"/>
    <cellStyle name="20% - Accent5 2 2 5 10" xfId="15952" xr:uid="{00000000-0005-0000-0000-0000E7280000}"/>
    <cellStyle name="20% - Accent5 2 2 5 11" xfId="15953" xr:uid="{00000000-0005-0000-0000-0000E8280000}"/>
    <cellStyle name="20% - Accent5 2 2 5 2" xfId="15954" xr:uid="{00000000-0005-0000-0000-0000E9280000}"/>
    <cellStyle name="20% - Accent5 2 2 5 2 2" xfId="15955" xr:uid="{00000000-0005-0000-0000-0000EA280000}"/>
    <cellStyle name="20% - Accent5 2 2 5 2 2 2" xfId="15956" xr:uid="{00000000-0005-0000-0000-0000EB280000}"/>
    <cellStyle name="20% - Accent5 2 2 5 2 2 3" xfId="15957" xr:uid="{00000000-0005-0000-0000-0000EC280000}"/>
    <cellStyle name="20% - Accent5 2 2 5 2 2_OATT calc" xfId="15958" xr:uid="{00000000-0005-0000-0000-0000ED280000}"/>
    <cellStyle name="20% - Accent5 2 2 5 2 3" xfId="15959" xr:uid="{00000000-0005-0000-0000-0000EE280000}"/>
    <cellStyle name="20% - Accent5 2 2 5 2 4" xfId="15960" xr:uid="{00000000-0005-0000-0000-0000EF280000}"/>
    <cellStyle name="20% - Accent5 2 2 5 2 5" xfId="15961" xr:uid="{00000000-0005-0000-0000-0000F0280000}"/>
    <cellStyle name="20% - Accent5 2 2 5 2_OATT calc" xfId="15962" xr:uid="{00000000-0005-0000-0000-0000F1280000}"/>
    <cellStyle name="20% - Accent5 2 2 5 3" xfId="15963" xr:uid="{00000000-0005-0000-0000-0000F2280000}"/>
    <cellStyle name="20% - Accent5 2 2 5 3 2" xfId="15964" xr:uid="{00000000-0005-0000-0000-0000F3280000}"/>
    <cellStyle name="20% - Accent5 2 2 5 3 2 2" xfId="15965" xr:uid="{00000000-0005-0000-0000-0000F4280000}"/>
    <cellStyle name="20% - Accent5 2 2 5 3 2 3" xfId="15966" xr:uid="{00000000-0005-0000-0000-0000F5280000}"/>
    <cellStyle name="20% - Accent5 2 2 5 3 2_OATT calc" xfId="15967" xr:uid="{00000000-0005-0000-0000-0000F6280000}"/>
    <cellStyle name="20% - Accent5 2 2 5 3 3" xfId="15968" xr:uid="{00000000-0005-0000-0000-0000F7280000}"/>
    <cellStyle name="20% - Accent5 2 2 5 3 4" xfId="15969" xr:uid="{00000000-0005-0000-0000-0000F8280000}"/>
    <cellStyle name="20% - Accent5 2 2 5 3_OATT calc" xfId="15970" xr:uid="{00000000-0005-0000-0000-0000F9280000}"/>
    <cellStyle name="20% - Accent5 2 2 5 4" xfId="15971" xr:uid="{00000000-0005-0000-0000-0000FA280000}"/>
    <cellStyle name="20% - Accent5 2 2 5 4 2" xfId="15972" xr:uid="{00000000-0005-0000-0000-0000FB280000}"/>
    <cellStyle name="20% - Accent5 2 2 5 4 3" xfId="15973" xr:uid="{00000000-0005-0000-0000-0000FC280000}"/>
    <cellStyle name="20% - Accent5 2 2 5 4_OATT calc" xfId="15974" xr:uid="{00000000-0005-0000-0000-0000FD280000}"/>
    <cellStyle name="20% - Accent5 2 2 5 5" xfId="15975" xr:uid="{00000000-0005-0000-0000-0000FE280000}"/>
    <cellStyle name="20% - Accent5 2 2 5 6" xfId="15976" xr:uid="{00000000-0005-0000-0000-0000FF280000}"/>
    <cellStyle name="20% - Accent5 2 2 5 7" xfId="15977" xr:uid="{00000000-0005-0000-0000-000000290000}"/>
    <cellStyle name="20% - Accent5 2 2 5 8" xfId="15978" xr:uid="{00000000-0005-0000-0000-000001290000}"/>
    <cellStyle name="20% - Accent5 2 2 5 9" xfId="15979" xr:uid="{00000000-0005-0000-0000-000002290000}"/>
    <cellStyle name="20% - Accent5 2 2 5_OATT calc" xfId="15980" xr:uid="{00000000-0005-0000-0000-000003290000}"/>
    <cellStyle name="20% - Accent5 2 2 6" xfId="5178" xr:uid="{00000000-0005-0000-0000-000004290000}"/>
    <cellStyle name="20% - Accent5 2 2 6 2" xfId="15981" xr:uid="{00000000-0005-0000-0000-000005290000}"/>
    <cellStyle name="20% - Accent5 2 2 6 2 2" xfId="15982" xr:uid="{00000000-0005-0000-0000-000006290000}"/>
    <cellStyle name="20% - Accent5 2 2 6 2 3" xfId="15983" xr:uid="{00000000-0005-0000-0000-000007290000}"/>
    <cellStyle name="20% - Accent5 2 2 6 2_OATT calc" xfId="15984" xr:uid="{00000000-0005-0000-0000-000008290000}"/>
    <cellStyle name="20% - Accent5 2 2 6 3" xfId="15985" xr:uid="{00000000-0005-0000-0000-000009290000}"/>
    <cellStyle name="20% - Accent5 2 2 6 4" xfId="15986" xr:uid="{00000000-0005-0000-0000-00000A290000}"/>
    <cellStyle name="20% - Accent5 2 2 6 5" xfId="15987" xr:uid="{00000000-0005-0000-0000-00000B290000}"/>
    <cellStyle name="20% - Accent5 2 2 6_OATT calc" xfId="15988" xr:uid="{00000000-0005-0000-0000-00000C290000}"/>
    <cellStyle name="20% - Accent5 2 2 7" xfId="3011" xr:uid="{00000000-0005-0000-0000-00000D290000}"/>
    <cellStyle name="20% - Accent5 2 2 7 2" xfId="15989" xr:uid="{00000000-0005-0000-0000-00000E290000}"/>
    <cellStyle name="20% - Accent5 2 2 7 2 2" xfId="15990" xr:uid="{00000000-0005-0000-0000-00000F290000}"/>
    <cellStyle name="20% - Accent5 2 2 7 2 3" xfId="15991" xr:uid="{00000000-0005-0000-0000-000010290000}"/>
    <cellStyle name="20% - Accent5 2 2 7 2_OATT calc" xfId="15992" xr:uid="{00000000-0005-0000-0000-000011290000}"/>
    <cellStyle name="20% - Accent5 2 2 7 3" xfId="15993" xr:uid="{00000000-0005-0000-0000-000012290000}"/>
    <cellStyle name="20% - Accent5 2 2 7 4" xfId="15994" xr:uid="{00000000-0005-0000-0000-000013290000}"/>
    <cellStyle name="20% - Accent5 2 2 7_OATT calc" xfId="15995" xr:uid="{00000000-0005-0000-0000-000014290000}"/>
    <cellStyle name="20% - Accent5 2 2 8" xfId="15996" xr:uid="{00000000-0005-0000-0000-000015290000}"/>
    <cellStyle name="20% - Accent5 2 2 8 2" xfId="15997" xr:uid="{00000000-0005-0000-0000-000016290000}"/>
    <cellStyle name="20% - Accent5 2 2 8 2 2" xfId="15998" xr:uid="{00000000-0005-0000-0000-000017290000}"/>
    <cellStyle name="20% - Accent5 2 2 8 2 3" xfId="15999" xr:uid="{00000000-0005-0000-0000-000018290000}"/>
    <cellStyle name="20% - Accent5 2 2 8 2_OATT calc" xfId="16000" xr:uid="{00000000-0005-0000-0000-000019290000}"/>
    <cellStyle name="20% - Accent5 2 2 8 3" xfId="16001" xr:uid="{00000000-0005-0000-0000-00001A290000}"/>
    <cellStyle name="20% - Accent5 2 2 8 4" xfId="16002" xr:uid="{00000000-0005-0000-0000-00001B290000}"/>
    <cellStyle name="20% - Accent5 2 2 8_OATT calc" xfId="16003" xr:uid="{00000000-0005-0000-0000-00001C290000}"/>
    <cellStyle name="20% - Accent5 2 2 9" xfId="16004" xr:uid="{00000000-0005-0000-0000-00001D290000}"/>
    <cellStyle name="20% - Accent5 2 2 9 2" xfId="16005" xr:uid="{00000000-0005-0000-0000-00001E290000}"/>
    <cellStyle name="20% - Accent5 2 2 9 3" xfId="16006" xr:uid="{00000000-0005-0000-0000-00001F290000}"/>
    <cellStyle name="20% - Accent5 2 2 9_OATT calc" xfId="16007" xr:uid="{00000000-0005-0000-0000-000020290000}"/>
    <cellStyle name="20% - Accent5 2 2_OATT calc" xfId="16008" xr:uid="{00000000-0005-0000-0000-000021290000}"/>
    <cellStyle name="20% - Accent5 2 3" xfId="3065" xr:uid="{00000000-0005-0000-0000-000022290000}"/>
    <cellStyle name="20% - Accent5 2 3 2" xfId="16009" xr:uid="{00000000-0005-0000-0000-000023290000}"/>
    <cellStyle name="20% - Accent5 2 4" xfId="3108" xr:uid="{00000000-0005-0000-0000-000024290000}"/>
    <cellStyle name="20% - Accent5 2 4 10" xfId="16010" xr:uid="{00000000-0005-0000-0000-000025290000}"/>
    <cellStyle name="20% - Accent5 2 4 11" xfId="16011" xr:uid="{00000000-0005-0000-0000-000026290000}"/>
    <cellStyle name="20% - Accent5 2 4 12" xfId="16012" xr:uid="{00000000-0005-0000-0000-000027290000}"/>
    <cellStyle name="20% - Accent5 2 4 2" xfId="3693" xr:uid="{00000000-0005-0000-0000-000028290000}"/>
    <cellStyle name="20% - Accent5 2 4 2 10" xfId="16013" xr:uid="{00000000-0005-0000-0000-000029290000}"/>
    <cellStyle name="20% - Accent5 2 4 2 11" xfId="16014" xr:uid="{00000000-0005-0000-0000-00002A290000}"/>
    <cellStyle name="20% - Accent5 2 4 2 2" xfId="4793" xr:uid="{00000000-0005-0000-0000-00002B290000}"/>
    <cellStyle name="20% - Accent5 2 4 2 2 10" xfId="16015" xr:uid="{00000000-0005-0000-0000-00002C290000}"/>
    <cellStyle name="20% - Accent5 2 4 2 2 11" xfId="16016" xr:uid="{00000000-0005-0000-0000-00002D290000}"/>
    <cellStyle name="20% - Accent5 2 4 2 2 2" xfId="16017" xr:uid="{00000000-0005-0000-0000-00002E290000}"/>
    <cellStyle name="20% - Accent5 2 4 2 2 2 2" xfId="16018" xr:uid="{00000000-0005-0000-0000-00002F290000}"/>
    <cellStyle name="20% - Accent5 2 4 2 2 2 2 2" xfId="16019" xr:uid="{00000000-0005-0000-0000-000030290000}"/>
    <cellStyle name="20% - Accent5 2 4 2 2 2 2 3" xfId="16020" xr:uid="{00000000-0005-0000-0000-000031290000}"/>
    <cellStyle name="20% - Accent5 2 4 2 2 2 2_OATT calc" xfId="16021" xr:uid="{00000000-0005-0000-0000-000032290000}"/>
    <cellStyle name="20% - Accent5 2 4 2 2 2 3" xfId="16022" xr:uid="{00000000-0005-0000-0000-000033290000}"/>
    <cellStyle name="20% - Accent5 2 4 2 2 2 4" xfId="16023" xr:uid="{00000000-0005-0000-0000-000034290000}"/>
    <cellStyle name="20% - Accent5 2 4 2 2 2 5" xfId="16024" xr:uid="{00000000-0005-0000-0000-000035290000}"/>
    <cellStyle name="20% - Accent5 2 4 2 2 2_OATT calc" xfId="16025" xr:uid="{00000000-0005-0000-0000-000036290000}"/>
    <cellStyle name="20% - Accent5 2 4 2 2 3" xfId="16026" xr:uid="{00000000-0005-0000-0000-000037290000}"/>
    <cellStyle name="20% - Accent5 2 4 2 2 3 2" xfId="16027" xr:uid="{00000000-0005-0000-0000-000038290000}"/>
    <cellStyle name="20% - Accent5 2 4 2 2 3 2 2" xfId="16028" xr:uid="{00000000-0005-0000-0000-000039290000}"/>
    <cellStyle name="20% - Accent5 2 4 2 2 3 2 3" xfId="16029" xr:uid="{00000000-0005-0000-0000-00003A290000}"/>
    <cellStyle name="20% - Accent5 2 4 2 2 3 2_OATT calc" xfId="16030" xr:uid="{00000000-0005-0000-0000-00003B290000}"/>
    <cellStyle name="20% - Accent5 2 4 2 2 3 3" xfId="16031" xr:uid="{00000000-0005-0000-0000-00003C290000}"/>
    <cellStyle name="20% - Accent5 2 4 2 2 3 4" xfId="16032" xr:uid="{00000000-0005-0000-0000-00003D290000}"/>
    <cellStyle name="20% - Accent5 2 4 2 2 3_OATT calc" xfId="16033" xr:uid="{00000000-0005-0000-0000-00003E290000}"/>
    <cellStyle name="20% - Accent5 2 4 2 2 4" xfId="16034" xr:uid="{00000000-0005-0000-0000-00003F290000}"/>
    <cellStyle name="20% - Accent5 2 4 2 2 4 2" xfId="16035" xr:uid="{00000000-0005-0000-0000-000040290000}"/>
    <cellStyle name="20% - Accent5 2 4 2 2 4 3" xfId="16036" xr:uid="{00000000-0005-0000-0000-000041290000}"/>
    <cellStyle name="20% - Accent5 2 4 2 2 4_OATT calc" xfId="16037" xr:uid="{00000000-0005-0000-0000-000042290000}"/>
    <cellStyle name="20% - Accent5 2 4 2 2 5" xfId="16038" xr:uid="{00000000-0005-0000-0000-000043290000}"/>
    <cellStyle name="20% - Accent5 2 4 2 2 6" xfId="16039" xr:uid="{00000000-0005-0000-0000-000044290000}"/>
    <cellStyle name="20% - Accent5 2 4 2 2 7" xfId="16040" xr:uid="{00000000-0005-0000-0000-000045290000}"/>
    <cellStyle name="20% - Accent5 2 4 2 2 8" xfId="16041" xr:uid="{00000000-0005-0000-0000-000046290000}"/>
    <cellStyle name="20% - Accent5 2 4 2 2 9" xfId="16042" xr:uid="{00000000-0005-0000-0000-000047290000}"/>
    <cellStyle name="20% - Accent5 2 4 2 2_OATT calc" xfId="16043" xr:uid="{00000000-0005-0000-0000-000048290000}"/>
    <cellStyle name="20% - Accent5 2 4 2 3" xfId="5753" xr:uid="{00000000-0005-0000-0000-000049290000}"/>
    <cellStyle name="20% - Accent5 2 4 2 3 2" xfId="16044" xr:uid="{00000000-0005-0000-0000-00004A290000}"/>
    <cellStyle name="20% - Accent5 2 4 2 3 2 2" xfId="16045" xr:uid="{00000000-0005-0000-0000-00004B290000}"/>
    <cellStyle name="20% - Accent5 2 4 2 3 2 3" xfId="16046" xr:uid="{00000000-0005-0000-0000-00004C290000}"/>
    <cellStyle name="20% - Accent5 2 4 2 3 2_OATT calc" xfId="16047" xr:uid="{00000000-0005-0000-0000-00004D290000}"/>
    <cellStyle name="20% - Accent5 2 4 2 3 3" xfId="16048" xr:uid="{00000000-0005-0000-0000-00004E290000}"/>
    <cellStyle name="20% - Accent5 2 4 2 3 4" xfId="16049" xr:uid="{00000000-0005-0000-0000-00004F290000}"/>
    <cellStyle name="20% - Accent5 2 4 2 3 5" xfId="16050" xr:uid="{00000000-0005-0000-0000-000050290000}"/>
    <cellStyle name="20% - Accent5 2 4 2 3_OATT calc" xfId="16051" xr:uid="{00000000-0005-0000-0000-000051290000}"/>
    <cellStyle name="20% - Accent5 2 4 2 4" xfId="16052" xr:uid="{00000000-0005-0000-0000-000052290000}"/>
    <cellStyle name="20% - Accent5 2 4 2 4 2" xfId="16053" xr:uid="{00000000-0005-0000-0000-000053290000}"/>
    <cellStyle name="20% - Accent5 2 4 2 4 2 2" xfId="16054" xr:uid="{00000000-0005-0000-0000-000054290000}"/>
    <cellStyle name="20% - Accent5 2 4 2 4 2 3" xfId="16055" xr:uid="{00000000-0005-0000-0000-000055290000}"/>
    <cellStyle name="20% - Accent5 2 4 2 4 2_OATT calc" xfId="16056" xr:uid="{00000000-0005-0000-0000-000056290000}"/>
    <cellStyle name="20% - Accent5 2 4 2 4 3" xfId="16057" xr:uid="{00000000-0005-0000-0000-000057290000}"/>
    <cellStyle name="20% - Accent5 2 4 2 4 4" xfId="16058" xr:uid="{00000000-0005-0000-0000-000058290000}"/>
    <cellStyle name="20% - Accent5 2 4 2 4_OATT calc" xfId="16059" xr:uid="{00000000-0005-0000-0000-000059290000}"/>
    <cellStyle name="20% - Accent5 2 4 2 5" xfId="16060" xr:uid="{00000000-0005-0000-0000-00005A290000}"/>
    <cellStyle name="20% - Accent5 2 4 2 5 2" xfId="16061" xr:uid="{00000000-0005-0000-0000-00005B290000}"/>
    <cellStyle name="20% - Accent5 2 4 2 5 3" xfId="16062" xr:uid="{00000000-0005-0000-0000-00005C290000}"/>
    <cellStyle name="20% - Accent5 2 4 2 5_OATT calc" xfId="16063" xr:uid="{00000000-0005-0000-0000-00005D290000}"/>
    <cellStyle name="20% - Accent5 2 4 2 6" xfId="16064" xr:uid="{00000000-0005-0000-0000-00005E290000}"/>
    <cellStyle name="20% - Accent5 2 4 2 7" xfId="16065" xr:uid="{00000000-0005-0000-0000-00005F290000}"/>
    <cellStyle name="20% - Accent5 2 4 2 8" xfId="16066" xr:uid="{00000000-0005-0000-0000-000060290000}"/>
    <cellStyle name="20% - Accent5 2 4 2 9" xfId="16067" xr:uid="{00000000-0005-0000-0000-000061290000}"/>
    <cellStyle name="20% - Accent5 2 4 2_OATT calc" xfId="16068" xr:uid="{00000000-0005-0000-0000-000062290000}"/>
    <cellStyle name="20% - Accent5 2 4 3" xfId="4375" xr:uid="{00000000-0005-0000-0000-000063290000}"/>
    <cellStyle name="20% - Accent5 2 4 3 10" xfId="16069" xr:uid="{00000000-0005-0000-0000-000064290000}"/>
    <cellStyle name="20% - Accent5 2 4 3 11" xfId="16070" xr:uid="{00000000-0005-0000-0000-000065290000}"/>
    <cellStyle name="20% - Accent5 2 4 3 2" xfId="16071" xr:uid="{00000000-0005-0000-0000-000066290000}"/>
    <cellStyle name="20% - Accent5 2 4 3 2 2" xfId="16072" xr:uid="{00000000-0005-0000-0000-000067290000}"/>
    <cellStyle name="20% - Accent5 2 4 3 2 2 2" xfId="16073" xr:uid="{00000000-0005-0000-0000-000068290000}"/>
    <cellStyle name="20% - Accent5 2 4 3 2 2 3" xfId="16074" xr:uid="{00000000-0005-0000-0000-000069290000}"/>
    <cellStyle name="20% - Accent5 2 4 3 2 2_OATT calc" xfId="16075" xr:uid="{00000000-0005-0000-0000-00006A290000}"/>
    <cellStyle name="20% - Accent5 2 4 3 2 3" xfId="16076" xr:uid="{00000000-0005-0000-0000-00006B290000}"/>
    <cellStyle name="20% - Accent5 2 4 3 2 4" xfId="16077" xr:uid="{00000000-0005-0000-0000-00006C290000}"/>
    <cellStyle name="20% - Accent5 2 4 3 2 5" xfId="16078" xr:uid="{00000000-0005-0000-0000-00006D290000}"/>
    <cellStyle name="20% - Accent5 2 4 3 2_OATT calc" xfId="16079" xr:uid="{00000000-0005-0000-0000-00006E290000}"/>
    <cellStyle name="20% - Accent5 2 4 3 3" xfId="16080" xr:uid="{00000000-0005-0000-0000-00006F290000}"/>
    <cellStyle name="20% - Accent5 2 4 3 3 2" xfId="16081" xr:uid="{00000000-0005-0000-0000-000070290000}"/>
    <cellStyle name="20% - Accent5 2 4 3 3 2 2" xfId="16082" xr:uid="{00000000-0005-0000-0000-000071290000}"/>
    <cellStyle name="20% - Accent5 2 4 3 3 2 3" xfId="16083" xr:uid="{00000000-0005-0000-0000-000072290000}"/>
    <cellStyle name="20% - Accent5 2 4 3 3 2_OATT calc" xfId="16084" xr:uid="{00000000-0005-0000-0000-000073290000}"/>
    <cellStyle name="20% - Accent5 2 4 3 3 3" xfId="16085" xr:uid="{00000000-0005-0000-0000-000074290000}"/>
    <cellStyle name="20% - Accent5 2 4 3 3 4" xfId="16086" xr:uid="{00000000-0005-0000-0000-000075290000}"/>
    <cellStyle name="20% - Accent5 2 4 3 3_OATT calc" xfId="16087" xr:uid="{00000000-0005-0000-0000-000076290000}"/>
    <cellStyle name="20% - Accent5 2 4 3 4" xfId="16088" xr:uid="{00000000-0005-0000-0000-000077290000}"/>
    <cellStyle name="20% - Accent5 2 4 3 4 2" xfId="16089" xr:uid="{00000000-0005-0000-0000-000078290000}"/>
    <cellStyle name="20% - Accent5 2 4 3 4 3" xfId="16090" xr:uid="{00000000-0005-0000-0000-000079290000}"/>
    <cellStyle name="20% - Accent5 2 4 3 4_OATT calc" xfId="16091" xr:uid="{00000000-0005-0000-0000-00007A290000}"/>
    <cellStyle name="20% - Accent5 2 4 3 5" xfId="16092" xr:uid="{00000000-0005-0000-0000-00007B290000}"/>
    <cellStyle name="20% - Accent5 2 4 3 6" xfId="16093" xr:uid="{00000000-0005-0000-0000-00007C290000}"/>
    <cellStyle name="20% - Accent5 2 4 3 7" xfId="16094" xr:uid="{00000000-0005-0000-0000-00007D290000}"/>
    <cellStyle name="20% - Accent5 2 4 3 8" xfId="16095" xr:uid="{00000000-0005-0000-0000-00007E290000}"/>
    <cellStyle name="20% - Accent5 2 4 3 9" xfId="16096" xr:uid="{00000000-0005-0000-0000-00007F290000}"/>
    <cellStyle name="20% - Accent5 2 4 3_OATT calc" xfId="16097" xr:uid="{00000000-0005-0000-0000-000080290000}"/>
    <cellStyle name="20% - Accent5 2 4 4" xfId="5270" xr:uid="{00000000-0005-0000-0000-000081290000}"/>
    <cellStyle name="20% - Accent5 2 4 4 2" xfId="16098" xr:uid="{00000000-0005-0000-0000-000082290000}"/>
    <cellStyle name="20% - Accent5 2 4 4 2 2" xfId="16099" xr:uid="{00000000-0005-0000-0000-000083290000}"/>
    <cellStyle name="20% - Accent5 2 4 4 2 3" xfId="16100" xr:uid="{00000000-0005-0000-0000-000084290000}"/>
    <cellStyle name="20% - Accent5 2 4 4 2_OATT calc" xfId="16101" xr:uid="{00000000-0005-0000-0000-000085290000}"/>
    <cellStyle name="20% - Accent5 2 4 4 3" xfId="16102" xr:uid="{00000000-0005-0000-0000-000086290000}"/>
    <cellStyle name="20% - Accent5 2 4 4 4" xfId="16103" xr:uid="{00000000-0005-0000-0000-000087290000}"/>
    <cellStyle name="20% - Accent5 2 4 4 5" xfId="16104" xr:uid="{00000000-0005-0000-0000-000088290000}"/>
    <cellStyle name="20% - Accent5 2 4 4_OATT calc" xfId="16105" xr:uid="{00000000-0005-0000-0000-000089290000}"/>
    <cellStyle name="20% - Accent5 2 4 5" xfId="16106" xr:uid="{00000000-0005-0000-0000-00008A290000}"/>
    <cellStyle name="20% - Accent5 2 4 5 2" xfId="16107" xr:uid="{00000000-0005-0000-0000-00008B290000}"/>
    <cellStyle name="20% - Accent5 2 4 5 2 2" xfId="16108" xr:uid="{00000000-0005-0000-0000-00008C290000}"/>
    <cellStyle name="20% - Accent5 2 4 5 2 3" xfId="16109" xr:uid="{00000000-0005-0000-0000-00008D290000}"/>
    <cellStyle name="20% - Accent5 2 4 5 2_OATT calc" xfId="16110" xr:uid="{00000000-0005-0000-0000-00008E290000}"/>
    <cellStyle name="20% - Accent5 2 4 5 3" xfId="16111" xr:uid="{00000000-0005-0000-0000-00008F290000}"/>
    <cellStyle name="20% - Accent5 2 4 5 4" xfId="16112" xr:uid="{00000000-0005-0000-0000-000090290000}"/>
    <cellStyle name="20% - Accent5 2 4 5_OATT calc" xfId="16113" xr:uid="{00000000-0005-0000-0000-000091290000}"/>
    <cellStyle name="20% - Accent5 2 4 6" xfId="16114" xr:uid="{00000000-0005-0000-0000-000092290000}"/>
    <cellStyle name="20% - Accent5 2 4 6 2" xfId="16115" xr:uid="{00000000-0005-0000-0000-000093290000}"/>
    <cellStyle name="20% - Accent5 2 4 6 3" xfId="16116" xr:uid="{00000000-0005-0000-0000-000094290000}"/>
    <cellStyle name="20% - Accent5 2 4 6_OATT calc" xfId="16117" xr:uid="{00000000-0005-0000-0000-000095290000}"/>
    <cellStyle name="20% - Accent5 2 4 7" xfId="16118" xr:uid="{00000000-0005-0000-0000-000096290000}"/>
    <cellStyle name="20% - Accent5 2 4 8" xfId="16119" xr:uid="{00000000-0005-0000-0000-000097290000}"/>
    <cellStyle name="20% - Accent5 2 4 9" xfId="16120" xr:uid="{00000000-0005-0000-0000-000098290000}"/>
    <cellStyle name="20% - Accent5 2 4_OATT calc" xfId="16121" xr:uid="{00000000-0005-0000-0000-000099290000}"/>
    <cellStyle name="20% - Accent5 2 5" xfId="4174" xr:uid="{00000000-0005-0000-0000-00009A290000}"/>
    <cellStyle name="20% - Accent5 2 5 2" xfId="16122" xr:uid="{00000000-0005-0000-0000-00009B290000}"/>
    <cellStyle name="20% - Accent5 2 5 2 2" xfId="16123" xr:uid="{00000000-0005-0000-0000-00009C290000}"/>
    <cellStyle name="20% - Accent5 2 5 2 3" xfId="16124" xr:uid="{00000000-0005-0000-0000-00009D290000}"/>
    <cellStyle name="20% - Accent5 2 5 2_OATT calc" xfId="16125" xr:uid="{00000000-0005-0000-0000-00009E290000}"/>
    <cellStyle name="20% - Accent5 2 5 3" xfId="16126" xr:uid="{00000000-0005-0000-0000-00009F290000}"/>
    <cellStyle name="20% - Accent5 2 5 4" xfId="16127" xr:uid="{00000000-0005-0000-0000-0000A0290000}"/>
    <cellStyle name="20% - Accent5 2 5 5" xfId="16128" xr:uid="{00000000-0005-0000-0000-0000A1290000}"/>
    <cellStyle name="20% - Accent5 2 5_OATT calc" xfId="16129" xr:uid="{00000000-0005-0000-0000-0000A2290000}"/>
    <cellStyle name="20% - Accent5 2 6" xfId="4167" xr:uid="{00000000-0005-0000-0000-0000A3290000}"/>
    <cellStyle name="20% - Accent5 2 6 2" xfId="6033" xr:uid="{00000000-0005-0000-0000-0000A4290000}"/>
    <cellStyle name="20% - Accent5 2 6 2 2" xfId="16130" xr:uid="{00000000-0005-0000-0000-0000A5290000}"/>
    <cellStyle name="20% - Accent5 2 6 2 3" xfId="16131" xr:uid="{00000000-0005-0000-0000-0000A6290000}"/>
    <cellStyle name="20% - Accent5 2 6 2_OATT calc" xfId="16132" xr:uid="{00000000-0005-0000-0000-0000A7290000}"/>
    <cellStyle name="20% - Accent5 2 6 3" xfId="16133" xr:uid="{00000000-0005-0000-0000-0000A8290000}"/>
    <cellStyle name="20% - Accent5 2 6 4" xfId="16134" xr:uid="{00000000-0005-0000-0000-0000A9290000}"/>
    <cellStyle name="20% - Accent5 2 6_OATT calc" xfId="16135" xr:uid="{00000000-0005-0000-0000-0000AA290000}"/>
    <cellStyle name="20% - Accent5 2 7" xfId="2935" xr:uid="{00000000-0005-0000-0000-0000AB290000}"/>
    <cellStyle name="20% - Accent5 2 7 2" xfId="16136" xr:uid="{00000000-0005-0000-0000-0000AC290000}"/>
    <cellStyle name="20% - Accent5 2 7 3" xfId="16137" xr:uid="{00000000-0005-0000-0000-0000AD290000}"/>
    <cellStyle name="20% - Accent5 2 7_OATT calc" xfId="16138" xr:uid="{00000000-0005-0000-0000-0000AE290000}"/>
    <cellStyle name="20% - Accent5 2 8" xfId="16139" xr:uid="{00000000-0005-0000-0000-0000AF290000}"/>
    <cellStyle name="20% - Accent5 2 9" xfId="16140" xr:uid="{00000000-0005-0000-0000-0000B0290000}"/>
    <cellStyle name="20% - Accent5 2_OATT calc" xfId="16141" xr:uid="{00000000-0005-0000-0000-0000B1290000}"/>
    <cellStyle name="20% - Accent5 20" xfId="16142" xr:uid="{00000000-0005-0000-0000-0000B2290000}"/>
    <cellStyle name="20% - Accent5 21" xfId="16143" xr:uid="{00000000-0005-0000-0000-0000B3290000}"/>
    <cellStyle name="20% - Accent5 22" xfId="16144" xr:uid="{00000000-0005-0000-0000-0000B4290000}"/>
    <cellStyle name="20% - Accent5 23" xfId="16145" xr:uid="{00000000-0005-0000-0000-0000B5290000}"/>
    <cellStyle name="20% - Accent5 24" xfId="16146" xr:uid="{00000000-0005-0000-0000-0000B6290000}"/>
    <cellStyle name="20% - Accent5 25" xfId="16147" xr:uid="{00000000-0005-0000-0000-0000B7290000}"/>
    <cellStyle name="20% - Accent5 26" xfId="16148" xr:uid="{00000000-0005-0000-0000-0000B8290000}"/>
    <cellStyle name="20% - Accent5 27" xfId="16149" xr:uid="{00000000-0005-0000-0000-0000B9290000}"/>
    <cellStyle name="20% - Accent5 28" xfId="16150" xr:uid="{00000000-0005-0000-0000-0000BA290000}"/>
    <cellStyle name="20% - Accent5 29" xfId="16151" xr:uid="{00000000-0005-0000-0000-0000BB290000}"/>
    <cellStyle name="20% - Accent5 3" xfId="31" xr:uid="{00000000-0005-0000-0000-0000BC290000}"/>
    <cellStyle name="20% - Accent5 3 10" xfId="16152" xr:uid="{00000000-0005-0000-0000-0000BD290000}"/>
    <cellStyle name="20% - Accent5 3 11" xfId="16153" xr:uid="{00000000-0005-0000-0000-0000BE290000}"/>
    <cellStyle name="20% - Accent5 3 12" xfId="16154" xr:uid="{00000000-0005-0000-0000-0000BF290000}"/>
    <cellStyle name="20% - Accent5 3 13" xfId="16155" xr:uid="{00000000-0005-0000-0000-0000C0290000}"/>
    <cellStyle name="20% - Accent5 3 14" xfId="16156" xr:uid="{00000000-0005-0000-0000-0000C1290000}"/>
    <cellStyle name="20% - Accent5 3 15" xfId="16157" xr:uid="{00000000-0005-0000-0000-0000C2290000}"/>
    <cellStyle name="20% - Accent5 3 2" xfId="32" xr:uid="{00000000-0005-0000-0000-0000C3290000}"/>
    <cellStyle name="20% - Accent5 3 2 10" xfId="16158" xr:uid="{00000000-0005-0000-0000-0000C4290000}"/>
    <cellStyle name="20% - Accent5 3 2 11" xfId="16159" xr:uid="{00000000-0005-0000-0000-0000C5290000}"/>
    <cellStyle name="20% - Accent5 3 2 12" xfId="16160" xr:uid="{00000000-0005-0000-0000-0000C6290000}"/>
    <cellStyle name="20% - Accent5 3 2 13" xfId="16161" xr:uid="{00000000-0005-0000-0000-0000C7290000}"/>
    <cellStyle name="20% - Accent5 3 2 14" xfId="16162" xr:uid="{00000000-0005-0000-0000-0000C8290000}"/>
    <cellStyle name="20% - Accent5 3 2 2" xfId="3187" xr:uid="{00000000-0005-0000-0000-0000C9290000}"/>
    <cellStyle name="20% - Accent5 3 2 2 10" xfId="16163" xr:uid="{00000000-0005-0000-0000-0000CA290000}"/>
    <cellStyle name="20% - Accent5 3 2 2 11" xfId="16164" xr:uid="{00000000-0005-0000-0000-0000CB290000}"/>
    <cellStyle name="20% - Accent5 3 2 2 12" xfId="16165" xr:uid="{00000000-0005-0000-0000-0000CC290000}"/>
    <cellStyle name="20% - Accent5 3 2 2 2" xfId="3776" xr:uid="{00000000-0005-0000-0000-0000CD290000}"/>
    <cellStyle name="20% - Accent5 3 2 2 2 10" xfId="16166" xr:uid="{00000000-0005-0000-0000-0000CE290000}"/>
    <cellStyle name="20% - Accent5 3 2 2 2 11" xfId="16167" xr:uid="{00000000-0005-0000-0000-0000CF290000}"/>
    <cellStyle name="20% - Accent5 3 2 2 2 2" xfId="4877" xr:uid="{00000000-0005-0000-0000-0000D0290000}"/>
    <cellStyle name="20% - Accent5 3 2 2 2 2 10" xfId="16168" xr:uid="{00000000-0005-0000-0000-0000D1290000}"/>
    <cellStyle name="20% - Accent5 3 2 2 2 2 11" xfId="16169" xr:uid="{00000000-0005-0000-0000-0000D2290000}"/>
    <cellStyle name="20% - Accent5 3 2 2 2 2 2" xfId="16170" xr:uid="{00000000-0005-0000-0000-0000D3290000}"/>
    <cellStyle name="20% - Accent5 3 2 2 2 2 2 2" xfId="16171" xr:uid="{00000000-0005-0000-0000-0000D4290000}"/>
    <cellStyle name="20% - Accent5 3 2 2 2 2 2 2 2" xfId="16172" xr:uid="{00000000-0005-0000-0000-0000D5290000}"/>
    <cellStyle name="20% - Accent5 3 2 2 2 2 2 2 3" xfId="16173" xr:uid="{00000000-0005-0000-0000-0000D6290000}"/>
    <cellStyle name="20% - Accent5 3 2 2 2 2 2 2_OATT calc" xfId="16174" xr:uid="{00000000-0005-0000-0000-0000D7290000}"/>
    <cellStyle name="20% - Accent5 3 2 2 2 2 2 3" xfId="16175" xr:uid="{00000000-0005-0000-0000-0000D8290000}"/>
    <cellStyle name="20% - Accent5 3 2 2 2 2 2 4" xfId="16176" xr:uid="{00000000-0005-0000-0000-0000D9290000}"/>
    <cellStyle name="20% - Accent5 3 2 2 2 2 2 5" xfId="16177" xr:uid="{00000000-0005-0000-0000-0000DA290000}"/>
    <cellStyle name="20% - Accent5 3 2 2 2 2 2_OATT calc" xfId="16178" xr:uid="{00000000-0005-0000-0000-0000DB290000}"/>
    <cellStyle name="20% - Accent5 3 2 2 2 2 3" xfId="16179" xr:uid="{00000000-0005-0000-0000-0000DC290000}"/>
    <cellStyle name="20% - Accent5 3 2 2 2 2 3 2" xfId="16180" xr:uid="{00000000-0005-0000-0000-0000DD290000}"/>
    <cellStyle name="20% - Accent5 3 2 2 2 2 3 2 2" xfId="16181" xr:uid="{00000000-0005-0000-0000-0000DE290000}"/>
    <cellStyle name="20% - Accent5 3 2 2 2 2 3 2 3" xfId="16182" xr:uid="{00000000-0005-0000-0000-0000DF290000}"/>
    <cellStyle name="20% - Accent5 3 2 2 2 2 3 2_OATT calc" xfId="16183" xr:uid="{00000000-0005-0000-0000-0000E0290000}"/>
    <cellStyle name="20% - Accent5 3 2 2 2 2 3 3" xfId="16184" xr:uid="{00000000-0005-0000-0000-0000E1290000}"/>
    <cellStyle name="20% - Accent5 3 2 2 2 2 3 4" xfId="16185" xr:uid="{00000000-0005-0000-0000-0000E2290000}"/>
    <cellStyle name="20% - Accent5 3 2 2 2 2 3_OATT calc" xfId="16186" xr:uid="{00000000-0005-0000-0000-0000E3290000}"/>
    <cellStyle name="20% - Accent5 3 2 2 2 2 4" xfId="16187" xr:uid="{00000000-0005-0000-0000-0000E4290000}"/>
    <cellStyle name="20% - Accent5 3 2 2 2 2 4 2" xfId="16188" xr:uid="{00000000-0005-0000-0000-0000E5290000}"/>
    <cellStyle name="20% - Accent5 3 2 2 2 2 4 3" xfId="16189" xr:uid="{00000000-0005-0000-0000-0000E6290000}"/>
    <cellStyle name="20% - Accent5 3 2 2 2 2 4_OATT calc" xfId="16190" xr:uid="{00000000-0005-0000-0000-0000E7290000}"/>
    <cellStyle name="20% - Accent5 3 2 2 2 2 5" xfId="16191" xr:uid="{00000000-0005-0000-0000-0000E8290000}"/>
    <cellStyle name="20% - Accent5 3 2 2 2 2 6" xfId="16192" xr:uid="{00000000-0005-0000-0000-0000E9290000}"/>
    <cellStyle name="20% - Accent5 3 2 2 2 2 7" xfId="16193" xr:uid="{00000000-0005-0000-0000-0000EA290000}"/>
    <cellStyle name="20% - Accent5 3 2 2 2 2 8" xfId="16194" xr:uid="{00000000-0005-0000-0000-0000EB290000}"/>
    <cellStyle name="20% - Accent5 3 2 2 2 2 9" xfId="16195" xr:uid="{00000000-0005-0000-0000-0000EC290000}"/>
    <cellStyle name="20% - Accent5 3 2 2 2 2_OATT calc" xfId="16196" xr:uid="{00000000-0005-0000-0000-0000ED290000}"/>
    <cellStyle name="20% - Accent5 3 2 2 2 3" xfId="5836" xr:uid="{00000000-0005-0000-0000-0000EE290000}"/>
    <cellStyle name="20% - Accent5 3 2 2 2 3 2" xfId="16197" xr:uid="{00000000-0005-0000-0000-0000EF290000}"/>
    <cellStyle name="20% - Accent5 3 2 2 2 3 2 2" xfId="16198" xr:uid="{00000000-0005-0000-0000-0000F0290000}"/>
    <cellStyle name="20% - Accent5 3 2 2 2 3 2 3" xfId="16199" xr:uid="{00000000-0005-0000-0000-0000F1290000}"/>
    <cellStyle name="20% - Accent5 3 2 2 2 3 2_OATT calc" xfId="16200" xr:uid="{00000000-0005-0000-0000-0000F2290000}"/>
    <cellStyle name="20% - Accent5 3 2 2 2 3 3" xfId="16201" xr:uid="{00000000-0005-0000-0000-0000F3290000}"/>
    <cellStyle name="20% - Accent5 3 2 2 2 3 4" xfId="16202" xr:uid="{00000000-0005-0000-0000-0000F4290000}"/>
    <cellStyle name="20% - Accent5 3 2 2 2 3 5" xfId="16203" xr:uid="{00000000-0005-0000-0000-0000F5290000}"/>
    <cellStyle name="20% - Accent5 3 2 2 2 3_OATT calc" xfId="16204" xr:uid="{00000000-0005-0000-0000-0000F6290000}"/>
    <cellStyle name="20% - Accent5 3 2 2 2 4" xfId="16205" xr:uid="{00000000-0005-0000-0000-0000F7290000}"/>
    <cellStyle name="20% - Accent5 3 2 2 2 4 2" xfId="16206" xr:uid="{00000000-0005-0000-0000-0000F8290000}"/>
    <cellStyle name="20% - Accent5 3 2 2 2 4 2 2" xfId="16207" xr:uid="{00000000-0005-0000-0000-0000F9290000}"/>
    <cellStyle name="20% - Accent5 3 2 2 2 4 2 3" xfId="16208" xr:uid="{00000000-0005-0000-0000-0000FA290000}"/>
    <cellStyle name="20% - Accent5 3 2 2 2 4 2_OATT calc" xfId="16209" xr:uid="{00000000-0005-0000-0000-0000FB290000}"/>
    <cellStyle name="20% - Accent5 3 2 2 2 4 3" xfId="16210" xr:uid="{00000000-0005-0000-0000-0000FC290000}"/>
    <cellStyle name="20% - Accent5 3 2 2 2 4 4" xfId="16211" xr:uid="{00000000-0005-0000-0000-0000FD290000}"/>
    <cellStyle name="20% - Accent5 3 2 2 2 4_OATT calc" xfId="16212" xr:uid="{00000000-0005-0000-0000-0000FE290000}"/>
    <cellStyle name="20% - Accent5 3 2 2 2 5" xfId="16213" xr:uid="{00000000-0005-0000-0000-0000FF290000}"/>
    <cellStyle name="20% - Accent5 3 2 2 2 5 2" xfId="16214" xr:uid="{00000000-0005-0000-0000-0000002A0000}"/>
    <cellStyle name="20% - Accent5 3 2 2 2 5 3" xfId="16215" xr:uid="{00000000-0005-0000-0000-0000012A0000}"/>
    <cellStyle name="20% - Accent5 3 2 2 2 5_OATT calc" xfId="16216" xr:uid="{00000000-0005-0000-0000-0000022A0000}"/>
    <cellStyle name="20% - Accent5 3 2 2 2 6" xfId="16217" xr:uid="{00000000-0005-0000-0000-0000032A0000}"/>
    <cellStyle name="20% - Accent5 3 2 2 2 7" xfId="16218" xr:uid="{00000000-0005-0000-0000-0000042A0000}"/>
    <cellStyle name="20% - Accent5 3 2 2 2 8" xfId="16219" xr:uid="{00000000-0005-0000-0000-0000052A0000}"/>
    <cellStyle name="20% - Accent5 3 2 2 2 9" xfId="16220" xr:uid="{00000000-0005-0000-0000-0000062A0000}"/>
    <cellStyle name="20% - Accent5 3 2 2 2_OATT calc" xfId="16221" xr:uid="{00000000-0005-0000-0000-0000072A0000}"/>
    <cellStyle name="20% - Accent5 3 2 2 3" xfId="4459" xr:uid="{00000000-0005-0000-0000-0000082A0000}"/>
    <cellStyle name="20% - Accent5 3 2 2 3 10" xfId="16222" xr:uid="{00000000-0005-0000-0000-0000092A0000}"/>
    <cellStyle name="20% - Accent5 3 2 2 3 11" xfId="16223" xr:uid="{00000000-0005-0000-0000-00000A2A0000}"/>
    <cellStyle name="20% - Accent5 3 2 2 3 2" xfId="16224" xr:uid="{00000000-0005-0000-0000-00000B2A0000}"/>
    <cellStyle name="20% - Accent5 3 2 2 3 2 2" xfId="16225" xr:uid="{00000000-0005-0000-0000-00000C2A0000}"/>
    <cellStyle name="20% - Accent5 3 2 2 3 2 2 2" xfId="16226" xr:uid="{00000000-0005-0000-0000-00000D2A0000}"/>
    <cellStyle name="20% - Accent5 3 2 2 3 2 2 3" xfId="16227" xr:uid="{00000000-0005-0000-0000-00000E2A0000}"/>
    <cellStyle name="20% - Accent5 3 2 2 3 2 2_OATT calc" xfId="16228" xr:uid="{00000000-0005-0000-0000-00000F2A0000}"/>
    <cellStyle name="20% - Accent5 3 2 2 3 2 3" xfId="16229" xr:uid="{00000000-0005-0000-0000-0000102A0000}"/>
    <cellStyle name="20% - Accent5 3 2 2 3 2 4" xfId="16230" xr:uid="{00000000-0005-0000-0000-0000112A0000}"/>
    <cellStyle name="20% - Accent5 3 2 2 3 2 5" xfId="16231" xr:uid="{00000000-0005-0000-0000-0000122A0000}"/>
    <cellStyle name="20% - Accent5 3 2 2 3 2_OATT calc" xfId="16232" xr:uid="{00000000-0005-0000-0000-0000132A0000}"/>
    <cellStyle name="20% - Accent5 3 2 2 3 3" xfId="16233" xr:uid="{00000000-0005-0000-0000-0000142A0000}"/>
    <cellStyle name="20% - Accent5 3 2 2 3 3 2" xfId="16234" xr:uid="{00000000-0005-0000-0000-0000152A0000}"/>
    <cellStyle name="20% - Accent5 3 2 2 3 3 2 2" xfId="16235" xr:uid="{00000000-0005-0000-0000-0000162A0000}"/>
    <cellStyle name="20% - Accent5 3 2 2 3 3 2 3" xfId="16236" xr:uid="{00000000-0005-0000-0000-0000172A0000}"/>
    <cellStyle name="20% - Accent5 3 2 2 3 3 2_OATT calc" xfId="16237" xr:uid="{00000000-0005-0000-0000-0000182A0000}"/>
    <cellStyle name="20% - Accent5 3 2 2 3 3 3" xfId="16238" xr:uid="{00000000-0005-0000-0000-0000192A0000}"/>
    <cellStyle name="20% - Accent5 3 2 2 3 3 4" xfId="16239" xr:uid="{00000000-0005-0000-0000-00001A2A0000}"/>
    <cellStyle name="20% - Accent5 3 2 2 3 3_OATT calc" xfId="16240" xr:uid="{00000000-0005-0000-0000-00001B2A0000}"/>
    <cellStyle name="20% - Accent5 3 2 2 3 4" xfId="16241" xr:uid="{00000000-0005-0000-0000-00001C2A0000}"/>
    <cellStyle name="20% - Accent5 3 2 2 3 4 2" xfId="16242" xr:uid="{00000000-0005-0000-0000-00001D2A0000}"/>
    <cellStyle name="20% - Accent5 3 2 2 3 4 3" xfId="16243" xr:uid="{00000000-0005-0000-0000-00001E2A0000}"/>
    <cellStyle name="20% - Accent5 3 2 2 3 4_OATT calc" xfId="16244" xr:uid="{00000000-0005-0000-0000-00001F2A0000}"/>
    <cellStyle name="20% - Accent5 3 2 2 3 5" xfId="16245" xr:uid="{00000000-0005-0000-0000-0000202A0000}"/>
    <cellStyle name="20% - Accent5 3 2 2 3 6" xfId="16246" xr:uid="{00000000-0005-0000-0000-0000212A0000}"/>
    <cellStyle name="20% - Accent5 3 2 2 3 7" xfId="16247" xr:uid="{00000000-0005-0000-0000-0000222A0000}"/>
    <cellStyle name="20% - Accent5 3 2 2 3 8" xfId="16248" xr:uid="{00000000-0005-0000-0000-0000232A0000}"/>
    <cellStyle name="20% - Accent5 3 2 2 3 9" xfId="16249" xr:uid="{00000000-0005-0000-0000-0000242A0000}"/>
    <cellStyle name="20% - Accent5 3 2 2 3_OATT calc" xfId="16250" xr:uid="{00000000-0005-0000-0000-0000252A0000}"/>
    <cellStyle name="20% - Accent5 3 2 2 4" xfId="5359" xr:uid="{00000000-0005-0000-0000-0000262A0000}"/>
    <cellStyle name="20% - Accent5 3 2 2 4 2" xfId="16251" xr:uid="{00000000-0005-0000-0000-0000272A0000}"/>
    <cellStyle name="20% - Accent5 3 2 2 4 2 2" xfId="16252" xr:uid="{00000000-0005-0000-0000-0000282A0000}"/>
    <cellStyle name="20% - Accent5 3 2 2 4 2 3" xfId="16253" xr:uid="{00000000-0005-0000-0000-0000292A0000}"/>
    <cellStyle name="20% - Accent5 3 2 2 4 2_OATT calc" xfId="16254" xr:uid="{00000000-0005-0000-0000-00002A2A0000}"/>
    <cellStyle name="20% - Accent5 3 2 2 4 3" xfId="16255" xr:uid="{00000000-0005-0000-0000-00002B2A0000}"/>
    <cellStyle name="20% - Accent5 3 2 2 4 4" xfId="16256" xr:uid="{00000000-0005-0000-0000-00002C2A0000}"/>
    <cellStyle name="20% - Accent5 3 2 2 4 5" xfId="16257" xr:uid="{00000000-0005-0000-0000-00002D2A0000}"/>
    <cellStyle name="20% - Accent5 3 2 2 4_OATT calc" xfId="16258" xr:uid="{00000000-0005-0000-0000-00002E2A0000}"/>
    <cellStyle name="20% - Accent5 3 2 2 5" xfId="16259" xr:uid="{00000000-0005-0000-0000-00002F2A0000}"/>
    <cellStyle name="20% - Accent5 3 2 2 5 2" xfId="16260" xr:uid="{00000000-0005-0000-0000-0000302A0000}"/>
    <cellStyle name="20% - Accent5 3 2 2 5 2 2" xfId="16261" xr:uid="{00000000-0005-0000-0000-0000312A0000}"/>
    <cellStyle name="20% - Accent5 3 2 2 5 2 3" xfId="16262" xr:uid="{00000000-0005-0000-0000-0000322A0000}"/>
    <cellStyle name="20% - Accent5 3 2 2 5 2_OATT calc" xfId="16263" xr:uid="{00000000-0005-0000-0000-0000332A0000}"/>
    <cellStyle name="20% - Accent5 3 2 2 5 3" xfId="16264" xr:uid="{00000000-0005-0000-0000-0000342A0000}"/>
    <cellStyle name="20% - Accent5 3 2 2 5 4" xfId="16265" xr:uid="{00000000-0005-0000-0000-0000352A0000}"/>
    <cellStyle name="20% - Accent5 3 2 2 5_OATT calc" xfId="16266" xr:uid="{00000000-0005-0000-0000-0000362A0000}"/>
    <cellStyle name="20% - Accent5 3 2 2 6" xfId="16267" xr:uid="{00000000-0005-0000-0000-0000372A0000}"/>
    <cellStyle name="20% - Accent5 3 2 2 6 2" xfId="16268" xr:uid="{00000000-0005-0000-0000-0000382A0000}"/>
    <cellStyle name="20% - Accent5 3 2 2 6 3" xfId="16269" xr:uid="{00000000-0005-0000-0000-0000392A0000}"/>
    <cellStyle name="20% - Accent5 3 2 2 6_OATT calc" xfId="16270" xr:uid="{00000000-0005-0000-0000-00003A2A0000}"/>
    <cellStyle name="20% - Accent5 3 2 2 7" xfId="16271" xr:uid="{00000000-0005-0000-0000-00003B2A0000}"/>
    <cellStyle name="20% - Accent5 3 2 2 8" xfId="16272" xr:uid="{00000000-0005-0000-0000-00003C2A0000}"/>
    <cellStyle name="20% - Accent5 3 2 2 9" xfId="16273" xr:uid="{00000000-0005-0000-0000-00003D2A0000}"/>
    <cellStyle name="20% - Accent5 3 2 2_OATT calc" xfId="16274" xr:uid="{00000000-0005-0000-0000-00003E2A0000}"/>
    <cellStyle name="20% - Accent5 3 2 3" xfId="3343" xr:uid="{00000000-0005-0000-0000-00003F2A0000}"/>
    <cellStyle name="20% - Accent5 3 2 3 10" xfId="16275" xr:uid="{00000000-0005-0000-0000-0000402A0000}"/>
    <cellStyle name="20% - Accent5 3 2 3 11" xfId="16276" xr:uid="{00000000-0005-0000-0000-0000412A0000}"/>
    <cellStyle name="20% - Accent5 3 2 3 12" xfId="16277" xr:uid="{00000000-0005-0000-0000-0000422A0000}"/>
    <cellStyle name="20% - Accent5 3 2 3 2" xfId="3925" xr:uid="{00000000-0005-0000-0000-0000432A0000}"/>
    <cellStyle name="20% - Accent5 3 2 3 2 10" xfId="16278" xr:uid="{00000000-0005-0000-0000-0000442A0000}"/>
    <cellStyle name="20% - Accent5 3 2 3 2 11" xfId="16279" xr:uid="{00000000-0005-0000-0000-0000452A0000}"/>
    <cellStyle name="20% - Accent5 3 2 3 2 2" xfId="5026" xr:uid="{00000000-0005-0000-0000-0000462A0000}"/>
    <cellStyle name="20% - Accent5 3 2 3 2 2 10" xfId="16280" xr:uid="{00000000-0005-0000-0000-0000472A0000}"/>
    <cellStyle name="20% - Accent5 3 2 3 2 2 11" xfId="16281" xr:uid="{00000000-0005-0000-0000-0000482A0000}"/>
    <cellStyle name="20% - Accent5 3 2 3 2 2 2" xfId="16282" xr:uid="{00000000-0005-0000-0000-0000492A0000}"/>
    <cellStyle name="20% - Accent5 3 2 3 2 2 2 2" xfId="16283" xr:uid="{00000000-0005-0000-0000-00004A2A0000}"/>
    <cellStyle name="20% - Accent5 3 2 3 2 2 2 2 2" xfId="16284" xr:uid="{00000000-0005-0000-0000-00004B2A0000}"/>
    <cellStyle name="20% - Accent5 3 2 3 2 2 2 2 3" xfId="16285" xr:uid="{00000000-0005-0000-0000-00004C2A0000}"/>
    <cellStyle name="20% - Accent5 3 2 3 2 2 2 2_OATT calc" xfId="16286" xr:uid="{00000000-0005-0000-0000-00004D2A0000}"/>
    <cellStyle name="20% - Accent5 3 2 3 2 2 2 3" xfId="16287" xr:uid="{00000000-0005-0000-0000-00004E2A0000}"/>
    <cellStyle name="20% - Accent5 3 2 3 2 2 2 4" xfId="16288" xr:uid="{00000000-0005-0000-0000-00004F2A0000}"/>
    <cellStyle name="20% - Accent5 3 2 3 2 2 2 5" xfId="16289" xr:uid="{00000000-0005-0000-0000-0000502A0000}"/>
    <cellStyle name="20% - Accent5 3 2 3 2 2 2_OATT calc" xfId="16290" xr:uid="{00000000-0005-0000-0000-0000512A0000}"/>
    <cellStyle name="20% - Accent5 3 2 3 2 2 3" xfId="16291" xr:uid="{00000000-0005-0000-0000-0000522A0000}"/>
    <cellStyle name="20% - Accent5 3 2 3 2 2 3 2" xfId="16292" xr:uid="{00000000-0005-0000-0000-0000532A0000}"/>
    <cellStyle name="20% - Accent5 3 2 3 2 2 3 2 2" xfId="16293" xr:uid="{00000000-0005-0000-0000-0000542A0000}"/>
    <cellStyle name="20% - Accent5 3 2 3 2 2 3 2 3" xfId="16294" xr:uid="{00000000-0005-0000-0000-0000552A0000}"/>
    <cellStyle name="20% - Accent5 3 2 3 2 2 3 2_OATT calc" xfId="16295" xr:uid="{00000000-0005-0000-0000-0000562A0000}"/>
    <cellStyle name="20% - Accent5 3 2 3 2 2 3 3" xfId="16296" xr:uid="{00000000-0005-0000-0000-0000572A0000}"/>
    <cellStyle name="20% - Accent5 3 2 3 2 2 3 4" xfId="16297" xr:uid="{00000000-0005-0000-0000-0000582A0000}"/>
    <cellStyle name="20% - Accent5 3 2 3 2 2 3_OATT calc" xfId="16298" xr:uid="{00000000-0005-0000-0000-0000592A0000}"/>
    <cellStyle name="20% - Accent5 3 2 3 2 2 4" xfId="16299" xr:uid="{00000000-0005-0000-0000-00005A2A0000}"/>
    <cellStyle name="20% - Accent5 3 2 3 2 2 4 2" xfId="16300" xr:uid="{00000000-0005-0000-0000-00005B2A0000}"/>
    <cellStyle name="20% - Accent5 3 2 3 2 2 4 3" xfId="16301" xr:uid="{00000000-0005-0000-0000-00005C2A0000}"/>
    <cellStyle name="20% - Accent5 3 2 3 2 2 4_OATT calc" xfId="16302" xr:uid="{00000000-0005-0000-0000-00005D2A0000}"/>
    <cellStyle name="20% - Accent5 3 2 3 2 2 5" xfId="16303" xr:uid="{00000000-0005-0000-0000-00005E2A0000}"/>
    <cellStyle name="20% - Accent5 3 2 3 2 2 6" xfId="16304" xr:uid="{00000000-0005-0000-0000-00005F2A0000}"/>
    <cellStyle name="20% - Accent5 3 2 3 2 2 7" xfId="16305" xr:uid="{00000000-0005-0000-0000-0000602A0000}"/>
    <cellStyle name="20% - Accent5 3 2 3 2 2 8" xfId="16306" xr:uid="{00000000-0005-0000-0000-0000612A0000}"/>
    <cellStyle name="20% - Accent5 3 2 3 2 2 9" xfId="16307" xr:uid="{00000000-0005-0000-0000-0000622A0000}"/>
    <cellStyle name="20% - Accent5 3 2 3 2 2_OATT calc" xfId="16308" xr:uid="{00000000-0005-0000-0000-0000632A0000}"/>
    <cellStyle name="20% - Accent5 3 2 3 2 3" xfId="5981" xr:uid="{00000000-0005-0000-0000-0000642A0000}"/>
    <cellStyle name="20% - Accent5 3 2 3 2 3 2" xfId="16309" xr:uid="{00000000-0005-0000-0000-0000652A0000}"/>
    <cellStyle name="20% - Accent5 3 2 3 2 3 2 2" xfId="16310" xr:uid="{00000000-0005-0000-0000-0000662A0000}"/>
    <cellStyle name="20% - Accent5 3 2 3 2 3 2 3" xfId="16311" xr:uid="{00000000-0005-0000-0000-0000672A0000}"/>
    <cellStyle name="20% - Accent5 3 2 3 2 3 2_OATT calc" xfId="16312" xr:uid="{00000000-0005-0000-0000-0000682A0000}"/>
    <cellStyle name="20% - Accent5 3 2 3 2 3 3" xfId="16313" xr:uid="{00000000-0005-0000-0000-0000692A0000}"/>
    <cellStyle name="20% - Accent5 3 2 3 2 3 4" xfId="16314" xr:uid="{00000000-0005-0000-0000-00006A2A0000}"/>
    <cellStyle name="20% - Accent5 3 2 3 2 3 5" xfId="16315" xr:uid="{00000000-0005-0000-0000-00006B2A0000}"/>
    <cellStyle name="20% - Accent5 3 2 3 2 3_OATT calc" xfId="16316" xr:uid="{00000000-0005-0000-0000-00006C2A0000}"/>
    <cellStyle name="20% - Accent5 3 2 3 2 4" xfId="16317" xr:uid="{00000000-0005-0000-0000-00006D2A0000}"/>
    <cellStyle name="20% - Accent5 3 2 3 2 4 2" xfId="16318" xr:uid="{00000000-0005-0000-0000-00006E2A0000}"/>
    <cellStyle name="20% - Accent5 3 2 3 2 4 2 2" xfId="16319" xr:uid="{00000000-0005-0000-0000-00006F2A0000}"/>
    <cellStyle name="20% - Accent5 3 2 3 2 4 2 3" xfId="16320" xr:uid="{00000000-0005-0000-0000-0000702A0000}"/>
    <cellStyle name="20% - Accent5 3 2 3 2 4 2_OATT calc" xfId="16321" xr:uid="{00000000-0005-0000-0000-0000712A0000}"/>
    <cellStyle name="20% - Accent5 3 2 3 2 4 3" xfId="16322" xr:uid="{00000000-0005-0000-0000-0000722A0000}"/>
    <cellStyle name="20% - Accent5 3 2 3 2 4 4" xfId="16323" xr:uid="{00000000-0005-0000-0000-0000732A0000}"/>
    <cellStyle name="20% - Accent5 3 2 3 2 4_OATT calc" xfId="16324" xr:uid="{00000000-0005-0000-0000-0000742A0000}"/>
    <cellStyle name="20% - Accent5 3 2 3 2 5" xfId="16325" xr:uid="{00000000-0005-0000-0000-0000752A0000}"/>
    <cellStyle name="20% - Accent5 3 2 3 2 5 2" xfId="16326" xr:uid="{00000000-0005-0000-0000-0000762A0000}"/>
    <cellStyle name="20% - Accent5 3 2 3 2 5 3" xfId="16327" xr:uid="{00000000-0005-0000-0000-0000772A0000}"/>
    <cellStyle name="20% - Accent5 3 2 3 2 5_OATT calc" xfId="16328" xr:uid="{00000000-0005-0000-0000-0000782A0000}"/>
    <cellStyle name="20% - Accent5 3 2 3 2 6" xfId="16329" xr:uid="{00000000-0005-0000-0000-0000792A0000}"/>
    <cellStyle name="20% - Accent5 3 2 3 2 7" xfId="16330" xr:uid="{00000000-0005-0000-0000-00007A2A0000}"/>
    <cellStyle name="20% - Accent5 3 2 3 2 8" xfId="16331" xr:uid="{00000000-0005-0000-0000-00007B2A0000}"/>
    <cellStyle name="20% - Accent5 3 2 3 2 9" xfId="16332" xr:uid="{00000000-0005-0000-0000-00007C2A0000}"/>
    <cellStyle name="20% - Accent5 3 2 3 2_OATT calc" xfId="16333" xr:uid="{00000000-0005-0000-0000-00007D2A0000}"/>
    <cellStyle name="20% - Accent5 3 2 3 3" xfId="4608" xr:uid="{00000000-0005-0000-0000-00007E2A0000}"/>
    <cellStyle name="20% - Accent5 3 2 3 3 10" xfId="16334" xr:uid="{00000000-0005-0000-0000-00007F2A0000}"/>
    <cellStyle name="20% - Accent5 3 2 3 3 11" xfId="16335" xr:uid="{00000000-0005-0000-0000-0000802A0000}"/>
    <cellStyle name="20% - Accent5 3 2 3 3 2" xfId="16336" xr:uid="{00000000-0005-0000-0000-0000812A0000}"/>
    <cellStyle name="20% - Accent5 3 2 3 3 2 2" xfId="16337" xr:uid="{00000000-0005-0000-0000-0000822A0000}"/>
    <cellStyle name="20% - Accent5 3 2 3 3 2 2 2" xfId="16338" xr:uid="{00000000-0005-0000-0000-0000832A0000}"/>
    <cellStyle name="20% - Accent5 3 2 3 3 2 2 3" xfId="16339" xr:uid="{00000000-0005-0000-0000-0000842A0000}"/>
    <cellStyle name="20% - Accent5 3 2 3 3 2 2_OATT calc" xfId="16340" xr:uid="{00000000-0005-0000-0000-0000852A0000}"/>
    <cellStyle name="20% - Accent5 3 2 3 3 2 3" xfId="16341" xr:uid="{00000000-0005-0000-0000-0000862A0000}"/>
    <cellStyle name="20% - Accent5 3 2 3 3 2 4" xfId="16342" xr:uid="{00000000-0005-0000-0000-0000872A0000}"/>
    <cellStyle name="20% - Accent5 3 2 3 3 2 5" xfId="16343" xr:uid="{00000000-0005-0000-0000-0000882A0000}"/>
    <cellStyle name="20% - Accent5 3 2 3 3 2_OATT calc" xfId="16344" xr:uid="{00000000-0005-0000-0000-0000892A0000}"/>
    <cellStyle name="20% - Accent5 3 2 3 3 3" xfId="16345" xr:uid="{00000000-0005-0000-0000-00008A2A0000}"/>
    <cellStyle name="20% - Accent5 3 2 3 3 3 2" xfId="16346" xr:uid="{00000000-0005-0000-0000-00008B2A0000}"/>
    <cellStyle name="20% - Accent5 3 2 3 3 3 2 2" xfId="16347" xr:uid="{00000000-0005-0000-0000-00008C2A0000}"/>
    <cellStyle name="20% - Accent5 3 2 3 3 3 2 3" xfId="16348" xr:uid="{00000000-0005-0000-0000-00008D2A0000}"/>
    <cellStyle name="20% - Accent5 3 2 3 3 3 2_OATT calc" xfId="16349" xr:uid="{00000000-0005-0000-0000-00008E2A0000}"/>
    <cellStyle name="20% - Accent5 3 2 3 3 3 3" xfId="16350" xr:uid="{00000000-0005-0000-0000-00008F2A0000}"/>
    <cellStyle name="20% - Accent5 3 2 3 3 3 4" xfId="16351" xr:uid="{00000000-0005-0000-0000-0000902A0000}"/>
    <cellStyle name="20% - Accent5 3 2 3 3 3_OATT calc" xfId="16352" xr:uid="{00000000-0005-0000-0000-0000912A0000}"/>
    <cellStyle name="20% - Accent5 3 2 3 3 4" xfId="16353" xr:uid="{00000000-0005-0000-0000-0000922A0000}"/>
    <cellStyle name="20% - Accent5 3 2 3 3 4 2" xfId="16354" xr:uid="{00000000-0005-0000-0000-0000932A0000}"/>
    <cellStyle name="20% - Accent5 3 2 3 3 4 3" xfId="16355" xr:uid="{00000000-0005-0000-0000-0000942A0000}"/>
    <cellStyle name="20% - Accent5 3 2 3 3 4_OATT calc" xfId="16356" xr:uid="{00000000-0005-0000-0000-0000952A0000}"/>
    <cellStyle name="20% - Accent5 3 2 3 3 5" xfId="16357" xr:uid="{00000000-0005-0000-0000-0000962A0000}"/>
    <cellStyle name="20% - Accent5 3 2 3 3 6" xfId="16358" xr:uid="{00000000-0005-0000-0000-0000972A0000}"/>
    <cellStyle name="20% - Accent5 3 2 3 3 7" xfId="16359" xr:uid="{00000000-0005-0000-0000-0000982A0000}"/>
    <cellStyle name="20% - Accent5 3 2 3 3 8" xfId="16360" xr:uid="{00000000-0005-0000-0000-0000992A0000}"/>
    <cellStyle name="20% - Accent5 3 2 3 3 9" xfId="16361" xr:uid="{00000000-0005-0000-0000-00009A2A0000}"/>
    <cellStyle name="20% - Accent5 3 2 3 3_OATT calc" xfId="16362" xr:uid="{00000000-0005-0000-0000-00009B2A0000}"/>
    <cellStyle name="20% - Accent5 3 2 3 4" xfId="5508" xr:uid="{00000000-0005-0000-0000-00009C2A0000}"/>
    <cellStyle name="20% - Accent5 3 2 3 4 2" xfId="16363" xr:uid="{00000000-0005-0000-0000-00009D2A0000}"/>
    <cellStyle name="20% - Accent5 3 2 3 4 2 2" xfId="16364" xr:uid="{00000000-0005-0000-0000-00009E2A0000}"/>
    <cellStyle name="20% - Accent5 3 2 3 4 2 3" xfId="16365" xr:uid="{00000000-0005-0000-0000-00009F2A0000}"/>
    <cellStyle name="20% - Accent5 3 2 3 4 2_OATT calc" xfId="16366" xr:uid="{00000000-0005-0000-0000-0000A02A0000}"/>
    <cellStyle name="20% - Accent5 3 2 3 4 3" xfId="16367" xr:uid="{00000000-0005-0000-0000-0000A12A0000}"/>
    <cellStyle name="20% - Accent5 3 2 3 4 4" xfId="16368" xr:uid="{00000000-0005-0000-0000-0000A22A0000}"/>
    <cellStyle name="20% - Accent5 3 2 3 4 5" xfId="16369" xr:uid="{00000000-0005-0000-0000-0000A32A0000}"/>
    <cellStyle name="20% - Accent5 3 2 3 4_OATT calc" xfId="16370" xr:uid="{00000000-0005-0000-0000-0000A42A0000}"/>
    <cellStyle name="20% - Accent5 3 2 3 5" xfId="16371" xr:uid="{00000000-0005-0000-0000-0000A52A0000}"/>
    <cellStyle name="20% - Accent5 3 2 3 5 2" xfId="16372" xr:uid="{00000000-0005-0000-0000-0000A62A0000}"/>
    <cellStyle name="20% - Accent5 3 2 3 5 2 2" xfId="16373" xr:uid="{00000000-0005-0000-0000-0000A72A0000}"/>
    <cellStyle name="20% - Accent5 3 2 3 5 2 3" xfId="16374" xr:uid="{00000000-0005-0000-0000-0000A82A0000}"/>
    <cellStyle name="20% - Accent5 3 2 3 5 2_OATT calc" xfId="16375" xr:uid="{00000000-0005-0000-0000-0000A92A0000}"/>
    <cellStyle name="20% - Accent5 3 2 3 5 3" xfId="16376" xr:uid="{00000000-0005-0000-0000-0000AA2A0000}"/>
    <cellStyle name="20% - Accent5 3 2 3 5 4" xfId="16377" xr:uid="{00000000-0005-0000-0000-0000AB2A0000}"/>
    <cellStyle name="20% - Accent5 3 2 3 5_OATT calc" xfId="16378" xr:uid="{00000000-0005-0000-0000-0000AC2A0000}"/>
    <cellStyle name="20% - Accent5 3 2 3 6" xfId="16379" xr:uid="{00000000-0005-0000-0000-0000AD2A0000}"/>
    <cellStyle name="20% - Accent5 3 2 3 6 2" xfId="16380" xr:uid="{00000000-0005-0000-0000-0000AE2A0000}"/>
    <cellStyle name="20% - Accent5 3 2 3 6 3" xfId="16381" xr:uid="{00000000-0005-0000-0000-0000AF2A0000}"/>
    <cellStyle name="20% - Accent5 3 2 3 6_OATT calc" xfId="16382" xr:uid="{00000000-0005-0000-0000-0000B02A0000}"/>
    <cellStyle name="20% - Accent5 3 2 3 7" xfId="16383" xr:uid="{00000000-0005-0000-0000-0000B12A0000}"/>
    <cellStyle name="20% - Accent5 3 2 3 8" xfId="16384" xr:uid="{00000000-0005-0000-0000-0000B22A0000}"/>
    <cellStyle name="20% - Accent5 3 2 3 9" xfId="16385" xr:uid="{00000000-0005-0000-0000-0000B32A0000}"/>
    <cellStyle name="20% - Accent5 3 2 3_OATT calc" xfId="16386" xr:uid="{00000000-0005-0000-0000-0000B42A0000}"/>
    <cellStyle name="20% - Accent5 3 2 4" xfId="3655" xr:uid="{00000000-0005-0000-0000-0000B52A0000}"/>
    <cellStyle name="20% - Accent5 3 2 4 10" xfId="16387" xr:uid="{00000000-0005-0000-0000-0000B62A0000}"/>
    <cellStyle name="20% - Accent5 3 2 4 11" xfId="16388" xr:uid="{00000000-0005-0000-0000-0000B72A0000}"/>
    <cellStyle name="20% - Accent5 3 2 4 2" xfId="4756" xr:uid="{00000000-0005-0000-0000-0000B82A0000}"/>
    <cellStyle name="20% - Accent5 3 2 4 2 10" xfId="16389" xr:uid="{00000000-0005-0000-0000-0000B92A0000}"/>
    <cellStyle name="20% - Accent5 3 2 4 2 11" xfId="16390" xr:uid="{00000000-0005-0000-0000-0000BA2A0000}"/>
    <cellStyle name="20% - Accent5 3 2 4 2 2" xfId="16391" xr:uid="{00000000-0005-0000-0000-0000BB2A0000}"/>
    <cellStyle name="20% - Accent5 3 2 4 2 2 2" xfId="16392" xr:uid="{00000000-0005-0000-0000-0000BC2A0000}"/>
    <cellStyle name="20% - Accent5 3 2 4 2 2 2 2" xfId="16393" xr:uid="{00000000-0005-0000-0000-0000BD2A0000}"/>
    <cellStyle name="20% - Accent5 3 2 4 2 2 2 3" xfId="16394" xr:uid="{00000000-0005-0000-0000-0000BE2A0000}"/>
    <cellStyle name="20% - Accent5 3 2 4 2 2 2_OATT calc" xfId="16395" xr:uid="{00000000-0005-0000-0000-0000BF2A0000}"/>
    <cellStyle name="20% - Accent5 3 2 4 2 2 3" xfId="16396" xr:uid="{00000000-0005-0000-0000-0000C02A0000}"/>
    <cellStyle name="20% - Accent5 3 2 4 2 2 4" xfId="16397" xr:uid="{00000000-0005-0000-0000-0000C12A0000}"/>
    <cellStyle name="20% - Accent5 3 2 4 2 2 5" xfId="16398" xr:uid="{00000000-0005-0000-0000-0000C22A0000}"/>
    <cellStyle name="20% - Accent5 3 2 4 2 2_OATT calc" xfId="16399" xr:uid="{00000000-0005-0000-0000-0000C32A0000}"/>
    <cellStyle name="20% - Accent5 3 2 4 2 3" xfId="16400" xr:uid="{00000000-0005-0000-0000-0000C42A0000}"/>
    <cellStyle name="20% - Accent5 3 2 4 2 3 2" xfId="16401" xr:uid="{00000000-0005-0000-0000-0000C52A0000}"/>
    <cellStyle name="20% - Accent5 3 2 4 2 3 2 2" xfId="16402" xr:uid="{00000000-0005-0000-0000-0000C62A0000}"/>
    <cellStyle name="20% - Accent5 3 2 4 2 3 2 3" xfId="16403" xr:uid="{00000000-0005-0000-0000-0000C72A0000}"/>
    <cellStyle name="20% - Accent5 3 2 4 2 3 2_OATT calc" xfId="16404" xr:uid="{00000000-0005-0000-0000-0000C82A0000}"/>
    <cellStyle name="20% - Accent5 3 2 4 2 3 3" xfId="16405" xr:uid="{00000000-0005-0000-0000-0000C92A0000}"/>
    <cellStyle name="20% - Accent5 3 2 4 2 3 4" xfId="16406" xr:uid="{00000000-0005-0000-0000-0000CA2A0000}"/>
    <cellStyle name="20% - Accent5 3 2 4 2 3_OATT calc" xfId="16407" xr:uid="{00000000-0005-0000-0000-0000CB2A0000}"/>
    <cellStyle name="20% - Accent5 3 2 4 2 4" xfId="16408" xr:uid="{00000000-0005-0000-0000-0000CC2A0000}"/>
    <cellStyle name="20% - Accent5 3 2 4 2 4 2" xfId="16409" xr:uid="{00000000-0005-0000-0000-0000CD2A0000}"/>
    <cellStyle name="20% - Accent5 3 2 4 2 4 3" xfId="16410" xr:uid="{00000000-0005-0000-0000-0000CE2A0000}"/>
    <cellStyle name="20% - Accent5 3 2 4 2 4_OATT calc" xfId="16411" xr:uid="{00000000-0005-0000-0000-0000CF2A0000}"/>
    <cellStyle name="20% - Accent5 3 2 4 2 5" xfId="16412" xr:uid="{00000000-0005-0000-0000-0000D02A0000}"/>
    <cellStyle name="20% - Accent5 3 2 4 2 6" xfId="16413" xr:uid="{00000000-0005-0000-0000-0000D12A0000}"/>
    <cellStyle name="20% - Accent5 3 2 4 2 7" xfId="16414" xr:uid="{00000000-0005-0000-0000-0000D22A0000}"/>
    <cellStyle name="20% - Accent5 3 2 4 2 8" xfId="16415" xr:uid="{00000000-0005-0000-0000-0000D32A0000}"/>
    <cellStyle name="20% - Accent5 3 2 4 2 9" xfId="16416" xr:uid="{00000000-0005-0000-0000-0000D42A0000}"/>
    <cellStyle name="20% - Accent5 3 2 4 2_OATT calc" xfId="16417" xr:uid="{00000000-0005-0000-0000-0000D52A0000}"/>
    <cellStyle name="20% - Accent5 3 2 4 3" xfId="5717" xr:uid="{00000000-0005-0000-0000-0000D62A0000}"/>
    <cellStyle name="20% - Accent5 3 2 4 3 2" xfId="16418" xr:uid="{00000000-0005-0000-0000-0000D72A0000}"/>
    <cellStyle name="20% - Accent5 3 2 4 3 2 2" xfId="16419" xr:uid="{00000000-0005-0000-0000-0000D82A0000}"/>
    <cellStyle name="20% - Accent5 3 2 4 3 2 3" xfId="16420" xr:uid="{00000000-0005-0000-0000-0000D92A0000}"/>
    <cellStyle name="20% - Accent5 3 2 4 3 2_OATT calc" xfId="16421" xr:uid="{00000000-0005-0000-0000-0000DA2A0000}"/>
    <cellStyle name="20% - Accent5 3 2 4 3 3" xfId="16422" xr:uid="{00000000-0005-0000-0000-0000DB2A0000}"/>
    <cellStyle name="20% - Accent5 3 2 4 3 4" xfId="16423" xr:uid="{00000000-0005-0000-0000-0000DC2A0000}"/>
    <cellStyle name="20% - Accent5 3 2 4 3 5" xfId="16424" xr:uid="{00000000-0005-0000-0000-0000DD2A0000}"/>
    <cellStyle name="20% - Accent5 3 2 4 3_OATT calc" xfId="16425" xr:uid="{00000000-0005-0000-0000-0000DE2A0000}"/>
    <cellStyle name="20% - Accent5 3 2 4 4" xfId="16426" xr:uid="{00000000-0005-0000-0000-0000DF2A0000}"/>
    <cellStyle name="20% - Accent5 3 2 4 4 2" xfId="16427" xr:uid="{00000000-0005-0000-0000-0000E02A0000}"/>
    <cellStyle name="20% - Accent5 3 2 4 4 2 2" xfId="16428" xr:uid="{00000000-0005-0000-0000-0000E12A0000}"/>
    <cellStyle name="20% - Accent5 3 2 4 4 2 3" xfId="16429" xr:uid="{00000000-0005-0000-0000-0000E22A0000}"/>
    <cellStyle name="20% - Accent5 3 2 4 4 2_OATT calc" xfId="16430" xr:uid="{00000000-0005-0000-0000-0000E32A0000}"/>
    <cellStyle name="20% - Accent5 3 2 4 4 3" xfId="16431" xr:uid="{00000000-0005-0000-0000-0000E42A0000}"/>
    <cellStyle name="20% - Accent5 3 2 4 4 4" xfId="16432" xr:uid="{00000000-0005-0000-0000-0000E52A0000}"/>
    <cellStyle name="20% - Accent5 3 2 4 4_OATT calc" xfId="16433" xr:uid="{00000000-0005-0000-0000-0000E62A0000}"/>
    <cellStyle name="20% - Accent5 3 2 4 5" xfId="16434" xr:uid="{00000000-0005-0000-0000-0000E72A0000}"/>
    <cellStyle name="20% - Accent5 3 2 4 5 2" xfId="16435" xr:uid="{00000000-0005-0000-0000-0000E82A0000}"/>
    <cellStyle name="20% - Accent5 3 2 4 5 3" xfId="16436" xr:uid="{00000000-0005-0000-0000-0000E92A0000}"/>
    <cellStyle name="20% - Accent5 3 2 4 5_OATT calc" xfId="16437" xr:uid="{00000000-0005-0000-0000-0000EA2A0000}"/>
    <cellStyle name="20% - Accent5 3 2 4 6" xfId="16438" xr:uid="{00000000-0005-0000-0000-0000EB2A0000}"/>
    <cellStyle name="20% - Accent5 3 2 4 7" xfId="16439" xr:uid="{00000000-0005-0000-0000-0000EC2A0000}"/>
    <cellStyle name="20% - Accent5 3 2 4 8" xfId="16440" xr:uid="{00000000-0005-0000-0000-0000ED2A0000}"/>
    <cellStyle name="20% - Accent5 3 2 4 9" xfId="16441" xr:uid="{00000000-0005-0000-0000-0000EE2A0000}"/>
    <cellStyle name="20% - Accent5 3 2 4_OATT calc" xfId="16442" xr:uid="{00000000-0005-0000-0000-0000EF2A0000}"/>
    <cellStyle name="20% - Accent5 3 2 5" xfId="4338" xr:uid="{00000000-0005-0000-0000-0000F02A0000}"/>
    <cellStyle name="20% - Accent5 3 2 5 10" xfId="16443" xr:uid="{00000000-0005-0000-0000-0000F12A0000}"/>
    <cellStyle name="20% - Accent5 3 2 5 11" xfId="16444" xr:uid="{00000000-0005-0000-0000-0000F22A0000}"/>
    <cellStyle name="20% - Accent5 3 2 5 2" xfId="16445" xr:uid="{00000000-0005-0000-0000-0000F32A0000}"/>
    <cellStyle name="20% - Accent5 3 2 5 2 2" xfId="16446" xr:uid="{00000000-0005-0000-0000-0000F42A0000}"/>
    <cellStyle name="20% - Accent5 3 2 5 2 2 2" xfId="16447" xr:uid="{00000000-0005-0000-0000-0000F52A0000}"/>
    <cellStyle name="20% - Accent5 3 2 5 2 2 3" xfId="16448" xr:uid="{00000000-0005-0000-0000-0000F62A0000}"/>
    <cellStyle name="20% - Accent5 3 2 5 2 2_OATT calc" xfId="16449" xr:uid="{00000000-0005-0000-0000-0000F72A0000}"/>
    <cellStyle name="20% - Accent5 3 2 5 2 3" xfId="16450" xr:uid="{00000000-0005-0000-0000-0000F82A0000}"/>
    <cellStyle name="20% - Accent5 3 2 5 2 4" xfId="16451" xr:uid="{00000000-0005-0000-0000-0000F92A0000}"/>
    <cellStyle name="20% - Accent5 3 2 5 2 5" xfId="16452" xr:uid="{00000000-0005-0000-0000-0000FA2A0000}"/>
    <cellStyle name="20% - Accent5 3 2 5 2_OATT calc" xfId="16453" xr:uid="{00000000-0005-0000-0000-0000FB2A0000}"/>
    <cellStyle name="20% - Accent5 3 2 5 3" xfId="16454" xr:uid="{00000000-0005-0000-0000-0000FC2A0000}"/>
    <cellStyle name="20% - Accent5 3 2 5 3 2" xfId="16455" xr:uid="{00000000-0005-0000-0000-0000FD2A0000}"/>
    <cellStyle name="20% - Accent5 3 2 5 3 2 2" xfId="16456" xr:uid="{00000000-0005-0000-0000-0000FE2A0000}"/>
    <cellStyle name="20% - Accent5 3 2 5 3 2 3" xfId="16457" xr:uid="{00000000-0005-0000-0000-0000FF2A0000}"/>
    <cellStyle name="20% - Accent5 3 2 5 3 2_OATT calc" xfId="16458" xr:uid="{00000000-0005-0000-0000-0000002B0000}"/>
    <cellStyle name="20% - Accent5 3 2 5 3 3" xfId="16459" xr:uid="{00000000-0005-0000-0000-0000012B0000}"/>
    <cellStyle name="20% - Accent5 3 2 5 3 4" xfId="16460" xr:uid="{00000000-0005-0000-0000-0000022B0000}"/>
    <cellStyle name="20% - Accent5 3 2 5 3_OATT calc" xfId="16461" xr:uid="{00000000-0005-0000-0000-0000032B0000}"/>
    <cellStyle name="20% - Accent5 3 2 5 4" xfId="16462" xr:uid="{00000000-0005-0000-0000-0000042B0000}"/>
    <cellStyle name="20% - Accent5 3 2 5 4 2" xfId="16463" xr:uid="{00000000-0005-0000-0000-0000052B0000}"/>
    <cellStyle name="20% - Accent5 3 2 5 4 3" xfId="16464" xr:uid="{00000000-0005-0000-0000-0000062B0000}"/>
    <cellStyle name="20% - Accent5 3 2 5 4_OATT calc" xfId="16465" xr:uid="{00000000-0005-0000-0000-0000072B0000}"/>
    <cellStyle name="20% - Accent5 3 2 5 5" xfId="16466" xr:uid="{00000000-0005-0000-0000-0000082B0000}"/>
    <cellStyle name="20% - Accent5 3 2 5 6" xfId="16467" xr:uid="{00000000-0005-0000-0000-0000092B0000}"/>
    <cellStyle name="20% - Accent5 3 2 5 7" xfId="16468" xr:uid="{00000000-0005-0000-0000-00000A2B0000}"/>
    <cellStyle name="20% - Accent5 3 2 5 8" xfId="16469" xr:uid="{00000000-0005-0000-0000-00000B2B0000}"/>
    <cellStyle name="20% - Accent5 3 2 5 9" xfId="16470" xr:uid="{00000000-0005-0000-0000-00000C2B0000}"/>
    <cellStyle name="20% - Accent5 3 2 5_OATT calc" xfId="16471" xr:uid="{00000000-0005-0000-0000-00000D2B0000}"/>
    <cellStyle name="20% - Accent5 3 2 6" xfId="5238" xr:uid="{00000000-0005-0000-0000-00000E2B0000}"/>
    <cellStyle name="20% - Accent5 3 2 6 2" xfId="16472" xr:uid="{00000000-0005-0000-0000-00000F2B0000}"/>
    <cellStyle name="20% - Accent5 3 2 6 2 2" xfId="16473" xr:uid="{00000000-0005-0000-0000-0000102B0000}"/>
    <cellStyle name="20% - Accent5 3 2 6 2 3" xfId="16474" xr:uid="{00000000-0005-0000-0000-0000112B0000}"/>
    <cellStyle name="20% - Accent5 3 2 6 2_OATT calc" xfId="16475" xr:uid="{00000000-0005-0000-0000-0000122B0000}"/>
    <cellStyle name="20% - Accent5 3 2 6 3" xfId="16476" xr:uid="{00000000-0005-0000-0000-0000132B0000}"/>
    <cellStyle name="20% - Accent5 3 2 6 4" xfId="16477" xr:uid="{00000000-0005-0000-0000-0000142B0000}"/>
    <cellStyle name="20% - Accent5 3 2 6 5" xfId="16478" xr:uid="{00000000-0005-0000-0000-0000152B0000}"/>
    <cellStyle name="20% - Accent5 3 2 6_OATT calc" xfId="16479" xr:uid="{00000000-0005-0000-0000-0000162B0000}"/>
    <cellStyle name="20% - Accent5 3 2 7" xfId="16480" xr:uid="{00000000-0005-0000-0000-0000172B0000}"/>
    <cellStyle name="20% - Accent5 3 2 7 2" xfId="16481" xr:uid="{00000000-0005-0000-0000-0000182B0000}"/>
    <cellStyle name="20% - Accent5 3 2 7 2 2" xfId="16482" xr:uid="{00000000-0005-0000-0000-0000192B0000}"/>
    <cellStyle name="20% - Accent5 3 2 7 2 3" xfId="16483" xr:uid="{00000000-0005-0000-0000-00001A2B0000}"/>
    <cellStyle name="20% - Accent5 3 2 7 2_OATT calc" xfId="16484" xr:uid="{00000000-0005-0000-0000-00001B2B0000}"/>
    <cellStyle name="20% - Accent5 3 2 7 3" xfId="16485" xr:uid="{00000000-0005-0000-0000-00001C2B0000}"/>
    <cellStyle name="20% - Accent5 3 2 7 4" xfId="16486" xr:uid="{00000000-0005-0000-0000-00001D2B0000}"/>
    <cellStyle name="20% - Accent5 3 2 7_OATT calc" xfId="16487" xr:uid="{00000000-0005-0000-0000-00001E2B0000}"/>
    <cellStyle name="20% - Accent5 3 2 8" xfId="16488" xr:uid="{00000000-0005-0000-0000-00001F2B0000}"/>
    <cellStyle name="20% - Accent5 3 2 8 2" xfId="16489" xr:uid="{00000000-0005-0000-0000-0000202B0000}"/>
    <cellStyle name="20% - Accent5 3 2 8 3" xfId="16490" xr:uid="{00000000-0005-0000-0000-0000212B0000}"/>
    <cellStyle name="20% - Accent5 3 2 8_OATT calc" xfId="16491" xr:uid="{00000000-0005-0000-0000-0000222B0000}"/>
    <cellStyle name="20% - Accent5 3 2 9" xfId="16492" xr:uid="{00000000-0005-0000-0000-0000232B0000}"/>
    <cellStyle name="20% - Accent5 3 2_OATT calc" xfId="16493" xr:uid="{00000000-0005-0000-0000-0000242B0000}"/>
    <cellStyle name="20% - Accent5 3 3" xfId="3124" xr:uid="{00000000-0005-0000-0000-0000252B0000}"/>
    <cellStyle name="20% - Accent5 3 3 10" xfId="16494" xr:uid="{00000000-0005-0000-0000-0000262B0000}"/>
    <cellStyle name="20% - Accent5 3 3 11" xfId="16495" xr:uid="{00000000-0005-0000-0000-0000272B0000}"/>
    <cellStyle name="20% - Accent5 3 3 12" xfId="16496" xr:uid="{00000000-0005-0000-0000-0000282B0000}"/>
    <cellStyle name="20% - Accent5 3 3 2" xfId="3710" xr:uid="{00000000-0005-0000-0000-0000292B0000}"/>
    <cellStyle name="20% - Accent5 3 3 2 10" xfId="16497" xr:uid="{00000000-0005-0000-0000-00002A2B0000}"/>
    <cellStyle name="20% - Accent5 3 3 2 11" xfId="16498" xr:uid="{00000000-0005-0000-0000-00002B2B0000}"/>
    <cellStyle name="20% - Accent5 3 3 2 2" xfId="4811" xr:uid="{00000000-0005-0000-0000-00002C2B0000}"/>
    <cellStyle name="20% - Accent5 3 3 2 2 10" xfId="16499" xr:uid="{00000000-0005-0000-0000-00002D2B0000}"/>
    <cellStyle name="20% - Accent5 3 3 2 2 11" xfId="16500" xr:uid="{00000000-0005-0000-0000-00002E2B0000}"/>
    <cellStyle name="20% - Accent5 3 3 2 2 2" xfId="16501" xr:uid="{00000000-0005-0000-0000-00002F2B0000}"/>
    <cellStyle name="20% - Accent5 3 3 2 2 2 2" xfId="16502" xr:uid="{00000000-0005-0000-0000-0000302B0000}"/>
    <cellStyle name="20% - Accent5 3 3 2 2 2 2 2" xfId="16503" xr:uid="{00000000-0005-0000-0000-0000312B0000}"/>
    <cellStyle name="20% - Accent5 3 3 2 2 2 2 3" xfId="16504" xr:uid="{00000000-0005-0000-0000-0000322B0000}"/>
    <cellStyle name="20% - Accent5 3 3 2 2 2 2_OATT calc" xfId="16505" xr:uid="{00000000-0005-0000-0000-0000332B0000}"/>
    <cellStyle name="20% - Accent5 3 3 2 2 2 3" xfId="16506" xr:uid="{00000000-0005-0000-0000-0000342B0000}"/>
    <cellStyle name="20% - Accent5 3 3 2 2 2 4" xfId="16507" xr:uid="{00000000-0005-0000-0000-0000352B0000}"/>
    <cellStyle name="20% - Accent5 3 3 2 2 2 5" xfId="16508" xr:uid="{00000000-0005-0000-0000-0000362B0000}"/>
    <cellStyle name="20% - Accent5 3 3 2 2 2_OATT calc" xfId="16509" xr:uid="{00000000-0005-0000-0000-0000372B0000}"/>
    <cellStyle name="20% - Accent5 3 3 2 2 3" xfId="16510" xr:uid="{00000000-0005-0000-0000-0000382B0000}"/>
    <cellStyle name="20% - Accent5 3 3 2 2 3 2" xfId="16511" xr:uid="{00000000-0005-0000-0000-0000392B0000}"/>
    <cellStyle name="20% - Accent5 3 3 2 2 3 2 2" xfId="16512" xr:uid="{00000000-0005-0000-0000-00003A2B0000}"/>
    <cellStyle name="20% - Accent5 3 3 2 2 3 2 3" xfId="16513" xr:uid="{00000000-0005-0000-0000-00003B2B0000}"/>
    <cellStyle name="20% - Accent5 3 3 2 2 3 2_OATT calc" xfId="16514" xr:uid="{00000000-0005-0000-0000-00003C2B0000}"/>
    <cellStyle name="20% - Accent5 3 3 2 2 3 3" xfId="16515" xr:uid="{00000000-0005-0000-0000-00003D2B0000}"/>
    <cellStyle name="20% - Accent5 3 3 2 2 3 4" xfId="16516" xr:uid="{00000000-0005-0000-0000-00003E2B0000}"/>
    <cellStyle name="20% - Accent5 3 3 2 2 3_OATT calc" xfId="16517" xr:uid="{00000000-0005-0000-0000-00003F2B0000}"/>
    <cellStyle name="20% - Accent5 3 3 2 2 4" xfId="16518" xr:uid="{00000000-0005-0000-0000-0000402B0000}"/>
    <cellStyle name="20% - Accent5 3 3 2 2 4 2" xfId="16519" xr:uid="{00000000-0005-0000-0000-0000412B0000}"/>
    <cellStyle name="20% - Accent5 3 3 2 2 4 3" xfId="16520" xr:uid="{00000000-0005-0000-0000-0000422B0000}"/>
    <cellStyle name="20% - Accent5 3 3 2 2 4_OATT calc" xfId="16521" xr:uid="{00000000-0005-0000-0000-0000432B0000}"/>
    <cellStyle name="20% - Accent5 3 3 2 2 5" xfId="16522" xr:uid="{00000000-0005-0000-0000-0000442B0000}"/>
    <cellStyle name="20% - Accent5 3 3 2 2 6" xfId="16523" xr:uid="{00000000-0005-0000-0000-0000452B0000}"/>
    <cellStyle name="20% - Accent5 3 3 2 2 7" xfId="16524" xr:uid="{00000000-0005-0000-0000-0000462B0000}"/>
    <cellStyle name="20% - Accent5 3 3 2 2 8" xfId="16525" xr:uid="{00000000-0005-0000-0000-0000472B0000}"/>
    <cellStyle name="20% - Accent5 3 3 2 2 9" xfId="16526" xr:uid="{00000000-0005-0000-0000-0000482B0000}"/>
    <cellStyle name="20% - Accent5 3 3 2 2_OATT calc" xfId="16527" xr:uid="{00000000-0005-0000-0000-0000492B0000}"/>
    <cellStyle name="20% - Accent5 3 3 2 3" xfId="5770" xr:uid="{00000000-0005-0000-0000-00004A2B0000}"/>
    <cellStyle name="20% - Accent5 3 3 2 3 2" xfId="16528" xr:uid="{00000000-0005-0000-0000-00004B2B0000}"/>
    <cellStyle name="20% - Accent5 3 3 2 3 2 2" xfId="16529" xr:uid="{00000000-0005-0000-0000-00004C2B0000}"/>
    <cellStyle name="20% - Accent5 3 3 2 3 2 3" xfId="16530" xr:uid="{00000000-0005-0000-0000-00004D2B0000}"/>
    <cellStyle name="20% - Accent5 3 3 2 3 2_OATT calc" xfId="16531" xr:uid="{00000000-0005-0000-0000-00004E2B0000}"/>
    <cellStyle name="20% - Accent5 3 3 2 3 3" xfId="16532" xr:uid="{00000000-0005-0000-0000-00004F2B0000}"/>
    <cellStyle name="20% - Accent5 3 3 2 3 4" xfId="16533" xr:uid="{00000000-0005-0000-0000-0000502B0000}"/>
    <cellStyle name="20% - Accent5 3 3 2 3 5" xfId="16534" xr:uid="{00000000-0005-0000-0000-0000512B0000}"/>
    <cellStyle name="20% - Accent5 3 3 2 3_OATT calc" xfId="16535" xr:uid="{00000000-0005-0000-0000-0000522B0000}"/>
    <cellStyle name="20% - Accent5 3 3 2 4" xfId="16536" xr:uid="{00000000-0005-0000-0000-0000532B0000}"/>
    <cellStyle name="20% - Accent5 3 3 2 4 2" xfId="16537" xr:uid="{00000000-0005-0000-0000-0000542B0000}"/>
    <cellStyle name="20% - Accent5 3 3 2 4 2 2" xfId="16538" xr:uid="{00000000-0005-0000-0000-0000552B0000}"/>
    <cellStyle name="20% - Accent5 3 3 2 4 2 3" xfId="16539" xr:uid="{00000000-0005-0000-0000-0000562B0000}"/>
    <cellStyle name="20% - Accent5 3 3 2 4 2_OATT calc" xfId="16540" xr:uid="{00000000-0005-0000-0000-0000572B0000}"/>
    <cellStyle name="20% - Accent5 3 3 2 4 3" xfId="16541" xr:uid="{00000000-0005-0000-0000-0000582B0000}"/>
    <cellStyle name="20% - Accent5 3 3 2 4 4" xfId="16542" xr:uid="{00000000-0005-0000-0000-0000592B0000}"/>
    <cellStyle name="20% - Accent5 3 3 2 4_OATT calc" xfId="16543" xr:uid="{00000000-0005-0000-0000-00005A2B0000}"/>
    <cellStyle name="20% - Accent5 3 3 2 5" xfId="16544" xr:uid="{00000000-0005-0000-0000-00005B2B0000}"/>
    <cellStyle name="20% - Accent5 3 3 2 5 2" xfId="16545" xr:uid="{00000000-0005-0000-0000-00005C2B0000}"/>
    <cellStyle name="20% - Accent5 3 3 2 5 3" xfId="16546" xr:uid="{00000000-0005-0000-0000-00005D2B0000}"/>
    <cellStyle name="20% - Accent5 3 3 2 5_OATT calc" xfId="16547" xr:uid="{00000000-0005-0000-0000-00005E2B0000}"/>
    <cellStyle name="20% - Accent5 3 3 2 6" xfId="16548" xr:uid="{00000000-0005-0000-0000-00005F2B0000}"/>
    <cellStyle name="20% - Accent5 3 3 2 7" xfId="16549" xr:uid="{00000000-0005-0000-0000-0000602B0000}"/>
    <cellStyle name="20% - Accent5 3 3 2 8" xfId="16550" xr:uid="{00000000-0005-0000-0000-0000612B0000}"/>
    <cellStyle name="20% - Accent5 3 3 2 9" xfId="16551" xr:uid="{00000000-0005-0000-0000-0000622B0000}"/>
    <cellStyle name="20% - Accent5 3 3 2_OATT calc" xfId="16552" xr:uid="{00000000-0005-0000-0000-0000632B0000}"/>
    <cellStyle name="20% - Accent5 3 3 3" xfId="4393" xr:uid="{00000000-0005-0000-0000-0000642B0000}"/>
    <cellStyle name="20% - Accent5 3 3 3 10" xfId="16553" xr:uid="{00000000-0005-0000-0000-0000652B0000}"/>
    <cellStyle name="20% - Accent5 3 3 3 11" xfId="16554" xr:uid="{00000000-0005-0000-0000-0000662B0000}"/>
    <cellStyle name="20% - Accent5 3 3 3 2" xfId="16555" xr:uid="{00000000-0005-0000-0000-0000672B0000}"/>
    <cellStyle name="20% - Accent5 3 3 3 2 2" xfId="16556" xr:uid="{00000000-0005-0000-0000-0000682B0000}"/>
    <cellStyle name="20% - Accent5 3 3 3 2 2 2" xfId="16557" xr:uid="{00000000-0005-0000-0000-0000692B0000}"/>
    <cellStyle name="20% - Accent5 3 3 3 2 2 3" xfId="16558" xr:uid="{00000000-0005-0000-0000-00006A2B0000}"/>
    <cellStyle name="20% - Accent5 3 3 3 2 2_OATT calc" xfId="16559" xr:uid="{00000000-0005-0000-0000-00006B2B0000}"/>
    <cellStyle name="20% - Accent5 3 3 3 2 3" xfId="16560" xr:uid="{00000000-0005-0000-0000-00006C2B0000}"/>
    <cellStyle name="20% - Accent5 3 3 3 2 4" xfId="16561" xr:uid="{00000000-0005-0000-0000-00006D2B0000}"/>
    <cellStyle name="20% - Accent5 3 3 3 2 5" xfId="16562" xr:uid="{00000000-0005-0000-0000-00006E2B0000}"/>
    <cellStyle name="20% - Accent5 3 3 3 2_OATT calc" xfId="16563" xr:uid="{00000000-0005-0000-0000-00006F2B0000}"/>
    <cellStyle name="20% - Accent5 3 3 3 3" xfId="16564" xr:uid="{00000000-0005-0000-0000-0000702B0000}"/>
    <cellStyle name="20% - Accent5 3 3 3 3 2" xfId="16565" xr:uid="{00000000-0005-0000-0000-0000712B0000}"/>
    <cellStyle name="20% - Accent5 3 3 3 3 2 2" xfId="16566" xr:uid="{00000000-0005-0000-0000-0000722B0000}"/>
    <cellStyle name="20% - Accent5 3 3 3 3 2 3" xfId="16567" xr:uid="{00000000-0005-0000-0000-0000732B0000}"/>
    <cellStyle name="20% - Accent5 3 3 3 3 2_OATT calc" xfId="16568" xr:uid="{00000000-0005-0000-0000-0000742B0000}"/>
    <cellStyle name="20% - Accent5 3 3 3 3 3" xfId="16569" xr:uid="{00000000-0005-0000-0000-0000752B0000}"/>
    <cellStyle name="20% - Accent5 3 3 3 3 4" xfId="16570" xr:uid="{00000000-0005-0000-0000-0000762B0000}"/>
    <cellStyle name="20% - Accent5 3 3 3 3_OATT calc" xfId="16571" xr:uid="{00000000-0005-0000-0000-0000772B0000}"/>
    <cellStyle name="20% - Accent5 3 3 3 4" xfId="16572" xr:uid="{00000000-0005-0000-0000-0000782B0000}"/>
    <cellStyle name="20% - Accent5 3 3 3 4 2" xfId="16573" xr:uid="{00000000-0005-0000-0000-0000792B0000}"/>
    <cellStyle name="20% - Accent5 3 3 3 4 3" xfId="16574" xr:uid="{00000000-0005-0000-0000-00007A2B0000}"/>
    <cellStyle name="20% - Accent5 3 3 3 4_OATT calc" xfId="16575" xr:uid="{00000000-0005-0000-0000-00007B2B0000}"/>
    <cellStyle name="20% - Accent5 3 3 3 5" xfId="16576" xr:uid="{00000000-0005-0000-0000-00007C2B0000}"/>
    <cellStyle name="20% - Accent5 3 3 3 6" xfId="16577" xr:uid="{00000000-0005-0000-0000-00007D2B0000}"/>
    <cellStyle name="20% - Accent5 3 3 3 7" xfId="16578" xr:uid="{00000000-0005-0000-0000-00007E2B0000}"/>
    <cellStyle name="20% - Accent5 3 3 3 8" xfId="16579" xr:uid="{00000000-0005-0000-0000-00007F2B0000}"/>
    <cellStyle name="20% - Accent5 3 3 3 9" xfId="16580" xr:uid="{00000000-0005-0000-0000-0000802B0000}"/>
    <cellStyle name="20% - Accent5 3 3 3_OATT calc" xfId="16581" xr:uid="{00000000-0005-0000-0000-0000812B0000}"/>
    <cellStyle name="20% - Accent5 3 3 4" xfId="5293" xr:uid="{00000000-0005-0000-0000-0000822B0000}"/>
    <cellStyle name="20% - Accent5 3 3 4 2" xfId="16582" xr:uid="{00000000-0005-0000-0000-0000832B0000}"/>
    <cellStyle name="20% - Accent5 3 3 4 2 2" xfId="16583" xr:uid="{00000000-0005-0000-0000-0000842B0000}"/>
    <cellStyle name="20% - Accent5 3 3 4 2 3" xfId="16584" xr:uid="{00000000-0005-0000-0000-0000852B0000}"/>
    <cellStyle name="20% - Accent5 3 3 4 2_OATT calc" xfId="16585" xr:uid="{00000000-0005-0000-0000-0000862B0000}"/>
    <cellStyle name="20% - Accent5 3 3 4 3" xfId="16586" xr:uid="{00000000-0005-0000-0000-0000872B0000}"/>
    <cellStyle name="20% - Accent5 3 3 4 4" xfId="16587" xr:uid="{00000000-0005-0000-0000-0000882B0000}"/>
    <cellStyle name="20% - Accent5 3 3 4 5" xfId="16588" xr:uid="{00000000-0005-0000-0000-0000892B0000}"/>
    <cellStyle name="20% - Accent5 3 3 4_OATT calc" xfId="16589" xr:uid="{00000000-0005-0000-0000-00008A2B0000}"/>
    <cellStyle name="20% - Accent5 3 3 5" xfId="16590" xr:uid="{00000000-0005-0000-0000-00008B2B0000}"/>
    <cellStyle name="20% - Accent5 3 3 5 2" xfId="16591" xr:uid="{00000000-0005-0000-0000-00008C2B0000}"/>
    <cellStyle name="20% - Accent5 3 3 5 2 2" xfId="16592" xr:uid="{00000000-0005-0000-0000-00008D2B0000}"/>
    <cellStyle name="20% - Accent5 3 3 5 2 3" xfId="16593" xr:uid="{00000000-0005-0000-0000-00008E2B0000}"/>
    <cellStyle name="20% - Accent5 3 3 5 2_OATT calc" xfId="16594" xr:uid="{00000000-0005-0000-0000-00008F2B0000}"/>
    <cellStyle name="20% - Accent5 3 3 5 3" xfId="16595" xr:uid="{00000000-0005-0000-0000-0000902B0000}"/>
    <cellStyle name="20% - Accent5 3 3 5 4" xfId="16596" xr:uid="{00000000-0005-0000-0000-0000912B0000}"/>
    <cellStyle name="20% - Accent5 3 3 5_OATT calc" xfId="16597" xr:uid="{00000000-0005-0000-0000-0000922B0000}"/>
    <cellStyle name="20% - Accent5 3 3 6" xfId="16598" xr:uid="{00000000-0005-0000-0000-0000932B0000}"/>
    <cellStyle name="20% - Accent5 3 3 6 2" xfId="16599" xr:uid="{00000000-0005-0000-0000-0000942B0000}"/>
    <cellStyle name="20% - Accent5 3 3 6 3" xfId="16600" xr:uid="{00000000-0005-0000-0000-0000952B0000}"/>
    <cellStyle name="20% - Accent5 3 3 6_OATT calc" xfId="16601" xr:uid="{00000000-0005-0000-0000-0000962B0000}"/>
    <cellStyle name="20% - Accent5 3 3 7" xfId="16602" xr:uid="{00000000-0005-0000-0000-0000972B0000}"/>
    <cellStyle name="20% - Accent5 3 3 8" xfId="16603" xr:uid="{00000000-0005-0000-0000-0000982B0000}"/>
    <cellStyle name="20% - Accent5 3 3 9" xfId="16604" xr:uid="{00000000-0005-0000-0000-0000992B0000}"/>
    <cellStyle name="20% - Accent5 3 3_OATT calc" xfId="16605" xr:uid="{00000000-0005-0000-0000-00009A2B0000}"/>
    <cellStyle name="20% - Accent5 3 4" xfId="3252" xr:uid="{00000000-0005-0000-0000-00009B2B0000}"/>
    <cellStyle name="20% - Accent5 3 4 10" xfId="16606" xr:uid="{00000000-0005-0000-0000-00009C2B0000}"/>
    <cellStyle name="20% - Accent5 3 4 11" xfId="16607" xr:uid="{00000000-0005-0000-0000-00009D2B0000}"/>
    <cellStyle name="20% - Accent5 3 4 12" xfId="16608" xr:uid="{00000000-0005-0000-0000-00009E2B0000}"/>
    <cellStyle name="20% - Accent5 3 4 2" xfId="3834" xr:uid="{00000000-0005-0000-0000-00009F2B0000}"/>
    <cellStyle name="20% - Accent5 3 4 2 10" xfId="16609" xr:uid="{00000000-0005-0000-0000-0000A02B0000}"/>
    <cellStyle name="20% - Accent5 3 4 2 11" xfId="16610" xr:uid="{00000000-0005-0000-0000-0000A12B0000}"/>
    <cellStyle name="20% - Accent5 3 4 2 2" xfId="4934" xr:uid="{00000000-0005-0000-0000-0000A22B0000}"/>
    <cellStyle name="20% - Accent5 3 4 2 2 10" xfId="16611" xr:uid="{00000000-0005-0000-0000-0000A32B0000}"/>
    <cellStyle name="20% - Accent5 3 4 2 2 11" xfId="16612" xr:uid="{00000000-0005-0000-0000-0000A42B0000}"/>
    <cellStyle name="20% - Accent5 3 4 2 2 2" xfId="16613" xr:uid="{00000000-0005-0000-0000-0000A52B0000}"/>
    <cellStyle name="20% - Accent5 3 4 2 2 2 2" xfId="16614" xr:uid="{00000000-0005-0000-0000-0000A62B0000}"/>
    <cellStyle name="20% - Accent5 3 4 2 2 2 2 2" xfId="16615" xr:uid="{00000000-0005-0000-0000-0000A72B0000}"/>
    <cellStyle name="20% - Accent5 3 4 2 2 2 2 3" xfId="16616" xr:uid="{00000000-0005-0000-0000-0000A82B0000}"/>
    <cellStyle name="20% - Accent5 3 4 2 2 2 2_OATT calc" xfId="16617" xr:uid="{00000000-0005-0000-0000-0000A92B0000}"/>
    <cellStyle name="20% - Accent5 3 4 2 2 2 3" xfId="16618" xr:uid="{00000000-0005-0000-0000-0000AA2B0000}"/>
    <cellStyle name="20% - Accent5 3 4 2 2 2 4" xfId="16619" xr:uid="{00000000-0005-0000-0000-0000AB2B0000}"/>
    <cellStyle name="20% - Accent5 3 4 2 2 2 5" xfId="16620" xr:uid="{00000000-0005-0000-0000-0000AC2B0000}"/>
    <cellStyle name="20% - Accent5 3 4 2 2 2_OATT calc" xfId="16621" xr:uid="{00000000-0005-0000-0000-0000AD2B0000}"/>
    <cellStyle name="20% - Accent5 3 4 2 2 3" xfId="16622" xr:uid="{00000000-0005-0000-0000-0000AE2B0000}"/>
    <cellStyle name="20% - Accent5 3 4 2 2 3 2" xfId="16623" xr:uid="{00000000-0005-0000-0000-0000AF2B0000}"/>
    <cellStyle name="20% - Accent5 3 4 2 2 3 2 2" xfId="16624" xr:uid="{00000000-0005-0000-0000-0000B02B0000}"/>
    <cellStyle name="20% - Accent5 3 4 2 2 3 2 3" xfId="16625" xr:uid="{00000000-0005-0000-0000-0000B12B0000}"/>
    <cellStyle name="20% - Accent5 3 4 2 2 3 2_OATT calc" xfId="16626" xr:uid="{00000000-0005-0000-0000-0000B22B0000}"/>
    <cellStyle name="20% - Accent5 3 4 2 2 3 3" xfId="16627" xr:uid="{00000000-0005-0000-0000-0000B32B0000}"/>
    <cellStyle name="20% - Accent5 3 4 2 2 3 4" xfId="16628" xr:uid="{00000000-0005-0000-0000-0000B42B0000}"/>
    <cellStyle name="20% - Accent5 3 4 2 2 3_OATT calc" xfId="16629" xr:uid="{00000000-0005-0000-0000-0000B52B0000}"/>
    <cellStyle name="20% - Accent5 3 4 2 2 4" xfId="16630" xr:uid="{00000000-0005-0000-0000-0000B62B0000}"/>
    <cellStyle name="20% - Accent5 3 4 2 2 4 2" xfId="16631" xr:uid="{00000000-0005-0000-0000-0000B72B0000}"/>
    <cellStyle name="20% - Accent5 3 4 2 2 4 3" xfId="16632" xr:uid="{00000000-0005-0000-0000-0000B82B0000}"/>
    <cellStyle name="20% - Accent5 3 4 2 2 4_OATT calc" xfId="16633" xr:uid="{00000000-0005-0000-0000-0000B92B0000}"/>
    <cellStyle name="20% - Accent5 3 4 2 2 5" xfId="16634" xr:uid="{00000000-0005-0000-0000-0000BA2B0000}"/>
    <cellStyle name="20% - Accent5 3 4 2 2 6" xfId="16635" xr:uid="{00000000-0005-0000-0000-0000BB2B0000}"/>
    <cellStyle name="20% - Accent5 3 4 2 2 7" xfId="16636" xr:uid="{00000000-0005-0000-0000-0000BC2B0000}"/>
    <cellStyle name="20% - Accent5 3 4 2 2 8" xfId="16637" xr:uid="{00000000-0005-0000-0000-0000BD2B0000}"/>
    <cellStyle name="20% - Accent5 3 4 2 2 9" xfId="16638" xr:uid="{00000000-0005-0000-0000-0000BE2B0000}"/>
    <cellStyle name="20% - Accent5 3 4 2 2_OATT calc" xfId="16639" xr:uid="{00000000-0005-0000-0000-0000BF2B0000}"/>
    <cellStyle name="20% - Accent5 3 4 2 3" xfId="5890" xr:uid="{00000000-0005-0000-0000-0000C02B0000}"/>
    <cellStyle name="20% - Accent5 3 4 2 3 2" xfId="16640" xr:uid="{00000000-0005-0000-0000-0000C12B0000}"/>
    <cellStyle name="20% - Accent5 3 4 2 3 2 2" xfId="16641" xr:uid="{00000000-0005-0000-0000-0000C22B0000}"/>
    <cellStyle name="20% - Accent5 3 4 2 3 2 3" xfId="16642" xr:uid="{00000000-0005-0000-0000-0000C32B0000}"/>
    <cellStyle name="20% - Accent5 3 4 2 3 2_OATT calc" xfId="16643" xr:uid="{00000000-0005-0000-0000-0000C42B0000}"/>
    <cellStyle name="20% - Accent5 3 4 2 3 3" xfId="16644" xr:uid="{00000000-0005-0000-0000-0000C52B0000}"/>
    <cellStyle name="20% - Accent5 3 4 2 3 4" xfId="16645" xr:uid="{00000000-0005-0000-0000-0000C62B0000}"/>
    <cellStyle name="20% - Accent5 3 4 2 3 5" xfId="16646" xr:uid="{00000000-0005-0000-0000-0000C72B0000}"/>
    <cellStyle name="20% - Accent5 3 4 2 3_OATT calc" xfId="16647" xr:uid="{00000000-0005-0000-0000-0000C82B0000}"/>
    <cellStyle name="20% - Accent5 3 4 2 4" xfId="16648" xr:uid="{00000000-0005-0000-0000-0000C92B0000}"/>
    <cellStyle name="20% - Accent5 3 4 2 4 2" xfId="16649" xr:uid="{00000000-0005-0000-0000-0000CA2B0000}"/>
    <cellStyle name="20% - Accent5 3 4 2 4 2 2" xfId="16650" xr:uid="{00000000-0005-0000-0000-0000CB2B0000}"/>
    <cellStyle name="20% - Accent5 3 4 2 4 2 3" xfId="16651" xr:uid="{00000000-0005-0000-0000-0000CC2B0000}"/>
    <cellStyle name="20% - Accent5 3 4 2 4 2_OATT calc" xfId="16652" xr:uid="{00000000-0005-0000-0000-0000CD2B0000}"/>
    <cellStyle name="20% - Accent5 3 4 2 4 3" xfId="16653" xr:uid="{00000000-0005-0000-0000-0000CE2B0000}"/>
    <cellStyle name="20% - Accent5 3 4 2 4 4" xfId="16654" xr:uid="{00000000-0005-0000-0000-0000CF2B0000}"/>
    <cellStyle name="20% - Accent5 3 4 2 4_OATT calc" xfId="16655" xr:uid="{00000000-0005-0000-0000-0000D02B0000}"/>
    <cellStyle name="20% - Accent5 3 4 2 5" xfId="16656" xr:uid="{00000000-0005-0000-0000-0000D12B0000}"/>
    <cellStyle name="20% - Accent5 3 4 2 5 2" xfId="16657" xr:uid="{00000000-0005-0000-0000-0000D22B0000}"/>
    <cellStyle name="20% - Accent5 3 4 2 5 3" xfId="16658" xr:uid="{00000000-0005-0000-0000-0000D32B0000}"/>
    <cellStyle name="20% - Accent5 3 4 2 5_OATT calc" xfId="16659" xr:uid="{00000000-0005-0000-0000-0000D42B0000}"/>
    <cellStyle name="20% - Accent5 3 4 2 6" xfId="16660" xr:uid="{00000000-0005-0000-0000-0000D52B0000}"/>
    <cellStyle name="20% - Accent5 3 4 2 7" xfId="16661" xr:uid="{00000000-0005-0000-0000-0000D62B0000}"/>
    <cellStyle name="20% - Accent5 3 4 2 8" xfId="16662" xr:uid="{00000000-0005-0000-0000-0000D72B0000}"/>
    <cellStyle name="20% - Accent5 3 4 2 9" xfId="16663" xr:uid="{00000000-0005-0000-0000-0000D82B0000}"/>
    <cellStyle name="20% - Accent5 3 4 2_OATT calc" xfId="16664" xr:uid="{00000000-0005-0000-0000-0000D92B0000}"/>
    <cellStyle name="20% - Accent5 3 4 3" xfId="4516" xr:uid="{00000000-0005-0000-0000-0000DA2B0000}"/>
    <cellStyle name="20% - Accent5 3 4 3 10" xfId="16665" xr:uid="{00000000-0005-0000-0000-0000DB2B0000}"/>
    <cellStyle name="20% - Accent5 3 4 3 11" xfId="16666" xr:uid="{00000000-0005-0000-0000-0000DC2B0000}"/>
    <cellStyle name="20% - Accent5 3 4 3 2" xfId="16667" xr:uid="{00000000-0005-0000-0000-0000DD2B0000}"/>
    <cellStyle name="20% - Accent5 3 4 3 2 2" xfId="16668" xr:uid="{00000000-0005-0000-0000-0000DE2B0000}"/>
    <cellStyle name="20% - Accent5 3 4 3 2 2 2" xfId="16669" xr:uid="{00000000-0005-0000-0000-0000DF2B0000}"/>
    <cellStyle name="20% - Accent5 3 4 3 2 2 3" xfId="16670" xr:uid="{00000000-0005-0000-0000-0000E02B0000}"/>
    <cellStyle name="20% - Accent5 3 4 3 2 2_OATT calc" xfId="16671" xr:uid="{00000000-0005-0000-0000-0000E12B0000}"/>
    <cellStyle name="20% - Accent5 3 4 3 2 3" xfId="16672" xr:uid="{00000000-0005-0000-0000-0000E22B0000}"/>
    <cellStyle name="20% - Accent5 3 4 3 2 4" xfId="16673" xr:uid="{00000000-0005-0000-0000-0000E32B0000}"/>
    <cellStyle name="20% - Accent5 3 4 3 2 5" xfId="16674" xr:uid="{00000000-0005-0000-0000-0000E42B0000}"/>
    <cellStyle name="20% - Accent5 3 4 3 2_OATT calc" xfId="16675" xr:uid="{00000000-0005-0000-0000-0000E52B0000}"/>
    <cellStyle name="20% - Accent5 3 4 3 3" xfId="16676" xr:uid="{00000000-0005-0000-0000-0000E62B0000}"/>
    <cellStyle name="20% - Accent5 3 4 3 3 2" xfId="16677" xr:uid="{00000000-0005-0000-0000-0000E72B0000}"/>
    <cellStyle name="20% - Accent5 3 4 3 3 2 2" xfId="16678" xr:uid="{00000000-0005-0000-0000-0000E82B0000}"/>
    <cellStyle name="20% - Accent5 3 4 3 3 2 3" xfId="16679" xr:uid="{00000000-0005-0000-0000-0000E92B0000}"/>
    <cellStyle name="20% - Accent5 3 4 3 3 2_OATT calc" xfId="16680" xr:uid="{00000000-0005-0000-0000-0000EA2B0000}"/>
    <cellStyle name="20% - Accent5 3 4 3 3 3" xfId="16681" xr:uid="{00000000-0005-0000-0000-0000EB2B0000}"/>
    <cellStyle name="20% - Accent5 3 4 3 3 4" xfId="16682" xr:uid="{00000000-0005-0000-0000-0000EC2B0000}"/>
    <cellStyle name="20% - Accent5 3 4 3 3_OATT calc" xfId="16683" xr:uid="{00000000-0005-0000-0000-0000ED2B0000}"/>
    <cellStyle name="20% - Accent5 3 4 3 4" xfId="16684" xr:uid="{00000000-0005-0000-0000-0000EE2B0000}"/>
    <cellStyle name="20% - Accent5 3 4 3 4 2" xfId="16685" xr:uid="{00000000-0005-0000-0000-0000EF2B0000}"/>
    <cellStyle name="20% - Accent5 3 4 3 4 3" xfId="16686" xr:uid="{00000000-0005-0000-0000-0000F02B0000}"/>
    <cellStyle name="20% - Accent5 3 4 3 4_OATT calc" xfId="16687" xr:uid="{00000000-0005-0000-0000-0000F12B0000}"/>
    <cellStyle name="20% - Accent5 3 4 3 5" xfId="16688" xr:uid="{00000000-0005-0000-0000-0000F22B0000}"/>
    <cellStyle name="20% - Accent5 3 4 3 6" xfId="16689" xr:uid="{00000000-0005-0000-0000-0000F32B0000}"/>
    <cellStyle name="20% - Accent5 3 4 3 7" xfId="16690" xr:uid="{00000000-0005-0000-0000-0000F42B0000}"/>
    <cellStyle name="20% - Accent5 3 4 3 8" xfId="16691" xr:uid="{00000000-0005-0000-0000-0000F52B0000}"/>
    <cellStyle name="20% - Accent5 3 4 3 9" xfId="16692" xr:uid="{00000000-0005-0000-0000-0000F62B0000}"/>
    <cellStyle name="20% - Accent5 3 4 3_OATT calc" xfId="16693" xr:uid="{00000000-0005-0000-0000-0000F72B0000}"/>
    <cellStyle name="20% - Accent5 3 4 4" xfId="5416" xr:uid="{00000000-0005-0000-0000-0000F82B0000}"/>
    <cellStyle name="20% - Accent5 3 4 4 2" xfId="16694" xr:uid="{00000000-0005-0000-0000-0000F92B0000}"/>
    <cellStyle name="20% - Accent5 3 4 4 2 2" xfId="16695" xr:uid="{00000000-0005-0000-0000-0000FA2B0000}"/>
    <cellStyle name="20% - Accent5 3 4 4 2 3" xfId="16696" xr:uid="{00000000-0005-0000-0000-0000FB2B0000}"/>
    <cellStyle name="20% - Accent5 3 4 4 2_OATT calc" xfId="16697" xr:uid="{00000000-0005-0000-0000-0000FC2B0000}"/>
    <cellStyle name="20% - Accent5 3 4 4 3" xfId="16698" xr:uid="{00000000-0005-0000-0000-0000FD2B0000}"/>
    <cellStyle name="20% - Accent5 3 4 4 4" xfId="16699" xr:uid="{00000000-0005-0000-0000-0000FE2B0000}"/>
    <cellStyle name="20% - Accent5 3 4 4 5" xfId="16700" xr:uid="{00000000-0005-0000-0000-0000FF2B0000}"/>
    <cellStyle name="20% - Accent5 3 4 4_OATT calc" xfId="16701" xr:uid="{00000000-0005-0000-0000-0000002C0000}"/>
    <cellStyle name="20% - Accent5 3 4 5" xfId="16702" xr:uid="{00000000-0005-0000-0000-0000012C0000}"/>
    <cellStyle name="20% - Accent5 3 4 5 2" xfId="16703" xr:uid="{00000000-0005-0000-0000-0000022C0000}"/>
    <cellStyle name="20% - Accent5 3 4 5 2 2" xfId="16704" xr:uid="{00000000-0005-0000-0000-0000032C0000}"/>
    <cellStyle name="20% - Accent5 3 4 5 2 3" xfId="16705" xr:uid="{00000000-0005-0000-0000-0000042C0000}"/>
    <cellStyle name="20% - Accent5 3 4 5 2_OATT calc" xfId="16706" xr:uid="{00000000-0005-0000-0000-0000052C0000}"/>
    <cellStyle name="20% - Accent5 3 4 5 3" xfId="16707" xr:uid="{00000000-0005-0000-0000-0000062C0000}"/>
    <cellStyle name="20% - Accent5 3 4 5 4" xfId="16708" xr:uid="{00000000-0005-0000-0000-0000072C0000}"/>
    <cellStyle name="20% - Accent5 3 4 5_OATT calc" xfId="16709" xr:uid="{00000000-0005-0000-0000-0000082C0000}"/>
    <cellStyle name="20% - Accent5 3 4 6" xfId="16710" xr:uid="{00000000-0005-0000-0000-0000092C0000}"/>
    <cellStyle name="20% - Accent5 3 4 6 2" xfId="16711" xr:uid="{00000000-0005-0000-0000-00000A2C0000}"/>
    <cellStyle name="20% - Accent5 3 4 6 3" xfId="16712" xr:uid="{00000000-0005-0000-0000-00000B2C0000}"/>
    <cellStyle name="20% - Accent5 3 4 6_OATT calc" xfId="16713" xr:uid="{00000000-0005-0000-0000-00000C2C0000}"/>
    <cellStyle name="20% - Accent5 3 4 7" xfId="16714" xr:uid="{00000000-0005-0000-0000-00000D2C0000}"/>
    <cellStyle name="20% - Accent5 3 4 8" xfId="16715" xr:uid="{00000000-0005-0000-0000-00000E2C0000}"/>
    <cellStyle name="20% - Accent5 3 4 9" xfId="16716" xr:uid="{00000000-0005-0000-0000-00000F2C0000}"/>
    <cellStyle name="20% - Accent5 3 4_OATT calc" xfId="16717" xr:uid="{00000000-0005-0000-0000-0000102C0000}"/>
    <cellStyle name="20% - Accent5 3 5" xfId="3557" xr:uid="{00000000-0005-0000-0000-0000112C0000}"/>
    <cellStyle name="20% - Accent5 3 5 10" xfId="16718" xr:uid="{00000000-0005-0000-0000-0000122C0000}"/>
    <cellStyle name="20% - Accent5 3 5 11" xfId="16719" xr:uid="{00000000-0005-0000-0000-0000132C0000}"/>
    <cellStyle name="20% - Accent5 3 5 2" xfId="4661" xr:uid="{00000000-0005-0000-0000-0000142C0000}"/>
    <cellStyle name="20% - Accent5 3 5 2 10" xfId="16720" xr:uid="{00000000-0005-0000-0000-0000152C0000}"/>
    <cellStyle name="20% - Accent5 3 5 2 11" xfId="16721" xr:uid="{00000000-0005-0000-0000-0000162C0000}"/>
    <cellStyle name="20% - Accent5 3 5 2 2" xfId="16722" xr:uid="{00000000-0005-0000-0000-0000172C0000}"/>
    <cellStyle name="20% - Accent5 3 5 2 2 2" xfId="16723" xr:uid="{00000000-0005-0000-0000-0000182C0000}"/>
    <cellStyle name="20% - Accent5 3 5 2 2 2 2" xfId="16724" xr:uid="{00000000-0005-0000-0000-0000192C0000}"/>
    <cellStyle name="20% - Accent5 3 5 2 2 2 3" xfId="16725" xr:uid="{00000000-0005-0000-0000-00001A2C0000}"/>
    <cellStyle name="20% - Accent5 3 5 2 2 2_OATT calc" xfId="16726" xr:uid="{00000000-0005-0000-0000-00001B2C0000}"/>
    <cellStyle name="20% - Accent5 3 5 2 2 3" xfId="16727" xr:uid="{00000000-0005-0000-0000-00001C2C0000}"/>
    <cellStyle name="20% - Accent5 3 5 2 2 4" xfId="16728" xr:uid="{00000000-0005-0000-0000-00001D2C0000}"/>
    <cellStyle name="20% - Accent5 3 5 2 2 5" xfId="16729" xr:uid="{00000000-0005-0000-0000-00001E2C0000}"/>
    <cellStyle name="20% - Accent5 3 5 2 2_OATT calc" xfId="16730" xr:uid="{00000000-0005-0000-0000-00001F2C0000}"/>
    <cellStyle name="20% - Accent5 3 5 2 3" xfId="16731" xr:uid="{00000000-0005-0000-0000-0000202C0000}"/>
    <cellStyle name="20% - Accent5 3 5 2 3 2" xfId="16732" xr:uid="{00000000-0005-0000-0000-0000212C0000}"/>
    <cellStyle name="20% - Accent5 3 5 2 3 2 2" xfId="16733" xr:uid="{00000000-0005-0000-0000-0000222C0000}"/>
    <cellStyle name="20% - Accent5 3 5 2 3 2 3" xfId="16734" xr:uid="{00000000-0005-0000-0000-0000232C0000}"/>
    <cellStyle name="20% - Accent5 3 5 2 3 2_OATT calc" xfId="16735" xr:uid="{00000000-0005-0000-0000-0000242C0000}"/>
    <cellStyle name="20% - Accent5 3 5 2 3 3" xfId="16736" xr:uid="{00000000-0005-0000-0000-0000252C0000}"/>
    <cellStyle name="20% - Accent5 3 5 2 3 4" xfId="16737" xr:uid="{00000000-0005-0000-0000-0000262C0000}"/>
    <cellStyle name="20% - Accent5 3 5 2 3_OATT calc" xfId="16738" xr:uid="{00000000-0005-0000-0000-0000272C0000}"/>
    <cellStyle name="20% - Accent5 3 5 2 4" xfId="16739" xr:uid="{00000000-0005-0000-0000-0000282C0000}"/>
    <cellStyle name="20% - Accent5 3 5 2 4 2" xfId="16740" xr:uid="{00000000-0005-0000-0000-0000292C0000}"/>
    <cellStyle name="20% - Accent5 3 5 2 4 3" xfId="16741" xr:uid="{00000000-0005-0000-0000-00002A2C0000}"/>
    <cellStyle name="20% - Accent5 3 5 2 4_OATT calc" xfId="16742" xr:uid="{00000000-0005-0000-0000-00002B2C0000}"/>
    <cellStyle name="20% - Accent5 3 5 2 5" xfId="16743" xr:uid="{00000000-0005-0000-0000-00002C2C0000}"/>
    <cellStyle name="20% - Accent5 3 5 2 6" xfId="16744" xr:uid="{00000000-0005-0000-0000-00002D2C0000}"/>
    <cellStyle name="20% - Accent5 3 5 2 7" xfId="16745" xr:uid="{00000000-0005-0000-0000-00002E2C0000}"/>
    <cellStyle name="20% - Accent5 3 5 2 8" xfId="16746" xr:uid="{00000000-0005-0000-0000-00002F2C0000}"/>
    <cellStyle name="20% - Accent5 3 5 2 9" xfId="16747" xr:uid="{00000000-0005-0000-0000-0000302C0000}"/>
    <cellStyle name="20% - Accent5 3 5 2_OATT calc" xfId="16748" xr:uid="{00000000-0005-0000-0000-0000312C0000}"/>
    <cellStyle name="20% - Accent5 3 5 3" xfId="5628" xr:uid="{00000000-0005-0000-0000-0000322C0000}"/>
    <cellStyle name="20% - Accent5 3 5 3 2" xfId="16749" xr:uid="{00000000-0005-0000-0000-0000332C0000}"/>
    <cellStyle name="20% - Accent5 3 5 3 2 2" xfId="16750" xr:uid="{00000000-0005-0000-0000-0000342C0000}"/>
    <cellStyle name="20% - Accent5 3 5 3 2 3" xfId="16751" xr:uid="{00000000-0005-0000-0000-0000352C0000}"/>
    <cellStyle name="20% - Accent5 3 5 3 2_OATT calc" xfId="16752" xr:uid="{00000000-0005-0000-0000-0000362C0000}"/>
    <cellStyle name="20% - Accent5 3 5 3 3" xfId="16753" xr:uid="{00000000-0005-0000-0000-0000372C0000}"/>
    <cellStyle name="20% - Accent5 3 5 3 4" xfId="16754" xr:uid="{00000000-0005-0000-0000-0000382C0000}"/>
    <cellStyle name="20% - Accent5 3 5 3 5" xfId="16755" xr:uid="{00000000-0005-0000-0000-0000392C0000}"/>
    <cellStyle name="20% - Accent5 3 5 3_OATT calc" xfId="16756" xr:uid="{00000000-0005-0000-0000-00003A2C0000}"/>
    <cellStyle name="20% - Accent5 3 5 4" xfId="16757" xr:uid="{00000000-0005-0000-0000-00003B2C0000}"/>
    <cellStyle name="20% - Accent5 3 5 4 2" xfId="16758" xr:uid="{00000000-0005-0000-0000-00003C2C0000}"/>
    <cellStyle name="20% - Accent5 3 5 4 2 2" xfId="16759" xr:uid="{00000000-0005-0000-0000-00003D2C0000}"/>
    <cellStyle name="20% - Accent5 3 5 4 2 3" xfId="16760" xr:uid="{00000000-0005-0000-0000-00003E2C0000}"/>
    <cellStyle name="20% - Accent5 3 5 4 2_OATT calc" xfId="16761" xr:uid="{00000000-0005-0000-0000-00003F2C0000}"/>
    <cellStyle name="20% - Accent5 3 5 4 3" xfId="16762" xr:uid="{00000000-0005-0000-0000-0000402C0000}"/>
    <cellStyle name="20% - Accent5 3 5 4 4" xfId="16763" xr:uid="{00000000-0005-0000-0000-0000412C0000}"/>
    <cellStyle name="20% - Accent5 3 5 4_OATT calc" xfId="16764" xr:uid="{00000000-0005-0000-0000-0000422C0000}"/>
    <cellStyle name="20% - Accent5 3 5 5" xfId="16765" xr:uid="{00000000-0005-0000-0000-0000432C0000}"/>
    <cellStyle name="20% - Accent5 3 5 5 2" xfId="16766" xr:uid="{00000000-0005-0000-0000-0000442C0000}"/>
    <cellStyle name="20% - Accent5 3 5 5 3" xfId="16767" xr:uid="{00000000-0005-0000-0000-0000452C0000}"/>
    <cellStyle name="20% - Accent5 3 5 5_OATT calc" xfId="16768" xr:uid="{00000000-0005-0000-0000-0000462C0000}"/>
    <cellStyle name="20% - Accent5 3 5 6" xfId="16769" xr:uid="{00000000-0005-0000-0000-0000472C0000}"/>
    <cellStyle name="20% - Accent5 3 5 7" xfId="16770" xr:uid="{00000000-0005-0000-0000-0000482C0000}"/>
    <cellStyle name="20% - Accent5 3 5 8" xfId="16771" xr:uid="{00000000-0005-0000-0000-0000492C0000}"/>
    <cellStyle name="20% - Accent5 3 5 9" xfId="16772" xr:uid="{00000000-0005-0000-0000-00004A2C0000}"/>
    <cellStyle name="20% - Accent5 3 5_OATT calc" xfId="16773" xr:uid="{00000000-0005-0000-0000-00004B2C0000}"/>
    <cellStyle name="20% - Accent5 3 6" xfId="4241" xr:uid="{00000000-0005-0000-0000-00004C2C0000}"/>
    <cellStyle name="20% - Accent5 3 6 10" xfId="16774" xr:uid="{00000000-0005-0000-0000-00004D2C0000}"/>
    <cellStyle name="20% - Accent5 3 6 11" xfId="16775" xr:uid="{00000000-0005-0000-0000-00004E2C0000}"/>
    <cellStyle name="20% - Accent5 3 6 2" xfId="16776" xr:uid="{00000000-0005-0000-0000-00004F2C0000}"/>
    <cellStyle name="20% - Accent5 3 6 2 2" xfId="16777" xr:uid="{00000000-0005-0000-0000-0000502C0000}"/>
    <cellStyle name="20% - Accent5 3 6 2 2 2" xfId="16778" xr:uid="{00000000-0005-0000-0000-0000512C0000}"/>
    <cellStyle name="20% - Accent5 3 6 2 2 3" xfId="16779" xr:uid="{00000000-0005-0000-0000-0000522C0000}"/>
    <cellStyle name="20% - Accent5 3 6 2 2_OATT calc" xfId="16780" xr:uid="{00000000-0005-0000-0000-0000532C0000}"/>
    <cellStyle name="20% - Accent5 3 6 2 3" xfId="16781" xr:uid="{00000000-0005-0000-0000-0000542C0000}"/>
    <cellStyle name="20% - Accent5 3 6 2 4" xfId="16782" xr:uid="{00000000-0005-0000-0000-0000552C0000}"/>
    <cellStyle name="20% - Accent5 3 6 2 5" xfId="16783" xr:uid="{00000000-0005-0000-0000-0000562C0000}"/>
    <cellStyle name="20% - Accent5 3 6 2_OATT calc" xfId="16784" xr:uid="{00000000-0005-0000-0000-0000572C0000}"/>
    <cellStyle name="20% - Accent5 3 6 3" xfId="16785" xr:uid="{00000000-0005-0000-0000-0000582C0000}"/>
    <cellStyle name="20% - Accent5 3 6 3 2" xfId="16786" xr:uid="{00000000-0005-0000-0000-0000592C0000}"/>
    <cellStyle name="20% - Accent5 3 6 3 2 2" xfId="16787" xr:uid="{00000000-0005-0000-0000-00005A2C0000}"/>
    <cellStyle name="20% - Accent5 3 6 3 2 3" xfId="16788" xr:uid="{00000000-0005-0000-0000-00005B2C0000}"/>
    <cellStyle name="20% - Accent5 3 6 3 2_OATT calc" xfId="16789" xr:uid="{00000000-0005-0000-0000-00005C2C0000}"/>
    <cellStyle name="20% - Accent5 3 6 3 3" xfId="16790" xr:uid="{00000000-0005-0000-0000-00005D2C0000}"/>
    <cellStyle name="20% - Accent5 3 6 3 4" xfId="16791" xr:uid="{00000000-0005-0000-0000-00005E2C0000}"/>
    <cellStyle name="20% - Accent5 3 6 3_OATT calc" xfId="16792" xr:uid="{00000000-0005-0000-0000-00005F2C0000}"/>
    <cellStyle name="20% - Accent5 3 6 4" xfId="16793" xr:uid="{00000000-0005-0000-0000-0000602C0000}"/>
    <cellStyle name="20% - Accent5 3 6 4 2" xfId="16794" xr:uid="{00000000-0005-0000-0000-0000612C0000}"/>
    <cellStyle name="20% - Accent5 3 6 4 3" xfId="16795" xr:uid="{00000000-0005-0000-0000-0000622C0000}"/>
    <cellStyle name="20% - Accent5 3 6 4_OATT calc" xfId="16796" xr:uid="{00000000-0005-0000-0000-0000632C0000}"/>
    <cellStyle name="20% - Accent5 3 6 5" xfId="16797" xr:uid="{00000000-0005-0000-0000-0000642C0000}"/>
    <cellStyle name="20% - Accent5 3 6 6" xfId="16798" xr:uid="{00000000-0005-0000-0000-0000652C0000}"/>
    <cellStyle name="20% - Accent5 3 6 7" xfId="16799" xr:uid="{00000000-0005-0000-0000-0000662C0000}"/>
    <cellStyle name="20% - Accent5 3 6 8" xfId="16800" xr:uid="{00000000-0005-0000-0000-0000672C0000}"/>
    <cellStyle name="20% - Accent5 3 6 9" xfId="16801" xr:uid="{00000000-0005-0000-0000-0000682C0000}"/>
    <cellStyle name="20% - Accent5 3 6_OATT calc" xfId="16802" xr:uid="{00000000-0005-0000-0000-0000692C0000}"/>
    <cellStyle name="20% - Accent5 3 7" xfId="5137" xr:uid="{00000000-0005-0000-0000-00006A2C0000}"/>
    <cellStyle name="20% - Accent5 3 7 2" xfId="16803" xr:uid="{00000000-0005-0000-0000-00006B2C0000}"/>
    <cellStyle name="20% - Accent5 3 7 2 2" xfId="16804" xr:uid="{00000000-0005-0000-0000-00006C2C0000}"/>
    <cellStyle name="20% - Accent5 3 7 2 3" xfId="16805" xr:uid="{00000000-0005-0000-0000-00006D2C0000}"/>
    <cellStyle name="20% - Accent5 3 7 2_OATT calc" xfId="16806" xr:uid="{00000000-0005-0000-0000-00006E2C0000}"/>
    <cellStyle name="20% - Accent5 3 7 3" xfId="16807" xr:uid="{00000000-0005-0000-0000-00006F2C0000}"/>
    <cellStyle name="20% - Accent5 3 7 4" xfId="16808" xr:uid="{00000000-0005-0000-0000-0000702C0000}"/>
    <cellStyle name="20% - Accent5 3 7 5" xfId="16809" xr:uid="{00000000-0005-0000-0000-0000712C0000}"/>
    <cellStyle name="20% - Accent5 3 7_OATT calc" xfId="16810" xr:uid="{00000000-0005-0000-0000-0000722C0000}"/>
    <cellStyle name="20% - Accent5 3 8" xfId="16811" xr:uid="{00000000-0005-0000-0000-0000732C0000}"/>
    <cellStyle name="20% - Accent5 3 8 2" xfId="16812" xr:uid="{00000000-0005-0000-0000-0000742C0000}"/>
    <cellStyle name="20% - Accent5 3 8 2 2" xfId="16813" xr:uid="{00000000-0005-0000-0000-0000752C0000}"/>
    <cellStyle name="20% - Accent5 3 8 2 3" xfId="16814" xr:uid="{00000000-0005-0000-0000-0000762C0000}"/>
    <cellStyle name="20% - Accent5 3 8 2_OATT calc" xfId="16815" xr:uid="{00000000-0005-0000-0000-0000772C0000}"/>
    <cellStyle name="20% - Accent5 3 8 3" xfId="16816" xr:uid="{00000000-0005-0000-0000-0000782C0000}"/>
    <cellStyle name="20% - Accent5 3 8 4" xfId="16817" xr:uid="{00000000-0005-0000-0000-0000792C0000}"/>
    <cellStyle name="20% - Accent5 3 8_OATT calc" xfId="16818" xr:uid="{00000000-0005-0000-0000-00007A2C0000}"/>
    <cellStyle name="20% - Accent5 3 9" xfId="16819" xr:uid="{00000000-0005-0000-0000-00007B2C0000}"/>
    <cellStyle name="20% - Accent5 3 9 2" xfId="16820" xr:uid="{00000000-0005-0000-0000-00007C2C0000}"/>
    <cellStyle name="20% - Accent5 3 9 3" xfId="16821" xr:uid="{00000000-0005-0000-0000-00007D2C0000}"/>
    <cellStyle name="20% - Accent5 3 9_OATT calc" xfId="16822" xr:uid="{00000000-0005-0000-0000-00007E2C0000}"/>
    <cellStyle name="20% - Accent5 3_OATT calc" xfId="16823" xr:uid="{00000000-0005-0000-0000-00007F2C0000}"/>
    <cellStyle name="20% - Accent5 30" xfId="16824" xr:uid="{00000000-0005-0000-0000-0000802C0000}"/>
    <cellStyle name="20% - Accent5 31" xfId="16825" xr:uid="{00000000-0005-0000-0000-0000812C0000}"/>
    <cellStyle name="20% - Accent5 32" xfId="16826" xr:uid="{00000000-0005-0000-0000-0000822C0000}"/>
    <cellStyle name="20% - Accent5 33" xfId="16827" xr:uid="{00000000-0005-0000-0000-0000832C0000}"/>
    <cellStyle name="20% - Accent5 4" xfId="33" xr:uid="{00000000-0005-0000-0000-0000842C0000}"/>
    <cellStyle name="20% - Accent5 4 10" xfId="16828" xr:uid="{00000000-0005-0000-0000-0000852C0000}"/>
    <cellStyle name="20% - Accent5 4 11" xfId="16829" xr:uid="{00000000-0005-0000-0000-0000862C0000}"/>
    <cellStyle name="20% - Accent5 4 12" xfId="16830" xr:uid="{00000000-0005-0000-0000-0000872C0000}"/>
    <cellStyle name="20% - Accent5 4 13" xfId="16831" xr:uid="{00000000-0005-0000-0000-0000882C0000}"/>
    <cellStyle name="20% - Accent5 4 14" xfId="16832" xr:uid="{00000000-0005-0000-0000-0000892C0000}"/>
    <cellStyle name="20% - Accent5 4 15" xfId="16833" xr:uid="{00000000-0005-0000-0000-00008A2C0000}"/>
    <cellStyle name="20% - Accent5 4 2" xfId="3064" xr:uid="{00000000-0005-0000-0000-00008B2C0000}"/>
    <cellStyle name="20% - Accent5 4 2 10" xfId="16834" xr:uid="{00000000-0005-0000-0000-00008C2C0000}"/>
    <cellStyle name="20% - Accent5 4 2 11" xfId="16835" xr:uid="{00000000-0005-0000-0000-00008D2C0000}"/>
    <cellStyle name="20% - Accent5 4 2 12" xfId="16836" xr:uid="{00000000-0005-0000-0000-00008E2C0000}"/>
    <cellStyle name="20% - Accent5 4 2 13" xfId="16837" xr:uid="{00000000-0005-0000-0000-00008F2C0000}"/>
    <cellStyle name="20% - Accent5 4 2 14" xfId="16838" xr:uid="{00000000-0005-0000-0000-0000902C0000}"/>
    <cellStyle name="20% - Accent5 4 2 2" xfId="3189" xr:uid="{00000000-0005-0000-0000-0000912C0000}"/>
    <cellStyle name="20% - Accent5 4 2 2 10" xfId="16839" xr:uid="{00000000-0005-0000-0000-0000922C0000}"/>
    <cellStyle name="20% - Accent5 4 2 2 11" xfId="16840" xr:uid="{00000000-0005-0000-0000-0000932C0000}"/>
    <cellStyle name="20% - Accent5 4 2 2 12" xfId="16841" xr:uid="{00000000-0005-0000-0000-0000942C0000}"/>
    <cellStyle name="20% - Accent5 4 2 2 2" xfId="3778" xr:uid="{00000000-0005-0000-0000-0000952C0000}"/>
    <cellStyle name="20% - Accent5 4 2 2 2 10" xfId="16842" xr:uid="{00000000-0005-0000-0000-0000962C0000}"/>
    <cellStyle name="20% - Accent5 4 2 2 2 11" xfId="16843" xr:uid="{00000000-0005-0000-0000-0000972C0000}"/>
    <cellStyle name="20% - Accent5 4 2 2 2 2" xfId="4879" xr:uid="{00000000-0005-0000-0000-0000982C0000}"/>
    <cellStyle name="20% - Accent5 4 2 2 2 2 10" xfId="16844" xr:uid="{00000000-0005-0000-0000-0000992C0000}"/>
    <cellStyle name="20% - Accent5 4 2 2 2 2 11" xfId="16845" xr:uid="{00000000-0005-0000-0000-00009A2C0000}"/>
    <cellStyle name="20% - Accent5 4 2 2 2 2 2" xfId="16846" xr:uid="{00000000-0005-0000-0000-00009B2C0000}"/>
    <cellStyle name="20% - Accent5 4 2 2 2 2 2 2" xfId="16847" xr:uid="{00000000-0005-0000-0000-00009C2C0000}"/>
    <cellStyle name="20% - Accent5 4 2 2 2 2 2 2 2" xfId="16848" xr:uid="{00000000-0005-0000-0000-00009D2C0000}"/>
    <cellStyle name="20% - Accent5 4 2 2 2 2 2 2 3" xfId="16849" xr:uid="{00000000-0005-0000-0000-00009E2C0000}"/>
    <cellStyle name="20% - Accent5 4 2 2 2 2 2 2_OATT calc" xfId="16850" xr:uid="{00000000-0005-0000-0000-00009F2C0000}"/>
    <cellStyle name="20% - Accent5 4 2 2 2 2 2 3" xfId="16851" xr:uid="{00000000-0005-0000-0000-0000A02C0000}"/>
    <cellStyle name="20% - Accent5 4 2 2 2 2 2 4" xfId="16852" xr:uid="{00000000-0005-0000-0000-0000A12C0000}"/>
    <cellStyle name="20% - Accent5 4 2 2 2 2 2 5" xfId="16853" xr:uid="{00000000-0005-0000-0000-0000A22C0000}"/>
    <cellStyle name="20% - Accent5 4 2 2 2 2 2_OATT calc" xfId="16854" xr:uid="{00000000-0005-0000-0000-0000A32C0000}"/>
    <cellStyle name="20% - Accent5 4 2 2 2 2 3" xfId="16855" xr:uid="{00000000-0005-0000-0000-0000A42C0000}"/>
    <cellStyle name="20% - Accent5 4 2 2 2 2 3 2" xfId="16856" xr:uid="{00000000-0005-0000-0000-0000A52C0000}"/>
    <cellStyle name="20% - Accent5 4 2 2 2 2 3 2 2" xfId="16857" xr:uid="{00000000-0005-0000-0000-0000A62C0000}"/>
    <cellStyle name="20% - Accent5 4 2 2 2 2 3 2 3" xfId="16858" xr:uid="{00000000-0005-0000-0000-0000A72C0000}"/>
    <cellStyle name="20% - Accent5 4 2 2 2 2 3 2_OATT calc" xfId="16859" xr:uid="{00000000-0005-0000-0000-0000A82C0000}"/>
    <cellStyle name="20% - Accent5 4 2 2 2 2 3 3" xfId="16860" xr:uid="{00000000-0005-0000-0000-0000A92C0000}"/>
    <cellStyle name="20% - Accent5 4 2 2 2 2 3 4" xfId="16861" xr:uid="{00000000-0005-0000-0000-0000AA2C0000}"/>
    <cellStyle name="20% - Accent5 4 2 2 2 2 3_OATT calc" xfId="16862" xr:uid="{00000000-0005-0000-0000-0000AB2C0000}"/>
    <cellStyle name="20% - Accent5 4 2 2 2 2 4" xfId="16863" xr:uid="{00000000-0005-0000-0000-0000AC2C0000}"/>
    <cellStyle name="20% - Accent5 4 2 2 2 2 4 2" xfId="16864" xr:uid="{00000000-0005-0000-0000-0000AD2C0000}"/>
    <cellStyle name="20% - Accent5 4 2 2 2 2 4 3" xfId="16865" xr:uid="{00000000-0005-0000-0000-0000AE2C0000}"/>
    <cellStyle name="20% - Accent5 4 2 2 2 2 4_OATT calc" xfId="16866" xr:uid="{00000000-0005-0000-0000-0000AF2C0000}"/>
    <cellStyle name="20% - Accent5 4 2 2 2 2 5" xfId="16867" xr:uid="{00000000-0005-0000-0000-0000B02C0000}"/>
    <cellStyle name="20% - Accent5 4 2 2 2 2 6" xfId="16868" xr:uid="{00000000-0005-0000-0000-0000B12C0000}"/>
    <cellStyle name="20% - Accent5 4 2 2 2 2 7" xfId="16869" xr:uid="{00000000-0005-0000-0000-0000B22C0000}"/>
    <cellStyle name="20% - Accent5 4 2 2 2 2 8" xfId="16870" xr:uid="{00000000-0005-0000-0000-0000B32C0000}"/>
    <cellStyle name="20% - Accent5 4 2 2 2 2 9" xfId="16871" xr:uid="{00000000-0005-0000-0000-0000B42C0000}"/>
    <cellStyle name="20% - Accent5 4 2 2 2 2_OATT calc" xfId="16872" xr:uid="{00000000-0005-0000-0000-0000B52C0000}"/>
    <cellStyle name="20% - Accent5 4 2 2 2 3" xfId="5838" xr:uid="{00000000-0005-0000-0000-0000B62C0000}"/>
    <cellStyle name="20% - Accent5 4 2 2 2 3 2" xfId="16873" xr:uid="{00000000-0005-0000-0000-0000B72C0000}"/>
    <cellStyle name="20% - Accent5 4 2 2 2 3 2 2" xfId="16874" xr:uid="{00000000-0005-0000-0000-0000B82C0000}"/>
    <cellStyle name="20% - Accent5 4 2 2 2 3 2 3" xfId="16875" xr:uid="{00000000-0005-0000-0000-0000B92C0000}"/>
    <cellStyle name="20% - Accent5 4 2 2 2 3 2_OATT calc" xfId="16876" xr:uid="{00000000-0005-0000-0000-0000BA2C0000}"/>
    <cellStyle name="20% - Accent5 4 2 2 2 3 3" xfId="16877" xr:uid="{00000000-0005-0000-0000-0000BB2C0000}"/>
    <cellStyle name="20% - Accent5 4 2 2 2 3 4" xfId="16878" xr:uid="{00000000-0005-0000-0000-0000BC2C0000}"/>
    <cellStyle name="20% - Accent5 4 2 2 2 3 5" xfId="16879" xr:uid="{00000000-0005-0000-0000-0000BD2C0000}"/>
    <cellStyle name="20% - Accent5 4 2 2 2 3_OATT calc" xfId="16880" xr:uid="{00000000-0005-0000-0000-0000BE2C0000}"/>
    <cellStyle name="20% - Accent5 4 2 2 2 4" xfId="16881" xr:uid="{00000000-0005-0000-0000-0000BF2C0000}"/>
    <cellStyle name="20% - Accent5 4 2 2 2 4 2" xfId="16882" xr:uid="{00000000-0005-0000-0000-0000C02C0000}"/>
    <cellStyle name="20% - Accent5 4 2 2 2 4 2 2" xfId="16883" xr:uid="{00000000-0005-0000-0000-0000C12C0000}"/>
    <cellStyle name="20% - Accent5 4 2 2 2 4 2 3" xfId="16884" xr:uid="{00000000-0005-0000-0000-0000C22C0000}"/>
    <cellStyle name="20% - Accent5 4 2 2 2 4 2_OATT calc" xfId="16885" xr:uid="{00000000-0005-0000-0000-0000C32C0000}"/>
    <cellStyle name="20% - Accent5 4 2 2 2 4 3" xfId="16886" xr:uid="{00000000-0005-0000-0000-0000C42C0000}"/>
    <cellStyle name="20% - Accent5 4 2 2 2 4 4" xfId="16887" xr:uid="{00000000-0005-0000-0000-0000C52C0000}"/>
    <cellStyle name="20% - Accent5 4 2 2 2 4_OATT calc" xfId="16888" xr:uid="{00000000-0005-0000-0000-0000C62C0000}"/>
    <cellStyle name="20% - Accent5 4 2 2 2 5" xfId="16889" xr:uid="{00000000-0005-0000-0000-0000C72C0000}"/>
    <cellStyle name="20% - Accent5 4 2 2 2 5 2" xfId="16890" xr:uid="{00000000-0005-0000-0000-0000C82C0000}"/>
    <cellStyle name="20% - Accent5 4 2 2 2 5 3" xfId="16891" xr:uid="{00000000-0005-0000-0000-0000C92C0000}"/>
    <cellStyle name="20% - Accent5 4 2 2 2 5_OATT calc" xfId="16892" xr:uid="{00000000-0005-0000-0000-0000CA2C0000}"/>
    <cellStyle name="20% - Accent5 4 2 2 2 6" xfId="16893" xr:uid="{00000000-0005-0000-0000-0000CB2C0000}"/>
    <cellStyle name="20% - Accent5 4 2 2 2 7" xfId="16894" xr:uid="{00000000-0005-0000-0000-0000CC2C0000}"/>
    <cellStyle name="20% - Accent5 4 2 2 2 8" xfId="16895" xr:uid="{00000000-0005-0000-0000-0000CD2C0000}"/>
    <cellStyle name="20% - Accent5 4 2 2 2 9" xfId="16896" xr:uid="{00000000-0005-0000-0000-0000CE2C0000}"/>
    <cellStyle name="20% - Accent5 4 2 2 2_OATT calc" xfId="16897" xr:uid="{00000000-0005-0000-0000-0000CF2C0000}"/>
    <cellStyle name="20% - Accent5 4 2 2 3" xfId="4461" xr:uid="{00000000-0005-0000-0000-0000D02C0000}"/>
    <cellStyle name="20% - Accent5 4 2 2 3 10" xfId="16898" xr:uid="{00000000-0005-0000-0000-0000D12C0000}"/>
    <cellStyle name="20% - Accent5 4 2 2 3 11" xfId="16899" xr:uid="{00000000-0005-0000-0000-0000D22C0000}"/>
    <cellStyle name="20% - Accent5 4 2 2 3 2" xfId="16900" xr:uid="{00000000-0005-0000-0000-0000D32C0000}"/>
    <cellStyle name="20% - Accent5 4 2 2 3 2 2" xfId="16901" xr:uid="{00000000-0005-0000-0000-0000D42C0000}"/>
    <cellStyle name="20% - Accent5 4 2 2 3 2 2 2" xfId="16902" xr:uid="{00000000-0005-0000-0000-0000D52C0000}"/>
    <cellStyle name="20% - Accent5 4 2 2 3 2 2 3" xfId="16903" xr:uid="{00000000-0005-0000-0000-0000D62C0000}"/>
    <cellStyle name="20% - Accent5 4 2 2 3 2 2_OATT calc" xfId="16904" xr:uid="{00000000-0005-0000-0000-0000D72C0000}"/>
    <cellStyle name="20% - Accent5 4 2 2 3 2 3" xfId="16905" xr:uid="{00000000-0005-0000-0000-0000D82C0000}"/>
    <cellStyle name="20% - Accent5 4 2 2 3 2 4" xfId="16906" xr:uid="{00000000-0005-0000-0000-0000D92C0000}"/>
    <cellStyle name="20% - Accent5 4 2 2 3 2 5" xfId="16907" xr:uid="{00000000-0005-0000-0000-0000DA2C0000}"/>
    <cellStyle name="20% - Accent5 4 2 2 3 2_OATT calc" xfId="16908" xr:uid="{00000000-0005-0000-0000-0000DB2C0000}"/>
    <cellStyle name="20% - Accent5 4 2 2 3 3" xfId="16909" xr:uid="{00000000-0005-0000-0000-0000DC2C0000}"/>
    <cellStyle name="20% - Accent5 4 2 2 3 3 2" xfId="16910" xr:uid="{00000000-0005-0000-0000-0000DD2C0000}"/>
    <cellStyle name="20% - Accent5 4 2 2 3 3 2 2" xfId="16911" xr:uid="{00000000-0005-0000-0000-0000DE2C0000}"/>
    <cellStyle name="20% - Accent5 4 2 2 3 3 2 3" xfId="16912" xr:uid="{00000000-0005-0000-0000-0000DF2C0000}"/>
    <cellStyle name="20% - Accent5 4 2 2 3 3 2_OATT calc" xfId="16913" xr:uid="{00000000-0005-0000-0000-0000E02C0000}"/>
    <cellStyle name="20% - Accent5 4 2 2 3 3 3" xfId="16914" xr:uid="{00000000-0005-0000-0000-0000E12C0000}"/>
    <cellStyle name="20% - Accent5 4 2 2 3 3 4" xfId="16915" xr:uid="{00000000-0005-0000-0000-0000E22C0000}"/>
    <cellStyle name="20% - Accent5 4 2 2 3 3_OATT calc" xfId="16916" xr:uid="{00000000-0005-0000-0000-0000E32C0000}"/>
    <cellStyle name="20% - Accent5 4 2 2 3 4" xfId="16917" xr:uid="{00000000-0005-0000-0000-0000E42C0000}"/>
    <cellStyle name="20% - Accent5 4 2 2 3 4 2" xfId="16918" xr:uid="{00000000-0005-0000-0000-0000E52C0000}"/>
    <cellStyle name="20% - Accent5 4 2 2 3 4 3" xfId="16919" xr:uid="{00000000-0005-0000-0000-0000E62C0000}"/>
    <cellStyle name="20% - Accent5 4 2 2 3 4_OATT calc" xfId="16920" xr:uid="{00000000-0005-0000-0000-0000E72C0000}"/>
    <cellStyle name="20% - Accent5 4 2 2 3 5" xfId="16921" xr:uid="{00000000-0005-0000-0000-0000E82C0000}"/>
    <cellStyle name="20% - Accent5 4 2 2 3 6" xfId="16922" xr:uid="{00000000-0005-0000-0000-0000E92C0000}"/>
    <cellStyle name="20% - Accent5 4 2 2 3 7" xfId="16923" xr:uid="{00000000-0005-0000-0000-0000EA2C0000}"/>
    <cellStyle name="20% - Accent5 4 2 2 3 8" xfId="16924" xr:uid="{00000000-0005-0000-0000-0000EB2C0000}"/>
    <cellStyle name="20% - Accent5 4 2 2 3 9" xfId="16925" xr:uid="{00000000-0005-0000-0000-0000EC2C0000}"/>
    <cellStyle name="20% - Accent5 4 2 2 3_OATT calc" xfId="16926" xr:uid="{00000000-0005-0000-0000-0000ED2C0000}"/>
    <cellStyle name="20% - Accent5 4 2 2 4" xfId="5361" xr:uid="{00000000-0005-0000-0000-0000EE2C0000}"/>
    <cellStyle name="20% - Accent5 4 2 2 4 2" xfId="16927" xr:uid="{00000000-0005-0000-0000-0000EF2C0000}"/>
    <cellStyle name="20% - Accent5 4 2 2 4 2 2" xfId="16928" xr:uid="{00000000-0005-0000-0000-0000F02C0000}"/>
    <cellStyle name="20% - Accent5 4 2 2 4 2 3" xfId="16929" xr:uid="{00000000-0005-0000-0000-0000F12C0000}"/>
    <cellStyle name="20% - Accent5 4 2 2 4 2_OATT calc" xfId="16930" xr:uid="{00000000-0005-0000-0000-0000F22C0000}"/>
    <cellStyle name="20% - Accent5 4 2 2 4 3" xfId="16931" xr:uid="{00000000-0005-0000-0000-0000F32C0000}"/>
    <cellStyle name="20% - Accent5 4 2 2 4 4" xfId="16932" xr:uid="{00000000-0005-0000-0000-0000F42C0000}"/>
    <cellStyle name="20% - Accent5 4 2 2 4 5" xfId="16933" xr:uid="{00000000-0005-0000-0000-0000F52C0000}"/>
    <cellStyle name="20% - Accent5 4 2 2 4_OATT calc" xfId="16934" xr:uid="{00000000-0005-0000-0000-0000F62C0000}"/>
    <cellStyle name="20% - Accent5 4 2 2 5" xfId="16935" xr:uid="{00000000-0005-0000-0000-0000F72C0000}"/>
    <cellStyle name="20% - Accent5 4 2 2 5 2" xfId="16936" xr:uid="{00000000-0005-0000-0000-0000F82C0000}"/>
    <cellStyle name="20% - Accent5 4 2 2 5 2 2" xfId="16937" xr:uid="{00000000-0005-0000-0000-0000F92C0000}"/>
    <cellStyle name="20% - Accent5 4 2 2 5 2 3" xfId="16938" xr:uid="{00000000-0005-0000-0000-0000FA2C0000}"/>
    <cellStyle name="20% - Accent5 4 2 2 5 2_OATT calc" xfId="16939" xr:uid="{00000000-0005-0000-0000-0000FB2C0000}"/>
    <cellStyle name="20% - Accent5 4 2 2 5 3" xfId="16940" xr:uid="{00000000-0005-0000-0000-0000FC2C0000}"/>
    <cellStyle name="20% - Accent5 4 2 2 5 4" xfId="16941" xr:uid="{00000000-0005-0000-0000-0000FD2C0000}"/>
    <cellStyle name="20% - Accent5 4 2 2 5_OATT calc" xfId="16942" xr:uid="{00000000-0005-0000-0000-0000FE2C0000}"/>
    <cellStyle name="20% - Accent5 4 2 2 6" xfId="16943" xr:uid="{00000000-0005-0000-0000-0000FF2C0000}"/>
    <cellStyle name="20% - Accent5 4 2 2 6 2" xfId="16944" xr:uid="{00000000-0005-0000-0000-0000002D0000}"/>
    <cellStyle name="20% - Accent5 4 2 2 6 3" xfId="16945" xr:uid="{00000000-0005-0000-0000-0000012D0000}"/>
    <cellStyle name="20% - Accent5 4 2 2 6_OATT calc" xfId="16946" xr:uid="{00000000-0005-0000-0000-0000022D0000}"/>
    <cellStyle name="20% - Accent5 4 2 2 7" xfId="16947" xr:uid="{00000000-0005-0000-0000-0000032D0000}"/>
    <cellStyle name="20% - Accent5 4 2 2 8" xfId="16948" xr:uid="{00000000-0005-0000-0000-0000042D0000}"/>
    <cellStyle name="20% - Accent5 4 2 2 9" xfId="16949" xr:uid="{00000000-0005-0000-0000-0000052D0000}"/>
    <cellStyle name="20% - Accent5 4 2 2_OATT calc" xfId="16950" xr:uid="{00000000-0005-0000-0000-0000062D0000}"/>
    <cellStyle name="20% - Accent5 4 2 3" xfId="3345" xr:uid="{00000000-0005-0000-0000-0000072D0000}"/>
    <cellStyle name="20% - Accent5 4 2 3 10" xfId="16951" xr:uid="{00000000-0005-0000-0000-0000082D0000}"/>
    <cellStyle name="20% - Accent5 4 2 3 11" xfId="16952" xr:uid="{00000000-0005-0000-0000-0000092D0000}"/>
    <cellStyle name="20% - Accent5 4 2 3 12" xfId="16953" xr:uid="{00000000-0005-0000-0000-00000A2D0000}"/>
    <cellStyle name="20% - Accent5 4 2 3 2" xfId="3927" xr:uid="{00000000-0005-0000-0000-00000B2D0000}"/>
    <cellStyle name="20% - Accent5 4 2 3 2 10" xfId="16954" xr:uid="{00000000-0005-0000-0000-00000C2D0000}"/>
    <cellStyle name="20% - Accent5 4 2 3 2 11" xfId="16955" xr:uid="{00000000-0005-0000-0000-00000D2D0000}"/>
    <cellStyle name="20% - Accent5 4 2 3 2 2" xfId="5028" xr:uid="{00000000-0005-0000-0000-00000E2D0000}"/>
    <cellStyle name="20% - Accent5 4 2 3 2 2 10" xfId="16956" xr:uid="{00000000-0005-0000-0000-00000F2D0000}"/>
    <cellStyle name="20% - Accent5 4 2 3 2 2 11" xfId="16957" xr:uid="{00000000-0005-0000-0000-0000102D0000}"/>
    <cellStyle name="20% - Accent5 4 2 3 2 2 2" xfId="16958" xr:uid="{00000000-0005-0000-0000-0000112D0000}"/>
    <cellStyle name="20% - Accent5 4 2 3 2 2 2 2" xfId="16959" xr:uid="{00000000-0005-0000-0000-0000122D0000}"/>
    <cellStyle name="20% - Accent5 4 2 3 2 2 2 2 2" xfId="16960" xr:uid="{00000000-0005-0000-0000-0000132D0000}"/>
    <cellStyle name="20% - Accent5 4 2 3 2 2 2 2 3" xfId="16961" xr:uid="{00000000-0005-0000-0000-0000142D0000}"/>
    <cellStyle name="20% - Accent5 4 2 3 2 2 2 2_OATT calc" xfId="16962" xr:uid="{00000000-0005-0000-0000-0000152D0000}"/>
    <cellStyle name="20% - Accent5 4 2 3 2 2 2 3" xfId="16963" xr:uid="{00000000-0005-0000-0000-0000162D0000}"/>
    <cellStyle name="20% - Accent5 4 2 3 2 2 2 4" xfId="16964" xr:uid="{00000000-0005-0000-0000-0000172D0000}"/>
    <cellStyle name="20% - Accent5 4 2 3 2 2 2 5" xfId="16965" xr:uid="{00000000-0005-0000-0000-0000182D0000}"/>
    <cellStyle name="20% - Accent5 4 2 3 2 2 2_OATT calc" xfId="16966" xr:uid="{00000000-0005-0000-0000-0000192D0000}"/>
    <cellStyle name="20% - Accent5 4 2 3 2 2 3" xfId="16967" xr:uid="{00000000-0005-0000-0000-00001A2D0000}"/>
    <cellStyle name="20% - Accent5 4 2 3 2 2 3 2" xfId="16968" xr:uid="{00000000-0005-0000-0000-00001B2D0000}"/>
    <cellStyle name="20% - Accent5 4 2 3 2 2 3 2 2" xfId="16969" xr:uid="{00000000-0005-0000-0000-00001C2D0000}"/>
    <cellStyle name="20% - Accent5 4 2 3 2 2 3 2 3" xfId="16970" xr:uid="{00000000-0005-0000-0000-00001D2D0000}"/>
    <cellStyle name="20% - Accent5 4 2 3 2 2 3 2_OATT calc" xfId="16971" xr:uid="{00000000-0005-0000-0000-00001E2D0000}"/>
    <cellStyle name="20% - Accent5 4 2 3 2 2 3 3" xfId="16972" xr:uid="{00000000-0005-0000-0000-00001F2D0000}"/>
    <cellStyle name="20% - Accent5 4 2 3 2 2 3 4" xfId="16973" xr:uid="{00000000-0005-0000-0000-0000202D0000}"/>
    <cellStyle name="20% - Accent5 4 2 3 2 2 3_OATT calc" xfId="16974" xr:uid="{00000000-0005-0000-0000-0000212D0000}"/>
    <cellStyle name="20% - Accent5 4 2 3 2 2 4" xfId="16975" xr:uid="{00000000-0005-0000-0000-0000222D0000}"/>
    <cellStyle name="20% - Accent5 4 2 3 2 2 4 2" xfId="16976" xr:uid="{00000000-0005-0000-0000-0000232D0000}"/>
    <cellStyle name="20% - Accent5 4 2 3 2 2 4 3" xfId="16977" xr:uid="{00000000-0005-0000-0000-0000242D0000}"/>
    <cellStyle name="20% - Accent5 4 2 3 2 2 4_OATT calc" xfId="16978" xr:uid="{00000000-0005-0000-0000-0000252D0000}"/>
    <cellStyle name="20% - Accent5 4 2 3 2 2 5" xfId="16979" xr:uid="{00000000-0005-0000-0000-0000262D0000}"/>
    <cellStyle name="20% - Accent5 4 2 3 2 2 6" xfId="16980" xr:uid="{00000000-0005-0000-0000-0000272D0000}"/>
    <cellStyle name="20% - Accent5 4 2 3 2 2 7" xfId="16981" xr:uid="{00000000-0005-0000-0000-0000282D0000}"/>
    <cellStyle name="20% - Accent5 4 2 3 2 2 8" xfId="16982" xr:uid="{00000000-0005-0000-0000-0000292D0000}"/>
    <cellStyle name="20% - Accent5 4 2 3 2 2 9" xfId="16983" xr:uid="{00000000-0005-0000-0000-00002A2D0000}"/>
    <cellStyle name="20% - Accent5 4 2 3 2 2_OATT calc" xfId="16984" xr:uid="{00000000-0005-0000-0000-00002B2D0000}"/>
    <cellStyle name="20% - Accent5 4 2 3 2 3" xfId="5983" xr:uid="{00000000-0005-0000-0000-00002C2D0000}"/>
    <cellStyle name="20% - Accent5 4 2 3 2 3 2" xfId="16985" xr:uid="{00000000-0005-0000-0000-00002D2D0000}"/>
    <cellStyle name="20% - Accent5 4 2 3 2 3 2 2" xfId="16986" xr:uid="{00000000-0005-0000-0000-00002E2D0000}"/>
    <cellStyle name="20% - Accent5 4 2 3 2 3 2 3" xfId="16987" xr:uid="{00000000-0005-0000-0000-00002F2D0000}"/>
    <cellStyle name="20% - Accent5 4 2 3 2 3 2_OATT calc" xfId="16988" xr:uid="{00000000-0005-0000-0000-0000302D0000}"/>
    <cellStyle name="20% - Accent5 4 2 3 2 3 3" xfId="16989" xr:uid="{00000000-0005-0000-0000-0000312D0000}"/>
    <cellStyle name="20% - Accent5 4 2 3 2 3 4" xfId="16990" xr:uid="{00000000-0005-0000-0000-0000322D0000}"/>
    <cellStyle name="20% - Accent5 4 2 3 2 3 5" xfId="16991" xr:uid="{00000000-0005-0000-0000-0000332D0000}"/>
    <cellStyle name="20% - Accent5 4 2 3 2 3_OATT calc" xfId="16992" xr:uid="{00000000-0005-0000-0000-0000342D0000}"/>
    <cellStyle name="20% - Accent5 4 2 3 2 4" xfId="16993" xr:uid="{00000000-0005-0000-0000-0000352D0000}"/>
    <cellStyle name="20% - Accent5 4 2 3 2 4 2" xfId="16994" xr:uid="{00000000-0005-0000-0000-0000362D0000}"/>
    <cellStyle name="20% - Accent5 4 2 3 2 4 2 2" xfId="16995" xr:uid="{00000000-0005-0000-0000-0000372D0000}"/>
    <cellStyle name="20% - Accent5 4 2 3 2 4 2 3" xfId="16996" xr:uid="{00000000-0005-0000-0000-0000382D0000}"/>
    <cellStyle name="20% - Accent5 4 2 3 2 4 2_OATT calc" xfId="16997" xr:uid="{00000000-0005-0000-0000-0000392D0000}"/>
    <cellStyle name="20% - Accent5 4 2 3 2 4 3" xfId="16998" xr:uid="{00000000-0005-0000-0000-00003A2D0000}"/>
    <cellStyle name="20% - Accent5 4 2 3 2 4 4" xfId="16999" xr:uid="{00000000-0005-0000-0000-00003B2D0000}"/>
    <cellStyle name="20% - Accent5 4 2 3 2 4_OATT calc" xfId="17000" xr:uid="{00000000-0005-0000-0000-00003C2D0000}"/>
    <cellStyle name="20% - Accent5 4 2 3 2 5" xfId="17001" xr:uid="{00000000-0005-0000-0000-00003D2D0000}"/>
    <cellStyle name="20% - Accent5 4 2 3 2 5 2" xfId="17002" xr:uid="{00000000-0005-0000-0000-00003E2D0000}"/>
    <cellStyle name="20% - Accent5 4 2 3 2 5 3" xfId="17003" xr:uid="{00000000-0005-0000-0000-00003F2D0000}"/>
    <cellStyle name="20% - Accent5 4 2 3 2 5_OATT calc" xfId="17004" xr:uid="{00000000-0005-0000-0000-0000402D0000}"/>
    <cellStyle name="20% - Accent5 4 2 3 2 6" xfId="17005" xr:uid="{00000000-0005-0000-0000-0000412D0000}"/>
    <cellStyle name="20% - Accent5 4 2 3 2 7" xfId="17006" xr:uid="{00000000-0005-0000-0000-0000422D0000}"/>
    <cellStyle name="20% - Accent5 4 2 3 2 8" xfId="17007" xr:uid="{00000000-0005-0000-0000-0000432D0000}"/>
    <cellStyle name="20% - Accent5 4 2 3 2 9" xfId="17008" xr:uid="{00000000-0005-0000-0000-0000442D0000}"/>
    <cellStyle name="20% - Accent5 4 2 3 2_OATT calc" xfId="17009" xr:uid="{00000000-0005-0000-0000-0000452D0000}"/>
    <cellStyle name="20% - Accent5 4 2 3 3" xfId="4610" xr:uid="{00000000-0005-0000-0000-0000462D0000}"/>
    <cellStyle name="20% - Accent5 4 2 3 3 10" xfId="17010" xr:uid="{00000000-0005-0000-0000-0000472D0000}"/>
    <cellStyle name="20% - Accent5 4 2 3 3 11" xfId="17011" xr:uid="{00000000-0005-0000-0000-0000482D0000}"/>
    <cellStyle name="20% - Accent5 4 2 3 3 2" xfId="17012" xr:uid="{00000000-0005-0000-0000-0000492D0000}"/>
    <cellStyle name="20% - Accent5 4 2 3 3 2 2" xfId="17013" xr:uid="{00000000-0005-0000-0000-00004A2D0000}"/>
    <cellStyle name="20% - Accent5 4 2 3 3 2 2 2" xfId="17014" xr:uid="{00000000-0005-0000-0000-00004B2D0000}"/>
    <cellStyle name="20% - Accent5 4 2 3 3 2 2 3" xfId="17015" xr:uid="{00000000-0005-0000-0000-00004C2D0000}"/>
    <cellStyle name="20% - Accent5 4 2 3 3 2 2_OATT calc" xfId="17016" xr:uid="{00000000-0005-0000-0000-00004D2D0000}"/>
    <cellStyle name="20% - Accent5 4 2 3 3 2 3" xfId="17017" xr:uid="{00000000-0005-0000-0000-00004E2D0000}"/>
    <cellStyle name="20% - Accent5 4 2 3 3 2 4" xfId="17018" xr:uid="{00000000-0005-0000-0000-00004F2D0000}"/>
    <cellStyle name="20% - Accent5 4 2 3 3 2 5" xfId="17019" xr:uid="{00000000-0005-0000-0000-0000502D0000}"/>
    <cellStyle name="20% - Accent5 4 2 3 3 2_OATT calc" xfId="17020" xr:uid="{00000000-0005-0000-0000-0000512D0000}"/>
    <cellStyle name="20% - Accent5 4 2 3 3 3" xfId="17021" xr:uid="{00000000-0005-0000-0000-0000522D0000}"/>
    <cellStyle name="20% - Accent5 4 2 3 3 3 2" xfId="17022" xr:uid="{00000000-0005-0000-0000-0000532D0000}"/>
    <cellStyle name="20% - Accent5 4 2 3 3 3 2 2" xfId="17023" xr:uid="{00000000-0005-0000-0000-0000542D0000}"/>
    <cellStyle name="20% - Accent5 4 2 3 3 3 2 3" xfId="17024" xr:uid="{00000000-0005-0000-0000-0000552D0000}"/>
    <cellStyle name="20% - Accent5 4 2 3 3 3 2_OATT calc" xfId="17025" xr:uid="{00000000-0005-0000-0000-0000562D0000}"/>
    <cellStyle name="20% - Accent5 4 2 3 3 3 3" xfId="17026" xr:uid="{00000000-0005-0000-0000-0000572D0000}"/>
    <cellStyle name="20% - Accent5 4 2 3 3 3 4" xfId="17027" xr:uid="{00000000-0005-0000-0000-0000582D0000}"/>
    <cellStyle name="20% - Accent5 4 2 3 3 3_OATT calc" xfId="17028" xr:uid="{00000000-0005-0000-0000-0000592D0000}"/>
    <cellStyle name="20% - Accent5 4 2 3 3 4" xfId="17029" xr:uid="{00000000-0005-0000-0000-00005A2D0000}"/>
    <cellStyle name="20% - Accent5 4 2 3 3 4 2" xfId="17030" xr:uid="{00000000-0005-0000-0000-00005B2D0000}"/>
    <cellStyle name="20% - Accent5 4 2 3 3 4 3" xfId="17031" xr:uid="{00000000-0005-0000-0000-00005C2D0000}"/>
    <cellStyle name="20% - Accent5 4 2 3 3 4_OATT calc" xfId="17032" xr:uid="{00000000-0005-0000-0000-00005D2D0000}"/>
    <cellStyle name="20% - Accent5 4 2 3 3 5" xfId="17033" xr:uid="{00000000-0005-0000-0000-00005E2D0000}"/>
    <cellStyle name="20% - Accent5 4 2 3 3 6" xfId="17034" xr:uid="{00000000-0005-0000-0000-00005F2D0000}"/>
    <cellStyle name="20% - Accent5 4 2 3 3 7" xfId="17035" xr:uid="{00000000-0005-0000-0000-0000602D0000}"/>
    <cellStyle name="20% - Accent5 4 2 3 3 8" xfId="17036" xr:uid="{00000000-0005-0000-0000-0000612D0000}"/>
    <cellStyle name="20% - Accent5 4 2 3 3 9" xfId="17037" xr:uid="{00000000-0005-0000-0000-0000622D0000}"/>
    <cellStyle name="20% - Accent5 4 2 3 3_OATT calc" xfId="17038" xr:uid="{00000000-0005-0000-0000-0000632D0000}"/>
    <cellStyle name="20% - Accent5 4 2 3 4" xfId="5510" xr:uid="{00000000-0005-0000-0000-0000642D0000}"/>
    <cellStyle name="20% - Accent5 4 2 3 4 2" xfId="17039" xr:uid="{00000000-0005-0000-0000-0000652D0000}"/>
    <cellStyle name="20% - Accent5 4 2 3 4 2 2" xfId="17040" xr:uid="{00000000-0005-0000-0000-0000662D0000}"/>
    <cellStyle name="20% - Accent5 4 2 3 4 2 3" xfId="17041" xr:uid="{00000000-0005-0000-0000-0000672D0000}"/>
    <cellStyle name="20% - Accent5 4 2 3 4 2_OATT calc" xfId="17042" xr:uid="{00000000-0005-0000-0000-0000682D0000}"/>
    <cellStyle name="20% - Accent5 4 2 3 4 3" xfId="17043" xr:uid="{00000000-0005-0000-0000-0000692D0000}"/>
    <cellStyle name="20% - Accent5 4 2 3 4 4" xfId="17044" xr:uid="{00000000-0005-0000-0000-00006A2D0000}"/>
    <cellStyle name="20% - Accent5 4 2 3 4 5" xfId="17045" xr:uid="{00000000-0005-0000-0000-00006B2D0000}"/>
    <cellStyle name="20% - Accent5 4 2 3 4_OATT calc" xfId="17046" xr:uid="{00000000-0005-0000-0000-00006C2D0000}"/>
    <cellStyle name="20% - Accent5 4 2 3 5" xfId="17047" xr:uid="{00000000-0005-0000-0000-00006D2D0000}"/>
    <cellStyle name="20% - Accent5 4 2 3 5 2" xfId="17048" xr:uid="{00000000-0005-0000-0000-00006E2D0000}"/>
    <cellStyle name="20% - Accent5 4 2 3 5 2 2" xfId="17049" xr:uid="{00000000-0005-0000-0000-00006F2D0000}"/>
    <cellStyle name="20% - Accent5 4 2 3 5 2 3" xfId="17050" xr:uid="{00000000-0005-0000-0000-0000702D0000}"/>
    <cellStyle name="20% - Accent5 4 2 3 5 2_OATT calc" xfId="17051" xr:uid="{00000000-0005-0000-0000-0000712D0000}"/>
    <cellStyle name="20% - Accent5 4 2 3 5 3" xfId="17052" xr:uid="{00000000-0005-0000-0000-0000722D0000}"/>
    <cellStyle name="20% - Accent5 4 2 3 5 4" xfId="17053" xr:uid="{00000000-0005-0000-0000-0000732D0000}"/>
    <cellStyle name="20% - Accent5 4 2 3 5_OATT calc" xfId="17054" xr:uid="{00000000-0005-0000-0000-0000742D0000}"/>
    <cellStyle name="20% - Accent5 4 2 3 6" xfId="17055" xr:uid="{00000000-0005-0000-0000-0000752D0000}"/>
    <cellStyle name="20% - Accent5 4 2 3 6 2" xfId="17056" xr:uid="{00000000-0005-0000-0000-0000762D0000}"/>
    <cellStyle name="20% - Accent5 4 2 3 6 3" xfId="17057" xr:uid="{00000000-0005-0000-0000-0000772D0000}"/>
    <cellStyle name="20% - Accent5 4 2 3 6_OATT calc" xfId="17058" xr:uid="{00000000-0005-0000-0000-0000782D0000}"/>
    <cellStyle name="20% - Accent5 4 2 3 7" xfId="17059" xr:uid="{00000000-0005-0000-0000-0000792D0000}"/>
    <cellStyle name="20% - Accent5 4 2 3 8" xfId="17060" xr:uid="{00000000-0005-0000-0000-00007A2D0000}"/>
    <cellStyle name="20% - Accent5 4 2 3 9" xfId="17061" xr:uid="{00000000-0005-0000-0000-00007B2D0000}"/>
    <cellStyle name="20% - Accent5 4 2 3_OATT calc" xfId="17062" xr:uid="{00000000-0005-0000-0000-00007C2D0000}"/>
    <cellStyle name="20% - Accent5 4 2 4" xfId="3657" xr:uid="{00000000-0005-0000-0000-00007D2D0000}"/>
    <cellStyle name="20% - Accent5 4 2 4 10" xfId="17063" xr:uid="{00000000-0005-0000-0000-00007E2D0000}"/>
    <cellStyle name="20% - Accent5 4 2 4 11" xfId="17064" xr:uid="{00000000-0005-0000-0000-00007F2D0000}"/>
    <cellStyle name="20% - Accent5 4 2 4 2" xfId="4758" xr:uid="{00000000-0005-0000-0000-0000802D0000}"/>
    <cellStyle name="20% - Accent5 4 2 4 2 10" xfId="17065" xr:uid="{00000000-0005-0000-0000-0000812D0000}"/>
    <cellStyle name="20% - Accent5 4 2 4 2 11" xfId="17066" xr:uid="{00000000-0005-0000-0000-0000822D0000}"/>
    <cellStyle name="20% - Accent5 4 2 4 2 2" xfId="17067" xr:uid="{00000000-0005-0000-0000-0000832D0000}"/>
    <cellStyle name="20% - Accent5 4 2 4 2 2 2" xfId="17068" xr:uid="{00000000-0005-0000-0000-0000842D0000}"/>
    <cellStyle name="20% - Accent5 4 2 4 2 2 2 2" xfId="17069" xr:uid="{00000000-0005-0000-0000-0000852D0000}"/>
    <cellStyle name="20% - Accent5 4 2 4 2 2 2 3" xfId="17070" xr:uid="{00000000-0005-0000-0000-0000862D0000}"/>
    <cellStyle name="20% - Accent5 4 2 4 2 2 2_OATT calc" xfId="17071" xr:uid="{00000000-0005-0000-0000-0000872D0000}"/>
    <cellStyle name="20% - Accent5 4 2 4 2 2 3" xfId="17072" xr:uid="{00000000-0005-0000-0000-0000882D0000}"/>
    <cellStyle name="20% - Accent5 4 2 4 2 2 4" xfId="17073" xr:uid="{00000000-0005-0000-0000-0000892D0000}"/>
    <cellStyle name="20% - Accent5 4 2 4 2 2 5" xfId="17074" xr:uid="{00000000-0005-0000-0000-00008A2D0000}"/>
    <cellStyle name="20% - Accent5 4 2 4 2 2_OATT calc" xfId="17075" xr:uid="{00000000-0005-0000-0000-00008B2D0000}"/>
    <cellStyle name="20% - Accent5 4 2 4 2 3" xfId="17076" xr:uid="{00000000-0005-0000-0000-00008C2D0000}"/>
    <cellStyle name="20% - Accent5 4 2 4 2 3 2" xfId="17077" xr:uid="{00000000-0005-0000-0000-00008D2D0000}"/>
    <cellStyle name="20% - Accent5 4 2 4 2 3 2 2" xfId="17078" xr:uid="{00000000-0005-0000-0000-00008E2D0000}"/>
    <cellStyle name="20% - Accent5 4 2 4 2 3 2 3" xfId="17079" xr:uid="{00000000-0005-0000-0000-00008F2D0000}"/>
    <cellStyle name="20% - Accent5 4 2 4 2 3 2_OATT calc" xfId="17080" xr:uid="{00000000-0005-0000-0000-0000902D0000}"/>
    <cellStyle name="20% - Accent5 4 2 4 2 3 3" xfId="17081" xr:uid="{00000000-0005-0000-0000-0000912D0000}"/>
    <cellStyle name="20% - Accent5 4 2 4 2 3 4" xfId="17082" xr:uid="{00000000-0005-0000-0000-0000922D0000}"/>
    <cellStyle name="20% - Accent5 4 2 4 2 3_OATT calc" xfId="17083" xr:uid="{00000000-0005-0000-0000-0000932D0000}"/>
    <cellStyle name="20% - Accent5 4 2 4 2 4" xfId="17084" xr:uid="{00000000-0005-0000-0000-0000942D0000}"/>
    <cellStyle name="20% - Accent5 4 2 4 2 4 2" xfId="17085" xr:uid="{00000000-0005-0000-0000-0000952D0000}"/>
    <cellStyle name="20% - Accent5 4 2 4 2 4 3" xfId="17086" xr:uid="{00000000-0005-0000-0000-0000962D0000}"/>
    <cellStyle name="20% - Accent5 4 2 4 2 4_OATT calc" xfId="17087" xr:uid="{00000000-0005-0000-0000-0000972D0000}"/>
    <cellStyle name="20% - Accent5 4 2 4 2 5" xfId="17088" xr:uid="{00000000-0005-0000-0000-0000982D0000}"/>
    <cellStyle name="20% - Accent5 4 2 4 2 6" xfId="17089" xr:uid="{00000000-0005-0000-0000-0000992D0000}"/>
    <cellStyle name="20% - Accent5 4 2 4 2 7" xfId="17090" xr:uid="{00000000-0005-0000-0000-00009A2D0000}"/>
    <cellStyle name="20% - Accent5 4 2 4 2 8" xfId="17091" xr:uid="{00000000-0005-0000-0000-00009B2D0000}"/>
    <cellStyle name="20% - Accent5 4 2 4 2 9" xfId="17092" xr:uid="{00000000-0005-0000-0000-00009C2D0000}"/>
    <cellStyle name="20% - Accent5 4 2 4 2_OATT calc" xfId="17093" xr:uid="{00000000-0005-0000-0000-00009D2D0000}"/>
    <cellStyle name="20% - Accent5 4 2 4 3" xfId="5719" xr:uid="{00000000-0005-0000-0000-00009E2D0000}"/>
    <cellStyle name="20% - Accent5 4 2 4 3 2" xfId="17094" xr:uid="{00000000-0005-0000-0000-00009F2D0000}"/>
    <cellStyle name="20% - Accent5 4 2 4 3 2 2" xfId="17095" xr:uid="{00000000-0005-0000-0000-0000A02D0000}"/>
    <cellStyle name="20% - Accent5 4 2 4 3 2 3" xfId="17096" xr:uid="{00000000-0005-0000-0000-0000A12D0000}"/>
    <cellStyle name="20% - Accent5 4 2 4 3 2_OATT calc" xfId="17097" xr:uid="{00000000-0005-0000-0000-0000A22D0000}"/>
    <cellStyle name="20% - Accent5 4 2 4 3 3" xfId="17098" xr:uid="{00000000-0005-0000-0000-0000A32D0000}"/>
    <cellStyle name="20% - Accent5 4 2 4 3 4" xfId="17099" xr:uid="{00000000-0005-0000-0000-0000A42D0000}"/>
    <cellStyle name="20% - Accent5 4 2 4 3 5" xfId="17100" xr:uid="{00000000-0005-0000-0000-0000A52D0000}"/>
    <cellStyle name="20% - Accent5 4 2 4 3_OATT calc" xfId="17101" xr:uid="{00000000-0005-0000-0000-0000A62D0000}"/>
    <cellStyle name="20% - Accent5 4 2 4 4" xfId="17102" xr:uid="{00000000-0005-0000-0000-0000A72D0000}"/>
    <cellStyle name="20% - Accent5 4 2 4 4 2" xfId="17103" xr:uid="{00000000-0005-0000-0000-0000A82D0000}"/>
    <cellStyle name="20% - Accent5 4 2 4 4 2 2" xfId="17104" xr:uid="{00000000-0005-0000-0000-0000A92D0000}"/>
    <cellStyle name="20% - Accent5 4 2 4 4 2 3" xfId="17105" xr:uid="{00000000-0005-0000-0000-0000AA2D0000}"/>
    <cellStyle name="20% - Accent5 4 2 4 4 2_OATT calc" xfId="17106" xr:uid="{00000000-0005-0000-0000-0000AB2D0000}"/>
    <cellStyle name="20% - Accent5 4 2 4 4 3" xfId="17107" xr:uid="{00000000-0005-0000-0000-0000AC2D0000}"/>
    <cellStyle name="20% - Accent5 4 2 4 4 4" xfId="17108" xr:uid="{00000000-0005-0000-0000-0000AD2D0000}"/>
    <cellStyle name="20% - Accent5 4 2 4 4_OATT calc" xfId="17109" xr:uid="{00000000-0005-0000-0000-0000AE2D0000}"/>
    <cellStyle name="20% - Accent5 4 2 4 5" xfId="17110" xr:uid="{00000000-0005-0000-0000-0000AF2D0000}"/>
    <cellStyle name="20% - Accent5 4 2 4 5 2" xfId="17111" xr:uid="{00000000-0005-0000-0000-0000B02D0000}"/>
    <cellStyle name="20% - Accent5 4 2 4 5 3" xfId="17112" xr:uid="{00000000-0005-0000-0000-0000B12D0000}"/>
    <cellStyle name="20% - Accent5 4 2 4 5_OATT calc" xfId="17113" xr:uid="{00000000-0005-0000-0000-0000B22D0000}"/>
    <cellStyle name="20% - Accent5 4 2 4 6" xfId="17114" xr:uid="{00000000-0005-0000-0000-0000B32D0000}"/>
    <cellStyle name="20% - Accent5 4 2 4 7" xfId="17115" xr:uid="{00000000-0005-0000-0000-0000B42D0000}"/>
    <cellStyle name="20% - Accent5 4 2 4 8" xfId="17116" xr:uid="{00000000-0005-0000-0000-0000B52D0000}"/>
    <cellStyle name="20% - Accent5 4 2 4 9" xfId="17117" xr:uid="{00000000-0005-0000-0000-0000B62D0000}"/>
    <cellStyle name="20% - Accent5 4 2 4_OATT calc" xfId="17118" xr:uid="{00000000-0005-0000-0000-0000B72D0000}"/>
    <cellStyle name="20% - Accent5 4 2 5" xfId="4340" xr:uid="{00000000-0005-0000-0000-0000B82D0000}"/>
    <cellStyle name="20% - Accent5 4 2 5 10" xfId="17119" xr:uid="{00000000-0005-0000-0000-0000B92D0000}"/>
    <cellStyle name="20% - Accent5 4 2 5 11" xfId="17120" xr:uid="{00000000-0005-0000-0000-0000BA2D0000}"/>
    <cellStyle name="20% - Accent5 4 2 5 2" xfId="17121" xr:uid="{00000000-0005-0000-0000-0000BB2D0000}"/>
    <cellStyle name="20% - Accent5 4 2 5 2 2" xfId="17122" xr:uid="{00000000-0005-0000-0000-0000BC2D0000}"/>
    <cellStyle name="20% - Accent5 4 2 5 2 2 2" xfId="17123" xr:uid="{00000000-0005-0000-0000-0000BD2D0000}"/>
    <cellStyle name="20% - Accent5 4 2 5 2 2 3" xfId="17124" xr:uid="{00000000-0005-0000-0000-0000BE2D0000}"/>
    <cellStyle name="20% - Accent5 4 2 5 2 2_OATT calc" xfId="17125" xr:uid="{00000000-0005-0000-0000-0000BF2D0000}"/>
    <cellStyle name="20% - Accent5 4 2 5 2 3" xfId="17126" xr:uid="{00000000-0005-0000-0000-0000C02D0000}"/>
    <cellStyle name="20% - Accent5 4 2 5 2 4" xfId="17127" xr:uid="{00000000-0005-0000-0000-0000C12D0000}"/>
    <cellStyle name="20% - Accent5 4 2 5 2 5" xfId="17128" xr:uid="{00000000-0005-0000-0000-0000C22D0000}"/>
    <cellStyle name="20% - Accent5 4 2 5 2_OATT calc" xfId="17129" xr:uid="{00000000-0005-0000-0000-0000C32D0000}"/>
    <cellStyle name="20% - Accent5 4 2 5 3" xfId="17130" xr:uid="{00000000-0005-0000-0000-0000C42D0000}"/>
    <cellStyle name="20% - Accent5 4 2 5 3 2" xfId="17131" xr:uid="{00000000-0005-0000-0000-0000C52D0000}"/>
    <cellStyle name="20% - Accent5 4 2 5 3 2 2" xfId="17132" xr:uid="{00000000-0005-0000-0000-0000C62D0000}"/>
    <cellStyle name="20% - Accent5 4 2 5 3 2 3" xfId="17133" xr:uid="{00000000-0005-0000-0000-0000C72D0000}"/>
    <cellStyle name="20% - Accent5 4 2 5 3 2_OATT calc" xfId="17134" xr:uid="{00000000-0005-0000-0000-0000C82D0000}"/>
    <cellStyle name="20% - Accent5 4 2 5 3 3" xfId="17135" xr:uid="{00000000-0005-0000-0000-0000C92D0000}"/>
    <cellStyle name="20% - Accent5 4 2 5 3 4" xfId="17136" xr:uid="{00000000-0005-0000-0000-0000CA2D0000}"/>
    <cellStyle name="20% - Accent5 4 2 5 3_OATT calc" xfId="17137" xr:uid="{00000000-0005-0000-0000-0000CB2D0000}"/>
    <cellStyle name="20% - Accent5 4 2 5 4" xfId="17138" xr:uid="{00000000-0005-0000-0000-0000CC2D0000}"/>
    <cellStyle name="20% - Accent5 4 2 5 4 2" xfId="17139" xr:uid="{00000000-0005-0000-0000-0000CD2D0000}"/>
    <cellStyle name="20% - Accent5 4 2 5 4 3" xfId="17140" xr:uid="{00000000-0005-0000-0000-0000CE2D0000}"/>
    <cellStyle name="20% - Accent5 4 2 5 4_OATT calc" xfId="17141" xr:uid="{00000000-0005-0000-0000-0000CF2D0000}"/>
    <cellStyle name="20% - Accent5 4 2 5 5" xfId="17142" xr:uid="{00000000-0005-0000-0000-0000D02D0000}"/>
    <cellStyle name="20% - Accent5 4 2 5 6" xfId="17143" xr:uid="{00000000-0005-0000-0000-0000D12D0000}"/>
    <cellStyle name="20% - Accent5 4 2 5 7" xfId="17144" xr:uid="{00000000-0005-0000-0000-0000D22D0000}"/>
    <cellStyle name="20% - Accent5 4 2 5 8" xfId="17145" xr:uid="{00000000-0005-0000-0000-0000D32D0000}"/>
    <cellStyle name="20% - Accent5 4 2 5 9" xfId="17146" xr:uid="{00000000-0005-0000-0000-0000D42D0000}"/>
    <cellStyle name="20% - Accent5 4 2 5_OATT calc" xfId="17147" xr:uid="{00000000-0005-0000-0000-0000D52D0000}"/>
    <cellStyle name="20% - Accent5 4 2 6" xfId="5240" xr:uid="{00000000-0005-0000-0000-0000D62D0000}"/>
    <cellStyle name="20% - Accent5 4 2 6 2" xfId="17148" xr:uid="{00000000-0005-0000-0000-0000D72D0000}"/>
    <cellStyle name="20% - Accent5 4 2 6 2 2" xfId="17149" xr:uid="{00000000-0005-0000-0000-0000D82D0000}"/>
    <cellStyle name="20% - Accent5 4 2 6 2 3" xfId="17150" xr:uid="{00000000-0005-0000-0000-0000D92D0000}"/>
    <cellStyle name="20% - Accent5 4 2 6 2_OATT calc" xfId="17151" xr:uid="{00000000-0005-0000-0000-0000DA2D0000}"/>
    <cellStyle name="20% - Accent5 4 2 6 3" xfId="17152" xr:uid="{00000000-0005-0000-0000-0000DB2D0000}"/>
    <cellStyle name="20% - Accent5 4 2 6 4" xfId="17153" xr:uid="{00000000-0005-0000-0000-0000DC2D0000}"/>
    <cellStyle name="20% - Accent5 4 2 6 5" xfId="17154" xr:uid="{00000000-0005-0000-0000-0000DD2D0000}"/>
    <cellStyle name="20% - Accent5 4 2 6_OATT calc" xfId="17155" xr:uid="{00000000-0005-0000-0000-0000DE2D0000}"/>
    <cellStyle name="20% - Accent5 4 2 7" xfId="17156" xr:uid="{00000000-0005-0000-0000-0000DF2D0000}"/>
    <cellStyle name="20% - Accent5 4 2 7 2" xfId="17157" xr:uid="{00000000-0005-0000-0000-0000E02D0000}"/>
    <cellStyle name="20% - Accent5 4 2 7 2 2" xfId="17158" xr:uid="{00000000-0005-0000-0000-0000E12D0000}"/>
    <cellStyle name="20% - Accent5 4 2 7 2 3" xfId="17159" xr:uid="{00000000-0005-0000-0000-0000E22D0000}"/>
    <cellStyle name="20% - Accent5 4 2 7 2_OATT calc" xfId="17160" xr:uid="{00000000-0005-0000-0000-0000E32D0000}"/>
    <cellStyle name="20% - Accent5 4 2 7 3" xfId="17161" xr:uid="{00000000-0005-0000-0000-0000E42D0000}"/>
    <cellStyle name="20% - Accent5 4 2 7 4" xfId="17162" xr:uid="{00000000-0005-0000-0000-0000E52D0000}"/>
    <cellStyle name="20% - Accent5 4 2 7_OATT calc" xfId="17163" xr:uid="{00000000-0005-0000-0000-0000E62D0000}"/>
    <cellStyle name="20% - Accent5 4 2 8" xfId="17164" xr:uid="{00000000-0005-0000-0000-0000E72D0000}"/>
    <cellStyle name="20% - Accent5 4 2 8 2" xfId="17165" xr:uid="{00000000-0005-0000-0000-0000E82D0000}"/>
    <cellStyle name="20% - Accent5 4 2 8 3" xfId="17166" xr:uid="{00000000-0005-0000-0000-0000E92D0000}"/>
    <cellStyle name="20% - Accent5 4 2 8_OATT calc" xfId="17167" xr:uid="{00000000-0005-0000-0000-0000EA2D0000}"/>
    <cellStyle name="20% - Accent5 4 2 9" xfId="17168" xr:uid="{00000000-0005-0000-0000-0000EB2D0000}"/>
    <cellStyle name="20% - Accent5 4 2_OATT calc" xfId="17169" xr:uid="{00000000-0005-0000-0000-0000EC2D0000}"/>
    <cellStyle name="20% - Accent5 4 3" xfId="3143" xr:uid="{00000000-0005-0000-0000-0000ED2D0000}"/>
    <cellStyle name="20% - Accent5 4 3 10" xfId="17170" xr:uid="{00000000-0005-0000-0000-0000EE2D0000}"/>
    <cellStyle name="20% - Accent5 4 3 11" xfId="17171" xr:uid="{00000000-0005-0000-0000-0000EF2D0000}"/>
    <cellStyle name="20% - Accent5 4 3 12" xfId="17172" xr:uid="{00000000-0005-0000-0000-0000F02D0000}"/>
    <cellStyle name="20% - Accent5 4 3 2" xfId="3729" xr:uid="{00000000-0005-0000-0000-0000F12D0000}"/>
    <cellStyle name="20% - Accent5 4 3 2 10" xfId="17173" xr:uid="{00000000-0005-0000-0000-0000F22D0000}"/>
    <cellStyle name="20% - Accent5 4 3 2 11" xfId="17174" xr:uid="{00000000-0005-0000-0000-0000F32D0000}"/>
    <cellStyle name="20% - Accent5 4 3 2 2" xfId="4830" xr:uid="{00000000-0005-0000-0000-0000F42D0000}"/>
    <cellStyle name="20% - Accent5 4 3 2 2 10" xfId="17175" xr:uid="{00000000-0005-0000-0000-0000F52D0000}"/>
    <cellStyle name="20% - Accent5 4 3 2 2 11" xfId="17176" xr:uid="{00000000-0005-0000-0000-0000F62D0000}"/>
    <cellStyle name="20% - Accent5 4 3 2 2 2" xfId="17177" xr:uid="{00000000-0005-0000-0000-0000F72D0000}"/>
    <cellStyle name="20% - Accent5 4 3 2 2 2 2" xfId="17178" xr:uid="{00000000-0005-0000-0000-0000F82D0000}"/>
    <cellStyle name="20% - Accent5 4 3 2 2 2 2 2" xfId="17179" xr:uid="{00000000-0005-0000-0000-0000F92D0000}"/>
    <cellStyle name="20% - Accent5 4 3 2 2 2 2 3" xfId="17180" xr:uid="{00000000-0005-0000-0000-0000FA2D0000}"/>
    <cellStyle name="20% - Accent5 4 3 2 2 2 2_OATT calc" xfId="17181" xr:uid="{00000000-0005-0000-0000-0000FB2D0000}"/>
    <cellStyle name="20% - Accent5 4 3 2 2 2 3" xfId="17182" xr:uid="{00000000-0005-0000-0000-0000FC2D0000}"/>
    <cellStyle name="20% - Accent5 4 3 2 2 2 4" xfId="17183" xr:uid="{00000000-0005-0000-0000-0000FD2D0000}"/>
    <cellStyle name="20% - Accent5 4 3 2 2 2 5" xfId="17184" xr:uid="{00000000-0005-0000-0000-0000FE2D0000}"/>
    <cellStyle name="20% - Accent5 4 3 2 2 2_OATT calc" xfId="17185" xr:uid="{00000000-0005-0000-0000-0000FF2D0000}"/>
    <cellStyle name="20% - Accent5 4 3 2 2 3" xfId="17186" xr:uid="{00000000-0005-0000-0000-0000002E0000}"/>
    <cellStyle name="20% - Accent5 4 3 2 2 3 2" xfId="17187" xr:uid="{00000000-0005-0000-0000-0000012E0000}"/>
    <cellStyle name="20% - Accent5 4 3 2 2 3 2 2" xfId="17188" xr:uid="{00000000-0005-0000-0000-0000022E0000}"/>
    <cellStyle name="20% - Accent5 4 3 2 2 3 2 3" xfId="17189" xr:uid="{00000000-0005-0000-0000-0000032E0000}"/>
    <cellStyle name="20% - Accent5 4 3 2 2 3 2_OATT calc" xfId="17190" xr:uid="{00000000-0005-0000-0000-0000042E0000}"/>
    <cellStyle name="20% - Accent5 4 3 2 2 3 3" xfId="17191" xr:uid="{00000000-0005-0000-0000-0000052E0000}"/>
    <cellStyle name="20% - Accent5 4 3 2 2 3 4" xfId="17192" xr:uid="{00000000-0005-0000-0000-0000062E0000}"/>
    <cellStyle name="20% - Accent5 4 3 2 2 3_OATT calc" xfId="17193" xr:uid="{00000000-0005-0000-0000-0000072E0000}"/>
    <cellStyle name="20% - Accent5 4 3 2 2 4" xfId="17194" xr:uid="{00000000-0005-0000-0000-0000082E0000}"/>
    <cellStyle name="20% - Accent5 4 3 2 2 4 2" xfId="17195" xr:uid="{00000000-0005-0000-0000-0000092E0000}"/>
    <cellStyle name="20% - Accent5 4 3 2 2 4 3" xfId="17196" xr:uid="{00000000-0005-0000-0000-00000A2E0000}"/>
    <cellStyle name="20% - Accent5 4 3 2 2 4_OATT calc" xfId="17197" xr:uid="{00000000-0005-0000-0000-00000B2E0000}"/>
    <cellStyle name="20% - Accent5 4 3 2 2 5" xfId="17198" xr:uid="{00000000-0005-0000-0000-00000C2E0000}"/>
    <cellStyle name="20% - Accent5 4 3 2 2 6" xfId="17199" xr:uid="{00000000-0005-0000-0000-00000D2E0000}"/>
    <cellStyle name="20% - Accent5 4 3 2 2 7" xfId="17200" xr:uid="{00000000-0005-0000-0000-00000E2E0000}"/>
    <cellStyle name="20% - Accent5 4 3 2 2 8" xfId="17201" xr:uid="{00000000-0005-0000-0000-00000F2E0000}"/>
    <cellStyle name="20% - Accent5 4 3 2 2 9" xfId="17202" xr:uid="{00000000-0005-0000-0000-0000102E0000}"/>
    <cellStyle name="20% - Accent5 4 3 2 2_OATT calc" xfId="17203" xr:uid="{00000000-0005-0000-0000-0000112E0000}"/>
    <cellStyle name="20% - Accent5 4 3 2 3" xfId="5789" xr:uid="{00000000-0005-0000-0000-0000122E0000}"/>
    <cellStyle name="20% - Accent5 4 3 2 3 2" xfId="17204" xr:uid="{00000000-0005-0000-0000-0000132E0000}"/>
    <cellStyle name="20% - Accent5 4 3 2 3 2 2" xfId="17205" xr:uid="{00000000-0005-0000-0000-0000142E0000}"/>
    <cellStyle name="20% - Accent5 4 3 2 3 2 3" xfId="17206" xr:uid="{00000000-0005-0000-0000-0000152E0000}"/>
    <cellStyle name="20% - Accent5 4 3 2 3 2_OATT calc" xfId="17207" xr:uid="{00000000-0005-0000-0000-0000162E0000}"/>
    <cellStyle name="20% - Accent5 4 3 2 3 3" xfId="17208" xr:uid="{00000000-0005-0000-0000-0000172E0000}"/>
    <cellStyle name="20% - Accent5 4 3 2 3 4" xfId="17209" xr:uid="{00000000-0005-0000-0000-0000182E0000}"/>
    <cellStyle name="20% - Accent5 4 3 2 3 5" xfId="17210" xr:uid="{00000000-0005-0000-0000-0000192E0000}"/>
    <cellStyle name="20% - Accent5 4 3 2 3_OATT calc" xfId="17211" xr:uid="{00000000-0005-0000-0000-00001A2E0000}"/>
    <cellStyle name="20% - Accent5 4 3 2 4" xfId="17212" xr:uid="{00000000-0005-0000-0000-00001B2E0000}"/>
    <cellStyle name="20% - Accent5 4 3 2 4 2" xfId="17213" xr:uid="{00000000-0005-0000-0000-00001C2E0000}"/>
    <cellStyle name="20% - Accent5 4 3 2 4 2 2" xfId="17214" xr:uid="{00000000-0005-0000-0000-00001D2E0000}"/>
    <cellStyle name="20% - Accent5 4 3 2 4 2 3" xfId="17215" xr:uid="{00000000-0005-0000-0000-00001E2E0000}"/>
    <cellStyle name="20% - Accent5 4 3 2 4 2_OATT calc" xfId="17216" xr:uid="{00000000-0005-0000-0000-00001F2E0000}"/>
    <cellStyle name="20% - Accent5 4 3 2 4 3" xfId="17217" xr:uid="{00000000-0005-0000-0000-0000202E0000}"/>
    <cellStyle name="20% - Accent5 4 3 2 4 4" xfId="17218" xr:uid="{00000000-0005-0000-0000-0000212E0000}"/>
    <cellStyle name="20% - Accent5 4 3 2 4_OATT calc" xfId="17219" xr:uid="{00000000-0005-0000-0000-0000222E0000}"/>
    <cellStyle name="20% - Accent5 4 3 2 5" xfId="17220" xr:uid="{00000000-0005-0000-0000-0000232E0000}"/>
    <cellStyle name="20% - Accent5 4 3 2 5 2" xfId="17221" xr:uid="{00000000-0005-0000-0000-0000242E0000}"/>
    <cellStyle name="20% - Accent5 4 3 2 5 3" xfId="17222" xr:uid="{00000000-0005-0000-0000-0000252E0000}"/>
    <cellStyle name="20% - Accent5 4 3 2 5_OATT calc" xfId="17223" xr:uid="{00000000-0005-0000-0000-0000262E0000}"/>
    <cellStyle name="20% - Accent5 4 3 2 6" xfId="17224" xr:uid="{00000000-0005-0000-0000-0000272E0000}"/>
    <cellStyle name="20% - Accent5 4 3 2 7" xfId="17225" xr:uid="{00000000-0005-0000-0000-0000282E0000}"/>
    <cellStyle name="20% - Accent5 4 3 2 8" xfId="17226" xr:uid="{00000000-0005-0000-0000-0000292E0000}"/>
    <cellStyle name="20% - Accent5 4 3 2 9" xfId="17227" xr:uid="{00000000-0005-0000-0000-00002A2E0000}"/>
    <cellStyle name="20% - Accent5 4 3 2_OATT calc" xfId="17228" xr:uid="{00000000-0005-0000-0000-00002B2E0000}"/>
    <cellStyle name="20% - Accent5 4 3 3" xfId="4412" xr:uid="{00000000-0005-0000-0000-00002C2E0000}"/>
    <cellStyle name="20% - Accent5 4 3 3 10" xfId="17229" xr:uid="{00000000-0005-0000-0000-00002D2E0000}"/>
    <cellStyle name="20% - Accent5 4 3 3 11" xfId="17230" xr:uid="{00000000-0005-0000-0000-00002E2E0000}"/>
    <cellStyle name="20% - Accent5 4 3 3 2" xfId="17231" xr:uid="{00000000-0005-0000-0000-00002F2E0000}"/>
    <cellStyle name="20% - Accent5 4 3 3 2 2" xfId="17232" xr:uid="{00000000-0005-0000-0000-0000302E0000}"/>
    <cellStyle name="20% - Accent5 4 3 3 2 2 2" xfId="17233" xr:uid="{00000000-0005-0000-0000-0000312E0000}"/>
    <cellStyle name="20% - Accent5 4 3 3 2 2 3" xfId="17234" xr:uid="{00000000-0005-0000-0000-0000322E0000}"/>
    <cellStyle name="20% - Accent5 4 3 3 2 2_OATT calc" xfId="17235" xr:uid="{00000000-0005-0000-0000-0000332E0000}"/>
    <cellStyle name="20% - Accent5 4 3 3 2 3" xfId="17236" xr:uid="{00000000-0005-0000-0000-0000342E0000}"/>
    <cellStyle name="20% - Accent5 4 3 3 2 4" xfId="17237" xr:uid="{00000000-0005-0000-0000-0000352E0000}"/>
    <cellStyle name="20% - Accent5 4 3 3 2 5" xfId="17238" xr:uid="{00000000-0005-0000-0000-0000362E0000}"/>
    <cellStyle name="20% - Accent5 4 3 3 2_OATT calc" xfId="17239" xr:uid="{00000000-0005-0000-0000-0000372E0000}"/>
    <cellStyle name="20% - Accent5 4 3 3 3" xfId="17240" xr:uid="{00000000-0005-0000-0000-0000382E0000}"/>
    <cellStyle name="20% - Accent5 4 3 3 3 2" xfId="17241" xr:uid="{00000000-0005-0000-0000-0000392E0000}"/>
    <cellStyle name="20% - Accent5 4 3 3 3 2 2" xfId="17242" xr:uid="{00000000-0005-0000-0000-00003A2E0000}"/>
    <cellStyle name="20% - Accent5 4 3 3 3 2 3" xfId="17243" xr:uid="{00000000-0005-0000-0000-00003B2E0000}"/>
    <cellStyle name="20% - Accent5 4 3 3 3 2_OATT calc" xfId="17244" xr:uid="{00000000-0005-0000-0000-00003C2E0000}"/>
    <cellStyle name="20% - Accent5 4 3 3 3 3" xfId="17245" xr:uid="{00000000-0005-0000-0000-00003D2E0000}"/>
    <cellStyle name="20% - Accent5 4 3 3 3 4" xfId="17246" xr:uid="{00000000-0005-0000-0000-00003E2E0000}"/>
    <cellStyle name="20% - Accent5 4 3 3 3_OATT calc" xfId="17247" xr:uid="{00000000-0005-0000-0000-00003F2E0000}"/>
    <cellStyle name="20% - Accent5 4 3 3 4" xfId="17248" xr:uid="{00000000-0005-0000-0000-0000402E0000}"/>
    <cellStyle name="20% - Accent5 4 3 3 4 2" xfId="17249" xr:uid="{00000000-0005-0000-0000-0000412E0000}"/>
    <cellStyle name="20% - Accent5 4 3 3 4 3" xfId="17250" xr:uid="{00000000-0005-0000-0000-0000422E0000}"/>
    <cellStyle name="20% - Accent5 4 3 3 4_OATT calc" xfId="17251" xr:uid="{00000000-0005-0000-0000-0000432E0000}"/>
    <cellStyle name="20% - Accent5 4 3 3 5" xfId="17252" xr:uid="{00000000-0005-0000-0000-0000442E0000}"/>
    <cellStyle name="20% - Accent5 4 3 3 6" xfId="17253" xr:uid="{00000000-0005-0000-0000-0000452E0000}"/>
    <cellStyle name="20% - Accent5 4 3 3 7" xfId="17254" xr:uid="{00000000-0005-0000-0000-0000462E0000}"/>
    <cellStyle name="20% - Accent5 4 3 3 8" xfId="17255" xr:uid="{00000000-0005-0000-0000-0000472E0000}"/>
    <cellStyle name="20% - Accent5 4 3 3 9" xfId="17256" xr:uid="{00000000-0005-0000-0000-0000482E0000}"/>
    <cellStyle name="20% - Accent5 4 3 3_OATT calc" xfId="17257" xr:uid="{00000000-0005-0000-0000-0000492E0000}"/>
    <cellStyle name="20% - Accent5 4 3 4" xfId="5312" xr:uid="{00000000-0005-0000-0000-00004A2E0000}"/>
    <cellStyle name="20% - Accent5 4 3 4 2" xfId="17258" xr:uid="{00000000-0005-0000-0000-00004B2E0000}"/>
    <cellStyle name="20% - Accent5 4 3 4 2 2" xfId="17259" xr:uid="{00000000-0005-0000-0000-00004C2E0000}"/>
    <cellStyle name="20% - Accent5 4 3 4 2 3" xfId="17260" xr:uid="{00000000-0005-0000-0000-00004D2E0000}"/>
    <cellStyle name="20% - Accent5 4 3 4 2_OATT calc" xfId="17261" xr:uid="{00000000-0005-0000-0000-00004E2E0000}"/>
    <cellStyle name="20% - Accent5 4 3 4 3" xfId="17262" xr:uid="{00000000-0005-0000-0000-00004F2E0000}"/>
    <cellStyle name="20% - Accent5 4 3 4 4" xfId="17263" xr:uid="{00000000-0005-0000-0000-0000502E0000}"/>
    <cellStyle name="20% - Accent5 4 3 4 5" xfId="17264" xr:uid="{00000000-0005-0000-0000-0000512E0000}"/>
    <cellStyle name="20% - Accent5 4 3 4_OATT calc" xfId="17265" xr:uid="{00000000-0005-0000-0000-0000522E0000}"/>
    <cellStyle name="20% - Accent5 4 3 5" xfId="17266" xr:uid="{00000000-0005-0000-0000-0000532E0000}"/>
    <cellStyle name="20% - Accent5 4 3 5 2" xfId="17267" xr:uid="{00000000-0005-0000-0000-0000542E0000}"/>
    <cellStyle name="20% - Accent5 4 3 5 2 2" xfId="17268" xr:uid="{00000000-0005-0000-0000-0000552E0000}"/>
    <cellStyle name="20% - Accent5 4 3 5 2 3" xfId="17269" xr:uid="{00000000-0005-0000-0000-0000562E0000}"/>
    <cellStyle name="20% - Accent5 4 3 5 2_OATT calc" xfId="17270" xr:uid="{00000000-0005-0000-0000-0000572E0000}"/>
    <cellStyle name="20% - Accent5 4 3 5 3" xfId="17271" xr:uid="{00000000-0005-0000-0000-0000582E0000}"/>
    <cellStyle name="20% - Accent5 4 3 5 4" xfId="17272" xr:uid="{00000000-0005-0000-0000-0000592E0000}"/>
    <cellStyle name="20% - Accent5 4 3 5_OATT calc" xfId="17273" xr:uid="{00000000-0005-0000-0000-00005A2E0000}"/>
    <cellStyle name="20% - Accent5 4 3 6" xfId="17274" xr:uid="{00000000-0005-0000-0000-00005B2E0000}"/>
    <cellStyle name="20% - Accent5 4 3 6 2" xfId="17275" xr:uid="{00000000-0005-0000-0000-00005C2E0000}"/>
    <cellStyle name="20% - Accent5 4 3 6 3" xfId="17276" xr:uid="{00000000-0005-0000-0000-00005D2E0000}"/>
    <cellStyle name="20% - Accent5 4 3 6_OATT calc" xfId="17277" xr:uid="{00000000-0005-0000-0000-00005E2E0000}"/>
    <cellStyle name="20% - Accent5 4 3 7" xfId="17278" xr:uid="{00000000-0005-0000-0000-00005F2E0000}"/>
    <cellStyle name="20% - Accent5 4 3 8" xfId="17279" xr:uid="{00000000-0005-0000-0000-0000602E0000}"/>
    <cellStyle name="20% - Accent5 4 3 9" xfId="17280" xr:uid="{00000000-0005-0000-0000-0000612E0000}"/>
    <cellStyle name="20% - Accent5 4 3_OATT calc" xfId="17281" xr:uid="{00000000-0005-0000-0000-0000622E0000}"/>
    <cellStyle name="20% - Accent5 4 4" xfId="3253" xr:uid="{00000000-0005-0000-0000-0000632E0000}"/>
    <cellStyle name="20% - Accent5 4 4 10" xfId="17282" xr:uid="{00000000-0005-0000-0000-0000642E0000}"/>
    <cellStyle name="20% - Accent5 4 4 11" xfId="17283" xr:uid="{00000000-0005-0000-0000-0000652E0000}"/>
    <cellStyle name="20% - Accent5 4 4 12" xfId="17284" xr:uid="{00000000-0005-0000-0000-0000662E0000}"/>
    <cellStyle name="20% - Accent5 4 4 2" xfId="3835" xr:uid="{00000000-0005-0000-0000-0000672E0000}"/>
    <cellStyle name="20% - Accent5 4 4 2 10" xfId="17285" xr:uid="{00000000-0005-0000-0000-0000682E0000}"/>
    <cellStyle name="20% - Accent5 4 4 2 11" xfId="17286" xr:uid="{00000000-0005-0000-0000-0000692E0000}"/>
    <cellStyle name="20% - Accent5 4 4 2 2" xfId="4935" xr:uid="{00000000-0005-0000-0000-00006A2E0000}"/>
    <cellStyle name="20% - Accent5 4 4 2 2 10" xfId="17287" xr:uid="{00000000-0005-0000-0000-00006B2E0000}"/>
    <cellStyle name="20% - Accent5 4 4 2 2 11" xfId="17288" xr:uid="{00000000-0005-0000-0000-00006C2E0000}"/>
    <cellStyle name="20% - Accent5 4 4 2 2 2" xfId="17289" xr:uid="{00000000-0005-0000-0000-00006D2E0000}"/>
    <cellStyle name="20% - Accent5 4 4 2 2 2 2" xfId="17290" xr:uid="{00000000-0005-0000-0000-00006E2E0000}"/>
    <cellStyle name="20% - Accent5 4 4 2 2 2 2 2" xfId="17291" xr:uid="{00000000-0005-0000-0000-00006F2E0000}"/>
    <cellStyle name="20% - Accent5 4 4 2 2 2 2 3" xfId="17292" xr:uid="{00000000-0005-0000-0000-0000702E0000}"/>
    <cellStyle name="20% - Accent5 4 4 2 2 2 2_OATT calc" xfId="17293" xr:uid="{00000000-0005-0000-0000-0000712E0000}"/>
    <cellStyle name="20% - Accent5 4 4 2 2 2 3" xfId="17294" xr:uid="{00000000-0005-0000-0000-0000722E0000}"/>
    <cellStyle name="20% - Accent5 4 4 2 2 2 4" xfId="17295" xr:uid="{00000000-0005-0000-0000-0000732E0000}"/>
    <cellStyle name="20% - Accent5 4 4 2 2 2 5" xfId="17296" xr:uid="{00000000-0005-0000-0000-0000742E0000}"/>
    <cellStyle name="20% - Accent5 4 4 2 2 2_OATT calc" xfId="17297" xr:uid="{00000000-0005-0000-0000-0000752E0000}"/>
    <cellStyle name="20% - Accent5 4 4 2 2 3" xfId="17298" xr:uid="{00000000-0005-0000-0000-0000762E0000}"/>
    <cellStyle name="20% - Accent5 4 4 2 2 3 2" xfId="17299" xr:uid="{00000000-0005-0000-0000-0000772E0000}"/>
    <cellStyle name="20% - Accent5 4 4 2 2 3 2 2" xfId="17300" xr:uid="{00000000-0005-0000-0000-0000782E0000}"/>
    <cellStyle name="20% - Accent5 4 4 2 2 3 2 3" xfId="17301" xr:uid="{00000000-0005-0000-0000-0000792E0000}"/>
    <cellStyle name="20% - Accent5 4 4 2 2 3 2_OATT calc" xfId="17302" xr:uid="{00000000-0005-0000-0000-00007A2E0000}"/>
    <cellStyle name="20% - Accent5 4 4 2 2 3 3" xfId="17303" xr:uid="{00000000-0005-0000-0000-00007B2E0000}"/>
    <cellStyle name="20% - Accent5 4 4 2 2 3 4" xfId="17304" xr:uid="{00000000-0005-0000-0000-00007C2E0000}"/>
    <cellStyle name="20% - Accent5 4 4 2 2 3_OATT calc" xfId="17305" xr:uid="{00000000-0005-0000-0000-00007D2E0000}"/>
    <cellStyle name="20% - Accent5 4 4 2 2 4" xfId="17306" xr:uid="{00000000-0005-0000-0000-00007E2E0000}"/>
    <cellStyle name="20% - Accent5 4 4 2 2 4 2" xfId="17307" xr:uid="{00000000-0005-0000-0000-00007F2E0000}"/>
    <cellStyle name="20% - Accent5 4 4 2 2 4 3" xfId="17308" xr:uid="{00000000-0005-0000-0000-0000802E0000}"/>
    <cellStyle name="20% - Accent5 4 4 2 2 4_OATT calc" xfId="17309" xr:uid="{00000000-0005-0000-0000-0000812E0000}"/>
    <cellStyle name="20% - Accent5 4 4 2 2 5" xfId="17310" xr:uid="{00000000-0005-0000-0000-0000822E0000}"/>
    <cellStyle name="20% - Accent5 4 4 2 2 6" xfId="17311" xr:uid="{00000000-0005-0000-0000-0000832E0000}"/>
    <cellStyle name="20% - Accent5 4 4 2 2 7" xfId="17312" xr:uid="{00000000-0005-0000-0000-0000842E0000}"/>
    <cellStyle name="20% - Accent5 4 4 2 2 8" xfId="17313" xr:uid="{00000000-0005-0000-0000-0000852E0000}"/>
    <cellStyle name="20% - Accent5 4 4 2 2 9" xfId="17314" xr:uid="{00000000-0005-0000-0000-0000862E0000}"/>
    <cellStyle name="20% - Accent5 4 4 2 2_OATT calc" xfId="17315" xr:uid="{00000000-0005-0000-0000-0000872E0000}"/>
    <cellStyle name="20% - Accent5 4 4 2 3" xfId="5891" xr:uid="{00000000-0005-0000-0000-0000882E0000}"/>
    <cellStyle name="20% - Accent5 4 4 2 3 2" xfId="17316" xr:uid="{00000000-0005-0000-0000-0000892E0000}"/>
    <cellStyle name="20% - Accent5 4 4 2 3 2 2" xfId="17317" xr:uid="{00000000-0005-0000-0000-00008A2E0000}"/>
    <cellStyle name="20% - Accent5 4 4 2 3 2 3" xfId="17318" xr:uid="{00000000-0005-0000-0000-00008B2E0000}"/>
    <cellStyle name="20% - Accent5 4 4 2 3 2_OATT calc" xfId="17319" xr:uid="{00000000-0005-0000-0000-00008C2E0000}"/>
    <cellStyle name="20% - Accent5 4 4 2 3 3" xfId="17320" xr:uid="{00000000-0005-0000-0000-00008D2E0000}"/>
    <cellStyle name="20% - Accent5 4 4 2 3 4" xfId="17321" xr:uid="{00000000-0005-0000-0000-00008E2E0000}"/>
    <cellStyle name="20% - Accent5 4 4 2 3 5" xfId="17322" xr:uid="{00000000-0005-0000-0000-00008F2E0000}"/>
    <cellStyle name="20% - Accent5 4 4 2 3_OATT calc" xfId="17323" xr:uid="{00000000-0005-0000-0000-0000902E0000}"/>
    <cellStyle name="20% - Accent5 4 4 2 4" xfId="17324" xr:uid="{00000000-0005-0000-0000-0000912E0000}"/>
    <cellStyle name="20% - Accent5 4 4 2 4 2" xfId="17325" xr:uid="{00000000-0005-0000-0000-0000922E0000}"/>
    <cellStyle name="20% - Accent5 4 4 2 4 2 2" xfId="17326" xr:uid="{00000000-0005-0000-0000-0000932E0000}"/>
    <cellStyle name="20% - Accent5 4 4 2 4 2 3" xfId="17327" xr:uid="{00000000-0005-0000-0000-0000942E0000}"/>
    <cellStyle name="20% - Accent5 4 4 2 4 2_OATT calc" xfId="17328" xr:uid="{00000000-0005-0000-0000-0000952E0000}"/>
    <cellStyle name="20% - Accent5 4 4 2 4 3" xfId="17329" xr:uid="{00000000-0005-0000-0000-0000962E0000}"/>
    <cellStyle name="20% - Accent5 4 4 2 4 4" xfId="17330" xr:uid="{00000000-0005-0000-0000-0000972E0000}"/>
    <cellStyle name="20% - Accent5 4 4 2 4_OATT calc" xfId="17331" xr:uid="{00000000-0005-0000-0000-0000982E0000}"/>
    <cellStyle name="20% - Accent5 4 4 2 5" xfId="17332" xr:uid="{00000000-0005-0000-0000-0000992E0000}"/>
    <cellStyle name="20% - Accent5 4 4 2 5 2" xfId="17333" xr:uid="{00000000-0005-0000-0000-00009A2E0000}"/>
    <cellStyle name="20% - Accent5 4 4 2 5 3" xfId="17334" xr:uid="{00000000-0005-0000-0000-00009B2E0000}"/>
    <cellStyle name="20% - Accent5 4 4 2 5_OATT calc" xfId="17335" xr:uid="{00000000-0005-0000-0000-00009C2E0000}"/>
    <cellStyle name="20% - Accent5 4 4 2 6" xfId="17336" xr:uid="{00000000-0005-0000-0000-00009D2E0000}"/>
    <cellStyle name="20% - Accent5 4 4 2 7" xfId="17337" xr:uid="{00000000-0005-0000-0000-00009E2E0000}"/>
    <cellStyle name="20% - Accent5 4 4 2 8" xfId="17338" xr:uid="{00000000-0005-0000-0000-00009F2E0000}"/>
    <cellStyle name="20% - Accent5 4 4 2 9" xfId="17339" xr:uid="{00000000-0005-0000-0000-0000A02E0000}"/>
    <cellStyle name="20% - Accent5 4 4 2_OATT calc" xfId="17340" xr:uid="{00000000-0005-0000-0000-0000A12E0000}"/>
    <cellStyle name="20% - Accent5 4 4 3" xfId="4517" xr:uid="{00000000-0005-0000-0000-0000A22E0000}"/>
    <cellStyle name="20% - Accent5 4 4 3 10" xfId="17341" xr:uid="{00000000-0005-0000-0000-0000A32E0000}"/>
    <cellStyle name="20% - Accent5 4 4 3 11" xfId="17342" xr:uid="{00000000-0005-0000-0000-0000A42E0000}"/>
    <cellStyle name="20% - Accent5 4 4 3 2" xfId="17343" xr:uid="{00000000-0005-0000-0000-0000A52E0000}"/>
    <cellStyle name="20% - Accent5 4 4 3 2 2" xfId="17344" xr:uid="{00000000-0005-0000-0000-0000A62E0000}"/>
    <cellStyle name="20% - Accent5 4 4 3 2 2 2" xfId="17345" xr:uid="{00000000-0005-0000-0000-0000A72E0000}"/>
    <cellStyle name="20% - Accent5 4 4 3 2 2 3" xfId="17346" xr:uid="{00000000-0005-0000-0000-0000A82E0000}"/>
    <cellStyle name="20% - Accent5 4 4 3 2 2_OATT calc" xfId="17347" xr:uid="{00000000-0005-0000-0000-0000A92E0000}"/>
    <cellStyle name="20% - Accent5 4 4 3 2 3" xfId="17348" xr:uid="{00000000-0005-0000-0000-0000AA2E0000}"/>
    <cellStyle name="20% - Accent5 4 4 3 2 4" xfId="17349" xr:uid="{00000000-0005-0000-0000-0000AB2E0000}"/>
    <cellStyle name="20% - Accent5 4 4 3 2 5" xfId="17350" xr:uid="{00000000-0005-0000-0000-0000AC2E0000}"/>
    <cellStyle name="20% - Accent5 4 4 3 2_OATT calc" xfId="17351" xr:uid="{00000000-0005-0000-0000-0000AD2E0000}"/>
    <cellStyle name="20% - Accent5 4 4 3 3" xfId="17352" xr:uid="{00000000-0005-0000-0000-0000AE2E0000}"/>
    <cellStyle name="20% - Accent5 4 4 3 3 2" xfId="17353" xr:uid="{00000000-0005-0000-0000-0000AF2E0000}"/>
    <cellStyle name="20% - Accent5 4 4 3 3 2 2" xfId="17354" xr:uid="{00000000-0005-0000-0000-0000B02E0000}"/>
    <cellStyle name="20% - Accent5 4 4 3 3 2 3" xfId="17355" xr:uid="{00000000-0005-0000-0000-0000B12E0000}"/>
    <cellStyle name="20% - Accent5 4 4 3 3 2_OATT calc" xfId="17356" xr:uid="{00000000-0005-0000-0000-0000B22E0000}"/>
    <cellStyle name="20% - Accent5 4 4 3 3 3" xfId="17357" xr:uid="{00000000-0005-0000-0000-0000B32E0000}"/>
    <cellStyle name="20% - Accent5 4 4 3 3 4" xfId="17358" xr:uid="{00000000-0005-0000-0000-0000B42E0000}"/>
    <cellStyle name="20% - Accent5 4 4 3 3_OATT calc" xfId="17359" xr:uid="{00000000-0005-0000-0000-0000B52E0000}"/>
    <cellStyle name="20% - Accent5 4 4 3 4" xfId="17360" xr:uid="{00000000-0005-0000-0000-0000B62E0000}"/>
    <cellStyle name="20% - Accent5 4 4 3 4 2" xfId="17361" xr:uid="{00000000-0005-0000-0000-0000B72E0000}"/>
    <cellStyle name="20% - Accent5 4 4 3 4 3" xfId="17362" xr:uid="{00000000-0005-0000-0000-0000B82E0000}"/>
    <cellStyle name="20% - Accent5 4 4 3 4_OATT calc" xfId="17363" xr:uid="{00000000-0005-0000-0000-0000B92E0000}"/>
    <cellStyle name="20% - Accent5 4 4 3 5" xfId="17364" xr:uid="{00000000-0005-0000-0000-0000BA2E0000}"/>
    <cellStyle name="20% - Accent5 4 4 3 6" xfId="17365" xr:uid="{00000000-0005-0000-0000-0000BB2E0000}"/>
    <cellStyle name="20% - Accent5 4 4 3 7" xfId="17366" xr:uid="{00000000-0005-0000-0000-0000BC2E0000}"/>
    <cellStyle name="20% - Accent5 4 4 3 8" xfId="17367" xr:uid="{00000000-0005-0000-0000-0000BD2E0000}"/>
    <cellStyle name="20% - Accent5 4 4 3 9" xfId="17368" xr:uid="{00000000-0005-0000-0000-0000BE2E0000}"/>
    <cellStyle name="20% - Accent5 4 4 3_OATT calc" xfId="17369" xr:uid="{00000000-0005-0000-0000-0000BF2E0000}"/>
    <cellStyle name="20% - Accent5 4 4 4" xfId="5417" xr:uid="{00000000-0005-0000-0000-0000C02E0000}"/>
    <cellStyle name="20% - Accent5 4 4 4 2" xfId="17370" xr:uid="{00000000-0005-0000-0000-0000C12E0000}"/>
    <cellStyle name="20% - Accent5 4 4 4 2 2" xfId="17371" xr:uid="{00000000-0005-0000-0000-0000C22E0000}"/>
    <cellStyle name="20% - Accent5 4 4 4 2 3" xfId="17372" xr:uid="{00000000-0005-0000-0000-0000C32E0000}"/>
    <cellStyle name="20% - Accent5 4 4 4 2_OATT calc" xfId="17373" xr:uid="{00000000-0005-0000-0000-0000C42E0000}"/>
    <cellStyle name="20% - Accent5 4 4 4 3" xfId="17374" xr:uid="{00000000-0005-0000-0000-0000C52E0000}"/>
    <cellStyle name="20% - Accent5 4 4 4 4" xfId="17375" xr:uid="{00000000-0005-0000-0000-0000C62E0000}"/>
    <cellStyle name="20% - Accent5 4 4 4 5" xfId="17376" xr:uid="{00000000-0005-0000-0000-0000C72E0000}"/>
    <cellStyle name="20% - Accent5 4 4 4_OATT calc" xfId="17377" xr:uid="{00000000-0005-0000-0000-0000C82E0000}"/>
    <cellStyle name="20% - Accent5 4 4 5" xfId="17378" xr:uid="{00000000-0005-0000-0000-0000C92E0000}"/>
    <cellStyle name="20% - Accent5 4 4 5 2" xfId="17379" xr:uid="{00000000-0005-0000-0000-0000CA2E0000}"/>
    <cellStyle name="20% - Accent5 4 4 5 2 2" xfId="17380" xr:uid="{00000000-0005-0000-0000-0000CB2E0000}"/>
    <cellStyle name="20% - Accent5 4 4 5 2 3" xfId="17381" xr:uid="{00000000-0005-0000-0000-0000CC2E0000}"/>
    <cellStyle name="20% - Accent5 4 4 5 2_OATT calc" xfId="17382" xr:uid="{00000000-0005-0000-0000-0000CD2E0000}"/>
    <cellStyle name="20% - Accent5 4 4 5 3" xfId="17383" xr:uid="{00000000-0005-0000-0000-0000CE2E0000}"/>
    <cellStyle name="20% - Accent5 4 4 5 4" xfId="17384" xr:uid="{00000000-0005-0000-0000-0000CF2E0000}"/>
    <cellStyle name="20% - Accent5 4 4 5_OATT calc" xfId="17385" xr:uid="{00000000-0005-0000-0000-0000D02E0000}"/>
    <cellStyle name="20% - Accent5 4 4 6" xfId="17386" xr:uid="{00000000-0005-0000-0000-0000D12E0000}"/>
    <cellStyle name="20% - Accent5 4 4 6 2" xfId="17387" xr:uid="{00000000-0005-0000-0000-0000D22E0000}"/>
    <cellStyle name="20% - Accent5 4 4 6 3" xfId="17388" xr:uid="{00000000-0005-0000-0000-0000D32E0000}"/>
    <cellStyle name="20% - Accent5 4 4 6_OATT calc" xfId="17389" xr:uid="{00000000-0005-0000-0000-0000D42E0000}"/>
    <cellStyle name="20% - Accent5 4 4 7" xfId="17390" xr:uid="{00000000-0005-0000-0000-0000D52E0000}"/>
    <cellStyle name="20% - Accent5 4 4 8" xfId="17391" xr:uid="{00000000-0005-0000-0000-0000D62E0000}"/>
    <cellStyle name="20% - Accent5 4 4 9" xfId="17392" xr:uid="{00000000-0005-0000-0000-0000D72E0000}"/>
    <cellStyle name="20% - Accent5 4 4_OATT calc" xfId="17393" xr:uid="{00000000-0005-0000-0000-0000D82E0000}"/>
    <cellStyle name="20% - Accent5 4 5" xfId="3556" xr:uid="{00000000-0005-0000-0000-0000D92E0000}"/>
    <cellStyle name="20% - Accent5 4 5 10" xfId="17394" xr:uid="{00000000-0005-0000-0000-0000DA2E0000}"/>
    <cellStyle name="20% - Accent5 4 5 11" xfId="17395" xr:uid="{00000000-0005-0000-0000-0000DB2E0000}"/>
    <cellStyle name="20% - Accent5 4 5 2" xfId="4660" xr:uid="{00000000-0005-0000-0000-0000DC2E0000}"/>
    <cellStyle name="20% - Accent5 4 5 2 10" xfId="17396" xr:uid="{00000000-0005-0000-0000-0000DD2E0000}"/>
    <cellStyle name="20% - Accent5 4 5 2 11" xfId="17397" xr:uid="{00000000-0005-0000-0000-0000DE2E0000}"/>
    <cellStyle name="20% - Accent5 4 5 2 2" xfId="17398" xr:uid="{00000000-0005-0000-0000-0000DF2E0000}"/>
    <cellStyle name="20% - Accent5 4 5 2 2 2" xfId="17399" xr:uid="{00000000-0005-0000-0000-0000E02E0000}"/>
    <cellStyle name="20% - Accent5 4 5 2 2 2 2" xfId="17400" xr:uid="{00000000-0005-0000-0000-0000E12E0000}"/>
    <cellStyle name="20% - Accent5 4 5 2 2 2 3" xfId="17401" xr:uid="{00000000-0005-0000-0000-0000E22E0000}"/>
    <cellStyle name="20% - Accent5 4 5 2 2 2_OATT calc" xfId="17402" xr:uid="{00000000-0005-0000-0000-0000E32E0000}"/>
    <cellStyle name="20% - Accent5 4 5 2 2 3" xfId="17403" xr:uid="{00000000-0005-0000-0000-0000E42E0000}"/>
    <cellStyle name="20% - Accent5 4 5 2 2 4" xfId="17404" xr:uid="{00000000-0005-0000-0000-0000E52E0000}"/>
    <cellStyle name="20% - Accent5 4 5 2 2 5" xfId="17405" xr:uid="{00000000-0005-0000-0000-0000E62E0000}"/>
    <cellStyle name="20% - Accent5 4 5 2 2_OATT calc" xfId="17406" xr:uid="{00000000-0005-0000-0000-0000E72E0000}"/>
    <cellStyle name="20% - Accent5 4 5 2 3" xfId="17407" xr:uid="{00000000-0005-0000-0000-0000E82E0000}"/>
    <cellStyle name="20% - Accent5 4 5 2 3 2" xfId="17408" xr:uid="{00000000-0005-0000-0000-0000E92E0000}"/>
    <cellStyle name="20% - Accent5 4 5 2 3 2 2" xfId="17409" xr:uid="{00000000-0005-0000-0000-0000EA2E0000}"/>
    <cellStyle name="20% - Accent5 4 5 2 3 2 3" xfId="17410" xr:uid="{00000000-0005-0000-0000-0000EB2E0000}"/>
    <cellStyle name="20% - Accent5 4 5 2 3 2_OATT calc" xfId="17411" xr:uid="{00000000-0005-0000-0000-0000EC2E0000}"/>
    <cellStyle name="20% - Accent5 4 5 2 3 3" xfId="17412" xr:uid="{00000000-0005-0000-0000-0000ED2E0000}"/>
    <cellStyle name="20% - Accent5 4 5 2 3 4" xfId="17413" xr:uid="{00000000-0005-0000-0000-0000EE2E0000}"/>
    <cellStyle name="20% - Accent5 4 5 2 3_OATT calc" xfId="17414" xr:uid="{00000000-0005-0000-0000-0000EF2E0000}"/>
    <cellStyle name="20% - Accent5 4 5 2 4" xfId="17415" xr:uid="{00000000-0005-0000-0000-0000F02E0000}"/>
    <cellStyle name="20% - Accent5 4 5 2 4 2" xfId="17416" xr:uid="{00000000-0005-0000-0000-0000F12E0000}"/>
    <cellStyle name="20% - Accent5 4 5 2 4 3" xfId="17417" xr:uid="{00000000-0005-0000-0000-0000F22E0000}"/>
    <cellStyle name="20% - Accent5 4 5 2 4_OATT calc" xfId="17418" xr:uid="{00000000-0005-0000-0000-0000F32E0000}"/>
    <cellStyle name="20% - Accent5 4 5 2 5" xfId="17419" xr:uid="{00000000-0005-0000-0000-0000F42E0000}"/>
    <cellStyle name="20% - Accent5 4 5 2 6" xfId="17420" xr:uid="{00000000-0005-0000-0000-0000F52E0000}"/>
    <cellStyle name="20% - Accent5 4 5 2 7" xfId="17421" xr:uid="{00000000-0005-0000-0000-0000F62E0000}"/>
    <cellStyle name="20% - Accent5 4 5 2 8" xfId="17422" xr:uid="{00000000-0005-0000-0000-0000F72E0000}"/>
    <cellStyle name="20% - Accent5 4 5 2 9" xfId="17423" xr:uid="{00000000-0005-0000-0000-0000F82E0000}"/>
    <cellStyle name="20% - Accent5 4 5 2_OATT calc" xfId="17424" xr:uid="{00000000-0005-0000-0000-0000F92E0000}"/>
    <cellStyle name="20% - Accent5 4 5 3" xfId="5627" xr:uid="{00000000-0005-0000-0000-0000FA2E0000}"/>
    <cellStyle name="20% - Accent5 4 5 3 2" xfId="17425" xr:uid="{00000000-0005-0000-0000-0000FB2E0000}"/>
    <cellStyle name="20% - Accent5 4 5 3 2 2" xfId="17426" xr:uid="{00000000-0005-0000-0000-0000FC2E0000}"/>
    <cellStyle name="20% - Accent5 4 5 3 2 3" xfId="17427" xr:uid="{00000000-0005-0000-0000-0000FD2E0000}"/>
    <cellStyle name="20% - Accent5 4 5 3 2_OATT calc" xfId="17428" xr:uid="{00000000-0005-0000-0000-0000FE2E0000}"/>
    <cellStyle name="20% - Accent5 4 5 3 3" xfId="17429" xr:uid="{00000000-0005-0000-0000-0000FF2E0000}"/>
    <cellStyle name="20% - Accent5 4 5 3 4" xfId="17430" xr:uid="{00000000-0005-0000-0000-0000002F0000}"/>
    <cellStyle name="20% - Accent5 4 5 3 5" xfId="17431" xr:uid="{00000000-0005-0000-0000-0000012F0000}"/>
    <cellStyle name="20% - Accent5 4 5 3_OATT calc" xfId="17432" xr:uid="{00000000-0005-0000-0000-0000022F0000}"/>
    <cellStyle name="20% - Accent5 4 5 4" xfId="17433" xr:uid="{00000000-0005-0000-0000-0000032F0000}"/>
    <cellStyle name="20% - Accent5 4 5 4 2" xfId="17434" xr:uid="{00000000-0005-0000-0000-0000042F0000}"/>
    <cellStyle name="20% - Accent5 4 5 4 2 2" xfId="17435" xr:uid="{00000000-0005-0000-0000-0000052F0000}"/>
    <cellStyle name="20% - Accent5 4 5 4 2 3" xfId="17436" xr:uid="{00000000-0005-0000-0000-0000062F0000}"/>
    <cellStyle name="20% - Accent5 4 5 4 2_OATT calc" xfId="17437" xr:uid="{00000000-0005-0000-0000-0000072F0000}"/>
    <cellStyle name="20% - Accent5 4 5 4 3" xfId="17438" xr:uid="{00000000-0005-0000-0000-0000082F0000}"/>
    <cellStyle name="20% - Accent5 4 5 4 4" xfId="17439" xr:uid="{00000000-0005-0000-0000-0000092F0000}"/>
    <cellStyle name="20% - Accent5 4 5 4_OATT calc" xfId="17440" xr:uid="{00000000-0005-0000-0000-00000A2F0000}"/>
    <cellStyle name="20% - Accent5 4 5 5" xfId="17441" xr:uid="{00000000-0005-0000-0000-00000B2F0000}"/>
    <cellStyle name="20% - Accent5 4 5 5 2" xfId="17442" xr:uid="{00000000-0005-0000-0000-00000C2F0000}"/>
    <cellStyle name="20% - Accent5 4 5 5 3" xfId="17443" xr:uid="{00000000-0005-0000-0000-00000D2F0000}"/>
    <cellStyle name="20% - Accent5 4 5 5_OATT calc" xfId="17444" xr:uid="{00000000-0005-0000-0000-00000E2F0000}"/>
    <cellStyle name="20% - Accent5 4 5 6" xfId="17445" xr:uid="{00000000-0005-0000-0000-00000F2F0000}"/>
    <cellStyle name="20% - Accent5 4 5 7" xfId="17446" xr:uid="{00000000-0005-0000-0000-0000102F0000}"/>
    <cellStyle name="20% - Accent5 4 5 8" xfId="17447" xr:uid="{00000000-0005-0000-0000-0000112F0000}"/>
    <cellStyle name="20% - Accent5 4 5 9" xfId="17448" xr:uid="{00000000-0005-0000-0000-0000122F0000}"/>
    <cellStyle name="20% - Accent5 4 5_OATT calc" xfId="17449" xr:uid="{00000000-0005-0000-0000-0000132F0000}"/>
    <cellStyle name="20% - Accent5 4 6" xfId="4240" xr:uid="{00000000-0005-0000-0000-0000142F0000}"/>
    <cellStyle name="20% - Accent5 4 6 10" xfId="17450" xr:uid="{00000000-0005-0000-0000-0000152F0000}"/>
    <cellStyle name="20% - Accent5 4 6 11" xfId="17451" xr:uid="{00000000-0005-0000-0000-0000162F0000}"/>
    <cellStyle name="20% - Accent5 4 6 2" xfId="17452" xr:uid="{00000000-0005-0000-0000-0000172F0000}"/>
    <cellStyle name="20% - Accent5 4 6 2 2" xfId="17453" xr:uid="{00000000-0005-0000-0000-0000182F0000}"/>
    <cellStyle name="20% - Accent5 4 6 2 2 2" xfId="17454" xr:uid="{00000000-0005-0000-0000-0000192F0000}"/>
    <cellStyle name="20% - Accent5 4 6 2 2 3" xfId="17455" xr:uid="{00000000-0005-0000-0000-00001A2F0000}"/>
    <cellStyle name="20% - Accent5 4 6 2 2_OATT calc" xfId="17456" xr:uid="{00000000-0005-0000-0000-00001B2F0000}"/>
    <cellStyle name="20% - Accent5 4 6 2 3" xfId="17457" xr:uid="{00000000-0005-0000-0000-00001C2F0000}"/>
    <cellStyle name="20% - Accent5 4 6 2 4" xfId="17458" xr:uid="{00000000-0005-0000-0000-00001D2F0000}"/>
    <cellStyle name="20% - Accent5 4 6 2 5" xfId="17459" xr:uid="{00000000-0005-0000-0000-00001E2F0000}"/>
    <cellStyle name="20% - Accent5 4 6 2_OATT calc" xfId="17460" xr:uid="{00000000-0005-0000-0000-00001F2F0000}"/>
    <cellStyle name="20% - Accent5 4 6 3" xfId="17461" xr:uid="{00000000-0005-0000-0000-0000202F0000}"/>
    <cellStyle name="20% - Accent5 4 6 3 2" xfId="17462" xr:uid="{00000000-0005-0000-0000-0000212F0000}"/>
    <cellStyle name="20% - Accent5 4 6 3 2 2" xfId="17463" xr:uid="{00000000-0005-0000-0000-0000222F0000}"/>
    <cellStyle name="20% - Accent5 4 6 3 2 3" xfId="17464" xr:uid="{00000000-0005-0000-0000-0000232F0000}"/>
    <cellStyle name="20% - Accent5 4 6 3 2_OATT calc" xfId="17465" xr:uid="{00000000-0005-0000-0000-0000242F0000}"/>
    <cellStyle name="20% - Accent5 4 6 3 3" xfId="17466" xr:uid="{00000000-0005-0000-0000-0000252F0000}"/>
    <cellStyle name="20% - Accent5 4 6 3 4" xfId="17467" xr:uid="{00000000-0005-0000-0000-0000262F0000}"/>
    <cellStyle name="20% - Accent5 4 6 3_OATT calc" xfId="17468" xr:uid="{00000000-0005-0000-0000-0000272F0000}"/>
    <cellStyle name="20% - Accent5 4 6 4" xfId="17469" xr:uid="{00000000-0005-0000-0000-0000282F0000}"/>
    <cellStyle name="20% - Accent5 4 6 4 2" xfId="17470" xr:uid="{00000000-0005-0000-0000-0000292F0000}"/>
    <cellStyle name="20% - Accent5 4 6 4 3" xfId="17471" xr:uid="{00000000-0005-0000-0000-00002A2F0000}"/>
    <cellStyle name="20% - Accent5 4 6 4_OATT calc" xfId="17472" xr:uid="{00000000-0005-0000-0000-00002B2F0000}"/>
    <cellStyle name="20% - Accent5 4 6 5" xfId="17473" xr:uid="{00000000-0005-0000-0000-00002C2F0000}"/>
    <cellStyle name="20% - Accent5 4 6 6" xfId="17474" xr:uid="{00000000-0005-0000-0000-00002D2F0000}"/>
    <cellStyle name="20% - Accent5 4 6 7" xfId="17475" xr:uid="{00000000-0005-0000-0000-00002E2F0000}"/>
    <cellStyle name="20% - Accent5 4 6 8" xfId="17476" xr:uid="{00000000-0005-0000-0000-00002F2F0000}"/>
    <cellStyle name="20% - Accent5 4 6 9" xfId="17477" xr:uid="{00000000-0005-0000-0000-0000302F0000}"/>
    <cellStyle name="20% - Accent5 4 6_OATT calc" xfId="17478" xr:uid="{00000000-0005-0000-0000-0000312F0000}"/>
    <cellStyle name="20% - Accent5 4 7" xfId="5136" xr:uid="{00000000-0005-0000-0000-0000322F0000}"/>
    <cellStyle name="20% - Accent5 4 7 2" xfId="17479" xr:uid="{00000000-0005-0000-0000-0000332F0000}"/>
    <cellStyle name="20% - Accent5 4 7 2 2" xfId="17480" xr:uid="{00000000-0005-0000-0000-0000342F0000}"/>
    <cellStyle name="20% - Accent5 4 7 2 3" xfId="17481" xr:uid="{00000000-0005-0000-0000-0000352F0000}"/>
    <cellStyle name="20% - Accent5 4 7 2_OATT calc" xfId="17482" xr:uid="{00000000-0005-0000-0000-0000362F0000}"/>
    <cellStyle name="20% - Accent5 4 7 3" xfId="17483" xr:uid="{00000000-0005-0000-0000-0000372F0000}"/>
    <cellStyle name="20% - Accent5 4 7 4" xfId="17484" xr:uid="{00000000-0005-0000-0000-0000382F0000}"/>
    <cellStyle name="20% - Accent5 4 7 5" xfId="17485" xr:uid="{00000000-0005-0000-0000-0000392F0000}"/>
    <cellStyle name="20% - Accent5 4 7_OATT calc" xfId="17486" xr:uid="{00000000-0005-0000-0000-00003A2F0000}"/>
    <cellStyle name="20% - Accent5 4 8" xfId="2934" xr:uid="{00000000-0005-0000-0000-00003B2F0000}"/>
    <cellStyle name="20% - Accent5 4 8 2" xfId="17487" xr:uid="{00000000-0005-0000-0000-00003C2F0000}"/>
    <cellStyle name="20% - Accent5 4 8 2 2" xfId="17488" xr:uid="{00000000-0005-0000-0000-00003D2F0000}"/>
    <cellStyle name="20% - Accent5 4 8 2 3" xfId="17489" xr:uid="{00000000-0005-0000-0000-00003E2F0000}"/>
    <cellStyle name="20% - Accent5 4 8 2_OATT calc" xfId="17490" xr:uid="{00000000-0005-0000-0000-00003F2F0000}"/>
    <cellStyle name="20% - Accent5 4 8 3" xfId="17491" xr:uid="{00000000-0005-0000-0000-0000402F0000}"/>
    <cellStyle name="20% - Accent5 4 8 4" xfId="17492" xr:uid="{00000000-0005-0000-0000-0000412F0000}"/>
    <cellStyle name="20% - Accent5 4 8_OATT calc" xfId="17493" xr:uid="{00000000-0005-0000-0000-0000422F0000}"/>
    <cellStyle name="20% - Accent5 4 9" xfId="17494" xr:uid="{00000000-0005-0000-0000-0000432F0000}"/>
    <cellStyle name="20% - Accent5 4 9 2" xfId="17495" xr:uid="{00000000-0005-0000-0000-0000442F0000}"/>
    <cellStyle name="20% - Accent5 4 9 3" xfId="17496" xr:uid="{00000000-0005-0000-0000-0000452F0000}"/>
    <cellStyle name="20% - Accent5 4 9_OATT calc" xfId="17497" xr:uid="{00000000-0005-0000-0000-0000462F0000}"/>
    <cellStyle name="20% - Accent5 4_OATT calc" xfId="17498" xr:uid="{00000000-0005-0000-0000-0000472F0000}"/>
    <cellStyle name="20% - Accent5 5" xfId="3036" xr:uid="{00000000-0005-0000-0000-0000482F0000}"/>
    <cellStyle name="20% - Accent5 5 10" xfId="17499" xr:uid="{00000000-0005-0000-0000-0000492F0000}"/>
    <cellStyle name="20% - Accent5 5 11" xfId="17500" xr:uid="{00000000-0005-0000-0000-00004A2F0000}"/>
    <cellStyle name="20% - Accent5 5 12" xfId="17501" xr:uid="{00000000-0005-0000-0000-00004B2F0000}"/>
    <cellStyle name="20% - Accent5 5 13" xfId="17502" xr:uid="{00000000-0005-0000-0000-00004C2F0000}"/>
    <cellStyle name="20% - Accent5 5 14" xfId="17503" xr:uid="{00000000-0005-0000-0000-00004D2F0000}"/>
    <cellStyle name="20% - Accent5 5 2" xfId="3161" xr:uid="{00000000-0005-0000-0000-00004E2F0000}"/>
    <cellStyle name="20% - Accent5 5 2 10" xfId="17504" xr:uid="{00000000-0005-0000-0000-00004F2F0000}"/>
    <cellStyle name="20% - Accent5 5 2 11" xfId="17505" xr:uid="{00000000-0005-0000-0000-0000502F0000}"/>
    <cellStyle name="20% - Accent5 5 2 12" xfId="17506" xr:uid="{00000000-0005-0000-0000-0000512F0000}"/>
    <cellStyle name="20% - Accent5 5 2 2" xfId="3749" xr:uid="{00000000-0005-0000-0000-0000522F0000}"/>
    <cellStyle name="20% - Accent5 5 2 2 10" xfId="17507" xr:uid="{00000000-0005-0000-0000-0000532F0000}"/>
    <cellStyle name="20% - Accent5 5 2 2 11" xfId="17508" xr:uid="{00000000-0005-0000-0000-0000542F0000}"/>
    <cellStyle name="20% - Accent5 5 2 2 2" xfId="4850" xr:uid="{00000000-0005-0000-0000-0000552F0000}"/>
    <cellStyle name="20% - Accent5 5 2 2 2 10" xfId="17509" xr:uid="{00000000-0005-0000-0000-0000562F0000}"/>
    <cellStyle name="20% - Accent5 5 2 2 2 11" xfId="17510" xr:uid="{00000000-0005-0000-0000-0000572F0000}"/>
    <cellStyle name="20% - Accent5 5 2 2 2 2" xfId="17511" xr:uid="{00000000-0005-0000-0000-0000582F0000}"/>
    <cellStyle name="20% - Accent5 5 2 2 2 2 2" xfId="17512" xr:uid="{00000000-0005-0000-0000-0000592F0000}"/>
    <cellStyle name="20% - Accent5 5 2 2 2 2 2 2" xfId="17513" xr:uid="{00000000-0005-0000-0000-00005A2F0000}"/>
    <cellStyle name="20% - Accent5 5 2 2 2 2 2 3" xfId="17514" xr:uid="{00000000-0005-0000-0000-00005B2F0000}"/>
    <cellStyle name="20% - Accent5 5 2 2 2 2 2_OATT calc" xfId="17515" xr:uid="{00000000-0005-0000-0000-00005C2F0000}"/>
    <cellStyle name="20% - Accent5 5 2 2 2 2 3" xfId="17516" xr:uid="{00000000-0005-0000-0000-00005D2F0000}"/>
    <cellStyle name="20% - Accent5 5 2 2 2 2 4" xfId="17517" xr:uid="{00000000-0005-0000-0000-00005E2F0000}"/>
    <cellStyle name="20% - Accent5 5 2 2 2 2 5" xfId="17518" xr:uid="{00000000-0005-0000-0000-00005F2F0000}"/>
    <cellStyle name="20% - Accent5 5 2 2 2 2_OATT calc" xfId="17519" xr:uid="{00000000-0005-0000-0000-0000602F0000}"/>
    <cellStyle name="20% - Accent5 5 2 2 2 3" xfId="17520" xr:uid="{00000000-0005-0000-0000-0000612F0000}"/>
    <cellStyle name="20% - Accent5 5 2 2 2 3 2" xfId="17521" xr:uid="{00000000-0005-0000-0000-0000622F0000}"/>
    <cellStyle name="20% - Accent5 5 2 2 2 3 2 2" xfId="17522" xr:uid="{00000000-0005-0000-0000-0000632F0000}"/>
    <cellStyle name="20% - Accent5 5 2 2 2 3 2 3" xfId="17523" xr:uid="{00000000-0005-0000-0000-0000642F0000}"/>
    <cellStyle name="20% - Accent5 5 2 2 2 3 2_OATT calc" xfId="17524" xr:uid="{00000000-0005-0000-0000-0000652F0000}"/>
    <cellStyle name="20% - Accent5 5 2 2 2 3 3" xfId="17525" xr:uid="{00000000-0005-0000-0000-0000662F0000}"/>
    <cellStyle name="20% - Accent5 5 2 2 2 3 4" xfId="17526" xr:uid="{00000000-0005-0000-0000-0000672F0000}"/>
    <cellStyle name="20% - Accent5 5 2 2 2 3_OATT calc" xfId="17527" xr:uid="{00000000-0005-0000-0000-0000682F0000}"/>
    <cellStyle name="20% - Accent5 5 2 2 2 4" xfId="17528" xr:uid="{00000000-0005-0000-0000-0000692F0000}"/>
    <cellStyle name="20% - Accent5 5 2 2 2 4 2" xfId="17529" xr:uid="{00000000-0005-0000-0000-00006A2F0000}"/>
    <cellStyle name="20% - Accent5 5 2 2 2 4 3" xfId="17530" xr:uid="{00000000-0005-0000-0000-00006B2F0000}"/>
    <cellStyle name="20% - Accent5 5 2 2 2 4_OATT calc" xfId="17531" xr:uid="{00000000-0005-0000-0000-00006C2F0000}"/>
    <cellStyle name="20% - Accent5 5 2 2 2 5" xfId="17532" xr:uid="{00000000-0005-0000-0000-00006D2F0000}"/>
    <cellStyle name="20% - Accent5 5 2 2 2 6" xfId="17533" xr:uid="{00000000-0005-0000-0000-00006E2F0000}"/>
    <cellStyle name="20% - Accent5 5 2 2 2 7" xfId="17534" xr:uid="{00000000-0005-0000-0000-00006F2F0000}"/>
    <cellStyle name="20% - Accent5 5 2 2 2 8" xfId="17535" xr:uid="{00000000-0005-0000-0000-0000702F0000}"/>
    <cellStyle name="20% - Accent5 5 2 2 2 9" xfId="17536" xr:uid="{00000000-0005-0000-0000-0000712F0000}"/>
    <cellStyle name="20% - Accent5 5 2 2 2_OATT calc" xfId="17537" xr:uid="{00000000-0005-0000-0000-0000722F0000}"/>
    <cellStyle name="20% - Accent5 5 2 2 3" xfId="5809" xr:uid="{00000000-0005-0000-0000-0000732F0000}"/>
    <cellStyle name="20% - Accent5 5 2 2 3 2" xfId="17538" xr:uid="{00000000-0005-0000-0000-0000742F0000}"/>
    <cellStyle name="20% - Accent5 5 2 2 3 2 2" xfId="17539" xr:uid="{00000000-0005-0000-0000-0000752F0000}"/>
    <cellStyle name="20% - Accent5 5 2 2 3 2 3" xfId="17540" xr:uid="{00000000-0005-0000-0000-0000762F0000}"/>
    <cellStyle name="20% - Accent5 5 2 2 3 2_OATT calc" xfId="17541" xr:uid="{00000000-0005-0000-0000-0000772F0000}"/>
    <cellStyle name="20% - Accent5 5 2 2 3 3" xfId="17542" xr:uid="{00000000-0005-0000-0000-0000782F0000}"/>
    <cellStyle name="20% - Accent5 5 2 2 3 4" xfId="17543" xr:uid="{00000000-0005-0000-0000-0000792F0000}"/>
    <cellStyle name="20% - Accent5 5 2 2 3 5" xfId="17544" xr:uid="{00000000-0005-0000-0000-00007A2F0000}"/>
    <cellStyle name="20% - Accent5 5 2 2 3_OATT calc" xfId="17545" xr:uid="{00000000-0005-0000-0000-00007B2F0000}"/>
    <cellStyle name="20% - Accent5 5 2 2 4" xfId="17546" xr:uid="{00000000-0005-0000-0000-00007C2F0000}"/>
    <cellStyle name="20% - Accent5 5 2 2 4 2" xfId="17547" xr:uid="{00000000-0005-0000-0000-00007D2F0000}"/>
    <cellStyle name="20% - Accent5 5 2 2 4 2 2" xfId="17548" xr:uid="{00000000-0005-0000-0000-00007E2F0000}"/>
    <cellStyle name="20% - Accent5 5 2 2 4 2 3" xfId="17549" xr:uid="{00000000-0005-0000-0000-00007F2F0000}"/>
    <cellStyle name="20% - Accent5 5 2 2 4 2_OATT calc" xfId="17550" xr:uid="{00000000-0005-0000-0000-0000802F0000}"/>
    <cellStyle name="20% - Accent5 5 2 2 4 3" xfId="17551" xr:uid="{00000000-0005-0000-0000-0000812F0000}"/>
    <cellStyle name="20% - Accent5 5 2 2 4 4" xfId="17552" xr:uid="{00000000-0005-0000-0000-0000822F0000}"/>
    <cellStyle name="20% - Accent5 5 2 2 4_OATT calc" xfId="17553" xr:uid="{00000000-0005-0000-0000-0000832F0000}"/>
    <cellStyle name="20% - Accent5 5 2 2 5" xfId="17554" xr:uid="{00000000-0005-0000-0000-0000842F0000}"/>
    <cellStyle name="20% - Accent5 5 2 2 5 2" xfId="17555" xr:uid="{00000000-0005-0000-0000-0000852F0000}"/>
    <cellStyle name="20% - Accent5 5 2 2 5 3" xfId="17556" xr:uid="{00000000-0005-0000-0000-0000862F0000}"/>
    <cellStyle name="20% - Accent5 5 2 2 5_OATT calc" xfId="17557" xr:uid="{00000000-0005-0000-0000-0000872F0000}"/>
    <cellStyle name="20% - Accent5 5 2 2 6" xfId="17558" xr:uid="{00000000-0005-0000-0000-0000882F0000}"/>
    <cellStyle name="20% - Accent5 5 2 2 7" xfId="17559" xr:uid="{00000000-0005-0000-0000-0000892F0000}"/>
    <cellStyle name="20% - Accent5 5 2 2 8" xfId="17560" xr:uid="{00000000-0005-0000-0000-00008A2F0000}"/>
    <cellStyle name="20% - Accent5 5 2 2 9" xfId="17561" xr:uid="{00000000-0005-0000-0000-00008B2F0000}"/>
    <cellStyle name="20% - Accent5 5 2 2_OATT calc" xfId="17562" xr:uid="{00000000-0005-0000-0000-00008C2F0000}"/>
    <cellStyle name="20% - Accent5 5 2 3" xfId="4432" xr:uid="{00000000-0005-0000-0000-00008D2F0000}"/>
    <cellStyle name="20% - Accent5 5 2 3 10" xfId="17563" xr:uid="{00000000-0005-0000-0000-00008E2F0000}"/>
    <cellStyle name="20% - Accent5 5 2 3 11" xfId="17564" xr:uid="{00000000-0005-0000-0000-00008F2F0000}"/>
    <cellStyle name="20% - Accent5 5 2 3 2" xfId="17565" xr:uid="{00000000-0005-0000-0000-0000902F0000}"/>
    <cellStyle name="20% - Accent5 5 2 3 2 2" xfId="17566" xr:uid="{00000000-0005-0000-0000-0000912F0000}"/>
    <cellStyle name="20% - Accent5 5 2 3 2 2 2" xfId="17567" xr:uid="{00000000-0005-0000-0000-0000922F0000}"/>
    <cellStyle name="20% - Accent5 5 2 3 2 2 3" xfId="17568" xr:uid="{00000000-0005-0000-0000-0000932F0000}"/>
    <cellStyle name="20% - Accent5 5 2 3 2 2_OATT calc" xfId="17569" xr:uid="{00000000-0005-0000-0000-0000942F0000}"/>
    <cellStyle name="20% - Accent5 5 2 3 2 3" xfId="17570" xr:uid="{00000000-0005-0000-0000-0000952F0000}"/>
    <cellStyle name="20% - Accent5 5 2 3 2 4" xfId="17571" xr:uid="{00000000-0005-0000-0000-0000962F0000}"/>
    <cellStyle name="20% - Accent5 5 2 3 2 5" xfId="17572" xr:uid="{00000000-0005-0000-0000-0000972F0000}"/>
    <cellStyle name="20% - Accent5 5 2 3 2_OATT calc" xfId="17573" xr:uid="{00000000-0005-0000-0000-0000982F0000}"/>
    <cellStyle name="20% - Accent5 5 2 3 3" xfId="17574" xr:uid="{00000000-0005-0000-0000-0000992F0000}"/>
    <cellStyle name="20% - Accent5 5 2 3 3 2" xfId="17575" xr:uid="{00000000-0005-0000-0000-00009A2F0000}"/>
    <cellStyle name="20% - Accent5 5 2 3 3 2 2" xfId="17576" xr:uid="{00000000-0005-0000-0000-00009B2F0000}"/>
    <cellStyle name="20% - Accent5 5 2 3 3 2 3" xfId="17577" xr:uid="{00000000-0005-0000-0000-00009C2F0000}"/>
    <cellStyle name="20% - Accent5 5 2 3 3 2_OATT calc" xfId="17578" xr:uid="{00000000-0005-0000-0000-00009D2F0000}"/>
    <cellStyle name="20% - Accent5 5 2 3 3 3" xfId="17579" xr:uid="{00000000-0005-0000-0000-00009E2F0000}"/>
    <cellStyle name="20% - Accent5 5 2 3 3 4" xfId="17580" xr:uid="{00000000-0005-0000-0000-00009F2F0000}"/>
    <cellStyle name="20% - Accent5 5 2 3 3_OATT calc" xfId="17581" xr:uid="{00000000-0005-0000-0000-0000A02F0000}"/>
    <cellStyle name="20% - Accent5 5 2 3 4" xfId="17582" xr:uid="{00000000-0005-0000-0000-0000A12F0000}"/>
    <cellStyle name="20% - Accent5 5 2 3 4 2" xfId="17583" xr:uid="{00000000-0005-0000-0000-0000A22F0000}"/>
    <cellStyle name="20% - Accent5 5 2 3 4 3" xfId="17584" xr:uid="{00000000-0005-0000-0000-0000A32F0000}"/>
    <cellStyle name="20% - Accent5 5 2 3 4_OATT calc" xfId="17585" xr:uid="{00000000-0005-0000-0000-0000A42F0000}"/>
    <cellStyle name="20% - Accent5 5 2 3 5" xfId="17586" xr:uid="{00000000-0005-0000-0000-0000A52F0000}"/>
    <cellStyle name="20% - Accent5 5 2 3 6" xfId="17587" xr:uid="{00000000-0005-0000-0000-0000A62F0000}"/>
    <cellStyle name="20% - Accent5 5 2 3 7" xfId="17588" xr:uid="{00000000-0005-0000-0000-0000A72F0000}"/>
    <cellStyle name="20% - Accent5 5 2 3 8" xfId="17589" xr:uid="{00000000-0005-0000-0000-0000A82F0000}"/>
    <cellStyle name="20% - Accent5 5 2 3 9" xfId="17590" xr:uid="{00000000-0005-0000-0000-0000A92F0000}"/>
    <cellStyle name="20% - Accent5 5 2 3_OATT calc" xfId="17591" xr:uid="{00000000-0005-0000-0000-0000AA2F0000}"/>
    <cellStyle name="20% - Accent5 5 2 4" xfId="5332" xr:uid="{00000000-0005-0000-0000-0000AB2F0000}"/>
    <cellStyle name="20% - Accent5 5 2 4 2" xfId="17592" xr:uid="{00000000-0005-0000-0000-0000AC2F0000}"/>
    <cellStyle name="20% - Accent5 5 2 4 2 2" xfId="17593" xr:uid="{00000000-0005-0000-0000-0000AD2F0000}"/>
    <cellStyle name="20% - Accent5 5 2 4 2 3" xfId="17594" xr:uid="{00000000-0005-0000-0000-0000AE2F0000}"/>
    <cellStyle name="20% - Accent5 5 2 4 2_OATT calc" xfId="17595" xr:uid="{00000000-0005-0000-0000-0000AF2F0000}"/>
    <cellStyle name="20% - Accent5 5 2 4 3" xfId="17596" xr:uid="{00000000-0005-0000-0000-0000B02F0000}"/>
    <cellStyle name="20% - Accent5 5 2 4 4" xfId="17597" xr:uid="{00000000-0005-0000-0000-0000B12F0000}"/>
    <cellStyle name="20% - Accent5 5 2 4 5" xfId="17598" xr:uid="{00000000-0005-0000-0000-0000B22F0000}"/>
    <cellStyle name="20% - Accent5 5 2 4_OATT calc" xfId="17599" xr:uid="{00000000-0005-0000-0000-0000B32F0000}"/>
    <cellStyle name="20% - Accent5 5 2 5" xfId="17600" xr:uid="{00000000-0005-0000-0000-0000B42F0000}"/>
    <cellStyle name="20% - Accent5 5 2 5 2" xfId="17601" xr:uid="{00000000-0005-0000-0000-0000B52F0000}"/>
    <cellStyle name="20% - Accent5 5 2 5 2 2" xfId="17602" xr:uid="{00000000-0005-0000-0000-0000B62F0000}"/>
    <cellStyle name="20% - Accent5 5 2 5 2 3" xfId="17603" xr:uid="{00000000-0005-0000-0000-0000B72F0000}"/>
    <cellStyle name="20% - Accent5 5 2 5 2_OATT calc" xfId="17604" xr:uid="{00000000-0005-0000-0000-0000B82F0000}"/>
    <cellStyle name="20% - Accent5 5 2 5 3" xfId="17605" xr:uid="{00000000-0005-0000-0000-0000B92F0000}"/>
    <cellStyle name="20% - Accent5 5 2 5 4" xfId="17606" xr:uid="{00000000-0005-0000-0000-0000BA2F0000}"/>
    <cellStyle name="20% - Accent5 5 2 5_OATT calc" xfId="17607" xr:uid="{00000000-0005-0000-0000-0000BB2F0000}"/>
    <cellStyle name="20% - Accent5 5 2 6" xfId="17608" xr:uid="{00000000-0005-0000-0000-0000BC2F0000}"/>
    <cellStyle name="20% - Accent5 5 2 6 2" xfId="17609" xr:uid="{00000000-0005-0000-0000-0000BD2F0000}"/>
    <cellStyle name="20% - Accent5 5 2 6 3" xfId="17610" xr:uid="{00000000-0005-0000-0000-0000BE2F0000}"/>
    <cellStyle name="20% - Accent5 5 2 6_OATT calc" xfId="17611" xr:uid="{00000000-0005-0000-0000-0000BF2F0000}"/>
    <cellStyle name="20% - Accent5 5 2 7" xfId="17612" xr:uid="{00000000-0005-0000-0000-0000C02F0000}"/>
    <cellStyle name="20% - Accent5 5 2 8" xfId="17613" xr:uid="{00000000-0005-0000-0000-0000C12F0000}"/>
    <cellStyle name="20% - Accent5 5 2 9" xfId="17614" xr:uid="{00000000-0005-0000-0000-0000C22F0000}"/>
    <cellStyle name="20% - Accent5 5 2_OATT calc" xfId="17615" xr:uid="{00000000-0005-0000-0000-0000C32F0000}"/>
    <cellStyle name="20% - Accent5 5 3" xfId="3313" xr:uid="{00000000-0005-0000-0000-0000C42F0000}"/>
    <cellStyle name="20% - Accent5 5 3 10" xfId="17616" xr:uid="{00000000-0005-0000-0000-0000C52F0000}"/>
    <cellStyle name="20% - Accent5 5 3 11" xfId="17617" xr:uid="{00000000-0005-0000-0000-0000C62F0000}"/>
    <cellStyle name="20% - Accent5 5 3 12" xfId="17618" xr:uid="{00000000-0005-0000-0000-0000C72F0000}"/>
    <cellStyle name="20% - Accent5 5 3 2" xfId="3895" xr:uid="{00000000-0005-0000-0000-0000C82F0000}"/>
    <cellStyle name="20% - Accent5 5 3 2 10" xfId="17619" xr:uid="{00000000-0005-0000-0000-0000C92F0000}"/>
    <cellStyle name="20% - Accent5 5 3 2 11" xfId="17620" xr:uid="{00000000-0005-0000-0000-0000CA2F0000}"/>
    <cellStyle name="20% - Accent5 5 3 2 2" xfId="4996" xr:uid="{00000000-0005-0000-0000-0000CB2F0000}"/>
    <cellStyle name="20% - Accent5 5 3 2 2 10" xfId="17621" xr:uid="{00000000-0005-0000-0000-0000CC2F0000}"/>
    <cellStyle name="20% - Accent5 5 3 2 2 11" xfId="17622" xr:uid="{00000000-0005-0000-0000-0000CD2F0000}"/>
    <cellStyle name="20% - Accent5 5 3 2 2 2" xfId="17623" xr:uid="{00000000-0005-0000-0000-0000CE2F0000}"/>
    <cellStyle name="20% - Accent5 5 3 2 2 2 2" xfId="17624" xr:uid="{00000000-0005-0000-0000-0000CF2F0000}"/>
    <cellStyle name="20% - Accent5 5 3 2 2 2 2 2" xfId="17625" xr:uid="{00000000-0005-0000-0000-0000D02F0000}"/>
    <cellStyle name="20% - Accent5 5 3 2 2 2 2 3" xfId="17626" xr:uid="{00000000-0005-0000-0000-0000D12F0000}"/>
    <cellStyle name="20% - Accent5 5 3 2 2 2 2_OATT calc" xfId="17627" xr:uid="{00000000-0005-0000-0000-0000D22F0000}"/>
    <cellStyle name="20% - Accent5 5 3 2 2 2 3" xfId="17628" xr:uid="{00000000-0005-0000-0000-0000D32F0000}"/>
    <cellStyle name="20% - Accent5 5 3 2 2 2 4" xfId="17629" xr:uid="{00000000-0005-0000-0000-0000D42F0000}"/>
    <cellStyle name="20% - Accent5 5 3 2 2 2 5" xfId="17630" xr:uid="{00000000-0005-0000-0000-0000D52F0000}"/>
    <cellStyle name="20% - Accent5 5 3 2 2 2_OATT calc" xfId="17631" xr:uid="{00000000-0005-0000-0000-0000D62F0000}"/>
    <cellStyle name="20% - Accent5 5 3 2 2 3" xfId="17632" xr:uid="{00000000-0005-0000-0000-0000D72F0000}"/>
    <cellStyle name="20% - Accent5 5 3 2 2 3 2" xfId="17633" xr:uid="{00000000-0005-0000-0000-0000D82F0000}"/>
    <cellStyle name="20% - Accent5 5 3 2 2 3 2 2" xfId="17634" xr:uid="{00000000-0005-0000-0000-0000D92F0000}"/>
    <cellStyle name="20% - Accent5 5 3 2 2 3 2 3" xfId="17635" xr:uid="{00000000-0005-0000-0000-0000DA2F0000}"/>
    <cellStyle name="20% - Accent5 5 3 2 2 3 2_OATT calc" xfId="17636" xr:uid="{00000000-0005-0000-0000-0000DB2F0000}"/>
    <cellStyle name="20% - Accent5 5 3 2 2 3 3" xfId="17637" xr:uid="{00000000-0005-0000-0000-0000DC2F0000}"/>
    <cellStyle name="20% - Accent5 5 3 2 2 3 4" xfId="17638" xr:uid="{00000000-0005-0000-0000-0000DD2F0000}"/>
    <cellStyle name="20% - Accent5 5 3 2 2 3_OATT calc" xfId="17639" xr:uid="{00000000-0005-0000-0000-0000DE2F0000}"/>
    <cellStyle name="20% - Accent5 5 3 2 2 4" xfId="17640" xr:uid="{00000000-0005-0000-0000-0000DF2F0000}"/>
    <cellStyle name="20% - Accent5 5 3 2 2 4 2" xfId="17641" xr:uid="{00000000-0005-0000-0000-0000E02F0000}"/>
    <cellStyle name="20% - Accent5 5 3 2 2 4 3" xfId="17642" xr:uid="{00000000-0005-0000-0000-0000E12F0000}"/>
    <cellStyle name="20% - Accent5 5 3 2 2 4_OATT calc" xfId="17643" xr:uid="{00000000-0005-0000-0000-0000E22F0000}"/>
    <cellStyle name="20% - Accent5 5 3 2 2 5" xfId="17644" xr:uid="{00000000-0005-0000-0000-0000E32F0000}"/>
    <cellStyle name="20% - Accent5 5 3 2 2 6" xfId="17645" xr:uid="{00000000-0005-0000-0000-0000E42F0000}"/>
    <cellStyle name="20% - Accent5 5 3 2 2 7" xfId="17646" xr:uid="{00000000-0005-0000-0000-0000E52F0000}"/>
    <cellStyle name="20% - Accent5 5 3 2 2 8" xfId="17647" xr:uid="{00000000-0005-0000-0000-0000E62F0000}"/>
    <cellStyle name="20% - Accent5 5 3 2 2 9" xfId="17648" xr:uid="{00000000-0005-0000-0000-0000E72F0000}"/>
    <cellStyle name="20% - Accent5 5 3 2 2_OATT calc" xfId="17649" xr:uid="{00000000-0005-0000-0000-0000E82F0000}"/>
    <cellStyle name="20% - Accent5 5 3 2 3" xfId="5951" xr:uid="{00000000-0005-0000-0000-0000E92F0000}"/>
    <cellStyle name="20% - Accent5 5 3 2 3 2" xfId="17650" xr:uid="{00000000-0005-0000-0000-0000EA2F0000}"/>
    <cellStyle name="20% - Accent5 5 3 2 3 2 2" xfId="17651" xr:uid="{00000000-0005-0000-0000-0000EB2F0000}"/>
    <cellStyle name="20% - Accent5 5 3 2 3 2 3" xfId="17652" xr:uid="{00000000-0005-0000-0000-0000EC2F0000}"/>
    <cellStyle name="20% - Accent5 5 3 2 3 2_OATT calc" xfId="17653" xr:uid="{00000000-0005-0000-0000-0000ED2F0000}"/>
    <cellStyle name="20% - Accent5 5 3 2 3 3" xfId="17654" xr:uid="{00000000-0005-0000-0000-0000EE2F0000}"/>
    <cellStyle name="20% - Accent5 5 3 2 3 4" xfId="17655" xr:uid="{00000000-0005-0000-0000-0000EF2F0000}"/>
    <cellStyle name="20% - Accent5 5 3 2 3 5" xfId="17656" xr:uid="{00000000-0005-0000-0000-0000F02F0000}"/>
    <cellStyle name="20% - Accent5 5 3 2 3_OATT calc" xfId="17657" xr:uid="{00000000-0005-0000-0000-0000F12F0000}"/>
    <cellStyle name="20% - Accent5 5 3 2 4" xfId="17658" xr:uid="{00000000-0005-0000-0000-0000F22F0000}"/>
    <cellStyle name="20% - Accent5 5 3 2 4 2" xfId="17659" xr:uid="{00000000-0005-0000-0000-0000F32F0000}"/>
    <cellStyle name="20% - Accent5 5 3 2 4 2 2" xfId="17660" xr:uid="{00000000-0005-0000-0000-0000F42F0000}"/>
    <cellStyle name="20% - Accent5 5 3 2 4 2 3" xfId="17661" xr:uid="{00000000-0005-0000-0000-0000F52F0000}"/>
    <cellStyle name="20% - Accent5 5 3 2 4 2_OATT calc" xfId="17662" xr:uid="{00000000-0005-0000-0000-0000F62F0000}"/>
    <cellStyle name="20% - Accent5 5 3 2 4 3" xfId="17663" xr:uid="{00000000-0005-0000-0000-0000F72F0000}"/>
    <cellStyle name="20% - Accent5 5 3 2 4 4" xfId="17664" xr:uid="{00000000-0005-0000-0000-0000F82F0000}"/>
    <cellStyle name="20% - Accent5 5 3 2 4_OATT calc" xfId="17665" xr:uid="{00000000-0005-0000-0000-0000F92F0000}"/>
    <cellStyle name="20% - Accent5 5 3 2 5" xfId="17666" xr:uid="{00000000-0005-0000-0000-0000FA2F0000}"/>
    <cellStyle name="20% - Accent5 5 3 2 5 2" xfId="17667" xr:uid="{00000000-0005-0000-0000-0000FB2F0000}"/>
    <cellStyle name="20% - Accent5 5 3 2 5 3" xfId="17668" xr:uid="{00000000-0005-0000-0000-0000FC2F0000}"/>
    <cellStyle name="20% - Accent5 5 3 2 5_OATT calc" xfId="17669" xr:uid="{00000000-0005-0000-0000-0000FD2F0000}"/>
    <cellStyle name="20% - Accent5 5 3 2 6" xfId="17670" xr:uid="{00000000-0005-0000-0000-0000FE2F0000}"/>
    <cellStyle name="20% - Accent5 5 3 2 7" xfId="17671" xr:uid="{00000000-0005-0000-0000-0000FF2F0000}"/>
    <cellStyle name="20% - Accent5 5 3 2 8" xfId="17672" xr:uid="{00000000-0005-0000-0000-000000300000}"/>
    <cellStyle name="20% - Accent5 5 3 2 9" xfId="17673" xr:uid="{00000000-0005-0000-0000-000001300000}"/>
    <cellStyle name="20% - Accent5 5 3 2_OATT calc" xfId="17674" xr:uid="{00000000-0005-0000-0000-000002300000}"/>
    <cellStyle name="20% - Accent5 5 3 3" xfId="4578" xr:uid="{00000000-0005-0000-0000-000003300000}"/>
    <cellStyle name="20% - Accent5 5 3 3 10" xfId="17675" xr:uid="{00000000-0005-0000-0000-000004300000}"/>
    <cellStyle name="20% - Accent5 5 3 3 11" xfId="17676" xr:uid="{00000000-0005-0000-0000-000005300000}"/>
    <cellStyle name="20% - Accent5 5 3 3 2" xfId="17677" xr:uid="{00000000-0005-0000-0000-000006300000}"/>
    <cellStyle name="20% - Accent5 5 3 3 2 2" xfId="17678" xr:uid="{00000000-0005-0000-0000-000007300000}"/>
    <cellStyle name="20% - Accent5 5 3 3 2 2 2" xfId="17679" xr:uid="{00000000-0005-0000-0000-000008300000}"/>
    <cellStyle name="20% - Accent5 5 3 3 2 2 3" xfId="17680" xr:uid="{00000000-0005-0000-0000-000009300000}"/>
    <cellStyle name="20% - Accent5 5 3 3 2 2_OATT calc" xfId="17681" xr:uid="{00000000-0005-0000-0000-00000A300000}"/>
    <cellStyle name="20% - Accent5 5 3 3 2 3" xfId="17682" xr:uid="{00000000-0005-0000-0000-00000B300000}"/>
    <cellStyle name="20% - Accent5 5 3 3 2 4" xfId="17683" xr:uid="{00000000-0005-0000-0000-00000C300000}"/>
    <cellStyle name="20% - Accent5 5 3 3 2 5" xfId="17684" xr:uid="{00000000-0005-0000-0000-00000D300000}"/>
    <cellStyle name="20% - Accent5 5 3 3 2_OATT calc" xfId="17685" xr:uid="{00000000-0005-0000-0000-00000E300000}"/>
    <cellStyle name="20% - Accent5 5 3 3 3" xfId="17686" xr:uid="{00000000-0005-0000-0000-00000F300000}"/>
    <cellStyle name="20% - Accent5 5 3 3 3 2" xfId="17687" xr:uid="{00000000-0005-0000-0000-000010300000}"/>
    <cellStyle name="20% - Accent5 5 3 3 3 2 2" xfId="17688" xr:uid="{00000000-0005-0000-0000-000011300000}"/>
    <cellStyle name="20% - Accent5 5 3 3 3 2 3" xfId="17689" xr:uid="{00000000-0005-0000-0000-000012300000}"/>
    <cellStyle name="20% - Accent5 5 3 3 3 2_OATT calc" xfId="17690" xr:uid="{00000000-0005-0000-0000-000013300000}"/>
    <cellStyle name="20% - Accent5 5 3 3 3 3" xfId="17691" xr:uid="{00000000-0005-0000-0000-000014300000}"/>
    <cellStyle name="20% - Accent5 5 3 3 3 4" xfId="17692" xr:uid="{00000000-0005-0000-0000-000015300000}"/>
    <cellStyle name="20% - Accent5 5 3 3 3_OATT calc" xfId="17693" xr:uid="{00000000-0005-0000-0000-000016300000}"/>
    <cellStyle name="20% - Accent5 5 3 3 4" xfId="17694" xr:uid="{00000000-0005-0000-0000-000017300000}"/>
    <cellStyle name="20% - Accent5 5 3 3 4 2" xfId="17695" xr:uid="{00000000-0005-0000-0000-000018300000}"/>
    <cellStyle name="20% - Accent5 5 3 3 4 3" xfId="17696" xr:uid="{00000000-0005-0000-0000-000019300000}"/>
    <cellStyle name="20% - Accent5 5 3 3 4_OATT calc" xfId="17697" xr:uid="{00000000-0005-0000-0000-00001A300000}"/>
    <cellStyle name="20% - Accent5 5 3 3 5" xfId="17698" xr:uid="{00000000-0005-0000-0000-00001B300000}"/>
    <cellStyle name="20% - Accent5 5 3 3 6" xfId="17699" xr:uid="{00000000-0005-0000-0000-00001C300000}"/>
    <cellStyle name="20% - Accent5 5 3 3 7" xfId="17700" xr:uid="{00000000-0005-0000-0000-00001D300000}"/>
    <cellStyle name="20% - Accent5 5 3 3 8" xfId="17701" xr:uid="{00000000-0005-0000-0000-00001E300000}"/>
    <cellStyle name="20% - Accent5 5 3 3 9" xfId="17702" xr:uid="{00000000-0005-0000-0000-00001F300000}"/>
    <cellStyle name="20% - Accent5 5 3 3_OATT calc" xfId="17703" xr:uid="{00000000-0005-0000-0000-000020300000}"/>
    <cellStyle name="20% - Accent5 5 3 4" xfId="5478" xr:uid="{00000000-0005-0000-0000-000021300000}"/>
    <cellStyle name="20% - Accent5 5 3 4 2" xfId="17704" xr:uid="{00000000-0005-0000-0000-000022300000}"/>
    <cellStyle name="20% - Accent5 5 3 4 2 2" xfId="17705" xr:uid="{00000000-0005-0000-0000-000023300000}"/>
    <cellStyle name="20% - Accent5 5 3 4 2 3" xfId="17706" xr:uid="{00000000-0005-0000-0000-000024300000}"/>
    <cellStyle name="20% - Accent5 5 3 4 2_OATT calc" xfId="17707" xr:uid="{00000000-0005-0000-0000-000025300000}"/>
    <cellStyle name="20% - Accent5 5 3 4 3" xfId="17708" xr:uid="{00000000-0005-0000-0000-000026300000}"/>
    <cellStyle name="20% - Accent5 5 3 4 4" xfId="17709" xr:uid="{00000000-0005-0000-0000-000027300000}"/>
    <cellStyle name="20% - Accent5 5 3 4 5" xfId="17710" xr:uid="{00000000-0005-0000-0000-000028300000}"/>
    <cellStyle name="20% - Accent5 5 3 4_OATT calc" xfId="17711" xr:uid="{00000000-0005-0000-0000-000029300000}"/>
    <cellStyle name="20% - Accent5 5 3 5" xfId="17712" xr:uid="{00000000-0005-0000-0000-00002A300000}"/>
    <cellStyle name="20% - Accent5 5 3 5 2" xfId="17713" xr:uid="{00000000-0005-0000-0000-00002B300000}"/>
    <cellStyle name="20% - Accent5 5 3 5 2 2" xfId="17714" xr:uid="{00000000-0005-0000-0000-00002C300000}"/>
    <cellStyle name="20% - Accent5 5 3 5 2 3" xfId="17715" xr:uid="{00000000-0005-0000-0000-00002D300000}"/>
    <cellStyle name="20% - Accent5 5 3 5 2_OATT calc" xfId="17716" xr:uid="{00000000-0005-0000-0000-00002E300000}"/>
    <cellStyle name="20% - Accent5 5 3 5 3" xfId="17717" xr:uid="{00000000-0005-0000-0000-00002F300000}"/>
    <cellStyle name="20% - Accent5 5 3 5 4" xfId="17718" xr:uid="{00000000-0005-0000-0000-000030300000}"/>
    <cellStyle name="20% - Accent5 5 3 5_OATT calc" xfId="17719" xr:uid="{00000000-0005-0000-0000-000031300000}"/>
    <cellStyle name="20% - Accent5 5 3 6" xfId="17720" xr:uid="{00000000-0005-0000-0000-000032300000}"/>
    <cellStyle name="20% - Accent5 5 3 6 2" xfId="17721" xr:uid="{00000000-0005-0000-0000-000033300000}"/>
    <cellStyle name="20% - Accent5 5 3 6 3" xfId="17722" xr:uid="{00000000-0005-0000-0000-000034300000}"/>
    <cellStyle name="20% - Accent5 5 3 6_OATT calc" xfId="17723" xr:uid="{00000000-0005-0000-0000-000035300000}"/>
    <cellStyle name="20% - Accent5 5 3 7" xfId="17724" xr:uid="{00000000-0005-0000-0000-000036300000}"/>
    <cellStyle name="20% - Accent5 5 3 8" xfId="17725" xr:uid="{00000000-0005-0000-0000-000037300000}"/>
    <cellStyle name="20% - Accent5 5 3 9" xfId="17726" xr:uid="{00000000-0005-0000-0000-000038300000}"/>
    <cellStyle name="20% - Accent5 5 3_OATT calc" xfId="17727" xr:uid="{00000000-0005-0000-0000-000039300000}"/>
    <cellStyle name="20% - Accent5 5 4" xfId="3625" xr:uid="{00000000-0005-0000-0000-00003A300000}"/>
    <cellStyle name="20% - Accent5 5 4 10" xfId="17728" xr:uid="{00000000-0005-0000-0000-00003B300000}"/>
    <cellStyle name="20% - Accent5 5 4 11" xfId="17729" xr:uid="{00000000-0005-0000-0000-00003C300000}"/>
    <cellStyle name="20% - Accent5 5 4 2" xfId="4726" xr:uid="{00000000-0005-0000-0000-00003D300000}"/>
    <cellStyle name="20% - Accent5 5 4 2 10" xfId="17730" xr:uid="{00000000-0005-0000-0000-00003E300000}"/>
    <cellStyle name="20% - Accent5 5 4 2 11" xfId="17731" xr:uid="{00000000-0005-0000-0000-00003F300000}"/>
    <cellStyle name="20% - Accent5 5 4 2 2" xfId="17732" xr:uid="{00000000-0005-0000-0000-000040300000}"/>
    <cellStyle name="20% - Accent5 5 4 2 2 2" xfId="17733" xr:uid="{00000000-0005-0000-0000-000041300000}"/>
    <cellStyle name="20% - Accent5 5 4 2 2 2 2" xfId="17734" xr:uid="{00000000-0005-0000-0000-000042300000}"/>
    <cellStyle name="20% - Accent5 5 4 2 2 2 3" xfId="17735" xr:uid="{00000000-0005-0000-0000-000043300000}"/>
    <cellStyle name="20% - Accent5 5 4 2 2 2_OATT calc" xfId="17736" xr:uid="{00000000-0005-0000-0000-000044300000}"/>
    <cellStyle name="20% - Accent5 5 4 2 2 3" xfId="17737" xr:uid="{00000000-0005-0000-0000-000045300000}"/>
    <cellStyle name="20% - Accent5 5 4 2 2 4" xfId="17738" xr:uid="{00000000-0005-0000-0000-000046300000}"/>
    <cellStyle name="20% - Accent5 5 4 2 2 5" xfId="17739" xr:uid="{00000000-0005-0000-0000-000047300000}"/>
    <cellStyle name="20% - Accent5 5 4 2 2_OATT calc" xfId="17740" xr:uid="{00000000-0005-0000-0000-000048300000}"/>
    <cellStyle name="20% - Accent5 5 4 2 3" xfId="17741" xr:uid="{00000000-0005-0000-0000-000049300000}"/>
    <cellStyle name="20% - Accent5 5 4 2 3 2" xfId="17742" xr:uid="{00000000-0005-0000-0000-00004A300000}"/>
    <cellStyle name="20% - Accent5 5 4 2 3 2 2" xfId="17743" xr:uid="{00000000-0005-0000-0000-00004B300000}"/>
    <cellStyle name="20% - Accent5 5 4 2 3 2 3" xfId="17744" xr:uid="{00000000-0005-0000-0000-00004C300000}"/>
    <cellStyle name="20% - Accent5 5 4 2 3 2_OATT calc" xfId="17745" xr:uid="{00000000-0005-0000-0000-00004D300000}"/>
    <cellStyle name="20% - Accent5 5 4 2 3 3" xfId="17746" xr:uid="{00000000-0005-0000-0000-00004E300000}"/>
    <cellStyle name="20% - Accent5 5 4 2 3 4" xfId="17747" xr:uid="{00000000-0005-0000-0000-00004F300000}"/>
    <cellStyle name="20% - Accent5 5 4 2 3_OATT calc" xfId="17748" xr:uid="{00000000-0005-0000-0000-000050300000}"/>
    <cellStyle name="20% - Accent5 5 4 2 4" xfId="17749" xr:uid="{00000000-0005-0000-0000-000051300000}"/>
    <cellStyle name="20% - Accent5 5 4 2 4 2" xfId="17750" xr:uid="{00000000-0005-0000-0000-000052300000}"/>
    <cellStyle name="20% - Accent5 5 4 2 4 3" xfId="17751" xr:uid="{00000000-0005-0000-0000-000053300000}"/>
    <cellStyle name="20% - Accent5 5 4 2 4_OATT calc" xfId="17752" xr:uid="{00000000-0005-0000-0000-000054300000}"/>
    <cellStyle name="20% - Accent5 5 4 2 5" xfId="17753" xr:uid="{00000000-0005-0000-0000-000055300000}"/>
    <cellStyle name="20% - Accent5 5 4 2 6" xfId="17754" xr:uid="{00000000-0005-0000-0000-000056300000}"/>
    <cellStyle name="20% - Accent5 5 4 2 7" xfId="17755" xr:uid="{00000000-0005-0000-0000-000057300000}"/>
    <cellStyle name="20% - Accent5 5 4 2 8" xfId="17756" xr:uid="{00000000-0005-0000-0000-000058300000}"/>
    <cellStyle name="20% - Accent5 5 4 2 9" xfId="17757" xr:uid="{00000000-0005-0000-0000-000059300000}"/>
    <cellStyle name="20% - Accent5 5 4 2_OATT calc" xfId="17758" xr:uid="{00000000-0005-0000-0000-00005A300000}"/>
    <cellStyle name="20% - Accent5 5 4 3" xfId="5687" xr:uid="{00000000-0005-0000-0000-00005B300000}"/>
    <cellStyle name="20% - Accent5 5 4 3 2" xfId="17759" xr:uid="{00000000-0005-0000-0000-00005C300000}"/>
    <cellStyle name="20% - Accent5 5 4 3 2 2" xfId="17760" xr:uid="{00000000-0005-0000-0000-00005D300000}"/>
    <cellStyle name="20% - Accent5 5 4 3 2 3" xfId="17761" xr:uid="{00000000-0005-0000-0000-00005E300000}"/>
    <cellStyle name="20% - Accent5 5 4 3 2_OATT calc" xfId="17762" xr:uid="{00000000-0005-0000-0000-00005F300000}"/>
    <cellStyle name="20% - Accent5 5 4 3 3" xfId="17763" xr:uid="{00000000-0005-0000-0000-000060300000}"/>
    <cellStyle name="20% - Accent5 5 4 3 4" xfId="17764" xr:uid="{00000000-0005-0000-0000-000061300000}"/>
    <cellStyle name="20% - Accent5 5 4 3 5" xfId="17765" xr:uid="{00000000-0005-0000-0000-000062300000}"/>
    <cellStyle name="20% - Accent5 5 4 3_OATT calc" xfId="17766" xr:uid="{00000000-0005-0000-0000-000063300000}"/>
    <cellStyle name="20% - Accent5 5 4 4" xfId="17767" xr:uid="{00000000-0005-0000-0000-000064300000}"/>
    <cellStyle name="20% - Accent5 5 4 4 2" xfId="17768" xr:uid="{00000000-0005-0000-0000-000065300000}"/>
    <cellStyle name="20% - Accent5 5 4 4 2 2" xfId="17769" xr:uid="{00000000-0005-0000-0000-000066300000}"/>
    <cellStyle name="20% - Accent5 5 4 4 2 3" xfId="17770" xr:uid="{00000000-0005-0000-0000-000067300000}"/>
    <cellStyle name="20% - Accent5 5 4 4 2_OATT calc" xfId="17771" xr:uid="{00000000-0005-0000-0000-000068300000}"/>
    <cellStyle name="20% - Accent5 5 4 4 3" xfId="17772" xr:uid="{00000000-0005-0000-0000-000069300000}"/>
    <cellStyle name="20% - Accent5 5 4 4 4" xfId="17773" xr:uid="{00000000-0005-0000-0000-00006A300000}"/>
    <cellStyle name="20% - Accent5 5 4 4_OATT calc" xfId="17774" xr:uid="{00000000-0005-0000-0000-00006B300000}"/>
    <cellStyle name="20% - Accent5 5 4 5" xfId="17775" xr:uid="{00000000-0005-0000-0000-00006C300000}"/>
    <cellStyle name="20% - Accent5 5 4 5 2" xfId="17776" xr:uid="{00000000-0005-0000-0000-00006D300000}"/>
    <cellStyle name="20% - Accent5 5 4 5 3" xfId="17777" xr:uid="{00000000-0005-0000-0000-00006E300000}"/>
    <cellStyle name="20% - Accent5 5 4 5_OATT calc" xfId="17778" xr:uid="{00000000-0005-0000-0000-00006F300000}"/>
    <cellStyle name="20% - Accent5 5 4 6" xfId="17779" xr:uid="{00000000-0005-0000-0000-000070300000}"/>
    <cellStyle name="20% - Accent5 5 4 7" xfId="17780" xr:uid="{00000000-0005-0000-0000-000071300000}"/>
    <cellStyle name="20% - Accent5 5 4 8" xfId="17781" xr:uid="{00000000-0005-0000-0000-000072300000}"/>
    <cellStyle name="20% - Accent5 5 4 9" xfId="17782" xr:uid="{00000000-0005-0000-0000-000073300000}"/>
    <cellStyle name="20% - Accent5 5 4_OATT calc" xfId="17783" xr:uid="{00000000-0005-0000-0000-000074300000}"/>
    <cellStyle name="20% - Accent5 5 5" xfId="4308" xr:uid="{00000000-0005-0000-0000-000075300000}"/>
    <cellStyle name="20% - Accent5 5 5 10" xfId="17784" xr:uid="{00000000-0005-0000-0000-000076300000}"/>
    <cellStyle name="20% - Accent5 5 5 11" xfId="17785" xr:uid="{00000000-0005-0000-0000-000077300000}"/>
    <cellStyle name="20% - Accent5 5 5 2" xfId="17786" xr:uid="{00000000-0005-0000-0000-000078300000}"/>
    <cellStyle name="20% - Accent5 5 5 2 2" xfId="17787" xr:uid="{00000000-0005-0000-0000-000079300000}"/>
    <cellStyle name="20% - Accent5 5 5 2 2 2" xfId="17788" xr:uid="{00000000-0005-0000-0000-00007A300000}"/>
    <cellStyle name="20% - Accent5 5 5 2 2 3" xfId="17789" xr:uid="{00000000-0005-0000-0000-00007B300000}"/>
    <cellStyle name="20% - Accent5 5 5 2 2_OATT calc" xfId="17790" xr:uid="{00000000-0005-0000-0000-00007C300000}"/>
    <cellStyle name="20% - Accent5 5 5 2 3" xfId="17791" xr:uid="{00000000-0005-0000-0000-00007D300000}"/>
    <cellStyle name="20% - Accent5 5 5 2 4" xfId="17792" xr:uid="{00000000-0005-0000-0000-00007E300000}"/>
    <cellStyle name="20% - Accent5 5 5 2 5" xfId="17793" xr:uid="{00000000-0005-0000-0000-00007F300000}"/>
    <cellStyle name="20% - Accent5 5 5 2_OATT calc" xfId="17794" xr:uid="{00000000-0005-0000-0000-000080300000}"/>
    <cellStyle name="20% - Accent5 5 5 3" xfId="17795" xr:uid="{00000000-0005-0000-0000-000081300000}"/>
    <cellStyle name="20% - Accent5 5 5 3 2" xfId="17796" xr:uid="{00000000-0005-0000-0000-000082300000}"/>
    <cellStyle name="20% - Accent5 5 5 3 2 2" xfId="17797" xr:uid="{00000000-0005-0000-0000-000083300000}"/>
    <cellStyle name="20% - Accent5 5 5 3 2 3" xfId="17798" xr:uid="{00000000-0005-0000-0000-000084300000}"/>
    <cellStyle name="20% - Accent5 5 5 3 2_OATT calc" xfId="17799" xr:uid="{00000000-0005-0000-0000-000085300000}"/>
    <cellStyle name="20% - Accent5 5 5 3 3" xfId="17800" xr:uid="{00000000-0005-0000-0000-000086300000}"/>
    <cellStyle name="20% - Accent5 5 5 3 4" xfId="17801" xr:uid="{00000000-0005-0000-0000-000087300000}"/>
    <cellStyle name="20% - Accent5 5 5 3_OATT calc" xfId="17802" xr:uid="{00000000-0005-0000-0000-000088300000}"/>
    <cellStyle name="20% - Accent5 5 5 4" xfId="17803" xr:uid="{00000000-0005-0000-0000-000089300000}"/>
    <cellStyle name="20% - Accent5 5 5 4 2" xfId="17804" xr:uid="{00000000-0005-0000-0000-00008A300000}"/>
    <cellStyle name="20% - Accent5 5 5 4 3" xfId="17805" xr:uid="{00000000-0005-0000-0000-00008B300000}"/>
    <cellStyle name="20% - Accent5 5 5 4_OATT calc" xfId="17806" xr:uid="{00000000-0005-0000-0000-00008C300000}"/>
    <cellStyle name="20% - Accent5 5 5 5" xfId="17807" xr:uid="{00000000-0005-0000-0000-00008D300000}"/>
    <cellStyle name="20% - Accent5 5 5 6" xfId="17808" xr:uid="{00000000-0005-0000-0000-00008E300000}"/>
    <cellStyle name="20% - Accent5 5 5 7" xfId="17809" xr:uid="{00000000-0005-0000-0000-00008F300000}"/>
    <cellStyle name="20% - Accent5 5 5 8" xfId="17810" xr:uid="{00000000-0005-0000-0000-000090300000}"/>
    <cellStyle name="20% - Accent5 5 5 9" xfId="17811" xr:uid="{00000000-0005-0000-0000-000091300000}"/>
    <cellStyle name="20% - Accent5 5 5_OATT calc" xfId="17812" xr:uid="{00000000-0005-0000-0000-000092300000}"/>
    <cellStyle name="20% - Accent5 5 6" xfId="5208" xr:uid="{00000000-0005-0000-0000-000093300000}"/>
    <cellStyle name="20% - Accent5 5 6 2" xfId="17813" xr:uid="{00000000-0005-0000-0000-000094300000}"/>
    <cellStyle name="20% - Accent5 5 6 2 2" xfId="17814" xr:uid="{00000000-0005-0000-0000-000095300000}"/>
    <cellStyle name="20% - Accent5 5 6 2 3" xfId="17815" xr:uid="{00000000-0005-0000-0000-000096300000}"/>
    <cellStyle name="20% - Accent5 5 6 2_OATT calc" xfId="17816" xr:uid="{00000000-0005-0000-0000-000097300000}"/>
    <cellStyle name="20% - Accent5 5 6 3" xfId="17817" xr:uid="{00000000-0005-0000-0000-000098300000}"/>
    <cellStyle name="20% - Accent5 5 6 4" xfId="17818" xr:uid="{00000000-0005-0000-0000-000099300000}"/>
    <cellStyle name="20% - Accent5 5 6 5" xfId="17819" xr:uid="{00000000-0005-0000-0000-00009A300000}"/>
    <cellStyle name="20% - Accent5 5 6_OATT calc" xfId="17820" xr:uid="{00000000-0005-0000-0000-00009B300000}"/>
    <cellStyle name="20% - Accent5 5 7" xfId="17821" xr:uid="{00000000-0005-0000-0000-00009C300000}"/>
    <cellStyle name="20% - Accent5 5 7 2" xfId="17822" xr:uid="{00000000-0005-0000-0000-00009D300000}"/>
    <cellStyle name="20% - Accent5 5 7 2 2" xfId="17823" xr:uid="{00000000-0005-0000-0000-00009E300000}"/>
    <cellStyle name="20% - Accent5 5 7 2 3" xfId="17824" xr:uid="{00000000-0005-0000-0000-00009F300000}"/>
    <cellStyle name="20% - Accent5 5 7 2_OATT calc" xfId="17825" xr:uid="{00000000-0005-0000-0000-0000A0300000}"/>
    <cellStyle name="20% - Accent5 5 7 3" xfId="17826" xr:uid="{00000000-0005-0000-0000-0000A1300000}"/>
    <cellStyle name="20% - Accent5 5 7 4" xfId="17827" xr:uid="{00000000-0005-0000-0000-0000A2300000}"/>
    <cellStyle name="20% - Accent5 5 7_OATT calc" xfId="17828" xr:uid="{00000000-0005-0000-0000-0000A3300000}"/>
    <cellStyle name="20% - Accent5 5 8" xfId="17829" xr:uid="{00000000-0005-0000-0000-0000A4300000}"/>
    <cellStyle name="20% - Accent5 5 8 2" xfId="17830" xr:uid="{00000000-0005-0000-0000-0000A5300000}"/>
    <cellStyle name="20% - Accent5 5 8 3" xfId="17831" xr:uid="{00000000-0005-0000-0000-0000A6300000}"/>
    <cellStyle name="20% - Accent5 5 8_OATT calc" xfId="17832" xr:uid="{00000000-0005-0000-0000-0000A7300000}"/>
    <cellStyle name="20% - Accent5 5 9" xfId="17833" xr:uid="{00000000-0005-0000-0000-0000A8300000}"/>
    <cellStyle name="20% - Accent5 5_OATT calc" xfId="17834" xr:uid="{00000000-0005-0000-0000-0000A9300000}"/>
    <cellStyle name="20% - Accent5 6" xfId="3376" xr:uid="{00000000-0005-0000-0000-0000AA300000}"/>
    <cellStyle name="20% - Accent5 6 10" xfId="17835" xr:uid="{00000000-0005-0000-0000-0000AB300000}"/>
    <cellStyle name="20% - Accent5 6 11" xfId="17836" xr:uid="{00000000-0005-0000-0000-0000AC300000}"/>
    <cellStyle name="20% - Accent5 6 12" xfId="17837" xr:uid="{00000000-0005-0000-0000-0000AD300000}"/>
    <cellStyle name="20% - Accent5 6 2" xfId="3959" xr:uid="{00000000-0005-0000-0000-0000AE300000}"/>
    <cellStyle name="20% - Accent5 6 2 10" xfId="17838" xr:uid="{00000000-0005-0000-0000-0000AF300000}"/>
    <cellStyle name="20% - Accent5 6 2 11" xfId="17839" xr:uid="{00000000-0005-0000-0000-0000B0300000}"/>
    <cellStyle name="20% - Accent5 6 2 2" xfId="5060" xr:uid="{00000000-0005-0000-0000-0000B1300000}"/>
    <cellStyle name="20% - Accent5 6 2 2 10" xfId="17840" xr:uid="{00000000-0005-0000-0000-0000B2300000}"/>
    <cellStyle name="20% - Accent5 6 2 2 11" xfId="17841" xr:uid="{00000000-0005-0000-0000-0000B3300000}"/>
    <cellStyle name="20% - Accent5 6 2 2 2" xfId="17842" xr:uid="{00000000-0005-0000-0000-0000B4300000}"/>
    <cellStyle name="20% - Accent5 6 2 2 2 2" xfId="17843" xr:uid="{00000000-0005-0000-0000-0000B5300000}"/>
    <cellStyle name="20% - Accent5 6 2 2 2 2 2" xfId="17844" xr:uid="{00000000-0005-0000-0000-0000B6300000}"/>
    <cellStyle name="20% - Accent5 6 2 2 2 2 3" xfId="17845" xr:uid="{00000000-0005-0000-0000-0000B7300000}"/>
    <cellStyle name="20% - Accent5 6 2 2 2 2_OATT calc" xfId="17846" xr:uid="{00000000-0005-0000-0000-0000B8300000}"/>
    <cellStyle name="20% - Accent5 6 2 2 2 3" xfId="17847" xr:uid="{00000000-0005-0000-0000-0000B9300000}"/>
    <cellStyle name="20% - Accent5 6 2 2 2 4" xfId="17848" xr:uid="{00000000-0005-0000-0000-0000BA300000}"/>
    <cellStyle name="20% - Accent5 6 2 2 2 5" xfId="17849" xr:uid="{00000000-0005-0000-0000-0000BB300000}"/>
    <cellStyle name="20% - Accent5 6 2 2 2_OATT calc" xfId="17850" xr:uid="{00000000-0005-0000-0000-0000BC300000}"/>
    <cellStyle name="20% - Accent5 6 2 2 3" xfId="17851" xr:uid="{00000000-0005-0000-0000-0000BD300000}"/>
    <cellStyle name="20% - Accent5 6 2 2 3 2" xfId="17852" xr:uid="{00000000-0005-0000-0000-0000BE300000}"/>
    <cellStyle name="20% - Accent5 6 2 2 3 2 2" xfId="17853" xr:uid="{00000000-0005-0000-0000-0000BF300000}"/>
    <cellStyle name="20% - Accent5 6 2 2 3 2 3" xfId="17854" xr:uid="{00000000-0005-0000-0000-0000C0300000}"/>
    <cellStyle name="20% - Accent5 6 2 2 3 2_OATT calc" xfId="17855" xr:uid="{00000000-0005-0000-0000-0000C1300000}"/>
    <cellStyle name="20% - Accent5 6 2 2 3 3" xfId="17856" xr:uid="{00000000-0005-0000-0000-0000C2300000}"/>
    <cellStyle name="20% - Accent5 6 2 2 3 4" xfId="17857" xr:uid="{00000000-0005-0000-0000-0000C3300000}"/>
    <cellStyle name="20% - Accent5 6 2 2 3_OATT calc" xfId="17858" xr:uid="{00000000-0005-0000-0000-0000C4300000}"/>
    <cellStyle name="20% - Accent5 6 2 2 4" xfId="17859" xr:uid="{00000000-0005-0000-0000-0000C5300000}"/>
    <cellStyle name="20% - Accent5 6 2 2 4 2" xfId="17860" xr:uid="{00000000-0005-0000-0000-0000C6300000}"/>
    <cellStyle name="20% - Accent5 6 2 2 4 3" xfId="17861" xr:uid="{00000000-0005-0000-0000-0000C7300000}"/>
    <cellStyle name="20% - Accent5 6 2 2 4_OATT calc" xfId="17862" xr:uid="{00000000-0005-0000-0000-0000C8300000}"/>
    <cellStyle name="20% - Accent5 6 2 2 5" xfId="17863" xr:uid="{00000000-0005-0000-0000-0000C9300000}"/>
    <cellStyle name="20% - Accent5 6 2 2 6" xfId="17864" xr:uid="{00000000-0005-0000-0000-0000CA300000}"/>
    <cellStyle name="20% - Accent5 6 2 2 7" xfId="17865" xr:uid="{00000000-0005-0000-0000-0000CB300000}"/>
    <cellStyle name="20% - Accent5 6 2 2 8" xfId="17866" xr:uid="{00000000-0005-0000-0000-0000CC300000}"/>
    <cellStyle name="20% - Accent5 6 2 2 9" xfId="17867" xr:uid="{00000000-0005-0000-0000-0000CD300000}"/>
    <cellStyle name="20% - Accent5 6 2 2_OATT calc" xfId="17868" xr:uid="{00000000-0005-0000-0000-0000CE300000}"/>
    <cellStyle name="20% - Accent5 6 2 3" xfId="6015" xr:uid="{00000000-0005-0000-0000-0000CF300000}"/>
    <cellStyle name="20% - Accent5 6 2 3 2" xfId="17869" xr:uid="{00000000-0005-0000-0000-0000D0300000}"/>
    <cellStyle name="20% - Accent5 6 2 3 2 2" xfId="17870" xr:uid="{00000000-0005-0000-0000-0000D1300000}"/>
    <cellStyle name="20% - Accent5 6 2 3 2 3" xfId="17871" xr:uid="{00000000-0005-0000-0000-0000D2300000}"/>
    <cellStyle name="20% - Accent5 6 2 3 2_OATT calc" xfId="17872" xr:uid="{00000000-0005-0000-0000-0000D3300000}"/>
    <cellStyle name="20% - Accent5 6 2 3 3" xfId="17873" xr:uid="{00000000-0005-0000-0000-0000D4300000}"/>
    <cellStyle name="20% - Accent5 6 2 3 4" xfId="17874" xr:uid="{00000000-0005-0000-0000-0000D5300000}"/>
    <cellStyle name="20% - Accent5 6 2 3 5" xfId="17875" xr:uid="{00000000-0005-0000-0000-0000D6300000}"/>
    <cellStyle name="20% - Accent5 6 2 3_OATT calc" xfId="17876" xr:uid="{00000000-0005-0000-0000-0000D7300000}"/>
    <cellStyle name="20% - Accent5 6 2 4" xfId="17877" xr:uid="{00000000-0005-0000-0000-0000D8300000}"/>
    <cellStyle name="20% - Accent5 6 2 4 2" xfId="17878" xr:uid="{00000000-0005-0000-0000-0000D9300000}"/>
    <cellStyle name="20% - Accent5 6 2 4 2 2" xfId="17879" xr:uid="{00000000-0005-0000-0000-0000DA300000}"/>
    <cellStyle name="20% - Accent5 6 2 4 2 3" xfId="17880" xr:uid="{00000000-0005-0000-0000-0000DB300000}"/>
    <cellStyle name="20% - Accent5 6 2 4 2_OATT calc" xfId="17881" xr:uid="{00000000-0005-0000-0000-0000DC300000}"/>
    <cellStyle name="20% - Accent5 6 2 4 3" xfId="17882" xr:uid="{00000000-0005-0000-0000-0000DD300000}"/>
    <cellStyle name="20% - Accent5 6 2 4 4" xfId="17883" xr:uid="{00000000-0005-0000-0000-0000DE300000}"/>
    <cellStyle name="20% - Accent5 6 2 4_OATT calc" xfId="17884" xr:uid="{00000000-0005-0000-0000-0000DF300000}"/>
    <cellStyle name="20% - Accent5 6 2 5" xfId="17885" xr:uid="{00000000-0005-0000-0000-0000E0300000}"/>
    <cellStyle name="20% - Accent5 6 2 5 2" xfId="17886" xr:uid="{00000000-0005-0000-0000-0000E1300000}"/>
    <cellStyle name="20% - Accent5 6 2 5 3" xfId="17887" xr:uid="{00000000-0005-0000-0000-0000E2300000}"/>
    <cellStyle name="20% - Accent5 6 2 5_OATT calc" xfId="17888" xr:uid="{00000000-0005-0000-0000-0000E3300000}"/>
    <cellStyle name="20% - Accent5 6 2 6" xfId="17889" xr:uid="{00000000-0005-0000-0000-0000E4300000}"/>
    <cellStyle name="20% - Accent5 6 2 7" xfId="17890" xr:uid="{00000000-0005-0000-0000-0000E5300000}"/>
    <cellStyle name="20% - Accent5 6 2 8" xfId="17891" xr:uid="{00000000-0005-0000-0000-0000E6300000}"/>
    <cellStyle name="20% - Accent5 6 2 9" xfId="17892" xr:uid="{00000000-0005-0000-0000-0000E7300000}"/>
    <cellStyle name="20% - Accent5 6 2_OATT calc" xfId="17893" xr:uid="{00000000-0005-0000-0000-0000E8300000}"/>
    <cellStyle name="20% - Accent5 6 3" xfId="4642" xr:uid="{00000000-0005-0000-0000-0000E9300000}"/>
    <cellStyle name="20% - Accent5 6 3 10" xfId="17894" xr:uid="{00000000-0005-0000-0000-0000EA300000}"/>
    <cellStyle name="20% - Accent5 6 3 11" xfId="17895" xr:uid="{00000000-0005-0000-0000-0000EB300000}"/>
    <cellStyle name="20% - Accent5 6 3 2" xfId="17896" xr:uid="{00000000-0005-0000-0000-0000EC300000}"/>
    <cellStyle name="20% - Accent5 6 3 2 2" xfId="17897" xr:uid="{00000000-0005-0000-0000-0000ED300000}"/>
    <cellStyle name="20% - Accent5 6 3 2 2 2" xfId="17898" xr:uid="{00000000-0005-0000-0000-0000EE300000}"/>
    <cellStyle name="20% - Accent5 6 3 2 2 3" xfId="17899" xr:uid="{00000000-0005-0000-0000-0000EF300000}"/>
    <cellStyle name="20% - Accent5 6 3 2 2_OATT calc" xfId="17900" xr:uid="{00000000-0005-0000-0000-0000F0300000}"/>
    <cellStyle name="20% - Accent5 6 3 2 3" xfId="17901" xr:uid="{00000000-0005-0000-0000-0000F1300000}"/>
    <cellStyle name="20% - Accent5 6 3 2 4" xfId="17902" xr:uid="{00000000-0005-0000-0000-0000F2300000}"/>
    <cellStyle name="20% - Accent5 6 3 2 5" xfId="17903" xr:uid="{00000000-0005-0000-0000-0000F3300000}"/>
    <cellStyle name="20% - Accent5 6 3 2_OATT calc" xfId="17904" xr:uid="{00000000-0005-0000-0000-0000F4300000}"/>
    <cellStyle name="20% - Accent5 6 3 3" xfId="17905" xr:uid="{00000000-0005-0000-0000-0000F5300000}"/>
    <cellStyle name="20% - Accent5 6 3 3 2" xfId="17906" xr:uid="{00000000-0005-0000-0000-0000F6300000}"/>
    <cellStyle name="20% - Accent5 6 3 3 2 2" xfId="17907" xr:uid="{00000000-0005-0000-0000-0000F7300000}"/>
    <cellStyle name="20% - Accent5 6 3 3 2 3" xfId="17908" xr:uid="{00000000-0005-0000-0000-0000F8300000}"/>
    <cellStyle name="20% - Accent5 6 3 3 2_OATT calc" xfId="17909" xr:uid="{00000000-0005-0000-0000-0000F9300000}"/>
    <cellStyle name="20% - Accent5 6 3 3 3" xfId="17910" xr:uid="{00000000-0005-0000-0000-0000FA300000}"/>
    <cellStyle name="20% - Accent5 6 3 3 4" xfId="17911" xr:uid="{00000000-0005-0000-0000-0000FB300000}"/>
    <cellStyle name="20% - Accent5 6 3 3_OATT calc" xfId="17912" xr:uid="{00000000-0005-0000-0000-0000FC300000}"/>
    <cellStyle name="20% - Accent5 6 3 4" xfId="17913" xr:uid="{00000000-0005-0000-0000-0000FD300000}"/>
    <cellStyle name="20% - Accent5 6 3 4 2" xfId="17914" xr:uid="{00000000-0005-0000-0000-0000FE300000}"/>
    <cellStyle name="20% - Accent5 6 3 4 3" xfId="17915" xr:uid="{00000000-0005-0000-0000-0000FF300000}"/>
    <cellStyle name="20% - Accent5 6 3 4_OATT calc" xfId="17916" xr:uid="{00000000-0005-0000-0000-000000310000}"/>
    <cellStyle name="20% - Accent5 6 3 5" xfId="17917" xr:uid="{00000000-0005-0000-0000-000001310000}"/>
    <cellStyle name="20% - Accent5 6 3 6" xfId="17918" xr:uid="{00000000-0005-0000-0000-000002310000}"/>
    <cellStyle name="20% - Accent5 6 3 7" xfId="17919" xr:uid="{00000000-0005-0000-0000-000003310000}"/>
    <cellStyle name="20% - Accent5 6 3 8" xfId="17920" xr:uid="{00000000-0005-0000-0000-000004310000}"/>
    <cellStyle name="20% - Accent5 6 3 9" xfId="17921" xr:uid="{00000000-0005-0000-0000-000005310000}"/>
    <cellStyle name="20% - Accent5 6 3_OATT calc" xfId="17922" xr:uid="{00000000-0005-0000-0000-000006310000}"/>
    <cellStyle name="20% - Accent5 6 4" xfId="5542" xr:uid="{00000000-0005-0000-0000-000007310000}"/>
    <cellStyle name="20% - Accent5 6 4 2" xfId="17923" xr:uid="{00000000-0005-0000-0000-000008310000}"/>
    <cellStyle name="20% - Accent5 6 4 2 2" xfId="17924" xr:uid="{00000000-0005-0000-0000-000009310000}"/>
    <cellStyle name="20% - Accent5 6 4 2 3" xfId="17925" xr:uid="{00000000-0005-0000-0000-00000A310000}"/>
    <cellStyle name="20% - Accent5 6 4 2_OATT calc" xfId="17926" xr:uid="{00000000-0005-0000-0000-00000B310000}"/>
    <cellStyle name="20% - Accent5 6 4 3" xfId="17927" xr:uid="{00000000-0005-0000-0000-00000C310000}"/>
    <cellStyle name="20% - Accent5 6 4 4" xfId="17928" xr:uid="{00000000-0005-0000-0000-00000D310000}"/>
    <cellStyle name="20% - Accent5 6 4 5" xfId="17929" xr:uid="{00000000-0005-0000-0000-00000E310000}"/>
    <cellStyle name="20% - Accent5 6 4_OATT calc" xfId="17930" xr:uid="{00000000-0005-0000-0000-00000F310000}"/>
    <cellStyle name="20% - Accent5 6 5" xfId="17931" xr:uid="{00000000-0005-0000-0000-000010310000}"/>
    <cellStyle name="20% - Accent5 6 5 2" xfId="17932" xr:uid="{00000000-0005-0000-0000-000011310000}"/>
    <cellStyle name="20% - Accent5 6 5 2 2" xfId="17933" xr:uid="{00000000-0005-0000-0000-000012310000}"/>
    <cellStyle name="20% - Accent5 6 5 2 3" xfId="17934" xr:uid="{00000000-0005-0000-0000-000013310000}"/>
    <cellStyle name="20% - Accent5 6 5 2_OATT calc" xfId="17935" xr:uid="{00000000-0005-0000-0000-000014310000}"/>
    <cellStyle name="20% - Accent5 6 5 3" xfId="17936" xr:uid="{00000000-0005-0000-0000-000015310000}"/>
    <cellStyle name="20% - Accent5 6 5 4" xfId="17937" xr:uid="{00000000-0005-0000-0000-000016310000}"/>
    <cellStyle name="20% - Accent5 6 5_OATT calc" xfId="17938" xr:uid="{00000000-0005-0000-0000-000017310000}"/>
    <cellStyle name="20% - Accent5 6 6" xfId="17939" xr:uid="{00000000-0005-0000-0000-000018310000}"/>
    <cellStyle name="20% - Accent5 6 6 2" xfId="17940" xr:uid="{00000000-0005-0000-0000-000019310000}"/>
    <cellStyle name="20% - Accent5 6 6 3" xfId="17941" xr:uid="{00000000-0005-0000-0000-00001A310000}"/>
    <cellStyle name="20% - Accent5 6 6_OATT calc" xfId="17942" xr:uid="{00000000-0005-0000-0000-00001B310000}"/>
    <cellStyle name="20% - Accent5 6 7" xfId="17943" xr:uid="{00000000-0005-0000-0000-00001C310000}"/>
    <cellStyle name="20% - Accent5 6 8" xfId="17944" xr:uid="{00000000-0005-0000-0000-00001D310000}"/>
    <cellStyle name="20% - Accent5 6 9" xfId="17945" xr:uid="{00000000-0005-0000-0000-00001E310000}"/>
    <cellStyle name="20% - Accent5 6_OATT calc" xfId="17946" xr:uid="{00000000-0005-0000-0000-00001F310000}"/>
    <cellStyle name="20% - Accent5 7" xfId="3448" xr:uid="{00000000-0005-0000-0000-000020310000}"/>
    <cellStyle name="20% - Accent5 7 2" xfId="5107" xr:uid="{00000000-0005-0000-0000-000021310000}"/>
    <cellStyle name="20% - Accent5 7 3" xfId="5571" xr:uid="{00000000-0005-0000-0000-000022310000}"/>
    <cellStyle name="20% - Accent5 8" xfId="3549" xr:uid="{00000000-0005-0000-0000-000023310000}"/>
    <cellStyle name="20% - Accent5 8 10" xfId="17947" xr:uid="{00000000-0005-0000-0000-000024310000}"/>
    <cellStyle name="20% - Accent5 8 11" xfId="17948" xr:uid="{00000000-0005-0000-0000-000025310000}"/>
    <cellStyle name="20% - Accent5 8 2" xfId="4654" xr:uid="{00000000-0005-0000-0000-000026310000}"/>
    <cellStyle name="20% - Accent5 8 2 10" xfId="17949" xr:uid="{00000000-0005-0000-0000-000027310000}"/>
    <cellStyle name="20% - Accent5 8 2 11" xfId="17950" xr:uid="{00000000-0005-0000-0000-000028310000}"/>
    <cellStyle name="20% - Accent5 8 2 2" xfId="17951" xr:uid="{00000000-0005-0000-0000-000029310000}"/>
    <cellStyle name="20% - Accent5 8 2 2 2" xfId="17952" xr:uid="{00000000-0005-0000-0000-00002A310000}"/>
    <cellStyle name="20% - Accent5 8 2 2 2 2" xfId="17953" xr:uid="{00000000-0005-0000-0000-00002B310000}"/>
    <cellStyle name="20% - Accent5 8 2 2 2 3" xfId="17954" xr:uid="{00000000-0005-0000-0000-00002C310000}"/>
    <cellStyle name="20% - Accent5 8 2 2 2_OATT calc" xfId="17955" xr:uid="{00000000-0005-0000-0000-00002D310000}"/>
    <cellStyle name="20% - Accent5 8 2 2 3" xfId="17956" xr:uid="{00000000-0005-0000-0000-00002E310000}"/>
    <cellStyle name="20% - Accent5 8 2 2 4" xfId="17957" xr:uid="{00000000-0005-0000-0000-00002F310000}"/>
    <cellStyle name="20% - Accent5 8 2 2 5" xfId="17958" xr:uid="{00000000-0005-0000-0000-000030310000}"/>
    <cellStyle name="20% - Accent5 8 2 2_OATT calc" xfId="17959" xr:uid="{00000000-0005-0000-0000-000031310000}"/>
    <cellStyle name="20% - Accent5 8 2 3" xfId="17960" xr:uid="{00000000-0005-0000-0000-000032310000}"/>
    <cellStyle name="20% - Accent5 8 2 3 2" xfId="17961" xr:uid="{00000000-0005-0000-0000-000033310000}"/>
    <cellStyle name="20% - Accent5 8 2 3 2 2" xfId="17962" xr:uid="{00000000-0005-0000-0000-000034310000}"/>
    <cellStyle name="20% - Accent5 8 2 3 2 3" xfId="17963" xr:uid="{00000000-0005-0000-0000-000035310000}"/>
    <cellStyle name="20% - Accent5 8 2 3 2_OATT calc" xfId="17964" xr:uid="{00000000-0005-0000-0000-000036310000}"/>
    <cellStyle name="20% - Accent5 8 2 3 3" xfId="17965" xr:uid="{00000000-0005-0000-0000-000037310000}"/>
    <cellStyle name="20% - Accent5 8 2 3 4" xfId="17966" xr:uid="{00000000-0005-0000-0000-000038310000}"/>
    <cellStyle name="20% - Accent5 8 2 3_OATT calc" xfId="17967" xr:uid="{00000000-0005-0000-0000-000039310000}"/>
    <cellStyle name="20% - Accent5 8 2 4" xfId="17968" xr:uid="{00000000-0005-0000-0000-00003A310000}"/>
    <cellStyle name="20% - Accent5 8 2 4 2" xfId="17969" xr:uid="{00000000-0005-0000-0000-00003B310000}"/>
    <cellStyle name="20% - Accent5 8 2 4 3" xfId="17970" xr:uid="{00000000-0005-0000-0000-00003C310000}"/>
    <cellStyle name="20% - Accent5 8 2 4_OATT calc" xfId="17971" xr:uid="{00000000-0005-0000-0000-00003D310000}"/>
    <cellStyle name="20% - Accent5 8 2 5" xfId="17972" xr:uid="{00000000-0005-0000-0000-00003E310000}"/>
    <cellStyle name="20% - Accent5 8 2 6" xfId="17973" xr:uid="{00000000-0005-0000-0000-00003F310000}"/>
    <cellStyle name="20% - Accent5 8 2 7" xfId="17974" xr:uid="{00000000-0005-0000-0000-000040310000}"/>
    <cellStyle name="20% - Accent5 8 2 8" xfId="17975" xr:uid="{00000000-0005-0000-0000-000041310000}"/>
    <cellStyle name="20% - Accent5 8 2 9" xfId="17976" xr:uid="{00000000-0005-0000-0000-000042310000}"/>
    <cellStyle name="20% - Accent5 8 2_OATT calc" xfId="17977" xr:uid="{00000000-0005-0000-0000-000043310000}"/>
    <cellStyle name="20% - Accent5 8 3" xfId="5620" xr:uid="{00000000-0005-0000-0000-000044310000}"/>
    <cellStyle name="20% - Accent5 8 3 2" xfId="17978" xr:uid="{00000000-0005-0000-0000-000045310000}"/>
    <cellStyle name="20% - Accent5 8 3 2 2" xfId="17979" xr:uid="{00000000-0005-0000-0000-000046310000}"/>
    <cellStyle name="20% - Accent5 8 3 2 3" xfId="17980" xr:uid="{00000000-0005-0000-0000-000047310000}"/>
    <cellStyle name="20% - Accent5 8 3 2_OATT calc" xfId="17981" xr:uid="{00000000-0005-0000-0000-000048310000}"/>
    <cellStyle name="20% - Accent5 8 3 3" xfId="17982" xr:uid="{00000000-0005-0000-0000-000049310000}"/>
    <cellStyle name="20% - Accent5 8 3 4" xfId="17983" xr:uid="{00000000-0005-0000-0000-00004A310000}"/>
    <cellStyle name="20% - Accent5 8 3 5" xfId="17984" xr:uid="{00000000-0005-0000-0000-00004B310000}"/>
    <cellStyle name="20% - Accent5 8 3_OATT calc" xfId="17985" xr:uid="{00000000-0005-0000-0000-00004C310000}"/>
    <cellStyle name="20% - Accent5 8 4" xfId="17986" xr:uid="{00000000-0005-0000-0000-00004D310000}"/>
    <cellStyle name="20% - Accent5 8 4 2" xfId="17987" xr:uid="{00000000-0005-0000-0000-00004E310000}"/>
    <cellStyle name="20% - Accent5 8 4 2 2" xfId="17988" xr:uid="{00000000-0005-0000-0000-00004F310000}"/>
    <cellStyle name="20% - Accent5 8 4 2 3" xfId="17989" xr:uid="{00000000-0005-0000-0000-000050310000}"/>
    <cellStyle name="20% - Accent5 8 4 2_OATT calc" xfId="17990" xr:uid="{00000000-0005-0000-0000-000051310000}"/>
    <cellStyle name="20% - Accent5 8 4 3" xfId="17991" xr:uid="{00000000-0005-0000-0000-000052310000}"/>
    <cellStyle name="20% - Accent5 8 4 4" xfId="17992" xr:uid="{00000000-0005-0000-0000-000053310000}"/>
    <cellStyle name="20% - Accent5 8 4_OATT calc" xfId="17993" xr:uid="{00000000-0005-0000-0000-000054310000}"/>
    <cellStyle name="20% - Accent5 8 5" xfId="17994" xr:uid="{00000000-0005-0000-0000-000055310000}"/>
    <cellStyle name="20% - Accent5 8 5 2" xfId="17995" xr:uid="{00000000-0005-0000-0000-000056310000}"/>
    <cellStyle name="20% - Accent5 8 5 3" xfId="17996" xr:uid="{00000000-0005-0000-0000-000057310000}"/>
    <cellStyle name="20% - Accent5 8 5_OATT calc" xfId="17997" xr:uid="{00000000-0005-0000-0000-000058310000}"/>
    <cellStyle name="20% - Accent5 8 6" xfId="17998" xr:uid="{00000000-0005-0000-0000-000059310000}"/>
    <cellStyle name="20% - Accent5 8 7" xfId="17999" xr:uid="{00000000-0005-0000-0000-00005A310000}"/>
    <cellStyle name="20% - Accent5 8 8" xfId="18000" xr:uid="{00000000-0005-0000-0000-00005B310000}"/>
    <cellStyle name="20% - Accent5 8 9" xfId="18001" xr:uid="{00000000-0005-0000-0000-00005C310000}"/>
    <cellStyle name="20% - Accent5 8_OATT calc" xfId="18002" xr:uid="{00000000-0005-0000-0000-00005D310000}"/>
    <cellStyle name="20% - Accent5 9" xfId="4234" xr:uid="{00000000-0005-0000-0000-00005E310000}"/>
    <cellStyle name="20% - Accent5 9 10" xfId="18003" xr:uid="{00000000-0005-0000-0000-00005F310000}"/>
    <cellStyle name="20% - Accent5 9 11" xfId="18004" xr:uid="{00000000-0005-0000-0000-000060310000}"/>
    <cellStyle name="20% - Accent5 9 2" xfId="6042" xr:uid="{00000000-0005-0000-0000-000061310000}"/>
    <cellStyle name="20% - Accent5 9 2 2" xfId="18005" xr:uid="{00000000-0005-0000-0000-000062310000}"/>
    <cellStyle name="20% - Accent5 9 2 2 2" xfId="18006" xr:uid="{00000000-0005-0000-0000-000063310000}"/>
    <cellStyle name="20% - Accent5 9 2 2 3" xfId="18007" xr:uid="{00000000-0005-0000-0000-000064310000}"/>
    <cellStyle name="20% - Accent5 9 2 2_OATT calc" xfId="18008" xr:uid="{00000000-0005-0000-0000-000065310000}"/>
    <cellStyle name="20% - Accent5 9 2 3" xfId="18009" xr:uid="{00000000-0005-0000-0000-000066310000}"/>
    <cellStyle name="20% - Accent5 9 2 4" xfId="18010" xr:uid="{00000000-0005-0000-0000-000067310000}"/>
    <cellStyle name="20% - Accent5 9 2 5" xfId="18011" xr:uid="{00000000-0005-0000-0000-000068310000}"/>
    <cellStyle name="20% - Accent5 9 2_OATT calc" xfId="18012" xr:uid="{00000000-0005-0000-0000-000069310000}"/>
    <cellStyle name="20% - Accent5 9 3" xfId="18013" xr:uid="{00000000-0005-0000-0000-00006A310000}"/>
    <cellStyle name="20% - Accent5 9 3 2" xfId="18014" xr:uid="{00000000-0005-0000-0000-00006B310000}"/>
    <cellStyle name="20% - Accent5 9 3 2 2" xfId="18015" xr:uid="{00000000-0005-0000-0000-00006C310000}"/>
    <cellStyle name="20% - Accent5 9 3 2 3" xfId="18016" xr:uid="{00000000-0005-0000-0000-00006D310000}"/>
    <cellStyle name="20% - Accent5 9 3 2_OATT calc" xfId="18017" xr:uid="{00000000-0005-0000-0000-00006E310000}"/>
    <cellStyle name="20% - Accent5 9 3 3" xfId="18018" xr:uid="{00000000-0005-0000-0000-00006F310000}"/>
    <cellStyle name="20% - Accent5 9 3 4" xfId="18019" xr:uid="{00000000-0005-0000-0000-000070310000}"/>
    <cellStyle name="20% - Accent5 9 3_OATT calc" xfId="18020" xr:uid="{00000000-0005-0000-0000-000071310000}"/>
    <cellStyle name="20% - Accent5 9 4" xfId="18021" xr:uid="{00000000-0005-0000-0000-000072310000}"/>
    <cellStyle name="20% - Accent5 9 4 2" xfId="18022" xr:uid="{00000000-0005-0000-0000-000073310000}"/>
    <cellStyle name="20% - Accent5 9 4 3" xfId="18023" xr:uid="{00000000-0005-0000-0000-000074310000}"/>
    <cellStyle name="20% - Accent5 9 4_OATT calc" xfId="18024" xr:uid="{00000000-0005-0000-0000-000075310000}"/>
    <cellStyle name="20% - Accent5 9 5" xfId="18025" xr:uid="{00000000-0005-0000-0000-000076310000}"/>
    <cellStyle name="20% - Accent5 9 6" xfId="18026" xr:uid="{00000000-0005-0000-0000-000077310000}"/>
    <cellStyle name="20% - Accent5 9 7" xfId="18027" xr:uid="{00000000-0005-0000-0000-000078310000}"/>
    <cellStyle name="20% - Accent5 9 8" xfId="18028" xr:uid="{00000000-0005-0000-0000-000079310000}"/>
    <cellStyle name="20% - Accent5 9 9" xfId="18029" xr:uid="{00000000-0005-0000-0000-00007A310000}"/>
    <cellStyle name="20% - Accent5 9_OATT calc" xfId="18030" xr:uid="{00000000-0005-0000-0000-00007B310000}"/>
    <cellStyle name="20% - Accent6" xfId="34" builtinId="50" customBuiltin="1"/>
    <cellStyle name="20% - Accent6 10" xfId="5131" xr:uid="{00000000-0005-0000-0000-00007D310000}"/>
    <cellStyle name="20% - Accent6 10 2" xfId="18031" xr:uid="{00000000-0005-0000-0000-00007E310000}"/>
    <cellStyle name="20% - Accent6 10 2 2" xfId="18032" xr:uid="{00000000-0005-0000-0000-00007F310000}"/>
    <cellStyle name="20% - Accent6 10 2 3" xfId="18033" xr:uid="{00000000-0005-0000-0000-000080310000}"/>
    <cellStyle name="20% - Accent6 10 2_OATT calc" xfId="18034" xr:uid="{00000000-0005-0000-0000-000081310000}"/>
    <cellStyle name="20% - Accent6 10 3" xfId="18035" xr:uid="{00000000-0005-0000-0000-000082310000}"/>
    <cellStyle name="20% - Accent6 10 4" xfId="18036" xr:uid="{00000000-0005-0000-0000-000083310000}"/>
    <cellStyle name="20% - Accent6 10_OATT calc" xfId="18037" xr:uid="{00000000-0005-0000-0000-000084310000}"/>
    <cellStyle name="20% - Accent6 11" xfId="18038" xr:uid="{00000000-0005-0000-0000-000085310000}"/>
    <cellStyle name="20% - Accent6 11 2" xfId="18039" xr:uid="{00000000-0005-0000-0000-000086310000}"/>
    <cellStyle name="20% - Accent6 11 2 2" xfId="18040" xr:uid="{00000000-0005-0000-0000-000087310000}"/>
    <cellStyle name="20% - Accent6 11 2 3" xfId="18041" xr:uid="{00000000-0005-0000-0000-000088310000}"/>
    <cellStyle name="20% - Accent6 11 2_OATT calc" xfId="18042" xr:uid="{00000000-0005-0000-0000-000089310000}"/>
    <cellStyle name="20% - Accent6 11 3" xfId="18043" xr:uid="{00000000-0005-0000-0000-00008A310000}"/>
    <cellStyle name="20% - Accent6 11 4" xfId="18044" xr:uid="{00000000-0005-0000-0000-00008B310000}"/>
    <cellStyle name="20% - Accent6 11_OATT calc" xfId="18045" xr:uid="{00000000-0005-0000-0000-00008C310000}"/>
    <cellStyle name="20% - Accent6 12" xfId="18046" xr:uid="{00000000-0005-0000-0000-00008D310000}"/>
    <cellStyle name="20% - Accent6 12 2" xfId="18047" xr:uid="{00000000-0005-0000-0000-00008E310000}"/>
    <cellStyle name="20% - Accent6 12 3" xfId="18048" xr:uid="{00000000-0005-0000-0000-00008F310000}"/>
    <cellStyle name="20% - Accent6 12_OATT calc" xfId="18049" xr:uid="{00000000-0005-0000-0000-000090310000}"/>
    <cellStyle name="20% - Accent6 13" xfId="18050" xr:uid="{00000000-0005-0000-0000-000091310000}"/>
    <cellStyle name="20% - Accent6 14" xfId="18051" xr:uid="{00000000-0005-0000-0000-000092310000}"/>
    <cellStyle name="20% - Accent6 15" xfId="18052" xr:uid="{00000000-0005-0000-0000-000093310000}"/>
    <cellStyle name="20% - Accent6 16" xfId="18053" xr:uid="{00000000-0005-0000-0000-000094310000}"/>
    <cellStyle name="20% - Accent6 17" xfId="18054" xr:uid="{00000000-0005-0000-0000-000095310000}"/>
    <cellStyle name="20% - Accent6 18" xfId="18055" xr:uid="{00000000-0005-0000-0000-000096310000}"/>
    <cellStyle name="20% - Accent6 19" xfId="18056" xr:uid="{00000000-0005-0000-0000-000097310000}"/>
    <cellStyle name="20% - Accent6 2" xfId="35" xr:uid="{00000000-0005-0000-0000-000098310000}"/>
    <cellStyle name="20% - Accent6 2 10" xfId="18057" xr:uid="{00000000-0005-0000-0000-000099310000}"/>
    <cellStyle name="20% - Accent6 2 11" xfId="18058" xr:uid="{00000000-0005-0000-0000-00009A310000}"/>
    <cellStyle name="20% - Accent6 2 12" xfId="18059" xr:uid="{00000000-0005-0000-0000-00009B310000}"/>
    <cellStyle name="20% - Accent6 2 13" xfId="18060" xr:uid="{00000000-0005-0000-0000-00009C310000}"/>
    <cellStyle name="20% - Accent6 2 2" xfId="36" xr:uid="{00000000-0005-0000-0000-00009D310000}"/>
    <cellStyle name="20% - Accent6 2 2 10" xfId="18061" xr:uid="{00000000-0005-0000-0000-00009E310000}"/>
    <cellStyle name="20% - Accent6 2 2 11" xfId="18062" xr:uid="{00000000-0005-0000-0000-00009F310000}"/>
    <cellStyle name="20% - Accent6 2 2 12" xfId="18063" xr:uid="{00000000-0005-0000-0000-0000A0310000}"/>
    <cellStyle name="20% - Accent6 2 2 13" xfId="18064" xr:uid="{00000000-0005-0000-0000-0000A1310000}"/>
    <cellStyle name="20% - Accent6 2 2 14" xfId="18065" xr:uid="{00000000-0005-0000-0000-0000A2310000}"/>
    <cellStyle name="20% - Accent6 2 2 15" xfId="18066" xr:uid="{00000000-0005-0000-0000-0000A3310000}"/>
    <cellStyle name="20% - Accent6 2 2 2" xfId="3213" xr:uid="{00000000-0005-0000-0000-0000A4310000}"/>
    <cellStyle name="20% - Accent6 2 2 2 10" xfId="18067" xr:uid="{00000000-0005-0000-0000-0000A5310000}"/>
    <cellStyle name="20% - Accent6 2 2 2 11" xfId="18068" xr:uid="{00000000-0005-0000-0000-0000A6310000}"/>
    <cellStyle name="20% - Accent6 2 2 2 12" xfId="18069" xr:uid="{00000000-0005-0000-0000-0000A7310000}"/>
    <cellStyle name="20% - Accent6 2 2 2 2" xfId="3798" xr:uid="{00000000-0005-0000-0000-0000A8310000}"/>
    <cellStyle name="20% - Accent6 2 2 2 2 10" xfId="18070" xr:uid="{00000000-0005-0000-0000-0000A9310000}"/>
    <cellStyle name="20% - Accent6 2 2 2 2 11" xfId="18071" xr:uid="{00000000-0005-0000-0000-0000AA310000}"/>
    <cellStyle name="20% - Accent6 2 2 2 2 2" xfId="4899" xr:uid="{00000000-0005-0000-0000-0000AB310000}"/>
    <cellStyle name="20% - Accent6 2 2 2 2 2 10" xfId="18072" xr:uid="{00000000-0005-0000-0000-0000AC310000}"/>
    <cellStyle name="20% - Accent6 2 2 2 2 2 11" xfId="18073" xr:uid="{00000000-0005-0000-0000-0000AD310000}"/>
    <cellStyle name="20% - Accent6 2 2 2 2 2 2" xfId="18074" xr:uid="{00000000-0005-0000-0000-0000AE310000}"/>
    <cellStyle name="20% - Accent6 2 2 2 2 2 2 2" xfId="18075" xr:uid="{00000000-0005-0000-0000-0000AF310000}"/>
    <cellStyle name="20% - Accent6 2 2 2 2 2 2 2 2" xfId="18076" xr:uid="{00000000-0005-0000-0000-0000B0310000}"/>
    <cellStyle name="20% - Accent6 2 2 2 2 2 2 2 3" xfId="18077" xr:uid="{00000000-0005-0000-0000-0000B1310000}"/>
    <cellStyle name="20% - Accent6 2 2 2 2 2 2 2_OATT calc" xfId="18078" xr:uid="{00000000-0005-0000-0000-0000B2310000}"/>
    <cellStyle name="20% - Accent6 2 2 2 2 2 2 3" xfId="18079" xr:uid="{00000000-0005-0000-0000-0000B3310000}"/>
    <cellStyle name="20% - Accent6 2 2 2 2 2 2 4" xfId="18080" xr:uid="{00000000-0005-0000-0000-0000B4310000}"/>
    <cellStyle name="20% - Accent6 2 2 2 2 2 2 5" xfId="18081" xr:uid="{00000000-0005-0000-0000-0000B5310000}"/>
    <cellStyle name="20% - Accent6 2 2 2 2 2 2_OATT calc" xfId="18082" xr:uid="{00000000-0005-0000-0000-0000B6310000}"/>
    <cellStyle name="20% - Accent6 2 2 2 2 2 3" xfId="18083" xr:uid="{00000000-0005-0000-0000-0000B7310000}"/>
    <cellStyle name="20% - Accent6 2 2 2 2 2 3 2" xfId="18084" xr:uid="{00000000-0005-0000-0000-0000B8310000}"/>
    <cellStyle name="20% - Accent6 2 2 2 2 2 3 2 2" xfId="18085" xr:uid="{00000000-0005-0000-0000-0000B9310000}"/>
    <cellStyle name="20% - Accent6 2 2 2 2 2 3 2 3" xfId="18086" xr:uid="{00000000-0005-0000-0000-0000BA310000}"/>
    <cellStyle name="20% - Accent6 2 2 2 2 2 3 2_OATT calc" xfId="18087" xr:uid="{00000000-0005-0000-0000-0000BB310000}"/>
    <cellStyle name="20% - Accent6 2 2 2 2 2 3 3" xfId="18088" xr:uid="{00000000-0005-0000-0000-0000BC310000}"/>
    <cellStyle name="20% - Accent6 2 2 2 2 2 3 4" xfId="18089" xr:uid="{00000000-0005-0000-0000-0000BD310000}"/>
    <cellStyle name="20% - Accent6 2 2 2 2 2 3_OATT calc" xfId="18090" xr:uid="{00000000-0005-0000-0000-0000BE310000}"/>
    <cellStyle name="20% - Accent6 2 2 2 2 2 4" xfId="18091" xr:uid="{00000000-0005-0000-0000-0000BF310000}"/>
    <cellStyle name="20% - Accent6 2 2 2 2 2 4 2" xfId="18092" xr:uid="{00000000-0005-0000-0000-0000C0310000}"/>
    <cellStyle name="20% - Accent6 2 2 2 2 2 4 3" xfId="18093" xr:uid="{00000000-0005-0000-0000-0000C1310000}"/>
    <cellStyle name="20% - Accent6 2 2 2 2 2 4_OATT calc" xfId="18094" xr:uid="{00000000-0005-0000-0000-0000C2310000}"/>
    <cellStyle name="20% - Accent6 2 2 2 2 2 5" xfId="18095" xr:uid="{00000000-0005-0000-0000-0000C3310000}"/>
    <cellStyle name="20% - Accent6 2 2 2 2 2 6" xfId="18096" xr:uid="{00000000-0005-0000-0000-0000C4310000}"/>
    <cellStyle name="20% - Accent6 2 2 2 2 2 7" xfId="18097" xr:uid="{00000000-0005-0000-0000-0000C5310000}"/>
    <cellStyle name="20% - Accent6 2 2 2 2 2 8" xfId="18098" xr:uid="{00000000-0005-0000-0000-0000C6310000}"/>
    <cellStyle name="20% - Accent6 2 2 2 2 2 9" xfId="18099" xr:uid="{00000000-0005-0000-0000-0000C7310000}"/>
    <cellStyle name="20% - Accent6 2 2 2 2 2_OATT calc" xfId="18100" xr:uid="{00000000-0005-0000-0000-0000C8310000}"/>
    <cellStyle name="20% - Accent6 2 2 2 2 3" xfId="5856" xr:uid="{00000000-0005-0000-0000-0000C9310000}"/>
    <cellStyle name="20% - Accent6 2 2 2 2 3 2" xfId="18101" xr:uid="{00000000-0005-0000-0000-0000CA310000}"/>
    <cellStyle name="20% - Accent6 2 2 2 2 3 2 2" xfId="18102" xr:uid="{00000000-0005-0000-0000-0000CB310000}"/>
    <cellStyle name="20% - Accent6 2 2 2 2 3 2 3" xfId="18103" xr:uid="{00000000-0005-0000-0000-0000CC310000}"/>
    <cellStyle name="20% - Accent6 2 2 2 2 3 2_OATT calc" xfId="18104" xr:uid="{00000000-0005-0000-0000-0000CD310000}"/>
    <cellStyle name="20% - Accent6 2 2 2 2 3 3" xfId="18105" xr:uid="{00000000-0005-0000-0000-0000CE310000}"/>
    <cellStyle name="20% - Accent6 2 2 2 2 3 4" xfId="18106" xr:uid="{00000000-0005-0000-0000-0000CF310000}"/>
    <cellStyle name="20% - Accent6 2 2 2 2 3 5" xfId="18107" xr:uid="{00000000-0005-0000-0000-0000D0310000}"/>
    <cellStyle name="20% - Accent6 2 2 2 2 3_OATT calc" xfId="18108" xr:uid="{00000000-0005-0000-0000-0000D1310000}"/>
    <cellStyle name="20% - Accent6 2 2 2 2 4" xfId="18109" xr:uid="{00000000-0005-0000-0000-0000D2310000}"/>
    <cellStyle name="20% - Accent6 2 2 2 2 4 2" xfId="18110" xr:uid="{00000000-0005-0000-0000-0000D3310000}"/>
    <cellStyle name="20% - Accent6 2 2 2 2 4 2 2" xfId="18111" xr:uid="{00000000-0005-0000-0000-0000D4310000}"/>
    <cellStyle name="20% - Accent6 2 2 2 2 4 2 3" xfId="18112" xr:uid="{00000000-0005-0000-0000-0000D5310000}"/>
    <cellStyle name="20% - Accent6 2 2 2 2 4 2_OATT calc" xfId="18113" xr:uid="{00000000-0005-0000-0000-0000D6310000}"/>
    <cellStyle name="20% - Accent6 2 2 2 2 4 3" xfId="18114" xr:uid="{00000000-0005-0000-0000-0000D7310000}"/>
    <cellStyle name="20% - Accent6 2 2 2 2 4 4" xfId="18115" xr:uid="{00000000-0005-0000-0000-0000D8310000}"/>
    <cellStyle name="20% - Accent6 2 2 2 2 4_OATT calc" xfId="18116" xr:uid="{00000000-0005-0000-0000-0000D9310000}"/>
    <cellStyle name="20% - Accent6 2 2 2 2 5" xfId="18117" xr:uid="{00000000-0005-0000-0000-0000DA310000}"/>
    <cellStyle name="20% - Accent6 2 2 2 2 5 2" xfId="18118" xr:uid="{00000000-0005-0000-0000-0000DB310000}"/>
    <cellStyle name="20% - Accent6 2 2 2 2 5 3" xfId="18119" xr:uid="{00000000-0005-0000-0000-0000DC310000}"/>
    <cellStyle name="20% - Accent6 2 2 2 2 5_OATT calc" xfId="18120" xr:uid="{00000000-0005-0000-0000-0000DD310000}"/>
    <cellStyle name="20% - Accent6 2 2 2 2 6" xfId="18121" xr:uid="{00000000-0005-0000-0000-0000DE310000}"/>
    <cellStyle name="20% - Accent6 2 2 2 2 7" xfId="18122" xr:uid="{00000000-0005-0000-0000-0000DF310000}"/>
    <cellStyle name="20% - Accent6 2 2 2 2 8" xfId="18123" xr:uid="{00000000-0005-0000-0000-0000E0310000}"/>
    <cellStyle name="20% - Accent6 2 2 2 2 9" xfId="18124" xr:uid="{00000000-0005-0000-0000-0000E1310000}"/>
    <cellStyle name="20% - Accent6 2 2 2 2_OATT calc" xfId="18125" xr:uid="{00000000-0005-0000-0000-0000E2310000}"/>
    <cellStyle name="20% - Accent6 2 2 2 3" xfId="4481" xr:uid="{00000000-0005-0000-0000-0000E3310000}"/>
    <cellStyle name="20% - Accent6 2 2 2 3 10" xfId="18126" xr:uid="{00000000-0005-0000-0000-0000E4310000}"/>
    <cellStyle name="20% - Accent6 2 2 2 3 11" xfId="18127" xr:uid="{00000000-0005-0000-0000-0000E5310000}"/>
    <cellStyle name="20% - Accent6 2 2 2 3 2" xfId="18128" xr:uid="{00000000-0005-0000-0000-0000E6310000}"/>
    <cellStyle name="20% - Accent6 2 2 2 3 2 2" xfId="18129" xr:uid="{00000000-0005-0000-0000-0000E7310000}"/>
    <cellStyle name="20% - Accent6 2 2 2 3 2 2 2" xfId="18130" xr:uid="{00000000-0005-0000-0000-0000E8310000}"/>
    <cellStyle name="20% - Accent6 2 2 2 3 2 2 3" xfId="18131" xr:uid="{00000000-0005-0000-0000-0000E9310000}"/>
    <cellStyle name="20% - Accent6 2 2 2 3 2 2_OATT calc" xfId="18132" xr:uid="{00000000-0005-0000-0000-0000EA310000}"/>
    <cellStyle name="20% - Accent6 2 2 2 3 2 3" xfId="18133" xr:uid="{00000000-0005-0000-0000-0000EB310000}"/>
    <cellStyle name="20% - Accent6 2 2 2 3 2 4" xfId="18134" xr:uid="{00000000-0005-0000-0000-0000EC310000}"/>
    <cellStyle name="20% - Accent6 2 2 2 3 2 5" xfId="18135" xr:uid="{00000000-0005-0000-0000-0000ED310000}"/>
    <cellStyle name="20% - Accent6 2 2 2 3 2_OATT calc" xfId="18136" xr:uid="{00000000-0005-0000-0000-0000EE310000}"/>
    <cellStyle name="20% - Accent6 2 2 2 3 3" xfId="18137" xr:uid="{00000000-0005-0000-0000-0000EF310000}"/>
    <cellStyle name="20% - Accent6 2 2 2 3 3 2" xfId="18138" xr:uid="{00000000-0005-0000-0000-0000F0310000}"/>
    <cellStyle name="20% - Accent6 2 2 2 3 3 2 2" xfId="18139" xr:uid="{00000000-0005-0000-0000-0000F1310000}"/>
    <cellStyle name="20% - Accent6 2 2 2 3 3 2 3" xfId="18140" xr:uid="{00000000-0005-0000-0000-0000F2310000}"/>
    <cellStyle name="20% - Accent6 2 2 2 3 3 2_OATT calc" xfId="18141" xr:uid="{00000000-0005-0000-0000-0000F3310000}"/>
    <cellStyle name="20% - Accent6 2 2 2 3 3 3" xfId="18142" xr:uid="{00000000-0005-0000-0000-0000F4310000}"/>
    <cellStyle name="20% - Accent6 2 2 2 3 3 4" xfId="18143" xr:uid="{00000000-0005-0000-0000-0000F5310000}"/>
    <cellStyle name="20% - Accent6 2 2 2 3 3_OATT calc" xfId="18144" xr:uid="{00000000-0005-0000-0000-0000F6310000}"/>
    <cellStyle name="20% - Accent6 2 2 2 3 4" xfId="18145" xr:uid="{00000000-0005-0000-0000-0000F7310000}"/>
    <cellStyle name="20% - Accent6 2 2 2 3 4 2" xfId="18146" xr:uid="{00000000-0005-0000-0000-0000F8310000}"/>
    <cellStyle name="20% - Accent6 2 2 2 3 4 3" xfId="18147" xr:uid="{00000000-0005-0000-0000-0000F9310000}"/>
    <cellStyle name="20% - Accent6 2 2 2 3 4_OATT calc" xfId="18148" xr:uid="{00000000-0005-0000-0000-0000FA310000}"/>
    <cellStyle name="20% - Accent6 2 2 2 3 5" xfId="18149" xr:uid="{00000000-0005-0000-0000-0000FB310000}"/>
    <cellStyle name="20% - Accent6 2 2 2 3 6" xfId="18150" xr:uid="{00000000-0005-0000-0000-0000FC310000}"/>
    <cellStyle name="20% - Accent6 2 2 2 3 7" xfId="18151" xr:uid="{00000000-0005-0000-0000-0000FD310000}"/>
    <cellStyle name="20% - Accent6 2 2 2 3 8" xfId="18152" xr:uid="{00000000-0005-0000-0000-0000FE310000}"/>
    <cellStyle name="20% - Accent6 2 2 2 3 9" xfId="18153" xr:uid="{00000000-0005-0000-0000-0000FF310000}"/>
    <cellStyle name="20% - Accent6 2 2 2 3_OATT calc" xfId="18154" xr:uid="{00000000-0005-0000-0000-000000320000}"/>
    <cellStyle name="20% - Accent6 2 2 2 4" xfId="5381" xr:uid="{00000000-0005-0000-0000-000001320000}"/>
    <cellStyle name="20% - Accent6 2 2 2 4 2" xfId="18155" xr:uid="{00000000-0005-0000-0000-000002320000}"/>
    <cellStyle name="20% - Accent6 2 2 2 4 2 2" xfId="18156" xr:uid="{00000000-0005-0000-0000-000003320000}"/>
    <cellStyle name="20% - Accent6 2 2 2 4 2 3" xfId="18157" xr:uid="{00000000-0005-0000-0000-000004320000}"/>
    <cellStyle name="20% - Accent6 2 2 2 4 2_OATT calc" xfId="18158" xr:uid="{00000000-0005-0000-0000-000005320000}"/>
    <cellStyle name="20% - Accent6 2 2 2 4 3" xfId="18159" xr:uid="{00000000-0005-0000-0000-000006320000}"/>
    <cellStyle name="20% - Accent6 2 2 2 4 4" xfId="18160" xr:uid="{00000000-0005-0000-0000-000007320000}"/>
    <cellStyle name="20% - Accent6 2 2 2 4 5" xfId="18161" xr:uid="{00000000-0005-0000-0000-000008320000}"/>
    <cellStyle name="20% - Accent6 2 2 2 4_OATT calc" xfId="18162" xr:uid="{00000000-0005-0000-0000-000009320000}"/>
    <cellStyle name="20% - Accent6 2 2 2 5" xfId="18163" xr:uid="{00000000-0005-0000-0000-00000A320000}"/>
    <cellStyle name="20% - Accent6 2 2 2 5 2" xfId="18164" xr:uid="{00000000-0005-0000-0000-00000B320000}"/>
    <cellStyle name="20% - Accent6 2 2 2 5 2 2" xfId="18165" xr:uid="{00000000-0005-0000-0000-00000C320000}"/>
    <cellStyle name="20% - Accent6 2 2 2 5 2 3" xfId="18166" xr:uid="{00000000-0005-0000-0000-00000D320000}"/>
    <cellStyle name="20% - Accent6 2 2 2 5 2_OATT calc" xfId="18167" xr:uid="{00000000-0005-0000-0000-00000E320000}"/>
    <cellStyle name="20% - Accent6 2 2 2 5 3" xfId="18168" xr:uid="{00000000-0005-0000-0000-00000F320000}"/>
    <cellStyle name="20% - Accent6 2 2 2 5 4" xfId="18169" xr:uid="{00000000-0005-0000-0000-000010320000}"/>
    <cellStyle name="20% - Accent6 2 2 2 5_OATT calc" xfId="18170" xr:uid="{00000000-0005-0000-0000-000011320000}"/>
    <cellStyle name="20% - Accent6 2 2 2 6" xfId="18171" xr:uid="{00000000-0005-0000-0000-000012320000}"/>
    <cellStyle name="20% - Accent6 2 2 2 6 2" xfId="18172" xr:uid="{00000000-0005-0000-0000-000013320000}"/>
    <cellStyle name="20% - Accent6 2 2 2 6 3" xfId="18173" xr:uid="{00000000-0005-0000-0000-000014320000}"/>
    <cellStyle name="20% - Accent6 2 2 2 6_OATT calc" xfId="18174" xr:uid="{00000000-0005-0000-0000-000015320000}"/>
    <cellStyle name="20% - Accent6 2 2 2 7" xfId="18175" xr:uid="{00000000-0005-0000-0000-000016320000}"/>
    <cellStyle name="20% - Accent6 2 2 2 8" xfId="18176" xr:uid="{00000000-0005-0000-0000-000017320000}"/>
    <cellStyle name="20% - Accent6 2 2 2 9" xfId="18177" xr:uid="{00000000-0005-0000-0000-000018320000}"/>
    <cellStyle name="20% - Accent6 2 2 2_OATT calc" xfId="18178" xr:uid="{00000000-0005-0000-0000-000019320000}"/>
    <cellStyle name="20% - Accent6 2 2 3" xfId="3283" xr:uid="{00000000-0005-0000-0000-00001A320000}"/>
    <cellStyle name="20% - Accent6 2 2 3 10" xfId="18179" xr:uid="{00000000-0005-0000-0000-00001B320000}"/>
    <cellStyle name="20% - Accent6 2 2 3 11" xfId="18180" xr:uid="{00000000-0005-0000-0000-00001C320000}"/>
    <cellStyle name="20% - Accent6 2 2 3 12" xfId="18181" xr:uid="{00000000-0005-0000-0000-00001D320000}"/>
    <cellStyle name="20% - Accent6 2 2 3 2" xfId="3865" xr:uid="{00000000-0005-0000-0000-00001E320000}"/>
    <cellStyle name="20% - Accent6 2 2 3 2 10" xfId="18182" xr:uid="{00000000-0005-0000-0000-00001F320000}"/>
    <cellStyle name="20% - Accent6 2 2 3 2 11" xfId="18183" xr:uid="{00000000-0005-0000-0000-000020320000}"/>
    <cellStyle name="20% - Accent6 2 2 3 2 2" xfId="4965" xr:uid="{00000000-0005-0000-0000-000021320000}"/>
    <cellStyle name="20% - Accent6 2 2 3 2 2 10" xfId="18184" xr:uid="{00000000-0005-0000-0000-000022320000}"/>
    <cellStyle name="20% - Accent6 2 2 3 2 2 11" xfId="18185" xr:uid="{00000000-0005-0000-0000-000023320000}"/>
    <cellStyle name="20% - Accent6 2 2 3 2 2 2" xfId="18186" xr:uid="{00000000-0005-0000-0000-000024320000}"/>
    <cellStyle name="20% - Accent6 2 2 3 2 2 2 2" xfId="18187" xr:uid="{00000000-0005-0000-0000-000025320000}"/>
    <cellStyle name="20% - Accent6 2 2 3 2 2 2 2 2" xfId="18188" xr:uid="{00000000-0005-0000-0000-000026320000}"/>
    <cellStyle name="20% - Accent6 2 2 3 2 2 2 2 3" xfId="18189" xr:uid="{00000000-0005-0000-0000-000027320000}"/>
    <cellStyle name="20% - Accent6 2 2 3 2 2 2 2_OATT calc" xfId="18190" xr:uid="{00000000-0005-0000-0000-000028320000}"/>
    <cellStyle name="20% - Accent6 2 2 3 2 2 2 3" xfId="18191" xr:uid="{00000000-0005-0000-0000-000029320000}"/>
    <cellStyle name="20% - Accent6 2 2 3 2 2 2 4" xfId="18192" xr:uid="{00000000-0005-0000-0000-00002A320000}"/>
    <cellStyle name="20% - Accent6 2 2 3 2 2 2 5" xfId="18193" xr:uid="{00000000-0005-0000-0000-00002B320000}"/>
    <cellStyle name="20% - Accent6 2 2 3 2 2 2_OATT calc" xfId="18194" xr:uid="{00000000-0005-0000-0000-00002C320000}"/>
    <cellStyle name="20% - Accent6 2 2 3 2 2 3" xfId="18195" xr:uid="{00000000-0005-0000-0000-00002D320000}"/>
    <cellStyle name="20% - Accent6 2 2 3 2 2 3 2" xfId="18196" xr:uid="{00000000-0005-0000-0000-00002E320000}"/>
    <cellStyle name="20% - Accent6 2 2 3 2 2 3 2 2" xfId="18197" xr:uid="{00000000-0005-0000-0000-00002F320000}"/>
    <cellStyle name="20% - Accent6 2 2 3 2 2 3 2 3" xfId="18198" xr:uid="{00000000-0005-0000-0000-000030320000}"/>
    <cellStyle name="20% - Accent6 2 2 3 2 2 3 2_OATT calc" xfId="18199" xr:uid="{00000000-0005-0000-0000-000031320000}"/>
    <cellStyle name="20% - Accent6 2 2 3 2 2 3 3" xfId="18200" xr:uid="{00000000-0005-0000-0000-000032320000}"/>
    <cellStyle name="20% - Accent6 2 2 3 2 2 3 4" xfId="18201" xr:uid="{00000000-0005-0000-0000-000033320000}"/>
    <cellStyle name="20% - Accent6 2 2 3 2 2 3_OATT calc" xfId="18202" xr:uid="{00000000-0005-0000-0000-000034320000}"/>
    <cellStyle name="20% - Accent6 2 2 3 2 2 4" xfId="18203" xr:uid="{00000000-0005-0000-0000-000035320000}"/>
    <cellStyle name="20% - Accent6 2 2 3 2 2 4 2" xfId="18204" xr:uid="{00000000-0005-0000-0000-000036320000}"/>
    <cellStyle name="20% - Accent6 2 2 3 2 2 4 3" xfId="18205" xr:uid="{00000000-0005-0000-0000-000037320000}"/>
    <cellStyle name="20% - Accent6 2 2 3 2 2 4_OATT calc" xfId="18206" xr:uid="{00000000-0005-0000-0000-000038320000}"/>
    <cellStyle name="20% - Accent6 2 2 3 2 2 5" xfId="18207" xr:uid="{00000000-0005-0000-0000-000039320000}"/>
    <cellStyle name="20% - Accent6 2 2 3 2 2 6" xfId="18208" xr:uid="{00000000-0005-0000-0000-00003A320000}"/>
    <cellStyle name="20% - Accent6 2 2 3 2 2 7" xfId="18209" xr:uid="{00000000-0005-0000-0000-00003B320000}"/>
    <cellStyle name="20% - Accent6 2 2 3 2 2 8" xfId="18210" xr:uid="{00000000-0005-0000-0000-00003C320000}"/>
    <cellStyle name="20% - Accent6 2 2 3 2 2 9" xfId="18211" xr:uid="{00000000-0005-0000-0000-00003D320000}"/>
    <cellStyle name="20% - Accent6 2 2 3 2 2_OATT calc" xfId="18212" xr:uid="{00000000-0005-0000-0000-00003E320000}"/>
    <cellStyle name="20% - Accent6 2 2 3 2 3" xfId="5921" xr:uid="{00000000-0005-0000-0000-00003F320000}"/>
    <cellStyle name="20% - Accent6 2 2 3 2 3 2" xfId="18213" xr:uid="{00000000-0005-0000-0000-000040320000}"/>
    <cellStyle name="20% - Accent6 2 2 3 2 3 2 2" xfId="18214" xr:uid="{00000000-0005-0000-0000-000041320000}"/>
    <cellStyle name="20% - Accent6 2 2 3 2 3 2 3" xfId="18215" xr:uid="{00000000-0005-0000-0000-000042320000}"/>
    <cellStyle name="20% - Accent6 2 2 3 2 3 2_OATT calc" xfId="18216" xr:uid="{00000000-0005-0000-0000-000043320000}"/>
    <cellStyle name="20% - Accent6 2 2 3 2 3 3" xfId="18217" xr:uid="{00000000-0005-0000-0000-000044320000}"/>
    <cellStyle name="20% - Accent6 2 2 3 2 3 4" xfId="18218" xr:uid="{00000000-0005-0000-0000-000045320000}"/>
    <cellStyle name="20% - Accent6 2 2 3 2 3 5" xfId="18219" xr:uid="{00000000-0005-0000-0000-000046320000}"/>
    <cellStyle name="20% - Accent6 2 2 3 2 3_OATT calc" xfId="18220" xr:uid="{00000000-0005-0000-0000-000047320000}"/>
    <cellStyle name="20% - Accent6 2 2 3 2 4" xfId="18221" xr:uid="{00000000-0005-0000-0000-000048320000}"/>
    <cellStyle name="20% - Accent6 2 2 3 2 4 2" xfId="18222" xr:uid="{00000000-0005-0000-0000-000049320000}"/>
    <cellStyle name="20% - Accent6 2 2 3 2 4 2 2" xfId="18223" xr:uid="{00000000-0005-0000-0000-00004A320000}"/>
    <cellStyle name="20% - Accent6 2 2 3 2 4 2 3" xfId="18224" xr:uid="{00000000-0005-0000-0000-00004B320000}"/>
    <cellStyle name="20% - Accent6 2 2 3 2 4 2_OATT calc" xfId="18225" xr:uid="{00000000-0005-0000-0000-00004C320000}"/>
    <cellStyle name="20% - Accent6 2 2 3 2 4 3" xfId="18226" xr:uid="{00000000-0005-0000-0000-00004D320000}"/>
    <cellStyle name="20% - Accent6 2 2 3 2 4 4" xfId="18227" xr:uid="{00000000-0005-0000-0000-00004E320000}"/>
    <cellStyle name="20% - Accent6 2 2 3 2 4_OATT calc" xfId="18228" xr:uid="{00000000-0005-0000-0000-00004F320000}"/>
    <cellStyle name="20% - Accent6 2 2 3 2 5" xfId="18229" xr:uid="{00000000-0005-0000-0000-000050320000}"/>
    <cellStyle name="20% - Accent6 2 2 3 2 5 2" xfId="18230" xr:uid="{00000000-0005-0000-0000-000051320000}"/>
    <cellStyle name="20% - Accent6 2 2 3 2 5 3" xfId="18231" xr:uid="{00000000-0005-0000-0000-000052320000}"/>
    <cellStyle name="20% - Accent6 2 2 3 2 5_OATT calc" xfId="18232" xr:uid="{00000000-0005-0000-0000-000053320000}"/>
    <cellStyle name="20% - Accent6 2 2 3 2 6" xfId="18233" xr:uid="{00000000-0005-0000-0000-000054320000}"/>
    <cellStyle name="20% - Accent6 2 2 3 2 7" xfId="18234" xr:uid="{00000000-0005-0000-0000-000055320000}"/>
    <cellStyle name="20% - Accent6 2 2 3 2 8" xfId="18235" xr:uid="{00000000-0005-0000-0000-000056320000}"/>
    <cellStyle name="20% - Accent6 2 2 3 2 9" xfId="18236" xr:uid="{00000000-0005-0000-0000-000057320000}"/>
    <cellStyle name="20% - Accent6 2 2 3 2_OATT calc" xfId="18237" xr:uid="{00000000-0005-0000-0000-000058320000}"/>
    <cellStyle name="20% - Accent6 2 2 3 3" xfId="4547" xr:uid="{00000000-0005-0000-0000-000059320000}"/>
    <cellStyle name="20% - Accent6 2 2 3 3 10" xfId="18238" xr:uid="{00000000-0005-0000-0000-00005A320000}"/>
    <cellStyle name="20% - Accent6 2 2 3 3 11" xfId="18239" xr:uid="{00000000-0005-0000-0000-00005B320000}"/>
    <cellStyle name="20% - Accent6 2 2 3 3 2" xfId="18240" xr:uid="{00000000-0005-0000-0000-00005C320000}"/>
    <cellStyle name="20% - Accent6 2 2 3 3 2 2" xfId="18241" xr:uid="{00000000-0005-0000-0000-00005D320000}"/>
    <cellStyle name="20% - Accent6 2 2 3 3 2 2 2" xfId="18242" xr:uid="{00000000-0005-0000-0000-00005E320000}"/>
    <cellStyle name="20% - Accent6 2 2 3 3 2 2 3" xfId="18243" xr:uid="{00000000-0005-0000-0000-00005F320000}"/>
    <cellStyle name="20% - Accent6 2 2 3 3 2 2_OATT calc" xfId="18244" xr:uid="{00000000-0005-0000-0000-000060320000}"/>
    <cellStyle name="20% - Accent6 2 2 3 3 2 3" xfId="18245" xr:uid="{00000000-0005-0000-0000-000061320000}"/>
    <cellStyle name="20% - Accent6 2 2 3 3 2 4" xfId="18246" xr:uid="{00000000-0005-0000-0000-000062320000}"/>
    <cellStyle name="20% - Accent6 2 2 3 3 2 5" xfId="18247" xr:uid="{00000000-0005-0000-0000-000063320000}"/>
    <cellStyle name="20% - Accent6 2 2 3 3 2_OATT calc" xfId="18248" xr:uid="{00000000-0005-0000-0000-000064320000}"/>
    <cellStyle name="20% - Accent6 2 2 3 3 3" xfId="18249" xr:uid="{00000000-0005-0000-0000-000065320000}"/>
    <cellStyle name="20% - Accent6 2 2 3 3 3 2" xfId="18250" xr:uid="{00000000-0005-0000-0000-000066320000}"/>
    <cellStyle name="20% - Accent6 2 2 3 3 3 2 2" xfId="18251" xr:uid="{00000000-0005-0000-0000-000067320000}"/>
    <cellStyle name="20% - Accent6 2 2 3 3 3 2 3" xfId="18252" xr:uid="{00000000-0005-0000-0000-000068320000}"/>
    <cellStyle name="20% - Accent6 2 2 3 3 3 2_OATT calc" xfId="18253" xr:uid="{00000000-0005-0000-0000-000069320000}"/>
    <cellStyle name="20% - Accent6 2 2 3 3 3 3" xfId="18254" xr:uid="{00000000-0005-0000-0000-00006A320000}"/>
    <cellStyle name="20% - Accent6 2 2 3 3 3 4" xfId="18255" xr:uid="{00000000-0005-0000-0000-00006B320000}"/>
    <cellStyle name="20% - Accent6 2 2 3 3 3_OATT calc" xfId="18256" xr:uid="{00000000-0005-0000-0000-00006C320000}"/>
    <cellStyle name="20% - Accent6 2 2 3 3 4" xfId="18257" xr:uid="{00000000-0005-0000-0000-00006D320000}"/>
    <cellStyle name="20% - Accent6 2 2 3 3 4 2" xfId="18258" xr:uid="{00000000-0005-0000-0000-00006E320000}"/>
    <cellStyle name="20% - Accent6 2 2 3 3 4 3" xfId="18259" xr:uid="{00000000-0005-0000-0000-00006F320000}"/>
    <cellStyle name="20% - Accent6 2 2 3 3 4_OATT calc" xfId="18260" xr:uid="{00000000-0005-0000-0000-000070320000}"/>
    <cellStyle name="20% - Accent6 2 2 3 3 5" xfId="18261" xr:uid="{00000000-0005-0000-0000-000071320000}"/>
    <cellStyle name="20% - Accent6 2 2 3 3 6" xfId="18262" xr:uid="{00000000-0005-0000-0000-000072320000}"/>
    <cellStyle name="20% - Accent6 2 2 3 3 7" xfId="18263" xr:uid="{00000000-0005-0000-0000-000073320000}"/>
    <cellStyle name="20% - Accent6 2 2 3 3 8" xfId="18264" xr:uid="{00000000-0005-0000-0000-000074320000}"/>
    <cellStyle name="20% - Accent6 2 2 3 3 9" xfId="18265" xr:uid="{00000000-0005-0000-0000-000075320000}"/>
    <cellStyle name="20% - Accent6 2 2 3 3_OATT calc" xfId="18266" xr:uid="{00000000-0005-0000-0000-000076320000}"/>
    <cellStyle name="20% - Accent6 2 2 3 4" xfId="5447" xr:uid="{00000000-0005-0000-0000-000077320000}"/>
    <cellStyle name="20% - Accent6 2 2 3 4 2" xfId="18267" xr:uid="{00000000-0005-0000-0000-000078320000}"/>
    <cellStyle name="20% - Accent6 2 2 3 4 2 2" xfId="18268" xr:uid="{00000000-0005-0000-0000-000079320000}"/>
    <cellStyle name="20% - Accent6 2 2 3 4 2 3" xfId="18269" xr:uid="{00000000-0005-0000-0000-00007A320000}"/>
    <cellStyle name="20% - Accent6 2 2 3 4 2_OATT calc" xfId="18270" xr:uid="{00000000-0005-0000-0000-00007B320000}"/>
    <cellStyle name="20% - Accent6 2 2 3 4 3" xfId="18271" xr:uid="{00000000-0005-0000-0000-00007C320000}"/>
    <cellStyle name="20% - Accent6 2 2 3 4 4" xfId="18272" xr:uid="{00000000-0005-0000-0000-00007D320000}"/>
    <cellStyle name="20% - Accent6 2 2 3 4 5" xfId="18273" xr:uid="{00000000-0005-0000-0000-00007E320000}"/>
    <cellStyle name="20% - Accent6 2 2 3 4_OATT calc" xfId="18274" xr:uid="{00000000-0005-0000-0000-00007F320000}"/>
    <cellStyle name="20% - Accent6 2 2 3 5" xfId="18275" xr:uid="{00000000-0005-0000-0000-000080320000}"/>
    <cellStyle name="20% - Accent6 2 2 3 5 2" xfId="18276" xr:uid="{00000000-0005-0000-0000-000081320000}"/>
    <cellStyle name="20% - Accent6 2 2 3 5 2 2" xfId="18277" xr:uid="{00000000-0005-0000-0000-000082320000}"/>
    <cellStyle name="20% - Accent6 2 2 3 5 2 3" xfId="18278" xr:uid="{00000000-0005-0000-0000-000083320000}"/>
    <cellStyle name="20% - Accent6 2 2 3 5 2_OATT calc" xfId="18279" xr:uid="{00000000-0005-0000-0000-000084320000}"/>
    <cellStyle name="20% - Accent6 2 2 3 5 3" xfId="18280" xr:uid="{00000000-0005-0000-0000-000085320000}"/>
    <cellStyle name="20% - Accent6 2 2 3 5 4" xfId="18281" xr:uid="{00000000-0005-0000-0000-000086320000}"/>
    <cellStyle name="20% - Accent6 2 2 3 5_OATT calc" xfId="18282" xr:uid="{00000000-0005-0000-0000-000087320000}"/>
    <cellStyle name="20% - Accent6 2 2 3 6" xfId="18283" xr:uid="{00000000-0005-0000-0000-000088320000}"/>
    <cellStyle name="20% - Accent6 2 2 3 6 2" xfId="18284" xr:uid="{00000000-0005-0000-0000-000089320000}"/>
    <cellStyle name="20% - Accent6 2 2 3 6 3" xfId="18285" xr:uid="{00000000-0005-0000-0000-00008A320000}"/>
    <cellStyle name="20% - Accent6 2 2 3 6_OATT calc" xfId="18286" xr:uid="{00000000-0005-0000-0000-00008B320000}"/>
    <cellStyle name="20% - Accent6 2 2 3 7" xfId="18287" xr:uid="{00000000-0005-0000-0000-00008C320000}"/>
    <cellStyle name="20% - Accent6 2 2 3 8" xfId="18288" xr:uid="{00000000-0005-0000-0000-00008D320000}"/>
    <cellStyle name="20% - Accent6 2 2 3 9" xfId="18289" xr:uid="{00000000-0005-0000-0000-00008E320000}"/>
    <cellStyle name="20% - Accent6 2 2 3_OATT calc" xfId="18290" xr:uid="{00000000-0005-0000-0000-00008F320000}"/>
    <cellStyle name="20% - Accent6 2 2 4" xfId="3599" xr:uid="{00000000-0005-0000-0000-000090320000}"/>
    <cellStyle name="20% - Accent6 2 2 4 10" xfId="18291" xr:uid="{00000000-0005-0000-0000-000091320000}"/>
    <cellStyle name="20% - Accent6 2 2 4 11" xfId="18292" xr:uid="{00000000-0005-0000-0000-000092320000}"/>
    <cellStyle name="20% - Accent6 2 2 4 2" xfId="4700" xr:uid="{00000000-0005-0000-0000-000093320000}"/>
    <cellStyle name="20% - Accent6 2 2 4 2 10" xfId="18293" xr:uid="{00000000-0005-0000-0000-000094320000}"/>
    <cellStyle name="20% - Accent6 2 2 4 2 11" xfId="18294" xr:uid="{00000000-0005-0000-0000-000095320000}"/>
    <cellStyle name="20% - Accent6 2 2 4 2 2" xfId="18295" xr:uid="{00000000-0005-0000-0000-000096320000}"/>
    <cellStyle name="20% - Accent6 2 2 4 2 2 2" xfId="18296" xr:uid="{00000000-0005-0000-0000-000097320000}"/>
    <cellStyle name="20% - Accent6 2 2 4 2 2 2 2" xfId="18297" xr:uid="{00000000-0005-0000-0000-000098320000}"/>
    <cellStyle name="20% - Accent6 2 2 4 2 2 2 3" xfId="18298" xr:uid="{00000000-0005-0000-0000-000099320000}"/>
    <cellStyle name="20% - Accent6 2 2 4 2 2 2_OATT calc" xfId="18299" xr:uid="{00000000-0005-0000-0000-00009A320000}"/>
    <cellStyle name="20% - Accent6 2 2 4 2 2 3" xfId="18300" xr:uid="{00000000-0005-0000-0000-00009B320000}"/>
    <cellStyle name="20% - Accent6 2 2 4 2 2 4" xfId="18301" xr:uid="{00000000-0005-0000-0000-00009C320000}"/>
    <cellStyle name="20% - Accent6 2 2 4 2 2 5" xfId="18302" xr:uid="{00000000-0005-0000-0000-00009D320000}"/>
    <cellStyle name="20% - Accent6 2 2 4 2 2_OATT calc" xfId="18303" xr:uid="{00000000-0005-0000-0000-00009E320000}"/>
    <cellStyle name="20% - Accent6 2 2 4 2 3" xfId="18304" xr:uid="{00000000-0005-0000-0000-00009F320000}"/>
    <cellStyle name="20% - Accent6 2 2 4 2 3 2" xfId="18305" xr:uid="{00000000-0005-0000-0000-0000A0320000}"/>
    <cellStyle name="20% - Accent6 2 2 4 2 3 2 2" xfId="18306" xr:uid="{00000000-0005-0000-0000-0000A1320000}"/>
    <cellStyle name="20% - Accent6 2 2 4 2 3 2 3" xfId="18307" xr:uid="{00000000-0005-0000-0000-0000A2320000}"/>
    <cellStyle name="20% - Accent6 2 2 4 2 3 2_OATT calc" xfId="18308" xr:uid="{00000000-0005-0000-0000-0000A3320000}"/>
    <cellStyle name="20% - Accent6 2 2 4 2 3 3" xfId="18309" xr:uid="{00000000-0005-0000-0000-0000A4320000}"/>
    <cellStyle name="20% - Accent6 2 2 4 2 3 4" xfId="18310" xr:uid="{00000000-0005-0000-0000-0000A5320000}"/>
    <cellStyle name="20% - Accent6 2 2 4 2 3_OATT calc" xfId="18311" xr:uid="{00000000-0005-0000-0000-0000A6320000}"/>
    <cellStyle name="20% - Accent6 2 2 4 2 4" xfId="18312" xr:uid="{00000000-0005-0000-0000-0000A7320000}"/>
    <cellStyle name="20% - Accent6 2 2 4 2 4 2" xfId="18313" xr:uid="{00000000-0005-0000-0000-0000A8320000}"/>
    <cellStyle name="20% - Accent6 2 2 4 2 4 3" xfId="18314" xr:uid="{00000000-0005-0000-0000-0000A9320000}"/>
    <cellStyle name="20% - Accent6 2 2 4 2 4_OATT calc" xfId="18315" xr:uid="{00000000-0005-0000-0000-0000AA320000}"/>
    <cellStyle name="20% - Accent6 2 2 4 2 5" xfId="18316" xr:uid="{00000000-0005-0000-0000-0000AB320000}"/>
    <cellStyle name="20% - Accent6 2 2 4 2 6" xfId="18317" xr:uid="{00000000-0005-0000-0000-0000AC320000}"/>
    <cellStyle name="20% - Accent6 2 2 4 2 7" xfId="18318" xr:uid="{00000000-0005-0000-0000-0000AD320000}"/>
    <cellStyle name="20% - Accent6 2 2 4 2 8" xfId="18319" xr:uid="{00000000-0005-0000-0000-0000AE320000}"/>
    <cellStyle name="20% - Accent6 2 2 4 2 9" xfId="18320" xr:uid="{00000000-0005-0000-0000-0000AF320000}"/>
    <cellStyle name="20% - Accent6 2 2 4 2_OATT calc" xfId="18321" xr:uid="{00000000-0005-0000-0000-0000B0320000}"/>
    <cellStyle name="20% - Accent6 2 2 4 3" xfId="5663" xr:uid="{00000000-0005-0000-0000-0000B1320000}"/>
    <cellStyle name="20% - Accent6 2 2 4 3 2" xfId="18322" xr:uid="{00000000-0005-0000-0000-0000B2320000}"/>
    <cellStyle name="20% - Accent6 2 2 4 3 2 2" xfId="18323" xr:uid="{00000000-0005-0000-0000-0000B3320000}"/>
    <cellStyle name="20% - Accent6 2 2 4 3 2 3" xfId="18324" xr:uid="{00000000-0005-0000-0000-0000B4320000}"/>
    <cellStyle name="20% - Accent6 2 2 4 3 2_OATT calc" xfId="18325" xr:uid="{00000000-0005-0000-0000-0000B5320000}"/>
    <cellStyle name="20% - Accent6 2 2 4 3 3" xfId="18326" xr:uid="{00000000-0005-0000-0000-0000B6320000}"/>
    <cellStyle name="20% - Accent6 2 2 4 3 4" xfId="18327" xr:uid="{00000000-0005-0000-0000-0000B7320000}"/>
    <cellStyle name="20% - Accent6 2 2 4 3 5" xfId="18328" xr:uid="{00000000-0005-0000-0000-0000B8320000}"/>
    <cellStyle name="20% - Accent6 2 2 4 3_OATT calc" xfId="18329" xr:uid="{00000000-0005-0000-0000-0000B9320000}"/>
    <cellStyle name="20% - Accent6 2 2 4 4" xfId="18330" xr:uid="{00000000-0005-0000-0000-0000BA320000}"/>
    <cellStyle name="20% - Accent6 2 2 4 4 2" xfId="18331" xr:uid="{00000000-0005-0000-0000-0000BB320000}"/>
    <cellStyle name="20% - Accent6 2 2 4 4 2 2" xfId="18332" xr:uid="{00000000-0005-0000-0000-0000BC320000}"/>
    <cellStyle name="20% - Accent6 2 2 4 4 2 3" xfId="18333" xr:uid="{00000000-0005-0000-0000-0000BD320000}"/>
    <cellStyle name="20% - Accent6 2 2 4 4 2_OATT calc" xfId="18334" xr:uid="{00000000-0005-0000-0000-0000BE320000}"/>
    <cellStyle name="20% - Accent6 2 2 4 4 3" xfId="18335" xr:uid="{00000000-0005-0000-0000-0000BF320000}"/>
    <cellStyle name="20% - Accent6 2 2 4 4 4" xfId="18336" xr:uid="{00000000-0005-0000-0000-0000C0320000}"/>
    <cellStyle name="20% - Accent6 2 2 4 4_OATT calc" xfId="18337" xr:uid="{00000000-0005-0000-0000-0000C1320000}"/>
    <cellStyle name="20% - Accent6 2 2 4 5" xfId="18338" xr:uid="{00000000-0005-0000-0000-0000C2320000}"/>
    <cellStyle name="20% - Accent6 2 2 4 5 2" xfId="18339" xr:uid="{00000000-0005-0000-0000-0000C3320000}"/>
    <cellStyle name="20% - Accent6 2 2 4 5 3" xfId="18340" xr:uid="{00000000-0005-0000-0000-0000C4320000}"/>
    <cellStyle name="20% - Accent6 2 2 4 5_OATT calc" xfId="18341" xr:uid="{00000000-0005-0000-0000-0000C5320000}"/>
    <cellStyle name="20% - Accent6 2 2 4 6" xfId="18342" xr:uid="{00000000-0005-0000-0000-0000C6320000}"/>
    <cellStyle name="20% - Accent6 2 2 4 7" xfId="18343" xr:uid="{00000000-0005-0000-0000-0000C7320000}"/>
    <cellStyle name="20% - Accent6 2 2 4 8" xfId="18344" xr:uid="{00000000-0005-0000-0000-0000C8320000}"/>
    <cellStyle name="20% - Accent6 2 2 4 9" xfId="18345" xr:uid="{00000000-0005-0000-0000-0000C9320000}"/>
    <cellStyle name="20% - Accent6 2 2 4_OATT calc" xfId="18346" xr:uid="{00000000-0005-0000-0000-0000CA320000}"/>
    <cellStyle name="20% - Accent6 2 2 5" xfId="4279" xr:uid="{00000000-0005-0000-0000-0000CB320000}"/>
    <cellStyle name="20% - Accent6 2 2 5 10" xfId="18347" xr:uid="{00000000-0005-0000-0000-0000CC320000}"/>
    <cellStyle name="20% - Accent6 2 2 5 11" xfId="18348" xr:uid="{00000000-0005-0000-0000-0000CD320000}"/>
    <cellStyle name="20% - Accent6 2 2 5 2" xfId="18349" xr:uid="{00000000-0005-0000-0000-0000CE320000}"/>
    <cellStyle name="20% - Accent6 2 2 5 2 2" xfId="18350" xr:uid="{00000000-0005-0000-0000-0000CF320000}"/>
    <cellStyle name="20% - Accent6 2 2 5 2 2 2" xfId="18351" xr:uid="{00000000-0005-0000-0000-0000D0320000}"/>
    <cellStyle name="20% - Accent6 2 2 5 2 2 3" xfId="18352" xr:uid="{00000000-0005-0000-0000-0000D1320000}"/>
    <cellStyle name="20% - Accent6 2 2 5 2 2_OATT calc" xfId="18353" xr:uid="{00000000-0005-0000-0000-0000D2320000}"/>
    <cellStyle name="20% - Accent6 2 2 5 2 3" xfId="18354" xr:uid="{00000000-0005-0000-0000-0000D3320000}"/>
    <cellStyle name="20% - Accent6 2 2 5 2 4" xfId="18355" xr:uid="{00000000-0005-0000-0000-0000D4320000}"/>
    <cellStyle name="20% - Accent6 2 2 5 2 5" xfId="18356" xr:uid="{00000000-0005-0000-0000-0000D5320000}"/>
    <cellStyle name="20% - Accent6 2 2 5 2_OATT calc" xfId="18357" xr:uid="{00000000-0005-0000-0000-0000D6320000}"/>
    <cellStyle name="20% - Accent6 2 2 5 3" xfId="18358" xr:uid="{00000000-0005-0000-0000-0000D7320000}"/>
    <cellStyle name="20% - Accent6 2 2 5 3 2" xfId="18359" xr:uid="{00000000-0005-0000-0000-0000D8320000}"/>
    <cellStyle name="20% - Accent6 2 2 5 3 2 2" xfId="18360" xr:uid="{00000000-0005-0000-0000-0000D9320000}"/>
    <cellStyle name="20% - Accent6 2 2 5 3 2 3" xfId="18361" xr:uid="{00000000-0005-0000-0000-0000DA320000}"/>
    <cellStyle name="20% - Accent6 2 2 5 3 2_OATT calc" xfId="18362" xr:uid="{00000000-0005-0000-0000-0000DB320000}"/>
    <cellStyle name="20% - Accent6 2 2 5 3 3" xfId="18363" xr:uid="{00000000-0005-0000-0000-0000DC320000}"/>
    <cellStyle name="20% - Accent6 2 2 5 3 4" xfId="18364" xr:uid="{00000000-0005-0000-0000-0000DD320000}"/>
    <cellStyle name="20% - Accent6 2 2 5 3_OATT calc" xfId="18365" xr:uid="{00000000-0005-0000-0000-0000DE320000}"/>
    <cellStyle name="20% - Accent6 2 2 5 4" xfId="18366" xr:uid="{00000000-0005-0000-0000-0000DF320000}"/>
    <cellStyle name="20% - Accent6 2 2 5 4 2" xfId="18367" xr:uid="{00000000-0005-0000-0000-0000E0320000}"/>
    <cellStyle name="20% - Accent6 2 2 5 4 3" xfId="18368" xr:uid="{00000000-0005-0000-0000-0000E1320000}"/>
    <cellStyle name="20% - Accent6 2 2 5 4_OATT calc" xfId="18369" xr:uid="{00000000-0005-0000-0000-0000E2320000}"/>
    <cellStyle name="20% - Accent6 2 2 5 5" xfId="18370" xr:uid="{00000000-0005-0000-0000-0000E3320000}"/>
    <cellStyle name="20% - Accent6 2 2 5 6" xfId="18371" xr:uid="{00000000-0005-0000-0000-0000E4320000}"/>
    <cellStyle name="20% - Accent6 2 2 5 7" xfId="18372" xr:uid="{00000000-0005-0000-0000-0000E5320000}"/>
    <cellStyle name="20% - Accent6 2 2 5 8" xfId="18373" xr:uid="{00000000-0005-0000-0000-0000E6320000}"/>
    <cellStyle name="20% - Accent6 2 2 5 9" xfId="18374" xr:uid="{00000000-0005-0000-0000-0000E7320000}"/>
    <cellStyle name="20% - Accent6 2 2 5_OATT calc" xfId="18375" xr:uid="{00000000-0005-0000-0000-0000E8320000}"/>
    <cellStyle name="20% - Accent6 2 2 6" xfId="5179" xr:uid="{00000000-0005-0000-0000-0000E9320000}"/>
    <cellStyle name="20% - Accent6 2 2 6 2" xfId="18376" xr:uid="{00000000-0005-0000-0000-0000EA320000}"/>
    <cellStyle name="20% - Accent6 2 2 6 2 2" xfId="18377" xr:uid="{00000000-0005-0000-0000-0000EB320000}"/>
    <cellStyle name="20% - Accent6 2 2 6 2 3" xfId="18378" xr:uid="{00000000-0005-0000-0000-0000EC320000}"/>
    <cellStyle name="20% - Accent6 2 2 6 2_OATT calc" xfId="18379" xr:uid="{00000000-0005-0000-0000-0000ED320000}"/>
    <cellStyle name="20% - Accent6 2 2 6 3" xfId="18380" xr:uid="{00000000-0005-0000-0000-0000EE320000}"/>
    <cellStyle name="20% - Accent6 2 2 6 4" xfId="18381" xr:uid="{00000000-0005-0000-0000-0000EF320000}"/>
    <cellStyle name="20% - Accent6 2 2 6 5" xfId="18382" xr:uid="{00000000-0005-0000-0000-0000F0320000}"/>
    <cellStyle name="20% - Accent6 2 2 6_OATT calc" xfId="18383" xr:uid="{00000000-0005-0000-0000-0000F1320000}"/>
    <cellStyle name="20% - Accent6 2 2 7" xfId="3012" xr:uid="{00000000-0005-0000-0000-0000F2320000}"/>
    <cellStyle name="20% - Accent6 2 2 7 2" xfId="18384" xr:uid="{00000000-0005-0000-0000-0000F3320000}"/>
    <cellStyle name="20% - Accent6 2 2 7 2 2" xfId="18385" xr:uid="{00000000-0005-0000-0000-0000F4320000}"/>
    <cellStyle name="20% - Accent6 2 2 7 2 3" xfId="18386" xr:uid="{00000000-0005-0000-0000-0000F5320000}"/>
    <cellStyle name="20% - Accent6 2 2 7 2_OATT calc" xfId="18387" xr:uid="{00000000-0005-0000-0000-0000F6320000}"/>
    <cellStyle name="20% - Accent6 2 2 7 3" xfId="18388" xr:uid="{00000000-0005-0000-0000-0000F7320000}"/>
    <cellStyle name="20% - Accent6 2 2 7 4" xfId="18389" xr:uid="{00000000-0005-0000-0000-0000F8320000}"/>
    <cellStyle name="20% - Accent6 2 2 7_OATT calc" xfId="18390" xr:uid="{00000000-0005-0000-0000-0000F9320000}"/>
    <cellStyle name="20% - Accent6 2 2 8" xfId="18391" xr:uid="{00000000-0005-0000-0000-0000FA320000}"/>
    <cellStyle name="20% - Accent6 2 2 8 2" xfId="18392" xr:uid="{00000000-0005-0000-0000-0000FB320000}"/>
    <cellStyle name="20% - Accent6 2 2 8 2 2" xfId="18393" xr:uid="{00000000-0005-0000-0000-0000FC320000}"/>
    <cellStyle name="20% - Accent6 2 2 8 2 3" xfId="18394" xr:uid="{00000000-0005-0000-0000-0000FD320000}"/>
    <cellStyle name="20% - Accent6 2 2 8 2_OATT calc" xfId="18395" xr:uid="{00000000-0005-0000-0000-0000FE320000}"/>
    <cellStyle name="20% - Accent6 2 2 8 3" xfId="18396" xr:uid="{00000000-0005-0000-0000-0000FF320000}"/>
    <cellStyle name="20% - Accent6 2 2 8 4" xfId="18397" xr:uid="{00000000-0005-0000-0000-000000330000}"/>
    <cellStyle name="20% - Accent6 2 2 8_OATT calc" xfId="18398" xr:uid="{00000000-0005-0000-0000-000001330000}"/>
    <cellStyle name="20% - Accent6 2 2 9" xfId="18399" xr:uid="{00000000-0005-0000-0000-000002330000}"/>
    <cellStyle name="20% - Accent6 2 2 9 2" xfId="18400" xr:uid="{00000000-0005-0000-0000-000003330000}"/>
    <cellStyle name="20% - Accent6 2 2 9 3" xfId="18401" xr:uid="{00000000-0005-0000-0000-000004330000}"/>
    <cellStyle name="20% - Accent6 2 2 9_OATT calc" xfId="18402" xr:uid="{00000000-0005-0000-0000-000005330000}"/>
    <cellStyle name="20% - Accent6 2 2_OATT calc" xfId="18403" xr:uid="{00000000-0005-0000-0000-000006330000}"/>
    <cellStyle name="20% - Accent6 2 3" xfId="3063" xr:uid="{00000000-0005-0000-0000-000007330000}"/>
    <cellStyle name="20% - Accent6 2 3 2" xfId="18404" xr:uid="{00000000-0005-0000-0000-000008330000}"/>
    <cellStyle name="20% - Accent6 2 4" xfId="3109" xr:uid="{00000000-0005-0000-0000-000009330000}"/>
    <cellStyle name="20% - Accent6 2 4 10" xfId="18405" xr:uid="{00000000-0005-0000-0000-00000A330000}"/>
    <cellStyle name="20% - Accent6 2 4 11" xfId="18406" xr:uid="{00000000-0005-0000-0000-00000B330000}"/>
    <cellStyle name="20% - Accent6 2 4 12" xfId="18407" xr:uid="{00000000-0005-0000-0000-00000C330000}"/>
    <cellStyle name="20% - Accent6 2 4 2" xfId="3694" xr:uid="{00000000-0005-0000-0000-00000D330000}"/>
    <cellStyle name="20% - Accent6 2 4 2 10" xfId="18408" xr:uid="{00000000-0005-0000-0000-00000E330000}"/>
    <cellStyle name="20% - Accent6 2 4 2 11" xfId="18409" xr:uid="{00000000-0005-0000-0000-00000F330000}"/>
    <cellStyle name="20% - Accent6 2 4 2 2" xfId="4794" xr:uid="{00000000-0005-0000-0000-000010330000}"/>
    <cellStyle name="20% - Accent6 2 4 2 2 10" xfId="18410" xr:uid="{00000000-0005-0000-0000-000011330000}"/>
    <cellStyle name="20% - Accent6 2 4 2 2 11" xfId="18411" xr:uid="{00000000-0005-0000-0000-000012330000}"/>
    <cellStyle name="20% - Accent6 2 4 2 2 2" xfId="18412" xr:uid="{00000000-0005-0000-0000-000013330000}"/>
    <cellStyle name="20% - Accent6 2 4 2 2 2 2" xfId="18413" xr:uid="{00000000-0005-0000-0000-000014330000}"/>
    <cellStyle name="20% - Accent6 2 4 2 2 2 2 2" xfId="18414" xr:uid="{00000000-0005-0000-0000-000015330000}"/>
    <cellStyle name="20% - Accent6 2 4 2 2 2 2 3" xfId="18415" xr:uid="{00000000-0005-0000-0000-000016330000}"/>
    <cellStyle name="20% - Accent6 2 4 2 2 2 2_OATT calc" xfId="18416" xr:uid="{00000000-0005-0000-0000-000017330000}"/>
    <cellStyle name="20% - Accent6 2 4 2 2 2 3" xfId="18417" xr:uid="{00000000-0005-0000-0000-000018330000}"/>
    <cellStyle name="20% - Accent6 2 4 2 2 2 4" xfId="18418" xr:uid="{00000000-0005-0000-0000-000019330000}"/>
    <cellStyle name="20% - Accent6 2 4 2 2 2 5" xfId="18419" xr:uid="{00000000-0005-0000-0000-00001A330000}"/>
    <cellStyle name="20% - Accent6 2 4 2 2 2_OATT calc" xfId="18420" xr:uid="{00000000-0005-0000-0000-00001B330000}"/>
    <cellStyle name="20% - Accent6 2 4 2 2 3" xfId="18421" xr:uid="{00000000-0005-0000-0000-00001C330000}"/>
    <cellStyle name="20% - Accent6 2 4 2 2 3 2" xfId="18422" xr:uid="{00000000-0005-0000-0000-00001D330000}"/>
    <cellStyle name="20% - Accent6 2 4 2 2 3 2 2" xfId="18423" xr:uid="{00000000-0005-0000-0000-00001E330000}"/>
    <cellStyle name="20% - Accent6 2 4 2 2 3 2 3" xfId="18424" xr:uid="{00000000-0005-0000-0000-00001F330000}"/>
    <cellStyle name="20% - Accent6 2 4 2 2 3 2_OATT calc" xfId="18425" xr:uid="{00000000-0005-0000-0000-000020330000}"/>
    <cellStyle name="20% - Accent6 2 4 2 2 3 3" xfId="18426" xr:uid="{00000000-0005-0000-0000-000021330000}"/>
    <cellStyle name="20% - Accent6 2 4 2 2 3 4" xfId="18427" xr:uid="{00000000-0005-0000-0000-000022330000}"/>
    <cellStyle name="20% - Accent6 2 4 2 2 3_OATT calc" xfId="18428" xr:uid="{00000000-0005-0000-0000-000023330000}"/>
    <cellStyle name="20% - Accent6 2 4 2 2 4" xfId="18429" xr:uid="{00000000-0005-0000-0000-000024330000}"/>
    <cellStyle name="20% - Accent6 2 4 2 2 4 2" xfId="18430" xr:uid="{00000000-0005-0000-0000-000025330000}"/>
    <cellStyle name="20% - Accent6 2 4 2 2 4 3" xfId="18431" xr:uid="{00000000-0005-0000-0000-000026330000}"/>
    <cellStyle name="20% - Accent6 2 4 2 2 4_OATT calc" xfId="18432" xr:uid="{00000000-0005-0000-0000-000027330000}"/>
    <cellStyle name="20% - Accent6 2 4 2 2 5" xfId="18433" xr:uid="{00000000-0005-0000-0000-000028330000}"/>
    <cellStyle name="20% - Accent6 2 4 2 2 6" xfId="18434" xr:uid="{00000000-0005-0000-0000-000029330000}"/>
    <cellStyle name="20% - Accent6 2 4 2 2 7" xfId="18435" xr:uid="{00000000-0005-0000-0000-00002A330000}"/>
    <cellStyle name="20% - Accent6 2 4 2 2 8" xfId="18436" xr:uid="{00000000-0005-0000-0000-00002B330000}"/>
    <cellStyle name="20% - Accent6 2 4 2 2 9" xfId="18437" xr:uid="{00000000-0005-0000-0000-00002C330000}"/>
    <cellStyle name="20% - Accent6 2 4 2 2_OATT calc" xfId="18438" xr:uid="{00000000-0005-0000-0000-00002D330000}"/>
    <cellStyle name="20% - Accent6 2 4 2 3" xfId="5754" xr:uid="{00000000-0005-0000-0000-00002E330000}"/>
    <cellStyle name="20% - Accent6 2 4 2 3 2" xfId="18439" xr:uid="{00000000-0005-0000-0000-00002F330000}"/>
    <cellStyle name="20% - Accent6 2 4 2 3 2 2" xfId="18440" xr:uid="{00000000-0005-0000-0000-000030330000}"/>
    <cellStyle name="20% - Accent6 2 4 2 3 2 3" xfId="18441" xr:uid="{00000000-0005-0000-0000-000031330000}"/>
    <cellStyle name="20% - Accent6 2 4 2 3 2_OATT calc" xfId="18442" xr:uid="{00000000-0005-0000-0000-000032330000}"/>
    <cellStyle name="20% - Accent6 2 4 2 3 3" xfId="18443" xr:uid="{00000000-0005-0000-0000-000033330000}"/>
    <cellStyle name="20% - Accent6 2 4 2 3 4" xfId="18444" xr:uid="{00000000-0005-0000-0000-000034330000}"/>
    <cellStyle name="20% - Accent6 2 4 2 3 5" xfId="18445" xr:uid="{00000000-0005-0000-0000-000035330000}"/>
    <cellStyle name="20% - Accent6 2 4 2 3_OATT calc" xfId="18446" xr:uid="{00000000-0005-0000-0000-000036330000}"/>
    <cellStyle name="20% - Accent6 2 4 2 4" xfId="18447" xr:uid="{00000000-0005-0000-0000-000037330000}"/>
    <cellStyle name="20% - Accent6 2 4 2 4 2" xfId="18448" xr:uid="{00000000-0005-0000-0000-000038330000}"/>
    <cellStyle name="20% - Accent6 2 4 2 4 2 2" xfId="18449" xr:uid="{00000000-0005-0000-0000-000039330000}"/>
    <cellStyle name="20% - Accent6 2 4 2 4 2 3" xfId="18450" xr:uid="{00000000-0005-0000-0000-00003A330000}"/>
    <cellStyle name="20% - Accent6 2 4 2 4 2_OATT calc" xfId="18451" xr:uid="{00000000-0005-0000-0000-00003B330000}"/>
    <cellStyle name="20% - Accent6 2 4 2 4 3" xfId="18452" xr:uid="{00000000-0005-0000-0000-00003C330000}"/>
    <cellStyle name="20% - Accent6 2 4 2 4 4" xfId="18453" xr:uid="{00000000-0005-0000-0000-00003D330000}"/>
    <cellStyle name="20% - Accent6 2 4 2 4_OATT calc" xfId="18454" xr:uid="{00000000-0005-0000-0000-00003E330000}"/>
    <cellStyle name="20% - Accent6 2 4 2 5" xfId="18455" xr:uid="{00000000-0005-0000-0000-00003F330000}"/>
    <cellStyle name="20% - Accent6 2 4 2 5 2" xfId="18456" xr:uid="{00000000-0005-0000-0000-000040330000}"/>
    <cellStyle name="20% - Accent6 2 4 2 5 3" xfId="18457" xr:uid="{00000000-0005-0000-0000-000041330000}"/>
    <cellStyle name="20% - Accent6 2 4 2 5_OATT calc" xfId="18458" xr:uid="{00000000-0005-0000-0000-000042330000}"/>
    <cellStyle name="20% - Accent6 2 4 2 6" xfId="18459" xr:uid="{00000000-0005-0000-0000-000043330000}"/>
    <cellStyle name="20% - Accent6 2 4 2 7" xfId="18460" xr:uid="{00000000-0005-0000-0000-000044330000}"/>
    <cellStyle name="20% - Accent6 2 4 2 8" xfId="18461" xr:uid="{00000000-0005-0000-0000-000045330000}"/>
    <cellStyle name="20% - Accent6 2 4 2 9" xfId="18462" xr:uid="{00000000-0005-0000-0000-000046330000}"/>
    <cellStyle name="20% - Accent6 2 4 2_OATT calc" xfId="18463" xr:uid="{00000000-0005-0000-0000-000047330000}"/>
    <cellStyle name="20% - Accent6 2 4 3" xfId="4376" xr:uid="{00000000-0005-0000-0000-000048330000}"/>
    <cellStyle name="20% - Accent6 2 4 3 10" xfId="18464" xr:uid="{00000000-0005-0000-0000-000049330000}"/>
    <cellStyle name="20% - Accent6 2 4 3 11" xfId="18465" xr:uid="{00000000-0005-0000-0000-00004A330000}"/>
    <cellStyle name="20% - Accent6 2 4 3 2" xfId="18466" xr:uid="{00000000-0005-0000-0000-00004B330000}"/>
    <cellStyle name="20% - Accent6 2 4 3 2 2" xfId="18467" xr:uid="{00000000-0005-0000-0000-00004C330000}"/>
    <cellStyle name="20% - Accent6 2 4 3 2 2 2" xfId="18468" xr:uid="{00000000-0005-0000-0000-00004D330000}"/>
    <cellStyle name="20% - Accent6 2 4 3 2 2 3" xfId="18469" xr:uid="{00000000-0005-0000-0000-00004E330000}"/>
    <cellStyle name="20% - Accent6 2 4 3 2 2_OATT calc" xfId="18470" xr:uid="{00000000-0005-0000-0000-00004F330000}"/>
    <cellStyle name="20% - Accent6 2 4 3 2 3" xfId="18471" xr:uid="{00000000-0005-0000-0000-000050330000}"/>
    <cellStyle name="20% - Accent6 2 4 3 2 4" xfId="18472" xr:uid="{00000000-0005-0000-0000-000051330000}"/>
    <cellStyle name="20% - Accent6 2 4 3 2 5" xfId="18473" xr:uid="{00000000-0005-0000-0000-000052330000}"/>
    <cellStyle name="20% - Accent6 2 4 3 2_OATT calc" xfId="18474" xr:uid="{00000000-0005-0000-0000-000053330000}"/>
    <cellStyle name="20% - Accent6 2 4 3 3" xfId="18475" xr:uid="{00000000-0005-0000-0000-000054330000}"/>
    <cellStyle name="20% - Accent6 2 4 3 3 2" xfId="18476" xr:uid="{00000000-0005-0000-0000-000055330000}"/>
    <cellStyle name="20% - Accent6 2 4 3 3 2 2" xfId="18477" xr:uid="{00000000-0005-0000-0000-000056330000}"/>
    <cellStyle name="20% - Accent6 2 4 3 3 2 3" xfId="18478" xr:uid="{00000000-0005-0000-0000-000057330000}"/>
    <cellStyle name="20% - Accent6 2 4 3 3 2_OATT calc" xfId="18479" xr:uid="{00000000-0005-0000-0000-000058330000}"/>
    <cellStyle name="20% - Accent6 2 4 3 3 3" xfId="18480" xr:uid="{00000000-0005-0000-0000-000059330000}"/>
    <cellStyle name="20% - Accent6 2 4 3 3 4" xfId="18481" xr:uid="{00000000-0005-0000-0000-00005A330000}"/>
    <cellStyle name="20% - Accent6 2 4 3 3_OATT calc" xfId="18482" xr:uid="{00000000-0005-0000-0000-00005B330000}"/>
    <cellStyle name="20% - Accent6 2 4 3 4" xfId="18483" xr:uid="{00000000-0005-0000-0000-00005C330000}"/>
    <cellStyle name="20% - Accent6 2 4 3 4 2" xfId="18484" xr:uid="{00000000-0005-0000-0000-00005D330000}"/>
    <cellStyle name="20% - Accent6 2 4 3 4 3" xfId="18485" xr:uid="{00000000-0005-0000-0000-00005E330000}"/>
    <cellStyle name="20% - Accent6 2 4 3 4_OATT calc" xfId="18486" xr:uid="{00000000-0005-0000-0000-00005F330000}"/>
    <cellStyle name="20% - Accent6 2 4 3 5" xfId="18487" xr:uid="{00000000-0005-0000-0000-000060330000}"/>
    <cellStyle name="20% - Accent6 2 4 3 6" xfId="18488" xr:uid="{00000000-0005-0000-0000-000061330000}"/>
    <cellStyle name="20% - Accent6 2 4 3 7" xfId="18489" xr:uid="{00000000-0005-0000-0000-000062330000}"/>
    <cellStyle name="20% - Accent6 2 4 3 8" xfId="18490" xr:uid="{00000000-0005-0000-0000-000063330000}"/>
    <cellStyle name="20% - Accent6 2 4 3 9" xfId="18491" xr:uid="{00000000-0005-0000-0000-000064330000}"/>
    <cellStyle name="20% - Accent6 2 4 3_OATT calc" xfId="18492" xr:uid="{00000000-0005-0000-0000-000065330000}"/>
    <cellStyle name="20% - Accent6 2 4 4" xfId="5273" xr:uid="{00000000-0005-0000-0000-000066330000}"/>
    <cellStyle name="20% - Accent6 2 4 4 2" xfId="18493" xr:uid="{00000000-0005-0000-0000-000067330000}"/>
    <cellStyle name="20% - Accent6 2 4 4 2 2" xfId="18494" xr:uid="{00000000-0005-0000-0000-000068330000}"/>
    <cellStyle name="20% - Accent6 2 4 4 2 3" xfId="18495" xr:uid="{00000000-0005-0000-0000-000069330000}"/>
    <cellStyle name="20% - Accent6 2 4 4 2_OATT calc" xfId="18496" xr:uid="{00000000-0005-0000-0000-00006A330000}"/>
    <cellStyle name="20% - Accent6 2 4 4 3" xfId="18497" xr:uid="{00000000-0005-0000-0000-00006B330000}"/>
    <cellStyle name="20% - Accent6 2 4 4 4" xfId="18498" xr:uid="{00000000-0005-0000-0000-00006C330000}"/>
    <cellStyle name="20% - Accent6 2 4 4 5" xfId="18499" xr:uid="{00000000-0005-0000-0000-00006D330000}"/>
    <cellStyle name="20% - Accent6 2 4 4_OATT calc" xfId="18500" xr:uid="{00000000-0005-0000-0000-00006E330000}"/>
    <cellStyle name="20% - Accent6 2 4 5" xfId="18501" xr:uid="{00000000-0005-0000-0000-00006F330000}"/>
    <cellStyle name="20% - Accent6 2 4 5 2" xfId="18502" xr:uid="{00000000-0005-0000-0000-000070330000}"/>
    <cellStyle name="20% - Accent6 2 4 5 2 2" xfId="18503" xr:uid="{00000000-0005-0000-0000-000071330000}"/>
    <cellStyle name="20% - Accent6 2 4 5 2 3" xfId="18504" xr:uid="{00000000-0005-0000-0000-000072330000}"/>
    <cellStyle name="20% - Accent6 2 4 5 2_OATT calc" xfId="18505" xr:uid="{00000000-0005-0000-0000-000073330000}"/>
    <cellStyle name="20% - Accent6 2 4 5 3" xfId="18506" xr:uid="{00000000-0005-0000-0000-000074330000}"/>
    <cellStyle name="20% - Accent6 2 4 5 4" xfId="18507" xr:uid="{00000000-0005-0000-0000-000075330000}"/>
    <cellStyle name="20% - Accent6 2 4 5_OATT calc" xfId="18508" xr:uid="{00000000-0005-0000-0000-000076330000}"/>
    <cellStyle name="20% - Accent6 2 4 6" xfId="18509" xr:uid="{00000000-0005-0000-0000-000077330000}"/>
    <cellStyle name="20% - Accent6 2 4 6 2" xfId="18510" xr:uid="{00000000-0005-0000-0000-000078330000}"/>
    <cellStyle name="20% - Accent6 2 4 6 3" xfId="18511" xr:uid="{00000000-0005-0000-0000-000079330000}"/>
    <cellStyle name="20% - Accent6 2 4 6_OATT calc" xfId="18512" xr:uid="{00000000-0005-0000-0000-00007A330000}"/>
    <cellStyle name="20% - Accent6 2 4 7" xfId="18513" xr:uid="{00000000-0005-0000-0000-00007B330000}"/>
    <cellStyle name="20% - Accent6 2 4 8" xfId="18514" xr:uid="{00000000-0005-0000-0000-00007C330000}"/>
    <cellStyle name="20% - Accent6 2 4 9" xfId="18515" xr:uid="{00000000-0005-0000-0000-00007D330000}"/>
    <cellStyle name="20% - Accent6 2 4_OATT calc" xfId="18516" xr:uid="{00000000-0005-0000-0000-00007E330000}"/>
    <cellStyle name="20% - Accent6 2 5" xfId="4200" xr:uid="{00000000-0005-0000-0000-00007F330000}"/>
    <cellStyle name="20% - Accent6 2 5 2" xfId="18517" xr:uid="{00000000-0005-0000-0000-000080330000}"/>
    <cellStyle name="20% - Accent6 2 5 2 2" xfId="18518" xr:uid="{00000000-0005-0000-0000-000081330000}"/>
    <cellStyle name="20% - Accent6 2 5 2 3" xfId="18519" xr:uid="{00000000-0005-0000-0000-000082330000}"/>
    <cellStyle name="20% - Accent6 2 5 2_OATT calc" xfId="18520" xr:uid="{00000000-0005-0000-0000-000083330000}"/>
    <cellStyle name="20% - Accent6 2 5 3" xfId="18521" xr:uid="{00000000-0005-0000-0000-000084330000}"/>
    <cellStyle name="20% - Accent6 2 5 4" xfId="18522" xr:uid="{00000000-0005-0000-0000-000085330000}"/>
    <cellStyle name="20% - Accent6 2 5 5" xfId="18523" xr:uid="{00000000-0005-0000-0000-000086330000}"/>
    <cellStyle name="20% - Accent6 2 5_OATT calc" xfId="18524" xr:uid="{00000000-0005-0000-0000-000087330000}"/>
    <cellStyle name="20% - Accent6 2 6" xfId="3999" xr:uid="{00000000-0005-0000-0000-000088330000}"/>
    <cellStyle name="20% - Accent6 2 6 2" xfId="6020" xr:uid="{00000000-0005-0000-0000-000089330000}"/>
    <cellStyle name="20% - Accent6 2 6 2 2" xfId="18525" xr:uid="{00000000-0005-0000-0000-00008A330000}"/>
    <cellStyle name="20% - Accent6 2 6 2 3" xfId="18526" xr:uid="{00000000-0005-0000-0000-00008B330000}"/>
    <cellStyle name="20% - Accent6 2 6 2_OATT calc" xfId="18527" xr:uid="{00000000-0005-0000-0000-00008C330000}"/>
    <cellStyle name="20% - Accent6 2 6 3" xfId="18528" xr:uid="{00000000-0005-0000-0000-00008D330000}"/>
    <cellStyle name="20% - Accent6 2 6 4" xfId="18529" xr:uid="{00000000-0005-0000-0000-00008E330000}"/>
    <cellStyle name="20% - Accent6 2 6_OATT calc" xfId="18530" xr:uid="{00000000-0005-0000-0000-00008F330000}"/>
    <cellStyle name="20% - Accent6 2 7" xfId="2933" xr:uid="{00000000-0005-0000-0000-000090330000}"/>
    <cellStyle name="20% - Accent6 2 7 2" xfId="18531" xr:uid="{00000000-0005-0000-0000-000091330000}"/>
    <cellStyle name="20% - Accent6 2 7 3" xfId="18532" xr:uid="{00000000-0005-0000-0000-000092330000}"/>
    <cellStyle name="20% - Accent6 2 7_OATT calc" xfId="18533" xr:uid="{00000000-0005-0000-0000-000093330000}"/>
    <cellStyle name="20% - Accent6 2 8" xfId="18534" xr:uid="{00000000-0005-0000-0000-000094330000}"/>
    <cellStyle name="20% - Accent6 2 9" xfId="18535" xr:uid="{00000000-0005-0000-0000-000095330000}"/>
    <cellStyle name="20% - Accent6 2_OATT calc" xfId="18536" xr:uid="{00000000-0005-0000-0000-000096330000}"/>
    <cellStyle name="20% - Accent6 20" xfId="18537" xr:uid="{00000000-0005-0000-0000-000097330000}"/>
    <cellStyle name="20% - Accent6 21" xfId="18538" xr:uid="{00000000-0005-0000-0000-000098330000}"/>
    <cellStyle name="20% - Accent6 22" xfId="18539" xr:uid="{00000000-0005-0000-0000-000099330000}"/>
    <cellStyle name="20% - Accent6 23" xfId="18540" xr:uid="{00000000-0005-0000-0000-00009A330000}"/>
    <cellStyle name="20% - Accent6 24" xfId="18541" xr:uid="{00000000-0005-0000-0000-00009B330000}"/>
    <cellStyle name="20% - Accent6 25" xfId="18542" xr:uid="{00000000-0005-0000-0000-00009C330000}"/>
    <cellStyle name="20% - Accent6 26" xfId="18543" xr:uid="{00000000-0005-0000-0000-00009D330000}"/>
    <cellStyle name="20% - Accent6 27" xfId="18544" xr:uid="{00000000-0005-0000-0000-00009E330000}"/>
    <cellStyle name="20% - Accent6 28" xfId="18545" xr:uid="{00000000-0005-0000-0000-00009F330000}"/>
    <cellStyle name="20% - Accent6 29" xfId="18546" xr:uid="{00000000-0005-0000-0000-0000A0330000}"/>
    <cellStyle name="20% - Accent6 3" xfId="37" xr:uid="{00000000-0005-0000-0000-0000A1330000}"/>
    <cellStyle name="20% - Accent6 3 10" xfId="18547" xr:uid="{00000000-0005-0000-0000-0000A2330000}"/>
    <cellStyle name="20% - Accent6 3 11" xfId="18548" xr:uid="{00000000-0005-0000-0000-0000A3330000}"/>
    <cellStyle name="20% - Accent6 3 12" xfId="18549" xr:uid="{00000000-0005-0000-0000-0000A4330000}"/>
    <cellStyle name="20% - Accent6 3 13" xfId="18550" xr:uid="{00000000-0005-0000-0000-0000A5330000}"/>
    <cellStyle name="20% - Accent6 3 14" xfId="18551" xr:uid="{00000000-0005-0000-0000-0000A6330000}"/>
    <cellStyle name="20% - Accent6 3 15" xfId="18552" xr:uid="{00000000-0005-0000-0000-0000A7330000}"/>
    <cellStyle name="20% - Accent6 3 2" xfId="38" xr:uid="{00000000-0005-0000-0000-0000A8330000}"/>
    <cellStyle name="20% - Accent6 3 2 10" xfId="18553" xr:uid="{00000000-0005-0000-0000-0000A9330000}"/>
    <cellStyle name="20% - Accent6 3 2 11" xfId="18554" xr:uid="{00000000-0005-0000-0000-0000AA330000}"/>
    <cellStyle name="20% - Accent6 3 2 12" xfId="18555" xr:uid="{00000000-0005-0000-0000-0000AB330000}"/>
    <cellStyle name="20% - Accent6 3 2 13" xfId="18556" xr:uid="{00000000-0005-0000-0000-0000AC330000}"/>
    <cellStyle name="20% - Accent6 3 2 14" xfId="18557" xr:uid="{00000000-0005-0000-0000-0000AD330000}"/>
    <cellStyle name="20% - Accent6 3 2 2" xfId="3188" xr:uid="{00000000-0005-0000-0000-0000AE330000}"/>
    <cellStyle name="20% - Accent6 3 2 2 10" xfId="18558" xr:uid="{00000000-0005-0000-0000-0000AF330000}"/>
    <cellStyle name="20% - Accent6 3 2 2 11" xfId="18559" xr:uid="{00000000-0005-0000-0000-0000B0330000}"/>
    <cellStyle name="20% - Accent6 3 2 2 12" xfId="18560" xr:uid="{00000000-0005-0000-0000-0000B1330000}"/>
    <cellStyle name="20% - Accent6 3 2 2 2" xfId="3777" xr:uid="{00000000-0005-0000-0000-0000B2330000}"/>
    <cellStyle name="20% - Accent6 3 2 2 2 10" xfId="18561" xr:uid="{00000000-0005-0000-0000-0000B3330000}"/>
    <cellStyle name="20% - Accent6 3 2 2 2 11" xfId="18562" xr:uid="{00000000-0005-0000-0000-0000B4330000}"/>
    <cellStyle name="20% - Accent6 3 2 2 2 2" xfId="4878" xr:uid="{00000000-0005-0000-0000-0000B5330000}"/>
    <cellStyle name="20% - Accent6 3 2 2 2 2 10" xfId="18563" xr:uid="{00000000-0005-0000-0000-0000B6330000}"/>
    <cellStyle name="20% - Accent6 3 2 2 2 2 11" xfId="18564" xr:uid="{00000000-0005-0000-0000-0000B7330000}"/>
    <cellStyle name="20% - Accent6 3 2 2 2 2 2" xfId="18565" xr:uid="{00000000-0005-0000-0000-0000B8330000}"/>
    <cellStyle name="20% - Accent6 3 2 2 2 2 2 2" xfId="18566" xr:uid="{00000000-0005-0000-0000-0000B9330000}"/>
    <cellStyle name="20% - Accent6 3 2 2 2 2 2 2 2" xfId="18567" xr:uid="{00000000-0005-0000-0000-0000BA330000}"/>
    <cellStyle name="20% - Accent6 3 2 2 2 2 2 2 3" xfId="18568" xr:uid="{00000000-0005-0000-0000-0000BB330000}"/>
    <cellStyle name="20% - Accent6 3 2 2 2 2 2 2_OATT calc" xfId="18569" xr:uid="{00000000-0005-0000-0000-0000BC330000}"/>
    <cellStyle name="20% - Accent6 3 2 2 2 2 2 3" xfId="18570" xr:uid="{00000000-0005-0000-0000-0000BD330000}"/>
    <cellStyle name="20% - Accent6 3 2 2 2 2 2 4" xfId="18571" xr:uid="{00000000-0005-0000-0000-0000BE330000}"/>
    <cellStyle name="20% - Accent6 3 2 2 2 2 2 5" xfId="18572" xr:uid="{00000000-0005-0000-0000-0000BF330000}"/>
    <cellStyle name="20% - Accent6 3 2 2 2 2 2_OATT calc" xfId="18573" xr:uid="{00000000-0005-0000-0000-0000C0330000}"/>
    <cellStyle name="20% - Accent6 3 2 2 2 2 3" xfId="18574" xr:uid="{00000000-0005-0000-0000-0000C1330000}"/>
    <cellStyle name="20% - Accent6 3 2 2 2 2 3 2" xfId="18575" xr:uid="{00000000-0005-0000-0000-0000C2330000}"/>
    <cellStyle name="20% - Accent6 3 2 2 2 2 3 2 2" xfId="18576" xr:uid="{00000000-0005-0000-0000-0000C3330000}"/>
    <cellStyle name="20% - Accent6 3 2 2 2 2 3 2 3" xfId="18577" xr:uid="{00000000-0005-0000-0000-0000C4330000}"/>
    <cellStyle name="20% - Accent6 3 2 2 2 2 3 2_OATT calc" xfId="18578" xr:uid="{00000000-0005-0000-0000-0000C5330000}"/>
    <cellStyle name="20% - Accent6 3 2 2 2 2 3 3" xfId="18579" xr:uid="{00000000-0005-0000-0000-0000C6330000}"/>
    <cellStyle name="20% - Accent6 3 2 2 2 2 3 4" xfId="18580" xr:uid="{00000000-0005-0000-0000-0000C7330000}"/>
    <cellStyle name="20% - Accent6 3 2 2 2 2 3_OATT calc" xfId="18581" xr:uid="{00000000-0005-0000-0000-0000C8330000}"/>
    <cellStyle name="20% - Accent6 3 2 2 2 2 4" xfId="18582" xr:uid="{00000000-0005-0000-0000-0000C9330000}"/>
    <cellStyle name="20% - Accent6 3 2 2 2 2 4 2" xfId="18583" xr:uid="{00000000-0005-0000-0000-0000CA330000}"/>
    <cellStyle name="20% - Accent6 3 2 2 2 2 4 3" xfId="18584" xr:uid="{00000000-0005-0000-0000-0000CB330000}"/>
    <cellStyle name="20% - Accent6 3 2 2 2 2 4_OATT calc" xfId="18585" xr:uid="{00000000-0005-0000-0000-0000CC330000}"/>
    <cellStyle name="20% - Accent6 3 2 2 2 2 5" xfId="18586" xr:uid="{00000000-0005-0000-0000-0000CD330000}"/>
    <cellStyle name="20% - Accent6 3 2 2 2 2 6" xfId="18587" xr:uid="{00000000-0005-0000-0000-0000CE330000}"/>
    <cellStyle name="20% - Accent6 3 2 2 2 2 7" xfId="18588" xr:uid="{00000000-0005-0000-0000-0000CF330000}"/>
    <cellStyle name="20% - Accent6 3 2 2 2 2 8" xfId="18589" xr:uid="{00000000-0005-0000-0000-0000D0330000}"/>
    <cellStyle name="20% - Accent6 3 2 2 2 2 9" xfId="18590" xr:uid="{00000000-0005-0000-0000-0000D1330000}"/>
    <cellStyle name="20% - Accent6 3 2 2 2 2_OATT calc" xfId="18591" xr:uid="{00000000-0005-0000-0000-0000D2330000}"/>
    <cellStyle name="20% - Accent6 3 2 2 2 3" xfId="5837" xr:uid="{00000000-0005-0000-0000-0000D3330000}"/>
    <cellStyle name="20% - Accent6 3 2 2 2 3 2" xfId="18592" xr:uid="{00000000-0005-0000-0000-0000D4330000}"/>
    <cellStyle name="20% - Accent6 3 2 2 2 3 2 2" xfId="18593" xr:uid="{00000000-0005-0000-0000-0000D5330000}"/>
    <cellStyle name="20% - Accent6 3 2 2 2 3 2 3" xfId="18594" xr:uid="{00000000-0005-0000-0000-0000D6330000}"/>
    <cellStyle name="20% - Accent6 3 2 2 2 3 2_OATT calc" xfId="18595" xr:uid="{00000000-0005-0000-0000-0000D7330000}"/>
    <cellStyle name="20% - Accent6 3 2 2 2 3 3" xfId="18596" xr:uid="{00000000-0005-0000-0000-0000D8330000}"/>
    <cellStyle name="20% - Accent6 3 2 2 2 3 4" xfId="18597" xr:uid="{00000000-0005-0000-0000-0000D9330000}"/>
    <cellStyle name="20% - Accent6 3 2 2 2 3 5" xfId="18598" xr:uid="{00000000-0005-0000-0000-0000DA330000}"/>
    <cellStyle name="20% - Accent6 3 2 2 2 3_OATT calc" xfId="18599" xr:uid="{00000000-0005-0000-0000-0000DB330000}"/>
    <cellStyle name="20% - Accent6 3 2 2 2 4" xfId="18600" xr:uid="{00000000-0005-0000-0000-0000DC330000}"/>
    <cellStyle name="20% - Accent6 3 2 2 2 4 2" xfId="18601" xr:uid="{00000000-0005-0000-0000-0000DD330000}"/>
    <cellStyle name="20% - Accent6 3 2 2 2 4 2 2" xfId="18602" xr:uid="{00000000-0005-0000-0000-0000DE330000}"/>
    <cellStyle name="20% - Accent6 3 2 2 2 4 2 3" xfId="18603" xr:uid="{00000000-0005-0000-0000-0000DF330000}"/>
    <cellStyle name="20% - Accent6 3 2 2 2 4 2_OATT calc" xfId="18604" xr:uid="{00000000-0005-0000-0000-0000E0330000}"/>
    <cellStyle name="20% - Accent6 3 2 2 2 4 3" xfId="18605" xr:uid="{00000000-0005-0000-0000-0000E1330000}"/>
    <cellStyle name="20% - Accent6 3 2 2 2 4 4" xfId="18606" xr:uid="{00000000-0005-0000-0000-0000E2330000}"/>
    <cellStyle name="20% - Accent6 3 2 2 2 4_OATT calc" xfId="18607" xr:uid="{00000000-0005-0000-0000-0000E3330000}"/>
    <cellStyle name="20% - Accent6 3 2 2 2 5" xfId="18608" xr:uid="{00000000-0005-0000-0000-0000E4330000}"/>
    <cellStyle name="20% - Accent6 3 2 2 2 5 2" xfId="18609" xr:uid="{00000000-0005-0000-0000-0000E5330000}"/>
    <cellStyle name="20% - Accent6 3 2 2 2 5 3" xfId="18610" xr:uid="{00000000-0005-0000-0000-0000E6330000}"/>
    <cellStyle name="20% - Accent6 3 2 2 2 5_OATT calc" xfId="18611" xr:uid="{00000000-0005-0000-0000-0000E7330000}"/>
    <cellStyle name="20% - Accent6 3 2 2 2 6" xfId="18612" xr:uid="{00000000-0005-0000-0000-0000E8330000}"/>
    <cellStyle name="20% - Accent6 3 2 2 2 7" xfId="18613" xr:uid="{00000000-0005-0000-0000-0000E9330000}"/>
    <cellStyle name="20% - Accent6 3 2 2 2 8" xfId="18614" xr:uid="{00000000-0005-0000-0000-0000EA330000}"/>
    <cellStyle name="20% - Accent6 3 2 2 2 9" xfId="18615" xr:uid="{00000000-0005-0000-0000-0000EB330000}"/>
    <cellStyle name="20% - Accent6 3 2 2 2_OATT calc" xfId="18616" xr:uid="{00000000-0005-0000-0000-0000EC330000}"/>
    <cellStyle name="20% - Accent6 3 2 2 3" xfId="4460" xr:uid="{00000000-0005-0000-0000-0000ED330000}"/>
    <cellStyle name="20% - Accent6 3 2 2 3 10" xfId="18617" xr:uid="{00000000-0005-0000-0000-0000EE330000}"/>
    <cellStyle name="20% - Accent6 3 2 2 3 11" xfId="18618" xr:uid="{00000000-0005-0000-0000-0000EF330000}"/>
    <cellStyle name="20% - Accent6 3 2 2 3 2" xfId="18619" xr:uid="{00000000-0005-0000-0000-0000F0330000}"/>
    <cellStyle name="20% - Accent6 3 2 2 3 2 2" xfId="18620" xr:uid="{00000000-0005-0000-0000-0000F1330000}"/>
    <cellStyle name="20% - Accent6 3 2 2 3 2 2 2" xfId="18621" xr:uid="{00000000-0005-0000-0000-0000F2330000}"/>
    <cellStyle name="20% - Accent6 3 2 2 3 2 2 3" xfId="18622" xr:uid="{00000000-0005-0000-0000-0000F3330000}"/>
    <cellStyle name="20% - Accent6 3 2 2 3 2 2_OATT calc" xfId="18623" xr:uid="{00000000-0005-0000-0000-0000F4330000}"/>
    <cellStyle name="20% - Accent6 3 2 2 3 2 3" xfId="18624" xr:uid="{00000000-0005-0000-0000-0000F5330000}"/>
    <cellStyle name="20% - Accent6 3 2 2 3 2 4" xfId="18625" xr:uid="{00000000-0005-0000-0000-0000F6330000}"/>
    <cellStyle name="20% - Accent6 3 2 2 3 2 5" xfId="18626" xr:uid="{00000000-0005-0000-0000-0000F7330000}"/>
    <cellStyle name="20% - Accent6 3 2 2 3 2_OATT calc" xfId="18627" xr:uid="{00000000-0005-0000-0000-0000F8330000}"/>
    <cellStyle name="20% - Accent6 3 2 2 3 3" xfId="18628" xr:uid="{00000000-0005-0000-0000-0000F9330000}"/>
    <cellStyle name="20% - Accent6 3 2 2 3 3 2" xfId="18629" xr:uid="{00000000-0005-0000-0000-0000FA330000}"/>
    <cellStyle name="20% - Accent6 3 2 2 3 3 2 2" xfId="18630" xr:uid="{00000000-0005-0000-0000-0000FB330000}"/>
    <cellStyle name="20% - Accent6 3 2 2 3 3 2 3" xfId="18631" xr:uid="{00000000-0005-0000-0000-0000FC330000}"/>
    <cellStyle name="20% - Accent6 3 2 2 3 3 2_OATT calc" xfId="18632" xr:uid="{00000000-0005-0000-0000-0000FD330000}"/>
    <cellStyle name="20% - Accent6 3 2 2 3 3 3" xfId="18633" xr:uid="{00000000-0005-0000-0000-0000FE330000}"/>
    <cellStyle name="20% - Accent6 3 2 2 3 3 4" xfId="18634" xr:uid="{00000000-0005-0000-0000-0000FF330000}"/>
    <cellStyle name="20% - Accent6 3 2 2 3 3_OATT calc" xfId="18635" xr:uid="{00000000-0005-0000-0000-000000340000}"/>
    <cellStyle name="20% - Accent6 3 2 2 3 4" xfId="18636" xr:uid="{00000000-0005-0000-0000-000001340000}"/>
    <cellStyle name="20% - Accent6 3 2 2 3 4 2" xfId="18637" xr:uid="{00000000-0005-0000-0000-000002340000}"/>
    <cellStyle name="20% - Accent6 3 2 2 3 4 3" xfId="18638" xr:uid="{00000000-0005-0000-0000-000003340000}"/>
    <cellStyle name="20% - Accent6 3 2 2 3 4_OATT calc" xfId="18639" xr:uid="{00000000-0005-0000-0000-000004340000}"/>
    <cellStyle name="20% - Accent6 3 2 2 3 5" xfId="18640" xr:uid="{00000000-0005-0000-0000-000005340000}"/>
    <cellStyle name="20% - Accent6 3 2 2 3 6" xfId="18641" xr:uid="{00000000-0005-0000-0000-000006340000}"/>
    <cellStyle name="20% - Accent6 3 2 2 3 7" xfId="18642" xr:uid="{00000000-0005-0000-0000-000007340000}"/>
    <cellStyle name="20% - Accent6 3 2 2 3 8" xfId="18643" xr:uid="{00000000-0005-0000-0000-000008340000}"/>
    <cellStyle name="20% - Accent6 3 2 2 3 9" xfId="18644" xr:uid="{00000000-0005-0000-0000-000009340000}"/>
    <cellStyle name="20% - Accent6 3 2 2 3_OATT calc" xfId="18645" xr:uid="{00000000-0005-0000-0000-00000A340000}"/>
    <cellStyle name="20% - Accent6 3 2 2 4" xfId="5360" xr:uid="{00000000-0005-0000-0000-00000B340000}"/>
    <cellStyle name="20% - Accent6 3 2 2 4 2" xfId="18646" xr:uid="{00000000-0005-0000-0000-00000C340000}"/>
    <cellStyle name="20% - Accent6 3 2 2 4 2 2" xfId="18647" xr:uid="{00000000-0005-0000-0000-00000D340000}"/>
    <cellStyle name="20% - Accent6 3 2 2 4 2 3" xfId="18648" xr:uid="{00000000-0005-0000-0000-00000E340000}"/>
    <cellStyle name="20% - Accent6 3 2 2 4 2_OATT calc" xfId="18649" xr:uid="{00000000-0005-0000-0000-00000F340000}"/>
    <cellStyle name="20% - Accent6 3 2 2 4 3" xfId="18650" xr:uid="{00000000-0005-0000-0000-000010340000}"/>
    <cellStyle name="20% - Accent6 3 2 2 4 4" xfId="18651" xr:uid="{00000000-0005-0000-0000-000011340000}"/>
    <cellStyle name="20% - Accent6 3 2 2 4 5" xfId="18652" xr:uid="{00000000-0005-0000-0000-000012340000}"/>
    <cellStyle name="20% - Accent6 3 2 2 4_OATT calc" xfId="18653" xr:uid="{00000000-0005-0000-0000-000013340000}"/>
    <cellStyle name="20% - Accent6 3 2 2 5" xfId="18654" xr:uid="{00000000-0005-0000-0000-000014340000}"/>
    <cellStyle name="20% - Accent6 3 2 2 5 2" xfId="18655" xr:uid="{00000000-0005-0000-0000-000015340000}"/>
    <cellStyle name="20% - Accent6 3 2 2 5 2 2" xfId="18656" xr:uid="{00000000-0005-0000-0000-000016340000}"/>
    <cellStyle name="20% - Accent6 3 2 2 5 2 3" xfId="18657" xr:uid="{00000000-0005-0000-0000-000017340000}"/>
    <cellStyle name="20% - Accent6 3 2 2 5 2_OATT calc" xfId="18658" xr:uid="{00000000-0005-0000-0000-000018340000}"/>
    <cellStyle name="20% - Accent6 3 2 2 5 3" xfId="18659" xr:uid="{00000000-0005-0000-0000-000019340000}"/>
    <cellStyle name="20% - Accent6 3 2 2 5 4" xfId="18660" xr:uid="{00000000-0005-0000-0000-00001A340000}"/>
    <cellStyle name="20% - Accent6 3 2 2 5_OATT calc" xfId="18661" xr:uid="{00000000-0005-0000-0000-00001B340000}"/>
    <cellStyle name="20% - Accent6 3 2 2 6" xfId="18662" xr:uid="{00000000-0005-0000-0000-00001C340000}"/>
    <cellStyle name="20% - Accent6 3 2 2 6 2" xfId="18663" xr:uid="{00000000-0005-0000-0000-00001D340000}"/>
    <cellStyle name="20% - Accent6 3 2 2 6 3" xfId="18664" xr:uid="{00000000-0005-0000-0000-00001E340000}"/>
    <cellStyle name="20% - Accent6 3 2 2 6_OATT calc" xfId="18665" xr:uid="{00000000-0005-0000-0000-00001F340000}"/>
    <cellStyle name="20% - Accent6 3 2 2 7" xfId="18666" xr:uid="{00000000-0005-0000-0000-000020340000}"/>
    <cellStyle name="20% - Accent6 3 2 2 8" xfId="18667" xr:uid="{00000000-0005-0000-0000-000021340000}"/>
    <cellStyle name="20% - Accent6 3 2 2 9" xfId="18668" xr:uid="{00000000-0005-0000-0000-000022340000}"/>
    <cellStyle name="20% - Accent6 3 2 2_OATT calc" xfId="18669" xr:uid="{00000000-0005-0000-0000-000023340000}"/>
    <cellStyle name="20% - Accent6 3 2 3" xfId="3344" xr:uid="{00000000-0005-0000-0000-000024340000}"/>
    <cellStyle name="20% - Accent6 3 2 3 10" xfId="18670" xr:uid="{00000000-0005-0000-0000-000025340000}"/>
    <cellStyle name="20% - Accent6 3 2 3 11" xfId="18671" xr:uid="{00000000-0005-0000-0000-000026340000}"/>
    <cellStyle name="20% - Accent6 3 2 3 12" xfId="18672" xr:uid="{00000000-0005-0000-0000-000027340000}"/>
    <cellStyle name="20% - Accent6 3 2 3 2" xfId="3926" xr:uid="{00000000-0005-0000-0000-000028340000}"/>
    <cellStyle name="20% - Accent6 3 2 3 2 10" xfId="18673" xr:uid="{00000000-0005-0000-0000-000029340000}"/>
    <cellStyle name="20% - Accent6 3 2 3 2 11" xfId="18674" xr:uid="{00000000-0005-0000-0000-00002A340000}"/>
    <cellStyle name="20% - Accent6 3 2 3 2 2" xfId="5027" xr:uid="{00000000-0005-0000-0000-00002B340000}"/>
    <cellStyle name="20% - Accent6 3 2 3 2 2 10" xfId="18675" xr:uid="{00000000-0005-0000-0000-00002C340000}"/>
    <cellStyle name="20% - Accent6 3 2 3 2 2 11" xfId="18676" xr:uid="{00000000-0005-0000-0000-00002D340000}"/>
    <cellStyle name="20% - Accent6 3 2 3 2 2 2" xfId="18677" xr:uid="{00000000-0005-0000-0000-00002E340000}"/>
    <cellStyle name="20% - Accent6 3 2 3 2 2 2 2" xfId="18678" xr:uid="{00000000-0005-0000-0000-00002F340000}"/>
    <cellStyle name="20% - Accent6 3 2 3 2 2 2 2 2" xfId="18679" xr:uid="{00000000-0005-0000-0000-000030340000}"/>
    <cellStyle name="20% - Accent6 3 2 3 2 2 2 2 3" xfId="18680" xr:uid="{00000000-0005-0000-0000-000031340000}"/>
    <cellStyle name="20% - Accent6 3 2 3 2 2 2 2_OATT calc" xfId="18681" xr:uid="{00000000-0005-0000-0000-000032340000}"/>
    <cellStyle name="20% - Accent6 3 2 3 2 2 2 3" xfId="18682" xr:uid="{00000000-0005-0000-0000-000033340000}"/>
    <cellStyle name="20% - Accent6 3 2 3 2 2 2 4" xfId="18683" xr:uid="{00000000-0005-0000-0000-000034340000}"/>
    <cellStyle name="20% - Accent6 3 2 3 2 2 2 5" xfId="18684" xr:uid="{00000000-0005-0000-0000-000035340000}"/>
    <cellStyle name="20% - Accent6 3 2 3 2 2 2_OATT calc" xfId="18685" xr:uid="{00000000-0005-0000-0000-000036340000}"/>
    <cellStyle name="20% - Accent6 3 2 3 2 2 3" xfId="18686" xr:uid="{00000000-0005-0000-0000-000037340000}"/>
    <cellStyle name="20% - Accent6 3 2 3 2 2 3 2" xfId="18687" xr:uid="{00000000-0005-0000-0000-000038340000}"/>
    <cellStyle name="20% - Accent6 3 2 3 2 2 3 2 2" xfId="18688" xr:uid="{00000000-0005-0000-0000-000039340000}"/>
    <cellStyle name="20% - Accent6 3 2 3 2 2 3 2 3" xfId="18689" xr:uid="{00000000-0005-0000-0000-00003A340000}"/>
    <cellStyle name="20% - Accent6 3 2 3 2 2 3 2_OATT calc" xfId="18690" xr:uid="{00000000-0005-0000-0000-00003B340000}"/>
    <cellStyle name="20% - Accent6 3 2 3 2 2 3 3" xfId="18691" xr:uid="{00000000-0005-0000-0000-00003C340000}"/>
    <cellStyle name="20% - Accent6 3 2 3 2 2 3 4" xfId="18692" xr:uid="{00000000-0005-0000-0000-00003D340000}"/>
    <cellStyle name="20% - Accent6 3 2 3 2 2 3_OATT calc" xfId="18693" xr:uid="{00000000-0005-0000-0000-00003E340000}"/>
    <cellStyle name="20% - Accent6 3 2 3 2 2 4" xfId="18694" xr:uid="{00000000-0005-0000-0000-00003F340000}"/>
    <cellStyle name="20% - Accent6 3 2 3 2 2 4 2" xfId="18695" xr:uid="{00000000-0005-0000-0000-000040340000}"/>
    <cellStyle name="20% - Accent6 3 2 3 2 2 4 3" xfId="18696" xr:uid="{00000000-0005-0000-0000-000041340000}"/>
    <cellStyle name="20% - Accent6 3 2 3 2 2 4_OATT calc" xfId="18697" xr:uid="{00000000-0005-0000-0000-000042340000}"/>
    <cellStyle name="20% - Accent6 3 2 3 2 2 5" xfId="18698" xr:uid="{00000000-0005-0000-0000-000043340000}"/>
    <cellStyle name="20% - Accent6 3 2 3 2 2 6" xfId="18699" xr:uid="{00000000-0005-0000-0000-000044340000}"/>
    <cellStyle name="20% - Accent6 3 2 3 2 2 7" xfId="18700" xr:uid="{00000000-0005-0000-0000-000045340000}"/>
    <cellStyle name="20% - Accent6 3 2 3 2 2 8" xfId="18701" xr:uid="{00000000-0005-0000-0000-000046340000}"/>
    <cellStyle name="20% - Accent6 3 2 3 2 2 9" xfId="18702" xr:uid="{00000000-0005-0000-0000-000047340000}"/>
    <cellStyle name="20% - Accent6 3 2 3 2 2_OATT calc" xfId="18703" xr:uid="{00000000-0005-0000-0000-000048340000}"/>
    <cellStyle name="20% - Accent6 3 2 3 2 3" xfId="5982" xr:uid="{00000000-0005-0000-0000-000049340000}"/>
    <cellStyle name="20% - Accent6 3 2 3 2 3 2" xfId="18704" xr:uid="{00000000-0005-0000-0000-00004A340000}"/>
    <cellStyle name="20% - Accent6 3 2 3 2 3 2 2" xfId="18705" xr:uid="{00000000-0005-0000-0000-00004B340000}"/>
    <cellStyle name="20% - Accent6 3 2 3 2 3 2 3" xfId="18706" xr:uid="{00000000-0005-0000-0000-00004C340000}"/>
    <cellStyle name="20% - Accent6 3 2 3 2 3 2_OATT calc" xfId="18707" xr:uid="{00000000-0005-0000-0000-00004D340000}"/>
    <cellStyle name="20% - Accent6 3 2 3 2 3 3" xfId="18708" xr:uid="{00000000-0005-0000-0000-00004E340000}"/>
    <cellStyle name="20% - Accent6 3 2 3 2 3 4" xfId="18709" xr:uid="{00000000-0005-0000-0000-00004F340000}"/>
    <cellStyle name="20% - Accent6 3 2 3 2 3 5" xfId="18710" xr:uid="{00000000-0005-0000-0000-000050340000}"/>
    <cellStyle name="20% - Accent6 3 2 3 2 3_OATT calc" xfId="18711" xr:uid="{00000000-0005-0000-0000-000051340000}"/>
    <cellStyle name="20% - Accent6 3 2 3 2 4" xfId="18712" xr:uid="{00000000-0005-0000-0000-000052340000}"/>
    <cellStyle name="20% - Accent6 3 2 3 2 4 2" xfId="18713" xr:uid="{00000000-0005-0000-0000-000053340000}"/>
    <cellStyle name="20% - Accent6 3 2 3 2 4 2 2" xfId="18714" xr:uid="{00000000-0005-0000-0000-000054340000}"/>
    <cellStyle name="20% - Accent6 3 2 3 2 4 2 3" xfId="18715" xr:uid="{00000000-0005-0000-0000-000055340000}"/>
    <cellStyle name="20% - Accent6 3 2 3 2 4 2_OATT calc" xfId="18716" xr:uid="{00000000-0005-0000-0000-000056340000}"/>
    <cellStyle name="20% - Accent6 3 2 3 2 4 3" xfId="18717" xr:uid="{00000000-0005-0000-0000-000057340000}"/>
    <cellStyle name="20% - Accent6 3 2 3 2 4 4" xfId="18718" xr:uid="{00000000-0005-0000-0000-000058340000}"/>
    <cellStyle name="20% - Accent6 3 2 3 2 4_OATT calc" xfId="18719" xr:uid="{00000000-0005-0000-0000-000059340000}"/>
    <cellStyle name="20% - Accent6 3 2 3 2 5" xfId="18720" xr:uid="{00000000-0005-0000-0000-00005A340000}"/>
    <cellStyle name="20% - Accent6 3 2 3 2 5 2" xfId="18721" xr:uid="{00000000-0005-0000-0000-00005B340000}"/>
    <cellStyle name="20% - Accent6 3 2 3 2 5 3" xfId="18722" xr:uid="{00000000-0005-0000-0000-00005C340000}"/>
    <cellStyle name="20% - Accent6 3 2 3 2 5_OATT calc" xfId="18723" xr:uid="{00000000-0005-0000-0000-00005D340000}"/>
    <cellStyle name="20% - Accent6 3 2 3 2 6" xfId="18724" xr:uid="{00000000-0005-0000-0000-00005E340000}"/>
    <cellStyle name="20% - Accent6 3 2 3 2 7" xfId="18725" xr:uid="{00000000-0005-0000-0000-00005F340000}"/>
    <cellStyle name="20% - Accent6 3 2 3 2 8" xfId="18726" xr:uid="{00000000-0005-0000-0000-000060340000}"/>
    <cellStyle name="20% - Accent6 3 2 3 2 9" xfId="18727" xr:uid="{00000000-0005-0000-0000-000061340000}"/>
    <cellStyle name="20% - Accent6 3 2 3 2_OATT calc" xfId="18728" xr:uid="{00000000-0005-0000-0000-000062340000}"/>
    <cellStyle name="20% - Accent6 3 2 3 3" xfId="4609" xr:uid="{00000000-0005-0000-0000-000063340000}"/>
    <cellStyle name="20% - Accent6 3 2 3 3 10" xfId="18729" xr:uid="{00000000-0005-0000-0000-000064340000}"/>
    <cellStyle name="20% - Accent6 3 2 3 3 11" xfId="18730" xr:uid="{00000000-0005-0000-0000-000065340000}"/>
    <cellStyle name="20% - Accent6 3 2 3 3 2" xfId="18731" xr:uid="{00000000-0005-0000-0000-000066340000}"/>
    <cellStyle name="20% - Accent6 3 2 3 3 2 2" xfId="18732" xr:uid="{00000000-0005-0000-0000-000067340000}"/>
    <cellStyle name="20% - Accent6 3 2 3 3 2 2 2" xfId="18733" xr:uid="{00000000-0005-0000-0000-000068340000}"/>
    <cellStyle name="20% - Accent6 3 2 3 3 2 2 3" xfId="18734" xr:uid="{00000000-0005-0000-0000-000069340000}"/>
    <cellStyle name="20% - Accent6 3 2 3 3 2 2_OATT calc" xfId="18735" xr:uid="{00000000-0005-0000-0000-00006A340000}"/>
    <cellStyle name="20% - Accent6 3 2 3 3 2 3" xfId="18736" xr:uid="{00000000-0005-0000-0000-00006B340000}"/>
    <cellStyle name="20% - Accent6 3 2 3 3 2 4" xfId="18737" xr:uid="{00000000-0005-0000-0000-00006C340000}"/>
    <cellStyle name="20% - Accent6 3 2 3 3 2 5" xfId="18738" xr:uid="{00000000-0005-0000-0000-00006D340000}"/>
    <cellStyle name="20% - Accent6 3 2 3 3 2_OATT calc" xfId="18739" xr:uid="{00000000-0005-0000-0000-00006E340000}"/>
    <cellStyle name="20% - Accent6 3 2 3 3 3" xfId="18740" xr:uid="{00000000-0005-0000-0000-00006F340000}"/>
    <cellStyle name="20% - Accent6 3 2 3 3 3 2" xfId="18741" xr:uid="{00000000-0005-0000-0000-000070340000}"/>
    <cellStyle name="20% - Accent6 3 2 3 3 3 2 2" xfId="18742" xr:uid="{00000000-0005-0000-0000-000071340000}"/>
    <cellStyle name="20% - Accent6 3 2 3 3 3 2 3" xfId="18743" xr:uid="{00000000-0005-0000-0000-000072340000}"/>
    <cellStyle name="20% - Accent6 3 2 3 3 3 2_OATT calc" xfId="18744" xr:uid="{00000000-0005-0000-0000-000073340000}"/>
    <cellStyle name="20% - Accent6 3 2 3 3 3 3" xfId="18745" xr:uid="{00000000-0005-0000-0000-000074340000}"/>
    <cellStyle name="20% - Accent6 3 2 3 3 3 4" xfId="18746" xr:uid="{00000000-0005-0000-0000-000075340000}"/>
    <cellStyle name="20% - Accent6 3 2 3 3 3_OATT calc" xfId="18747" xr:uid="{00000000-0005-0000-0000-000076340000}"/>
    <cellStyle name="20% - Accent6 3 2 3 3 4" xfId="18748" xr:uid="{00000000-0005-0000-0000-000077340000}"/>
    <cellStyle name="20% - Accent6 3 2 3 3 4 2" xfId="18749" xr:uid="{00000000-0005-0000-0000-000078340000}"/>
    <cellStyle name="20% - Accent6 3 2 3 3 4 3" xfId="18750" xr:uid="{00000000-0005-0000-0000-000079340000}"/>
    <cellStyle name="20% - Accent6 3 2 3 3 4_OATT calc" xfId="18751" xr:uid="{00000000-0005-0000-0000-00007A340000}"/>
    <cellStyle name="20% - Accent6 3 2 3 3 5" xfId="18752" xr:uid="{00000000-0005-0000-0000-00007B340000}"/>
    <cellStyle name="20% - Accent6 3 2 3 3 6" xfId="18753" xr:uid="{00000000-0005-0000-0000-00007C340000}"/>
    <cellStyle name="20% - Accent6 3 2 3 3 7" xfId="18754" xr:uid="{00000000-0005-0000-0000-00007D340000}"/>
    <cellStyle name="20% - Accent6 3 2 3 3 8" xfId="18755" xr:uid="{00000000-0005-0000-0000-00007E340000}"/>
    <cellStyle name="20% - Accent6 3 2 3 3 9" xfId="18756" xr:uid="{00000000-0005-0000-0000-00007F340000}"/>
    <cellStyle name="20% - Accent6 3 2 3 3_OATT calc" xfId="18757" xr:uid="{00000000-0005-0000-0000-000080340000}"/>
    <cellStyle name="20% - Accent6 3 2 3 4" xfId="5509" xr:uid="{00000000-0005-0000-0000-000081340000}"/>
    <cellStyle name="20% - Accent6 3 2 3 4 2" xfId="18758" xr:uid="{00000000-0005-0000-0000-000082340000}"/>
    <cellStyle name="20% - Accent6 3 2 3 4 2 2" xfId="18759" xr:uid="{00000000-0005-0000-0000-000083340000}"/>
    <cellStyle name="20% - Accent6 3 2 3 4 2 3" xfId="18760" xr:uid="{00000000-0005-0000-0000-000084340000}"/>
    <cellStyle name="20% - Accent6 3 2 3 4 2_OATT calc" xfId="18761" xr:uid="{00000000-0005-0000-0000-000085340000}"/>
    <cellStyle name="20% - Accent6 3 2 3 4 3" xfId="18762" xr:uid="{00000000-0005-0000-0000-000086340000}"/>
    <cellStyle name="20% - Accent6 3 2 3 4 4" xfId="18763" xr:uid="{00000000-0005-0000-0000-000087340000}"/>
    <cellStyle name="20% - Accent6 3 2 3 4 5" xfId="18764" xr:uid="{00000000-0005-0000-0000-000088340000}"/>
    <cellStyle name="20% - Accent6 3 2 3 4_OATT calc" xfId="18765" xr:uid="{00000000-0005-0000-0000-000089340000}"/>
    <cellStyle name="20% - Accent6 3 2 3 5" xfId="18766" xr:uid="{00000000-0005-0000-0000-00008A340000}"/>
    <cellStyle name="20% - Accent6 3 2 3 5 2" xfId="18767" xr:uid="{00000000-0005-0000-0000-00008B340000}"/>
    <cellStyle name="20% - Accent6 3 2 3 5 2 2" xfId="18768" xr:uid="{00000000-0005-0000-0000-00008C340000}"/>
    <cellStyle name="20% - Accent6 3 2 3 5 2 3" xfId="18769" xr:uid="{00000000-0005-0000-0000-00008D340000}"/>
    <cellStyle name="20% - Accent6 3 2 3 5 2_OATT calc" xfId="18770" xr:uid="{00000000-0005-0000-0000-00008E340000}"/>
    <cellStyle name="20% - Accent6 3 2 3 5 3" xfId="18771" xr:uid="{00000000-0005-0000-0000-00008F340000}"/>
    <cellStyle name="20% - Accent6 3 2 3 5 4" xfId="18772" xr:uid="{00000000-0005-0000-0000-000090340000}"/>
    <cellStyle name="20% - Accent6 3 2 3 5_OATT calc" xfId="18773" xr:uid="{00000000-0005-0000-0000-000091340000}"/>
    <cellStyle name="20% - Accent6 3 2 3 6" xfId="18774" xr:uid="{00000000-0005-0000-0000-000092340000}"/>
    <cellStyle name="20% - Accent6 3 2 3 6 2" xfId="18775" xr:uid="{00000000-0005-0000-0000-000093340000}"/>
    <cellStyle name="20% - Accent6 3 2 3 6 3" xfId="18776" xr:uid="{00000000-0005-0000-0000-000094340000}"/>
    <cellStyle name="20% - Accent6 3 2 3 6_OATT calc" xfId="18777" xr:uid="{00000000-0005-0000-0000-000095340000}"/>
    <cellStyle name="20% - Accent6 3 2 3 7" xfId="18778" xr:uid="{00000000-0005-0000-0000-000096340000}"/>
    <cellStyle name="20% - Accent6 3 2 3 8" xfId="18779" xr:uid="{00000000-0005-0000-0000-000097340000}"/>
    <cellStyle name="20% - Accent6 3 2 3 9" xfId="18780" xr:uid="{00000000-0005-0000-0000-000098340000}"/>
    <cellStyle name="20% - Accent6 3 2 3_OATT calc" xfId="18781" xr:uid="{00000000-0005-0000-0000-000099340000}"/>
    <cellStyle name="20% - Accent6 3 2 4" xfId="3656" xr:uid="{00000000-0005-0000-0000-00009A340000}"/>
    <cellStyle name="20% - Accent6 3 2 4 10" xfId="18782" xr:uid="{00000000-0005-0000-0000-00009B340000}"/>
    <cellStyle name="20% - Accent6 3 2 4 11" xfId="18783" xr:uid="{00000000-0005-0000-0000-00009C340000}"/>
    <cellStyle name="20% - Accent6 3 2 4 2" xfId="4757" xr:uid="{00000000-0005-0000-0000-00009D340000}"/>
    <cellStyle name="20% - Accent6 3 2 4 2 10" xfId="18784" xr:uid="{00000000-0005-0000-0000-00009E340000}"/>
    <cellStyle name="20% - Accent6 3 2 4 2 11" xfId="18785" xr:uid="{00000000-0005-0000-0000-00009F340000}"/>
    <cellStyle name="20% - Accent6 3 2 4 2 2" xfId="18786" xr:uid="{00000000-0005-0000-0000-0000A0340000}"/>
    <cellStyle name="20% - Accent6 3 2 4 2 2 2" xfId="18787" xr:uid="{00000000-0005-0000-0000-0000A1340000}"/>
    <cellStyle name="20% - Accent6 3 2 4 2 2 2 2" xfId="18788" xr:uid="{00000000-0005-0000-0000-0000A2340000}"/>
    <cellStyle name="20% - Accent6 3 2 4 2 2 2 3" xfId="18789" xr:uid="{00000000-0005-0000-0000-0000A3340000}"/>
    <cellStyle name="20% - Accent6 3 2 4 2 2 2_OATT calc" xfId="18790" xr:uid="{00000000-0005-0000-0000-0000A4340000}"/>
    <cellStyle name="20% - Accent6 3 2 4 2 2 3" xfId="18791" xr:uid="{00000000-0005-0000-0000-0000A5340000}"/>
    <cellStyle name="20% - Accent6 3 2 4 2 2 4" xfId="18792" xr:uid="{00000000-0005-0000-0000-0000A6340000}"/>
    <cellStyle name="20% - Accent6 3 2 4 2 2 5" xfId="18793" xr:uid="{00000000-0005-0000-0000-0000A7340000}"/>
    <cellStyle name="20% - Accent6 3 2 4 2 2_OATT calc" xfId="18794" xr:uid="{00000000-0005-0000-0000-0000A8340000}"/>
    <cellStyle name="20% - Accent6 3 2 4 2 3" xfId="18795" xr:uid="{00000000-0005-0000-0000-0000A9340000}"/>
    <cellStyle name="20% - Accent6 3 2 4 2 3 2" xfId="18796" xr:uid="{00000000-0005-0000-0000-0000AA340000}"/>
    <cellStyle name="20% - Accent6 3 2 4 2 3 2 2" xfId="18797" xr:uid="{00000000-0005-0000-0000-0000AB340000}"/>
    <cellStyle name="20% - Accent6 3 2 4 2 3 2 3" xfId="18798" xr:uid="{00000000-0005-0000-0000-0000AC340000}"/>
    <cellStyle name="20% - Accent6 3 2 4 2 3 2_OATT calc" xfId="18799" xr:uid="{00000000-0005-0000-0000-0000AD340000}"/>
    <cellStyle name="20% - Accent6 3 2 4 2 3 3" xfId="18800" xr:uid="{00000000-0005-0000-0000-0000AE340000}"/>
    <cellStyle name="20% - Accent6 3 2 4 2 3 4" xfId="18801" xr:uid="{00000000-0005-0000-0000-0000AF340000}"/>
    <cellStyle name="20% - Accent6 3 2 4 2 3_OATT calc" xfId="18802" xr:uid="{00000000-0005-0000-0000-0000B0340000}"/>
    <cellStyle name="20% - Accent6 3 2 4 2 4" xfId="18803" xr:uid="{00000000-0005-0000-0000-0000B1340000}"/>
    <cellStyle name="20% - Accent6 3 2 4 2 4 2" xfId="18804" xr:uid="{00000000-0005-0000-0000-0000B2340000}"/>
    <cellStyle name="20% - Accent6 3 2 4 2 4 3" xfId="18805" xr:uid="{00000000-0005-0000-0000-0000B3340000}"/>
    <cellStyle name="20% - Accent6 3 2 4 2 4_OATT calc" xfId="18806" xr:uid="{00000000-0005-0000-0000-0000B4340000}"/>
    <cellStyle name="20% - Accent6 3 2 4 2 5" xfId="18807" xr:uid="{00000000-0005-0000-0000-0000B5340000}"/>
    <cellStyle name="20% - Accent6 3 2 4 2 6" xfId="18808" xr:uid="{00000000-0005-0000-0000-0000B6340000}"/>
    <cellStyle name="20% - Accent6 3 2 4 2 7" xfId="18809" xr:uid="{00000000-0005-0000-0000-0000B7340000}"/>
    <cellStyle name="20% - Accent6 3 2 4 2 8" xfId="18810" xr:uid="{00000000-0005-0000-0000-0000B8340000}"/>
    <cellStyle name="20% - Accent6 3 2 4 2 9" xfId="18811" xr:uid="{00000000-0005-0000-0000-0000B9340000}"/>
    <cellStyle name="20% - Accent6 3 2 4 2_OATT calc" xfId="18812" xr:uid="{00000000-0005-0000-0000-0000BA340000}"/>
    <cellStyle name="20% - Accent6 3 2 4 3" xfId="5718" xr:uid="{00000000-0005-0000-0000-0000BB340000}"/>
    <cellStyle name="20% - Accent6 3 2 4 3 2" xfId="18813" xr:uid="{00000000-0005-0000-0000-0000BC340000}"/>
    <cellStyle name="20% - Accent6 3 2 4 3 2 2" xfId="18814" xr:uid="{00000000-0005-0000-0000-0000BD340000}"/>
    <cellStyle name="20% - Accent6 3 2 4 3 2 3" xfId="18815" xr:uid="{00000000-0005-0000-0000-0000BE340000}"/>
    <cellStyle name="20% - Accent6 3 2 4 3 2_OATT calc" xfId="18816" xr:uid="{00000000-0005-0000-0000-0000BF340000}"/>
    <cellStyle name="20% - Accent6 3 2 4 3 3" xfId="18817" xr:uid="{00000000-0005-0000-0000-0000C0340000}"/>
    <cellStyle name="20% - Accent6 3 2 4 3 4" xfId="18818" xr:uid="{00000000-0005-0000-0000-0000C1340000}"/>
    <cellStyle name="20% - Accent6 3 2 4 3 5" xfId="18819" xr:uid="{00000000-0005-0000-0000-0000C2340000}"/>
    <cellStyle name="20% - Accent6 3 2 4 3_OATT calc" xfId="18820" xr:uid="{00000000-0005-0000-0000-0000C3340000}"/>
    <cellStyle name="20% - Accent6 3 2 4 4" xfId="18821" xr:uid="{00000000-0005-0000-0000-0000C4340000}"/>
    <cellStyle name="20% - Accent6 3 2 4 4 2" xfId="18822" xr:uid="{00000000-0005-0000-0000-0000C5340000}"/>
    <cellStyle name="20% - Accent6 3 2 4 4 2 2" xfId="18823" xr:uid="{00000000-0005-0000-0000-0000C6340000}"/>
    <cellStyle name="20% - Accent6 3 2 4 4 2 3" xfId="18824" xr:uid="{00000000-0005-0000-0000-0000C7340000}"/>
    <cellStyle name="20% - Accent6 3 2 4 4 2_OATT calc" xfId="18825" xr:uid="{00000000-0005-0000-0000-0000C8340000}"/>
    <cellStyle name="20% - Accent6 3 2 4 4 3" xfId="18826" xr:uid="{00000000-0005-0000-0000-0000C9340000}"/>
    <cellStyle name="20% - Accent6 3 2 4 4 4" xfId="18827" xr:uid="{00000000-0005-0000-0000-0000CA340000}"/>
    <cellStyle name="20% - Accent6 3 2 4 4_OATT calc" xfId="18828" xr:uid="{00000000-0005-0000-0000-0000CB340000}"/>
    <cellStyle name="20% - Accent6 3 2 4 5" xfId="18829" xr:uid="{00000000-0005-0000-0000-0000CC340000}"/>
    <cellStyle name="20% - Accent6 3 2 4 5 2" xfId="18830" xr:uid="{00000000-0005-0000-0000-0000CD340000}"/>
    <cellStyle name="20% - Accent6 3 2 4 5 3" xfId="18831" xr:uid="{00000000-0005-0000-0000-0000CE340000}"/>
    <cellStyle name="20% - Accent6 3 2 4 5_OATT calc" xfId="18832" xr:uid="{00000000-0005-0000-0000-0000CF340000}"/>
    <cellStyle name="20% - Accent6 3 2 4 6" xfId="18833" xr:uid="{00000000-0005-0000-0000-0000D0340000}"/>
    <cellStyle name="20% - Accent6 3 2 4 7" xfId="18834" xr:uid="{00000000-0005-0000-0000-0000D1340000}"/>
    <cellStyle name="20% - Accent6 3 2 4 8" xfId="18835" xr:uid="{00000000-0005-0000-0000-0000D2340000}"/>
    <cellStyle name="20% - Accent6 3 2 4 9" xfId="18836" xr:uid="{00000000-0005-0000-0000-0000D3340000}"/>
    <cellStyle name="20% - Accent6 3 2 4_OATT calc" xfId="18837" xr:uid="{00000000-0005-0000-0000-0000D4340000}"/>
    <cellStyle name="20% - Accent6 3 2 5" xfId="4339" xr:uid="{00000000-0005-0000-0000-0000D5340000}"/>
    <cellStyle name="20% - Accent6 3 2 5 10" xfId="18838" xr:uid="{00000000-0005-0000-0000-0000D6340000}"/>
    <cellStyle name="20% - Accent6 3 2 5 11" xfId="18839" xr:uid="{00000000-0005-0000-0000-0000D7340000}"/>
    <cellStyle name="20% - Accent6 3 2 5 2" xfId="18840" xr:uid="{00000000-0005-0000-0000-0000D8340000}"/>
    <cellStyle name="20% - Accent6 3 2 5 2 2" xfId="18841" xr:uid="{00000000-0005-0000-0000-0000D9340000}"/>
    <cellStyle name="20% - Accent6 3 2 5 2 2 2" xfId="18842" xr:uid="{00000000-0005-0000-0000-0000DA340000}"/>
    <cellStyle name="20% - Accent6 3 2 5 2 2 3" xfId="18843" xr:uid="{00000000-0005-0000-0000-0000DB340000}"/>
    <cellStyle name="20% - Accent6 3 2 5 2 2_OATT calc" xfId="18844" xr:uid="{00000000-0005-0000-0000-0000DC340000}"/>
    <cellStyle name="20% - Accent6 3 2 5 2 3" xfId="18845" xr:uid="{00000000-0005-0000-0000-0000DD340000}"/>
    <cellStyle name="20% - Accent6 3 2 5 2 4" xfId="18846" xr:uid="{00000000-0005-0000-0000-0000DE340000}"/>
    <cellStyle name="20% - Accent6 3 2 5 2 5" xfId="18847" xr:uid="{00000000-0005-0000-0000-0000DF340000}"/>
    <cellStyle name="20% - Accent6 3 2 5 2_OATT calc" xfId="18848" xr:uid="{00000000-0005-0000-0000-0000E0340000}"/>
    <cellStyle name="20% - Accent6 3 2 5 3" xfId="18849" xr:uid="{00000000-0005-0000-0000-0000E1340000}"/>
    <cellStyle name="20% - Accent6 3 2 5 3 2" xfId="18850" xr:uid="{00000000-0005-0000-0000-0000E2340000}"/>
    <cellStyle name="20% - Accent6 3 2 5 3 2 2" xfId="18851" xr:uid="{00000000-0005-0000-0000-0000E3340000}"/>
    <cellStyle name="20% - Accent6 3 2 5 3 2 3" xfId="18852" xr:uid="{00000000-0005-0000-0000-0000E4340000}"/>
    <cellStyle name="20% - Accent6 3 2 5 3 2_OATT calc" xfId="18853" xr:uid="{00000000-0005-0000-0000-0000E5340000}"/>
    <cellStyle name="20% - Accent6 3 2 5 3 3" xfId="18854" xr:uid="{00000000-0005-0000-0000-0000E6340000}"/>
    <cellStyle name="20% - Accent6 3 2 5 3 4" xfId="18855" xr:uid="{00000000-0005-0000-0000-0000E7340000}"/>
    <cellStyle name="20% - Accent6 3 2 5 3_OATT calc" xfId="18856" xr:uid="{00000000-0005-0000-0000-0000E8340000}"/>
    <cellStyle name="20% - Accent6 3 2 5 4" xfId="18857" xr:uid="{00000000-0005-0000-0000-0000E9340000}"/>
    <cellStyle name="20% - Accent6 3 2 5 4 2" xfId="18858" xr:uid="{00000000-0005-0000-0000-0000EA340000}"/>
    <cellStyle name="20% - Accent6 3 2 5 4 3" xfId="18859" xr:uid="{00000000-0005-0000-0000-0000EB340000}"/>
    <cellStyle name="20% - Accent6 3 2 5 4_OATT calc" xfId="18860" xr:uid="{00000000-0005-0000-0000-0000EC340000}"/>
    <cellStyle name="20% - Accent6 3 2 5 5" xfId="18861" xr:uid="{00000000-0005-0000-0000-0000ED340000}"/>
    <cellStyle name="20% - Accent6 3 2 5 6" xfId="18862" xr:uid="{00000000-0005-0000-0000-0000EE340000}"/>
    <cellStyle name="20% - Accent6 3 2 5 7" xfId="18863" xr:uid="{00000000-0005-0000-0000-0000EF340000}"/>
    <cellStyle name="20% - Accent6 3 2 5 8" xfId="18864" xr:uid="{00000000-0005-0000-0000-0000F0340000}"/>
    <cellStyle name="20% - Accent6 3 2 5 9" xfId="18865" xr:uid="{00000000-0005-0000-0000-0000F1340000}"/>
    <cellStyle name="20% - Accent6 3 2 5_OATT calc" xfId="18866" xr:uid="{00000000-0005-0000-0000-0000F2340000}"/>
    <cellStyle name="20% - Accent6 3 2 6" xfId="5239" xr:uid="{00000000-0005-0000-0000-0000F3340000}"/>
    <cellStyle name="20% - Accent6 3 2 6 2" xfId="18867" xr:uid="{00000000-0005-0000-0000-0000F4340000}"/>
    <cellStyle name="20% - Accent6 3 2 6 2 2" xfId="18868" xr:uid="{00000000-0005-0000-0000-0000F5340000}"/>
    <cellStyle name="20% - Accent6 3 2 6 2 3" xfId="18869" xr:uid="{00000000-0005-0000-0000-0000F6340000}"/>
    <cellStyle name="20% - Accent6 3 2 6 2_OATT calc" xfId="18870" xr:uid="{00000000-0005-0000-0000-0000F7340000}"/>
    <cellStyle name="20% - Accent6 3 2 6 3" xfId="18871" xr:uid="{00000000-0005-0000-0000-0000F8340000}"/>
    <cellStyle name="20% - Accent6 3 2 6 4" xfId="18872" xr:uid="{00000000-0005-0000-0000-0000F9340000}"/>
    <cellStyle name="20% - Accent6 3 2 6 5" xfId="18873" xr:uid="{00000000-0005-0000-0000-0000FA340000}"/>
    <cellStyle name="20% - Accent6 3 2 6_OATT calc" xfId="18874" xr:uid="{00000000-0005-0000-0000-0000FB340000}"/>
    <cellStyle name="20% - Accent6 3 2 7" xfId="18875" xr:uid="{00000000-0005-0000-0000-0000FC340000}"/>
    <cellStyle name="20% - Accent6 3 2 7 2" xfId="18876" xr:uid="{00000000-0005-0000-0000-0000FD340000}"/>
    <cellStyle name="20% - Accent6 3 2 7 2 2" xfId="18877" xr:uid="{00000000-0005-0000-0000-0000FE340000}"/>
    <cellStyle name="20% - Accent6 3 2 7 2 3" xfId="18878" xr:uid="{00000000-0005-0000-0000-0000FF340000}"/>
    <cellStyle name="20% - Accent6 3 2 7 2_OATT calc" xfId="18879" xr:uid="{00000000-0005-0000-0000-000000350000}"/>
    <cellStyle name="20% - Accent6 3 2 7 3" xfId="18880" xr:uid="{00000000-0005-0000-0000-000001350000}"/>
    <cellStyle name="20% - Accent6 3 2 7 4" xfId="18881" xr:uid="{00000000-0005-0000-0000-000002350000}"/>
    <cellStyle name="20% - Accent6 3 2 7_OATT calc" xfId="18882" xr:uid="{00000000-0005-0000-0000-000003350000}"/>
    <cellStyle name="20% - Accent6 3 2 8" xfId="18883" xr:uid="{00000000-0005-0000-0000-000004350000}"/>
    <cellStyle name="20% - Accent6 3 2 8 2" xfId="18884" xr:uid="{00000000-0005-0000-0000-000005350000}"/>
    <cellStyle name="20% - Accent6 3 2 8 3" xfId="18885" xr:uid="{00000000-0005-0000-0000-000006350000}"/>
    <cellStyle name="20% - Accent6 3 2 8_OATT calc" xfId="18886" xr:uid="{00000000-0005-0000-0000-000007350000}"/>
    <cellStyle name="20% - Accent6 3 2 9" xfId="18887" xr:uid="{00000000-0005-0000-0000-000008350000}"/>
    <cellStyle name="20% - Accent6 3 2_OATT calc" xfId="18888" xr:uid="{00000000-0005-0000-0000-000009350000}"/>
    <cellStyle name="20% - Accent6 3 3" xfId="3125" xr:uid="{00000000-0005-0000-0000-00000A350000}"/>
    <cellStyle name="20% - Accent6 3 3 10" xfId="18889" xr:uid="{00000000-0005-0000-0000-00000B350000}"/>
    <cellStyle name="20% - Accent6 3 3 11" xfId="18890" xr:uid="{00000000-0005-0000-0000-00000C350000}"/>
    <cellStyle name="20% - Accent6 3 3 12" xfId="18891" xr:uid="{00000000-0005-0000-0000-00000D350000}"/>
    <cellStyle name="20% - Accent6 3 3 2" xfId="3711" xr:uid="{00000000-0005-0000-0000-00000E350000}"/>
    <cellStyle name="20% - Accent6 3 3 2 10" xfId="18892" xr:uid="{00000000-0005-0000-0000-00000F350000}"/>
    <cellStyle name="20% - Accent6 3 3 2 11" xfId="18893" xr:uid="{00000000-0005-0000-0000-000010350000}"/>
    <cellStyle name="20% - Accent6 3 3 2 2" xfId="4812" xr:uid="{00000000-0005-0000-0000-000011350000}"/>
    <cellStyle name="20% - Accent6 3 3 2 2 10" xfId="18894" xr:uid="{00000000-0005-0000-0000-000012350000}"/>
    <cellStyle name="20% - Accent6 3 3 2 2 11" xfId="18895" xr:uid="{00000000-0005-0000-0000-000013350000}"/>
    <cellStyle name="20% - Accent6 3 3 2 2 2" xfId="18896" xr:uid="{00000000-0005-0000-0000-000014350000}"/>
    <cellStyle name="20% - Accent6 3 3 2 2 2 2" xfId="18897" xr:uid="{00000000-0005-0000-0000-000015350000}"/>
    <cellStyle name="20% - Accent6 3 3 2 2 2 2 2" xfId="18898" xr:uid="{00000000-0005-0000-0000-000016350000}"/>
    <cellStyle name="20% - Accent6 3 3 2 2 2 2 3" xfId="18899" xr:uid="{00000000-0005-0000-0000-000017350000}"/>
    <cellStyle name="20% - Accent6 3 3 2 2 2 2_OATT calc" xfId="18900" xr:uid="{00000000-0005-0000-0000-000018350000}"/>
    <cellStyle name="20% - Accent6 3 3 2 2 2 3" xfId="18901" xr:uid="{00000000-0005-0000-0000-000019350000}"/>
    <cellStyle name="20% - Accent6 3 3 2 2 2 4" xfId="18902" xr:uid="{00000000-0005-0000-0000-00001A350000}"/>
    <cellStyle name="20% - Accent6 3 3 2 2 2 5" xfId="18903" xr:uid="{00000000-0005-0000-0000-00001B350000}"/>
    <cellStyle name="20% - Accent6 3 3 2 2 2_OATT calc" xfId="18904" xr:uid="{00000000-0005-0000-0000-00001C350000}"/>
    <cellStyle name="20% - Accent6 3 3 2 2 3" xfId="18905" xr:uid="{00000000-0005-0000-0000-00001D350000}"/>
    <cellStyle name="20% - Accent6 3 3 2 2 3 2" xfId="18906" xr:uid="{00000000-0005-0000-0000-00001E350000}"/>
    <cellStyle name="20% - Accent6 3 3 2 2 3 2 2" xfId="18907" xr:uid="{00000000-0005-0000-0000-00001F350000}"/>
    <cellStyle name="20% - Accent6 3 3 2 2 3 2 3" xfId="18908" xr:uid="{00000000-0005-0000-0000-000020350000}"/>
    <cellStyle name="20% - Accent6 3 3 2 2 3 2_OATT calc" xfId="18909" xr:uid="{00000000-0005-0000-0000-000021350000}"/>
    <cellStyle name="20% - Accent6 3 3 2 2 3 3" xfId="18910" xr:uid="{00000000-0005-0000-0000-000022350000}"/>
    <cellStyle name="20% - Accent6 3 3 2 2 3 4" xfId="18911" xr:uid="{00000000-0005-0000-0000-000023350000}"/>
    <cellStyle name="20% - Accent6 3 3 2 2 3_OATT calc" xfId="18912" xr:uid="{00000000-0005-0000-0000-000024350000}"/>
    <cellStyle name="20% - Accent6 3 3 2 2 4" xfId="18913" xr:uid="{00000000-0005-0000-0000-000025350000}"/>
    <cellStyle name="20% - Accent6 3 3 2 2 4 2" xfId="18914" xr:uid="{00000000-0005-0000-0000-000026350000}"/>
    <cellStyle name="20% - Accent6 3 3 2 2 4 3" xfId="18915" xr:uid="{00000000-0005-0000-0000-000027350000}"/>
    <cellStyle name="20% - Accent6 3 3 2 2 4_OATT calc" xfId="18916" xr:uid="{00000000-0005-0000-0000-000028350000}"/>
    <cellStyle name="20% - Accent6 3 3 2 2 5" xfId="18917" xr:uid="{00000000-0005-0000-0000-000029350000}"/>
    <cellStyle name="20% - Accent6 3 3 2 2 6" xfId="18918" xr:uid="{00000000-0005-0000-0000-00002A350000}"/>
    <cellStyle name="20% - Accent6 3 3 2 2 7" xfId="18919" xr:uid="{00000000-0005-0000-0000-00002B350000}"/>
    <cellStyle name="20% - Accent6 3 3 2 2 8" xfId="18920" xr:uid="{00000000-0005-0000-0000-00002C350000}"/>
    <cellStyle name="20% - Accent6 3 3 2 2 9" xfId="18921" xr:uid="{00000000-0005-0000-0000-00002D350000}"/>
    <cellStyle name="20% - Accent6 3 3 2 2_OATT calc" xfId="18922" xr:uid="{00000000-0005-0000-0000-00002E350000}"/>
    <cellStyle name="20% - Accent6 3 3 2 3" xfId="5771" xr:uid="{00000000-0005-0000-0000-00002F350000}"/>
    <cellStyle name="20% - Accent6 3 3 2 3 2" xfId="18923" xr:uid="{00000000-0005-0000-0000-000030350000}"/>
    <cellStyle name="20% - Accent6 3 3 2 3 2 2" xfId="18924" xr:uid="{00000000-0005-0000-0000-000031350000}"/>
    <cellStyle name="20% - Accent6 3 3 2 3 2 3" xfId="18925" xr:uid="{00000000-0005-0000-0000-000032350000}"/>
    <cellStyle name="20% - Accent6 3 3 2 3 2_OATT calc" xfId="18926" xr:uid="{00000000-0005-0000-0000-000033350000}"/>
    <cellStyle name="20% - Accent6 3 3 2 3 3" xfId="18927" xr:uid="{00000000-0005-0000-0000-000034350000}"/>
    <cellStyle name="20% - Accent6 3 3 2 3 4" xfId="18928" xr:uid="{00000000-0005-0000-0000-000035350000}"/>
    <cellStyle name="20% - Accent6 3 3 2 3 5" xfId="18929" xr:uid="{00000000-0005-0000-0000-000036350000}"/>
    <cellStyle name="20% - Accent6 3 3 2 3_OATT calc" xfId="18930" xr:uid="{00000000-0005-0000-0000-000037350000}"/>
    <cellStyle name="20% - Accent6 3 3 2 4" xfId="18931" xr:uid="{00000000-0005-0000-0000-000038350000}"/>
    <cellStyle name="20% - Accent6 3 3 2 4 2" xfId="18932" xr:uid="{00000000-0005-0000-0000-000039350000}"/>
    <cellStyle name="20% - Accent6 3 3 2 4 2 2" xfId="18933" xr:uid="{00000000-0005-0000-0000-00003A350000}"/>
    <cellStyle name="20% - Accent6 3 3 2 4 2 3" xfId="18934" xr:uid="{00000000-0005-0000-0000-00003B350000}"/>
    <cellStyle name="20% - Accent6 3 3 2 4 2_OATT calc" xfId="18935" xr:uid="{00000000-0005-0000-0000-00003C350000}"/>
    <cellStyle name="20% - Accent6 3 3 2 4 3" xfId="18936" xr:uid="{00000000-0005-0000-0000-00003D350000}"/>
    <cellStyle name="20% - Accent6 3 3 2 4 4" xfId="18937" xr:uid="{00000000-0005-0000-0000-00003E350000}"/>
    <cellStyle name="20% - Accent6 3 3 2 4_OATT calc" xfId="18938" xr:uid="{00000000-0005-0000-0000-00003F350000}"/>
    <cellStyle name="20% - Accent6 3 3 2 5" xfId="18939" xr:uid="{00000000-0005-0000-0000-000040350000}"/>
    <cellStyle name="20% - Accent6 3 3 2 5 2" xfId="18940" xr:uid="{00000000-0005-0000-0000-000041350000}"/>
    <cellStyle name="20% - Accent6 3 3 2 5 3" xfId="18941" xr:uid="{00000000-0005-0000-0000-000042350000}"/>
    <cellStyle name="20% - Accent6 3 3 2 5_OATT calc" xfId="18942" xr:uid="{00000000-0005-0000-0000-000043350000}"/>
    <cellStyle name="20% - Accent6 3 3 2 6" xfId="18943" xr:uid="{00000000-0005-0000-0000-000044350000}"/>
    <cellStyle name="20% - Accent6 3 3 2 7" xfId="18944" xr:uid="{00000000-0005-0000-0000-000045350000}"/>
    <cellStyle name="20% - Accent6 3 3 2 8" xfId="18945" xr:uid="{00000000-0005-0000-0000-000046350000}"/>
    <cellStyle name="20% - Accent6 3 3 2 9" xfId="18946" xr:uid="{00000000-0005-0000-0000-000047350000}"/>
    <cellStyle name="20% - Accent6 3 3 2_OATT calc" xfId="18947" xr:uid="{00000000-0005-0000-0000-000048350000}"/>
    <cellStyle name="20% - Accent6 3 3 3" xfId="4394" xr:uid="{00000000-0005-0000-0000-000049350000}"/>
    <cellStyle name="20% - Accent6 3 3 3 10" xfId="18948" xr:uid="{00000000-0005-0000-0000-00004A350000}"/>
    <cellStyle name="20% - Accent6 3 3 3 11" xfId="18949" xr:uid="{00000000-0005-0000-0000-00004B350000}"/>
    <cellStyle name="20% - Accent6 3 3 3 2" xfId="18950" xr:uid="{00000000-0005-0000-0000-00004C350000}"/>
    <cellStyle name="20% - Accent6 3 3 3 2 2" xfId="18951" xr:uid="{00000000-0005-0000-0000-00004D350000}"/>
    <cellStyle name="20% - Accent6 3 3 3 2 2 2" xfId="18952" xr:uid="{00000000-0005-0000-0000-00004E350000}"/>
    <cellStyle name="20% - Accent6 3 3 3 2 2 3" xfId="18953" xr:uid="{00000000-0005-0000-0000-00004F350000}"/>
    <cellStyle name="20% - Accent6 3 3 3 2 2_OATT calc" xfId="18954" xr:uid="{00000000-0005-0000-0000-000050350000}"/>
    <cellStyle name="20% - Accent6 3 3 3 2 3" xfId="18955" xr:uid="{00000000-0005-0000-0000-000051350000}"/>
    <cellStyle name="20% - Accent6 3 3 3 2 4" xfId="18956" xr:uid="{00000000-0005-0000-0000-000052350000}"/>
    <cellStyle name="20% - Accent6 3 3 3 2 5" xfId="18957" xr:uid="{00000000-0005-0000-0000-000053350000}"/>
    <cellStyle name="20% - Accent6 3 3 3 2_OATT calc" xfId="18958" xr:uid="{00000000-0005-0000-0000-000054350000}"/>
    <cellStyle name="20% - Accent6 3 3 3 3" xfId="18959" xr:uid="{00000000-0005-0000-0000-000055350000}"/>
    <cellStyle name="20% - Accent6 3 3 3 3 2" xfId="18960" xr:uid="{00000000-0005-0000-0000-000056350000}"/>
    <cellStyle name="20% - Accent6 3 3 3 3 2 2" xfId="18961" xr:uid="{00000000-0005-0000-0000-000057350000}"/>
    <cellStyle name="20% - Accent6 3 3 3 3 2 3" xfId="18962" xr:uid="{00000000-0005-0000-0000-000058350000}"/>
    <cellStyle name="20% - Accent6 3 3 3 3 2_OATT calc" xfId="18963" xr:uid="{00000000-0005-0000-0000-000059350000}"/>
    <cellStyle name="20% - Accent6 3 3 3 3 3" xfId="18964" xr:uid="{00000000-0005-0000-0000-00005A350000}"/>
    <cellStyle name="20% - Accent6 3 3 3 3 4" xfId="18965" xr:uid="{00000000-0005-0000-0000-00005B350000}"/>
    <cellStyle name="20% - Accent6 3 3 3 3_OATT calc" xfId="18966" xr:uid="{00000000-0005-0000-0000-00005C350000}"/>
    <cellStyle name="20% - Accent6 3 3 3 4" xfId="18967" xr:uid="{00000000-0005-0000-0000-00005D350000}"/>
    <cellStyle name="20% - Accent6 3 3 3 4 2" xfId="18968" xr:uid="{00000000-0005-0000-0000-00005E350000}"/>
    <cellStyle name="20% - Accent6 3 3 3 4 3" xfId="18969" xr:uid="{00000000-0005-0000-0000-00005F350000}"/>
    <cellStyle name="20% - Accent6 3 3 3 4_OATT calc" xfId="18970" xr:uid="{00000000-0005-0000-0000-000060350000}"/>
    <cellStyle name="20% - Accent6 3 3 3 5" xfId="18971" xr:uid="{00000000-0005-0000-0000-000061350000}"/>
    <cellStyle name="20% - Accent6 3 3 3 6" xfId="18972" xr:uid="{00000000-0005-0000-0000-000062350000}"/>
    <cellStyle name="20% - Accent6 3 3 3 7" xfId="18973" xr:uid="{00000000-0005-0000-0000-000063350000}"/>
    <cellStyle name="20% - Accent6 3 3 3 8" xfId="18974" xr:uid="{00000000-0005-0000-0000-000064350000}"/>
    <cellStyle name="20% - Accent6 3 3 3 9" xfId="18975" xr:uid="{00000000-0005-0000-0000-000065350000}"/>
    <cellStyle name="20% - Accent6 3 3 3_OATT calc" xfId="18976" xr:uid="{00000000-0005-0000-0000-000066350000}"/>
    <cellStyle name="20% - Accent6 3 3 4" xfId="5294" xr:uid="{00000000-0005-0000-0000-000067350000}"/>
    <cellStyle name="20% - Accent6 3 3 4 2" xfId="18977" xr:uid="{00000000-0005-0000-0000-000068350000}"/>
    <cellStyle name="20% - Accent6 3 3 4 2 2" xfId="18978" xr:uid="{00000000-0005-0000-0000-000069350000}"/>
    <cellStyle name="20% - Accent6 3 3 4 2 3" xfId="18979" xr:uid="{00000000-0005-0000-0000-00006A350000}"/>
    <cellStyle name="20% - Accent6 3 3 4 2_OATT calc" xfId="18980" xr:uid="{00000000-0005-0000-0000-00006B350000}"/>
    <cellStyle name="20% - Accent6 3 3 4 3" xfId="18981" xr:uid="{00000000-0005-0000-0000-00006C350000}"/>
    <cellStyle name="20% - Accent6 3 3 4 4" xfId="18982" xr:uid="{00000000-0005-0000-0000-00006D350000}"/>
    <cellStyle name="20% - Accent6 3 3 4 5" xfId="18983" xr:uid="{00000000-0005-0000-0000-00006E350000}"/>
    <cellStyle name="20% - Accent6 3 3 4_OATT calc" xfId="18984" xr:uid="{00000000-0005-0000-0000-00006F350000}"/>
    <cellStyle name="20% - Accent6 3 3 5" xfId="18985" xr:uid="{00000000-0005-0000-0000-000070350000}"/>
    <cellStyle name="20% - Accent6 3 3 5 2" xfId="18986" xr:uid="{00000000-0005-0000-0000-000071350000}"/>
    <cellStyle name="20% - Accent6 3 3 5 2 2" xfId="18987" xr:uid="{00000000-0005-0000-0000-000072350000}"/>
    <cellStyle name="20% - Accent6 3 3 5 2 3" xfId="18988" xr:uid="{00000000-0005-0000-0000-000073350000}"/>
    <cellStyle name="20% - Accent6 3 3 5 2_OATT calc" xfId="18989" xr:uid="{00000000-0005-0000-0000-000074350000}"/>
    <cellStyle name="20% - Accent6 3 3 5 3" xfId="18990" xr:uid="{00000000-0005-0000-0000-000075350000}"/>
    <cellStyle name="20% - Accent6 3 3 5 4" xfId="18991" xr:uid="{00000000-0005-0000-0000-000076350000}"/>
    <cellStyle name="20% - Accent6 3 3 5_OATT calc" xfId="18992" xr:uid="{00000000-0005-0000-0000-000077350000}"/>
    <cellStyle name="20% - Accent6 3 3 6" xfId="18993" xr:uid="{00000000-0005-0000-0000-000078350000}"/>
    <cellStyle name="20% - Accent6 3 3 6 2" xfId="18994" xr:uid="{00000000-0005-0000-0000-000079350000}"/>
    <cellStyle name="20% - Accent6 3 3 6 3" xfId="18995" xr:uid="{00000000-0005-0000-0000-00007A350000}"/>
    <cellStyle name="20% - Accent6 3 3 6_OATT calc" xfId="18996" xr:uid="{00000000-0005-0000-0000-00007B350000}"/>
    <cellStyle name="20% - Accent6 3 3 7" xfId="18997" xr:uid="{00000000-0005-0000-0000-00007C350000}"/>
    <cellStyle name="20% - Accent6 3 3 8" xfId="18998" xr:uid="{00000000-0005-0000-0000-00007D350000}"/>
    <cellStyle name="20% - Accent6 3 3 9" xfId="18999" xr:uid="{00000000-0005-0000-0000-00007E350000}"/>
    <cellStyle name="20% - Accent6 3 3_OATT calc" xfId="19000" xr:uid="{00000000-0005-0000-0000-00007F350000}"/>
    <cellStyle name="20% - Accent6 3 4" xfId="3254" xr:uid="{00000000-0005-0000-0000-000080350000}"/>
    <cellStyle name="20% - Accent6 3 4 10" xfId="19001" xr:uid="{00000000-0005-0000-0000-000081350000}"/>
    <cellStyle name="20% - Accent6 3 4 11" xfId="19002" xr:uid="{00000000-0005-0000-0000-000082350000}"/>
    <cellStyle name="20% - Accent6 3 4 12" xfId="19003" xr:uid="{00000000-0005-0000-0000-000083350000}"/>
    <cellStyle name="20% - Accent6 3 4 2" xfId="3836" xr:uid="{00000000-0005-0000-0000-000084350000}"/>
    <cellStyle name="20% - Accent6 3 4 2 10" xfId="19004" xr:uid="{00000000-0005-0000-0000-000085350000}"/>
    <cellStyle name="20% - Accent6 3 4 2 11" xfId="19005" xr:uid="{00000000-0005-0000-0000-000086350000}"/>
    <cellStyle name="20% - Accent6 3 4 2 2" xfId="4936" xr:uid="{00000000-0005-0000-0000-000087350000}"/>
    <cellStyle name="20% - Accent6 3 4 2 2 10" xfId="19006" xr:uid="{00000000-0005-0000-0000-000088350000}"/>
    <cellStyle name="20% - Accent6 3 4 2 2 11" xfId="19007" xr:uid="{00000000-0005-0000-0000-000089350000}"/>
    <cellStyle name="20% - Accent6 3 4 2 2 2" xfId="19008" xr:uid="{00000000-0005-0000-0000-00008A350000}"/>
    <cellStyle name="20% - Accent6 3 4 2 2 2 2" xfId="19009" xr:uid="{00000000-0005-0000-0000-00008B350000}"/>
    <cellStyle name="20% - Accent6 3 4 2 2 2 2 2" xfId="19010" xr:uid="{00000000-0005-0000-0000-00008C350000}"/>
    <cellStyle name="20% - Accent6 3 4 2 2 2 2 3" xfId="19011" xr:uid="{00000000-0005-0000-0000-00008D350000}"/>
    <cellStyle name="20% - Accent6 3 4 2 2 2 2_OATT calc" xfId="19012" xr:uid="{00000000-0005-0000-0000-00008E350000}"/>
    <cellStyle name="20% - Accent6 3 4 2 2 2 3" xfId="19013" xr:uid="{00000000-0005-0000-0000-00008F350000}"/>
    <cellStyle name="20% - Accent6 3 4 2 2 2 4" xfId="19014" xr:uid="{00000000-0005-0000-0000-000090350000}"/>
    <cellStyle name="20% - Accent6 3 4 2 2 2 5" xfId="19015" xr:uid="{00000000-0005-0000-0000-000091350000}"/>
    <cellStyle name="20% - Accent6 3 4 2 2 2_OATT calc" xfId="19016" xr:uid="{00000000-0005-0000-0000-000092350000}"/>
    <cellStyle name="20% - Accent6 3 4 2 2 3" xfId="19017" xr:uid="{00000000-0005-0000-0000-000093350000}"/>
    <cellStyle name="20% - Accent6 3 4 2 2 3 2" xfId="19018" xr:uid="{00000000-0005-0000-0000-000094350000}"/>
    <cellStyle name="20% - Accent6 3 4 2 2 3 2 2" xfId="19019" xr:uid="{00000000-0005-0000-0000-000095350000}"/>
    <cellStyle name="20% - Accent6 3 4 2 2 3 2 3" xfId="19020" xr:uid="{00000000-0005-0000-0000-000096350000}"/>
    <cellStyle name="20% - Accent6 3 4 2 2 3 2_OATT calc" xfId="19021" xr:uid="{00000000-0005-0000-0000-000097350000}"/>
    <cellStyle name="20% - Accent6 3 4 2 2 3 3" xfId="19022" xr:uid="{00000000-0005-0000-0000-000098350000}"/>
    <cellStyle name="20% - Accent6 3 4 2 2 3 4" xfId="19023" xr:uid="{00000000-0005-0000-0000-000099350000}"/>
    <cellStyle name="20% - Accent6 3 4 2 2 3_OATT calc" xfId="19024" xr:uid="{00000000-0005-0000-0000-00009A350000}"/>
    <cellStyle name="20% - Accent6 3 4 2 2 4" xfId="19025" xr:uid="{00000000-0005-0000-0000-00009B350000}"/>
    <cellStyle name="20% - Accent6 3 4 2 2 4 2" xfId="19026" xr:uid="{00000000-0005-0000-0000-00009C350000}"/>
    <cellStyle name="20% - Accent6 3 4 2 2 4 3" xfId="19027" xr:uid="{00000000-0005-0000-0000-00009D350000}"/>
    <cellStyle name="20% - Accent6 3 4 2 2 4_OATT calc" xfId="19028" xr:uid="{00000000-0005-0000-0000-00009E350000}"/>
    <cellStyle name="20% - Accent6 3 4 2 2 5" xfId="19029" xr:uid="{00000000-0005-0000-0000-00009F350000}"/>
    <cellStyle name="20% - Accent6 3 4 2 2 6" xfId="19030" xr:uid="{00000000-0005-0000-0000-0000A0350000}"/>
    <cellStyle name="20% - Accent6 3 4 2 2 7" xfId="19031" xr:uid="{00000000-0005-0000-0000-0000A1350000}"/>
    <cellStyle name="20% - Accent6 3 4 2 2 8" xfId="19032" xr:uid="{00000000-0005-0000-0000-0000A2350000}"/>
    <cellStyle name="20% - Accent6 3 4 2 2 9" xfId="19033" xr:uid="{00000000-0005-0000-0000-0000A3350000}"/>
    <cellStyle name="20% - Accent6 3 4 2 2_OATT calc" xfId="19034" xr:uid="{00000000-0005-0000-0000-0000A4350000}"/>
    <cellStyle name="20% - Accent6 3 4 2 3" xfId="5892" xr:uid="{00000000-0005-0000-0000-0000A5350000}"/>
    <cellStyle name="20% - Accent6 3 4 2 3 2" xfId="19035" xr:uid="{00000000-0005-0000-0000-0000A6350000}"/>
    <cellStyle name="20% - Accent6 3 4 2 3 2 2" xfId="19036" xr:uid="{00000000-0005-0000-0000-0000A7350000}"/>
    <cellStyle name="20% - Accent6 3 4 2 3 2 3" xfId="19037" xr:uid="{00000000-0005-0000-0000-0000A8350000}"/>
    <cellStyle name="20% - Accent6 3 4 2 3 2_OATT calc" xfId="19038" xr:uid="{00000000-0005-0000-0000-0000A9350000}"/>
    <cellStyle name="20% - Accent6 3 4 2 3 3" xfId="19039" xr:uid="{00000000-0005-0000-0000-0000AA350000}"/>
    <cellStyle name="20% - Accent6 3 4 2 3 4" xfId="19040" xr:uid="{00000000-0005-0000-0000-0000AB350000}"/>
    <cellStyle name="20% - Accent6 3 4 2 3 5" xfId="19041" xr:uid="{00000000-0005-0000-0000-0000AC350000}"/>
    <cellStyle name="20% - Accent6 3 4 2 3_OATT calc" xfId="19042" xr:uid="{00000000-0005-0000-0000-0000AD350000}"/>
    <cellStyle name="20% - Accent6 3 4 2 4" xfId="19043" xr:uid="{00000000-0005-0000-0000-0000AE350000}"/>
    <cellStyle name="20% - Accent6 3 4 2 4 2" xfId="19044" xr:uid="{00000000-0005-0000-0000-0000AF350000}"/>
    <cellStyle name="20% - Accent6 3 4 2 4 2 2" xfId="19045" xr:uid="{00000000-0005-0000-0000-0000B0350000}"/>
    <cellStyle name="20% - Accent6 3 4 2 4 2 3" xfId="19046" xr:uid="{00000000-0005-0000-0000-0000B1350000}"/>
    <cellStyle name="20% - Accent6 3 4 2 4 2_OATT calc" xfId="19047" xr:uid="{00000000-0005-0000-0000-0000B2350000}"/>
    <cellStyle name="20% - Accent6 3 4 2 4 3" xfId="19048" xr:uid="{00000000-0005-0000-0000-0000B3350000}"/>
    <cellStyle name="20% - Accent6 3 4 2 4 4" xfId="19049" xr:uid="{00000000-0005-0000-0000-0000B4350000}"/>
    <cellStyle name="20% - Accent6 3 4 2 4_OATT calc" xfId="19050" xr:uid="{00000000-0005-0000-0000-0000B5350000}"/>
    <cellStyle name="20% - Accent6 3 4 2 5" xfId="19051" xr:uid="{00000000-0005-0000-0000-0000B6350000}"/>
    <cellStyle name="20% - Accent6 3 4 2 5 2" xfId="19052" xr:uid="{00000000-0005-0000-0000-0000B7350000}"/>
    <cellStyle name="20% - Accent6 3 4 2 5 3" xfId="19053" xr:uid="{00000000-0005-0000-0000-0000B8350000}"/>
    <cellStyle name="20% - Accent6 3 4 2 5_OATT calc" xfId="19054" xr:uid="{00000000-0005-0000-0000-0000B9350000}"/>
    <cellStyle name="20% - Accent6 3 4 2 6" xfId="19055" xr:uid="{00000000-0005-0000-0000-0000BA350000}"/>
    <cellStyle name="20% - Accent6 3 4 2 7" xfId="19056" xr:uid="{00000000-0005-0000-0000-0000BB350000}"/>
    <cellStyle name="20% - Accent6 3 4 2 8" xfId="19057" xr:uid="{00000000-0005-0000-0000-0000BC350000}"/>
    <cellStyle name="20% - Accent6 3 4 2 9" xfId="19058" xr:uid="{00000000-0005-0000-0000-0000BD350000}"/>
    <cellStyle name="20% - Accent6 3 4 2_OATT calc" xfId="19059" xr:uid="{00000000-0005-0000-0000-0000BE350000}"/>
    <cellStyle name="20% - Accent6 3 4 3" xfId="4518" xr:uid="{00000000-0005-0000-0000-0000BF350000}"/>
    <cellStyle name="20% - Accent6 3 4 3 10" xfId="19060" xr:uid="{00000000-0005-0000-0000-0000C0350000}"/>
    <cellStyle name="20% - Accent6 3 4 3 11" xfId="19061" xr:uid="{00000000-0005-0000-0000-0000C1350000}"/>
    <cellStyle name="20% - Accent6 3 4 3 2" xfId="19062" xr:uid="{00000000-0005-0000-0000-0000C2350000}"/>
    <cellStyle name="20% - Accent6 3 4 3 2 2" xfId="19063" xr:uid="{00000000-0005-0000-0000-0000C3350000}"/>
    <cellStyle name="20% - Accent6 3 4 3 2 2 2" xfId="19064" xr:uid="{00000000-0005-0000-0000-0000C4350000}"/>
    <cellStyle name="20% - Accent6 3 4 3 2 2 3" xfId="19065" xr:uid="{00000000-0005-0000-0000-0000C5350000}"/>
    <cellStyle name="20% - Accent6 3 4 3 2 2_OATT calc" xfId="19066" xr:uid="{00000000-0005-0000-0000-0000C6350000}"/>
    <cellStyle name="20% - Accent6 3 4 3 2 3" xfId="19067" xr:uid="{00000000-0005-0000-0000-0000C7350000}"/>
    <cellStyle name="20% - Accent6 3 4 3 2 4" xfId="19068" xr:uid="{00000000-0005-0000-0000-0000C8350000}"/>
    <cellStyle name="20% - Accent6 3 4 3 2 5" xfId="19069" xr:uid="{00000000-0005-0000-0000-0000C9350000}"/>
    <cellStyle name="20% - Accent6 3 4 3 2_OATT calc" xfId="19070" xr:uid="{00000000-0005-0000-0000-0000CA350000}"/>
    <cellStyle name="20% - Accent6 3 4 3 3" xfId="19071" xr:uid="{00000000-0005-0000-0000-0000CB350000}"/>
    <cellStyle name="20% - Accent6 3 4 3 3 2" xfId="19072" xr:uid="{00000000-0005-0000-0000-0000CC350000}"/>
    <cellStyle name="20% - Accent6 3 4 3 3 2 2" xfId="19073" xr:uid="{00000000-0005-0000-0000-0000CD350000}"/>
    <cellStyle name="20% - Accent6 3 4 3 3 2 3" xfId="19074" xr:uid="{00000000-0005-0000-0000-0000CE350000}"/>
    <cellStyle name="20% - Accent6 3 4 3 3 2_OATT calc" xfId="19075" xr:uid="{00000000-0005-0000-0000-0000CF350000}"/>
    <cellStyle name="20% - Accent6 3 4 3 3 3" xfId="19076" xr:uid="{00000000-0005-0000-0000-0000D0350000}"/>
    <cellStyle name="20% - Accent6 3 4 3 3 4" xfId="19077" xr:uid="{00000000-0005-0000-0000-0000D1350000}"/>
    <cellStyle name="20% - Accent6 3 4 3 3_OATT calc" xfId="19078" xr:uid="{00000000-0005-0000-0000-0000D2350000}"/>
    <cellStyle name="20% - Accent6 3 4 3 4" xfId="19079" xr:uid="{00000000-0005-0000-0000-0000D3350000}"/>
    <cellStyle name="20% - Accent6 3 4 3 4 2" xfId="19080" xr:uid="{00000000-0005-0000-0000-0000D4350000}"/>
    <cellStyle name="20% - Accent6 3 4 3 4 3" xfId="19081" xr:uid="{00000000-0005-0000-0000-0000D5350000}"/>
    <cellStyle name="20% - Accent6 3 4 3 4_OATT calc" xfId="19082" xr:uid="{00000000-0005-0000-0000-0000D6350000}"/>
    <cellStyle name="20% - Accent6 3 4 3 5" xfId="19083" xr:uid="{00000000-0005-0000-0000-0000D7350000}"/>
    <cellStyle name="20% - Accent6 3 4 3 6" xfId="19084" xr:uid="{00000000-0005-0000-0000-0000D8350000}"/>
    <cellStyle name="20% - Accent6 3 4 3 7" xfId="19085" xr:uid="{00000000-0005-0000-0000-0000D9350000}"/>
    <cellStyle name="20% - Accent6 3 4 3 8" xfId="19086" xr:uid="{00000000-0005-0000-0000-0000DA350000}"/>
    <cellStyle name="20% - Accent6 3 4 3 9" xfId="19087" xr:uid="{00000000-0005-0000-0000-0000DB350000}"/>
    <cellStyle name="20% - Accent6 3 4 3_OATT calc" xfId="19088" xr:uid="{00000000-0005-0000-0000-0000DC350000}"/>
    <cellStyle name="20% - Accent6 3 4 4" xfId="5418" xr:uid="{00000000-0005-0000-0000-0000DD350000}"/>
    <cellStyle name="20% - Accent6 3 4 4 2" xfId="19089" xr:uid="{00000000-0005-0000-0000-0000DE350000}"/>
    <cellStyle name="20% - Accent6 3 4 4 2 2" xfId="19090" xr:uid="{00000000-0005-0000-0000-0000DF350000}"/>
    <cellStyle name="20% - Accent6 3 4 4 2 3" xfId="19091" xr:uid="{00000000-0005-0000-0000-0000E0350000}"/>
    <cellStyle name="20% - Accent6 3 4 4 2_OATT calc" xfId="19092" xr:uid="{00000000-0005-0000-0000-0000E1350000}"/>
    <cellStyle name="20% - Accent6 3 4 4 3" xfId="19093" xr:uid="{00000000-0005-0000-0000-0000E2350000}"/>
    <cellStyle name="20% - Accent6 3 4 4 4" xfId="19094" xr:uid="{00000000-0005-0000-0000-0000E3350000}"/>
    <cellStyle name="20% - Accent6 3 4 4 5" xfId="19095" xr:uid="{00000000-0005-0000-0000-0000E4350000}"/>
    <cellStyle name="20% - Accent6 3 4 4_OATT calc" xfId="19096" xr:uid="{00000000-0005-0000-0000-0000E5350000}"/>
    <cellStyle name="20% - Accent6 3 4 5" xfId="19097" xr:uid="{00000000-0005-0000-0000-0000E6350000}"/>
    <cellStyle name="20% - Accent6 3 4 5 2" xfId="19098" xr:uid="{00000000-0005-0000-0000-0000E7350000}"/>
    <cellStyle name="20% - Accent6 3 4 5 2 2" xfId="19099" xr:uid="{00000000-0005-0000-0000-0000E8350000}"/>
    <cellStyle name="20% - Accent6 3 4 5 2 3" xfId="19100" xr:uid="{00000000-0005-0000-0000-0000E9350000}"/>
    <cellStyle name="20% - Accent6 3 4 5 2_OATT calc" xfId="19101" xr:uid="{00000000-0005-0000-0000-0000EA350000}"/>
    <cellStyle name="20% - Accent6 3 4 5 3" xfId="19102" xr:uid="{00000000-0005-0000-0000-0000EB350000}"/>
    <cellStyle name="20% - Accent6 3 4 5 4" xfId="19103" xr:uid="{00000000-0005-0000-0000-0000EC350000}"/>
    <cellStyle name="20% - Accent6 3 4 5_OATT calc" xfId="19104" xr:uid="{00000000-0005-0000-0000-0000ED350000}"/>
    <cellStyle name="20% - Accent6 3 4 6" xfId="19105" xr:uid="{00000000-0005-0000-0000-0000EE350000}"/>
    <cellStyle name="20% - Accent6 3 4 6 2" xfId="19106" xr:uid="{00000000-0005-0000-0000-0000EF350000}"/>
    <cellStyle name="20% - Accent6 3 4 6 3" xfId="19107" xr:uid="{00000000-0005-0000-0000-0000F0350000}"/>
    <cellStyle name="20% - Accent6 3 4 6_OATT calc" xfId="19108" xr:uid="{00000000-0005-0000-0000-0000F1350000}"/>
    <cellStyle name="20% - Accent6 3 4 7" xfId="19109" xr:uid="{00000000-0005-0000-0000-0000F2350000}"/>
    <cellStyle name="20% - Accent6 3 4 8" xfId="19110" xr:uid="{00000000-0005-0000-0000-0000F3350000}"/>
    <cellStyle name="20% - Accent6 3 4 9" xfId="19111" xr:uid="{00000000-0005-0000-0000-0000F4350000}"/>
    <cellStyle name="20% - Accent6 3 4_OATT calc" xfId="19112" xr:uid="{00000000-0005-0000-0000-0000F5350000}"/>
    <cellStyle name="20% - Accent6 3 5" xfId="3555" xr:uid="{00000000-0005-0000-0000-0000F6350000}"/>
    <cellStyle name="20% - Accent6 3 5 10" xfId="19113" xr:uid="{00000000-0005-0000-0000-0000F7350000}"/>
    <cellStyle name="20% - Accent6 3 5 11" xfId="19114" xr:uid="{00000000-0005-0000-0000-0000F8350000}"/>
    <cellStyle name="20% - Accent6 3 5 2" xfId="4659" xr:uid="{00000000-0005-0000-0000-0000F9350000}"/>
    <cellStyle name="20% - Accent6 3 5 2 10" xfId="19115" xr:uid="{00000000-0005-0000-0000-0000FA350000}"/>
    <cellStyle name="20% - Accent6 3 5 2 11" xfId="19116" xr:uid="{00000000-0005-0000-0000-0000FB350000}"/>
    <cellStyle name="20% - Accent6 3 5 2 2" xfId="19117" xr:uid="{00000000-0005-0000-0000-0000FC350000}"/>
    <cellStyle name="20% - Accent6 3 5 2 2 2" xfId="19118" xr:uid="{00000000-0005-0000-0000-0000FD350000}"/>
    <cellStyle name="20% - Accent6 3 5 2 2 2 2" xfId="19119" xr:uid="{00000000-0005-0000-0000-0000FE350000}"/>
    <cellStyle name="20% - Accent6 3 5 2 2 2 3" xfId="19120" xr:uid="{00000000-0005-0000-0000-0000FF350000}"/>
    <cellStyle name="20% - Accent6 3 5 2 2 2_OATT calc" xfId="19121" xr:uid="{00000000-0005-0000-0000-000000360000}"/>
    <cellStyle name="20% - Accent6 3 5 2 2 3" xfId="19122" xr:uid="{00000000-0005-0000-0000-000001360000}"/>
    <cellStyle name="20% - Accent6 3 5 2 2 4" xfId="19123" xr:uid="{00000000-0005-0000-0000-000002360000}"/>
    <cellStyle name="20% - Accent6 3 5 2 2 5" xfId="19124" xr:uid="{00000000-0005-0000-0000-000003360000}"/>
    <cellStyle name="20% - Accent6 3 5 2 2_OATT calc" xfId="19125" xr:uid="{00000000-0005-0000-0000-000004360000}"/>
    <cellStyle name="20% - Accent6 3 5 2 3" xfId="19126" xr:uid="{00000000-0005-0000-0000-000005360000}"/>
    <cellStyle name="20% - Accent6 3 5 2 3 2" xfId="19127" xr:uid="{00000000-0005-0000-0000-000006360000}"/>
    <cellStyle name="20% - Accent6 3 5 2 3 2 2" xfId="19128" xr:uid="{00000000-0005-0000-0000-000007360000}"/>
    <cellStyle name="20% - Accent6 3 5 2 3 2 3" xfId="19129" xr:uid="{00000000-0005-0000-0000-000008360000}"/>
    <cellStyle name="20% - Accent6 3 5 2 3 2_OATT calc" xfId="19130" xr:uid="{00000000-0005-0000-0000-000009360000}"/>
    <cellStyle name="20% - Accent6 3 5 2 3 3" xfId="19131" xr:uid="{00000000-0005-0000-0000-00000A360000}"/>
    <cellStyle name="20% - Accent6 3 5 2 3 4" xfId="19132" xr:uid="{00000000-0005-0000-0000-00000B360000}"/>
    <cellStyle name="20% - Accent6 3 5 2 3_OATT calc" xfId="19133" xr:uid="{00000000-0005-0000-0000-00000C360000}"/>
    <cellStyle name="20% - Accent6 3 5 2 4" xfId="19134" xr:uid="{00000000-0005-0000-0000-00000D360000}"/>
    <cellStyle name="20% - Accent6 3 5 2 4 2" xfId="19135" xr:uid="{00000000-0005-0000-0000-00000E360000}"/>
    <cellStyle name="20% - Accent6 3 5 2 4 3" xfId="19136" xr:uid="{00000000-0005-0000-0000-00000F360000}"/>
    <cellStyle name="20% - Accent6 3 5 2 4_OATT calc" xfId="19137" xr:uid="{00000000-0005-0000-0000-000010360000}"/>
    <cellStyle name="20% - Accent6 3 5 2 5" xfId="19138" xr:uid="{00000000-0005-0000-0000-000011360000}"/>
    <cellStyle name="20% - Accent6 3 5 2 6" xfId="19139" xr:uid="{00000000-0005-0000-0000-000012360000}"/>
    <cellStyle name="20% - Accent6 3 5 2 7" xfId="19140" xr:uid="{00000000-0005-0000-0000-000013360000}"/>
    <cellStyle name="20% - Accent6 3 5 2 8" xfId="19141" xr:uid="{00000000-0005-0000-0000-000014360000}"/>
    <cellStyle name="20% - Accent6 3 5 2 9" xfId="19142" xr:uid="{00000000-0005-0000-0000-000015360000}"/>
    <cellStyle name="20% - Accent6 3 5 2_OATT calc" xfId="19143" xr:uid="{00000000-0005-0000-0000-000016360000}"/>
    <cellStyle name="20% - Accent6 3 5 3" xfId="5626" xr:uid="{00000000-0005-0000-0000-000017360000}"/>
    <cellStyle name="20% - Accent6 3 5 3 2" xfId="19144" xr:uid="{00000000-0005-0000-0000-000018360000}"/>
    <cellStyle name="20% - Accent6 3 5 3 2 2" xfId="19145" xr:uid="{00000000-0005-0000-0000-000019360000}"/>
    <cellStyle name="20% - Accent6 3 5 3 2 3" xfId="19146" xr:uid="{00000000-0005-0000-0000-00001A360000}"/>
    <cellStyle name="20% - Accent6 3 5 3 2_OATT calc" xfId="19147" xr:uid="{00000000-0005-0000-0000-00001B360000}"/>
    <cellStyle name="20% - Accent6 3 5 3 3" xfId="19148" xr:uid="{00000000-0005-0000-0000-00001C360000}"/>
    <cellStyle name="20% - Accent6 3 5 3 4" xfId="19149" xr:uid="{00000000-0005-0000-0000-00001D360000}"/>
    <cellStyle name="20% - Accent6 3 5 3 5" xfId="19150" xr:uid="{00000000-0005-0000-0000-00001E360000}"/>
    <cellStyle name="20% - Accent6 3 5 3_OATT calc" xfId="19151" xr:uid="{00000000-0005-0000-0000-00001F360000}"/>
    <cellStyle name="20% - Accent6 3 5 4" xfId="19152" xr:uid="{00000000-0005-0000-0000-000020360000}"/>
    <cellStyle name="20% - Accent6 3 5 4 2" xfId="19153" xr:uid="{00000000-0005-0000-0000-000021360000}"/>
    <cellStyle name="20% - Accent6 3 5 4 2 2" xfId="19154" xr:uid="{00000000-0005-0000-0000-000022360000}"/>
    <cellStyle name="20% - Accent6 3 5 4 2 3" xfId="19155" xr:uid="{00000000-0005-0000-0000-000023360000}"/>
    <cellStyle name="20% - Accent6 3 5 4 2_OATT calc" xfId="19156" xr:uid="{00000000-0005-0000-0000-000024360000}"/>
    <cellStyle name="20% - Accent6 3 5 4 3" xfId="19157" xr:uid="{00000000-0005-0000-0000-000025360000}"/>
    <cellStyle name="20% - Accent6 3 5 4 4" xfId="19158" xr:uid="{00000000-0005-0000-0000-000026360000}"/>
    <cellStyle name="20% - Accent6 3 5 4_OATT calc" xfId="19159" xr:uid="{00000000-0005-0000-0000-000027360000}"/>
    <cellStyle name="20% - Accent6 3 5 5" xfId="19160" xr:uid="{00000000-0005-0000-0000-000028360000}"/>
    <cellStyle name="20% - Accent6 3 5 5 2" xfId="19161" xr:uid="{00000000-0005-0000-0000-000029360000}"/>
    <cellStyle name="20% - Accent6 3 5 5 3" xfId="19162" xr:uid="{00000000-0005-0000-0000-00002A360000}"/>
    <cellStyle name="20% - Accent6 3 5 5_OATT calc" xfId="19163" xr:uid="{00000000-0005-0000-0000-00002B360000}"/>
    <cellStyle name="20% - Accent6 3 5 6" xfId="19164" xr:uid="{00000000-0005-0000-0000-00002C360000}"/>
    <cellStyle name="20% - Accent6 3 5 7" xfId="19165" xr:uid="{00000000-0005-0000-0000-00002D360000}"/>
    <cellStyle name="20% - Accent6 3 5 8" xfId="19166" xr:uid="{00000000-0005-0000-0000-00002E360000}"/>
    <cellStyle name="20% - Accent6 3 5 9" xfId="19167" xr:uid="{00000000-0005-0000-0000-00002F360000}"/>
    <cellStyle name="20% - Accent6 3 5_OATT calc" xfId="19168" xr:uid="{00000000-0005-0000-0000-000030360000}"/>
    <cellStyle name="20% - Accent6 3 6" xfId="4239" xr:uid="{00000000-0005-0000-0000-000031360000}"/>
    <cellStyle name="20% - Accent6 3 6 10" xfId="19169" xr:uid="{00000000-0005-0000-0000-000032360000}"/>
    <cellStyle name="20% - Accent6 3 6 11" xfId="19170" xr:uid="{00000000-0005-0000-0000-000033360000}"/>
    <cellStyle name="20% - Accent6 3 6 2" xfId="19171" xr:uid="{00000000-0005-0000-0000-000034360000}"/>
    <cellStyle name="20% - Accent6 3 6 2 2" xfId="19172" xr:uid="{00000000-0005-0000-0000-000035360000}"/>
    <cellStyle name="20% - Accent6 3 6 2 2 2" xfId="19173" xr:uid="{00000000-0005-0000-0000-000036360000}"/>
    <cellStyle name="20% - Accent6 3 6 2 2 3" xfId="19174" xr:uid="{00000000-0005-0000-0000-000037360000}"/>
    <cellStyle name="20% - Accent6 3 6 2 2_OATT calc" xfId="19175" xr:uid="{00000000-0005-0000-0000-000038360000}"/>
    <cellStyle name="20% - Accent6 3 6 2 3" xfId="19176" xr:uid="{00000000-0005-0000-0000-000039360000}"/>
    <cellStyle name="20% - Accent6 3 6 2 4" xfId="19177" xr:uid="{00000000-0005-0000-0000-00003A360000}"/>
    <cellStyle name="20% - Accent6 3 6 2 5" xfId="19178" xr:uid="{00000000-0005-0000-0000-00003B360000}"/>
    <cellStyle name="20% - Accent6 3 6 2_OATT calc" xfId="19179" xr:uid="{00000000-0005-0000-0000-00003C360000}"/>
    <cellStyle name="20% - Accent6 3 6 3" xfId="19180" xr:uid="{00000000-0005-0000-0000-00003D360000}"/>
    <cellStyle name="20% - Accent6 3 6 3 2" xfId="19181" xr:uid="{00000000-0005-0000-0000-00003E360000}"/>
    <cellStyle name="20% - Accent6 3 6 3 2 2" xfId="19182" xr:uid="{00000000-0005-0000-0000-00003F360000}"/>
    <cellStyle name="20% - Accent6 3 6 3 2 3" xfId="19183" xr:uid="{00000000-0005-0000-0000-000040360000}"/>
    <cellStyle name="20% - Accent6 3 6 3 2_OATT calc" xfId="19184" xr:uid="{00000000-0005-0000-0000-000041360000}"/>
    <cellStyle name="20% - Accent6 3 6 3 3" xfId="19185" xr:uid="{00000000-0005-0000-0000-000042360000}"/>
    <cellStyle name="20% - Accent6 3 6 3 4" xfId="19186" xr:uid="{00000000-0005-0000-0000-000043360000}"/>
    <cellStyle name="20% - Accent6 3 6 3_OATT calc" xfId="19187" xr:uid="{00000000-0005-0000-0000-000044360000}"/>
    <cellStyle name="20% - Accent6 3 6 4" xfId="19188" xr:uid="{00000000-0005-0000-0000-000045360000}"/>
    <cellStyle name="20% - Accent6 3 6 4 2" xfId="19189" xr:uid="{00000000-0005-0000-0000-000046360000}"/>
    <cellStyle name="20% - Accent6 3 6 4 3" xfId="19190" xr:uid="{00000000-0005-0000-0000-000047360000}"/>
    <cellStyle name="20% - Accent6 3 6 4_OATT calc" xfId="19191" xr:uid="{00000000-0005-0000-0000-000048360000}"/>
    <cellStyle name="20% - Accent6 3 6 5" xfId="19192" xr:uid="{00000000-0005-0000-0000-000049360000}"/>
    <cellStyle name="20% - Accent6 3 6 6" xfId="19193" xr:uid="{00000000-0005-0000-0000-00004A360000}"/>
    <cellStyle name="20% - Accent6 3 6 7" xfId="19194" xr:uid="{00000000-0005-0000-0000-00004B360000}"/>
    <cellStyle name="20% - Accent6 3 6 8" xfId="19195" xr:uid="{00000000-0005-0000-0000-00004C360000}"/>
    <cellStyle name="20% - Accent6 3 6 9" xfId="19196" xr:uid="{00000000-0005-0000-0000-00004D360000}"/>
    <cellStyle name="20% - Accent6 3 6_OATT calc" xfId="19197" xr:uid="{00000000-0005-0000-0000-00004E360000}"/>
    <cellStyle name="20% - Accent6 3 7" xfId="5135" xr:uid="{00000000-0005-0000-0000-00004F360000}"/>
    <cellStyle name="20% - Accent6 3 7 2" xfId="19198" xr:uid="{00000000-0005-0000-0000-000050360000}"/>
    <cellStyle name="20% - Accent6 3 7 2 2" xfId="19199" xr:uid="{00000000-0005-0000-0000-000051360000}"/>
    <cellStyle name="20% - Accent6 3 7 2 3" xfId="19200" xr:uid="{00000000-0005-0000-0000-000052360000}"/>
    <cellStyle name="20% - Accent6 3 7 2_OATT calc" xfId="19201" xr:uid="{00000000-0005-0000-0000-000053360000}"/>
    <cellStyle name="20% - Accent6 3 7 3" xfId="19202" xr:uid="{00000000-0005-0000-0000-000054360000}"/>
    <cellStyle name="20% - Accent6 3 7 4" xfId="19203" xr:uid="{00000000-0005-0000-0000-000055360000}"/>
    <cellStyle name="20% - Accent6 3 7 5" xfId="19204" xr:uid="{00000000-0005-0000-0000-000056360000}"/>
    <cellStyle name="20% - Accent6 3 7_OATT calc" xfId="19205" xr:uid="{00000000-0005-0000-0000-000057360000}"/>
    <cellStyle name="20% - Accent6 3 8" xfId="19206" xr:uid="{00000000-0005-0000-0000-000058360000}"/>
    <cellStyle name="20% - Accent6 3 8 2" xfId="19207" xr:uid="{00000000-0005-0000-0000-000059360000}"/>
    <cellStyle name="20% - Accent6 3 8 2 2" xfId="19208" xr:uid="{00000000-0005-0000-0000-00005A360000}"/>
    <cellStyle name="20% - Accent6 3 8 2 3" xfId="19209" xr:uid="{00000000-0005-0000-0000-00005B360000}"/>
    <cellStyle name="20% - Accent6 3 8 2_OATT calc" xfId="19210" xr:uid="{00000000-0005-0000-0000-00005C360000}"/>
    <cellStyle name="20% - Accent6 3 8 3" xfId="19211" xr:uid="{00000000-0005-0000-0000-00005D360000}"/>
    <cellStyle name="20% - Accent6 3 8 4" xfId="19212" xr:uid="{00000000-0005-0000-0000-00005E360000}"/>
    <cellStyle name="20% - Accent6 3 8_OATT calc" xfId="19213" xr:uid="{00000000-0005-0000-0000-00005F360000}"/>
    <cellStyle name="20% - Accent6 3 9" xfId="19214" xr:uid="{00000000-0005-0000-0000-000060360000}"/>
    <cellStyle name="20% - Accent6 3 9 2" xfId="19215" xr:uid="{00000000-0005-0000-0000-000061360000}"/>
    <cellStyle name="20% - Accent6 3 9 3" xfId="19216" xr:uid="{00000000-0005-0000-0000-000062360000}"/>
    <cellStyle name="20% - Accent6 3 9_OATT calc" xfId="19217" xr:uid="{00000000-0005-0000-0000-000063360000}"/>
    <cellStyle name="20% - Accent6 3_OATT calc" xfId="19218" xr:uid="{00000000-0005-0000-0000-000064360000}"/>
    <cellStyle name="20% - Accent6 30" xfId="19219" xr:uid="{00000000-0005-0000-0000-000065360000}"/>
    <cellStyle name="20% - Accent6 31" xfId="19220" xr:uid="{00000000-0005-0000-0000-000066360000}"/>
    <cellStyle name="20% - Accent6 32" xfId="19221" xr:uid="{00000000-0005-0000-0000-000067360000}"/>
    <cellStyle name="20% - Accent6 33" xfId="19222" xr:uid="{00000000-0005-0000-0000-000068360000}"/>
    <cellStyle name="20% - Accent6 4" xfId="39" xr:uid="{00000000-0005-0000-0000-000069360000}"/>
    <cellStyle name="20% - Accent6 4 10" xfId="19223" xr:uid="{00000000-0005-0000-0000-00006A360000}"/>
    <cellStyle name="20% - Accent6 4 11" xfId="19224" xr:uid="{00000000-0005-0000-0000-00006B360000}"/>
    <cellStyle name="20% - Accent6 4 12" xfId="19225" xr:uid="{00000000-0005-0000-0000-00006C360000}"/>
    <cellStyle name="20% - Accent6 4 13" xfId="19226" xr:uid="{00000000-0005-0000-0000-00006D360000}"/>
    <cellStyle name="20% - Accent6 4 14" xfId="19227" xr:uid="{00000000-0005-0000-0000-00006E360000}"/>
    <cellStyle name="20% - Accent6 4 15" xfId="19228" xr:uid="{00000000-0005-0000-0000-00006F360000}"/>
    <cellStyle name="20% - Accent6 4 2" xfId="3053" xr:uid="{00000000-0005-0000-0000-000070360000}"/>
    <cellStyle name="20% - Accent6 4 2 10" xfId="19229" xr:uid="{00000000-0005-0000-0000-000071360000}"/>
    <cellStyle name="20% - Accent6 4 2 11" xfId="19230" xr:uid="{00000000-0005-0000-0000-000072360000}"/>
    <cellStyle name="20% - Accent6 4 2 12" xfId="19231" xr:uid="{00000000-0005-0000-0000-000073360000}"/>
    <cellStyle name="20% - Accent6 4 2 13" xfId="19232" xr:uid="{00000000-0005-0000-0000-000074360000}"/>
    <cellStyle name="20% - Accent6 4 2 14" xfId="19233" xr:uid="{00000000-0005-0000-0000-000075360000}"/>
    <cellStyle name="20% - Accent6 4 2 2" xfId="3174" xr:uid="{00000000-0005-0000-0000-000076360000}"/>
    <cellStyle name="20% - Accent6 4 2 2 10" xfId="19234" xr:uid="{00000000-0005-0000-0000-000077360000}"/>
    <cellStyle name="20% - Accent6 4 2 2 11" xfId="19235" xr:uid="{00000000-0005-0000-0000-000078360000}"/>
    <cellStyle name="20% - Accent6 4 2 2 12" xfId="19236" xr:uid="{00000000-0005-0000-0000-000079360000}"/>
    <cellStyle name="20% - Accent6 4 2 2 2" xfId="3762" xr:uid="{00000000-0005-0000-0000-00007A360000}"/>
    <cellStyle name="20% - Accent6 4 2 2 2 10" xfId="19237" xr:uid="{00000000-0005-0000-0000-00007B360000}"/>
    <cellStyle name="20% - Accent6 4 2 2 2 11" xfId="19238" xr:uid="{00000000-0005-0000-0000-00007C360000}"/>
    <cellStyle name="20% - Accent6 4 2 2 2 2" xfId="4863" xr:uid="{00000000-0005-0000-0000-00007D360000}"/>
    <cellStyle name="20% - Accent6 4 2 2 2 2 10" xfId="19239" xr:uid="{00000000-0005-0000-0000-00007E360000}"/>
    <cellStyle name="20% - Accent6 4 2 2 2 2 11" xfId="19240" xr:uid="{00000000-0005-0000-0000-00007F360000}"/>
    <cellStyle name="20% - Accent6 4 2 2 2 2 2" xfId="19241" xr:uid="{00000000-0005-0000-0000-000080360000}"/>
    <cellStyle name="20% - Accent6 4 2 2 2 2 2 2" xfId="19242" xr:uid="{00000000-0005-0000-0000-000081360000}"/>
    <cellStyle name="20% - Accent6 4 2 2 2 2 2 2 2" xfId="19243" xr:uid="{00000000-0005-0000-0000-000082360000}"/>
    <cellStyle name="20% - Accent6 4 2 2 2 2 2 2 3" xfId="19244" xr:uid="{00000000-0005-0000-0000-000083360000}"/>
    <cellStyle name="20% - Accent6 4 2 2 2 2 2 2_OATT calc" xfId="19245" xr:uid="{00000000-0005-0000-0000-000084360000}"/>
    <cellStyle name="20% - Accent6 4 2 2 2 2 2 3" xfId="19246" xr:uid="{00000000-0005-0000-0000-000085360000}"/>
    <cellStyle name="20% - Accent6 4 2 2 2 2 2 4" xfId="19247" xr:uid="{00000000-0005-0000-0000-000086360000}"/>
    <cellStyle name="20% - Accent6 4 2 2 2 2 2 5" xfId="19248" xr:uid="{00000000-0005-0000-0000-000087360000}"/>
    <cellStyle name="20% - Accent6 4 2 2 2 2 2_OATT calc" xfId="19249" xr:uid="{00000000-0005-0000-0000-000088360000}"/>
    <cellStyle name="20% - Accent6 4 2 2 2 2 3" xfId="19250" xr:uid="{00000000-0005-0000-0000-000089360000}"/>
    <cellStyle name="20% - Accent6 4 2 2 2 2 3 2" xfId="19251" xr:uid="{00000000-0005-0000-0000-00008A360000}"/>
    <cellStyle name="20% - Accent6 4 2 2 2 2 3 2 2" xfId="19252" xr:uid="{00000000-0005-0000-0000-00008B360000}"/>
    <cellStyle name="20% - Accent6 4 2 2 2 2 3 2 3" xfId="19253" xr:uid="{00000000-0005-0000-0000-00008C360000}"/>
    <cellStyle name="20% - Accent6 4 2 2 2 2 3 2_OATT calc" xfId="19254" xr:uid="{00000000-0005-0000-0000-00008D360000}"/>
    <cellStyle name="20% - Accent6 4 2 2 2 2 3 3" xfId="19255" xr:uid="{00000000-0005-0000-0000-00008E360000}"/>
    <cellStyle name="20% - Accent6 4 2 2 2 2 3 4" xfId="19256" xr:uid="{00000000-0005-0000-0000-00008F360000}"/>
    <cellStyle name="20% - Accent6 4 2 2 2 2 3_OATT calc" xfId="19257" xr:uid="{00000000-0005-0000-0000-000090360000}"/>
    <cellStyle name="20% - Accent6 4 2 2 2 2 4" xfId="19258" xr:uid="{00000000-0005-0000-0000-000091360000}"/>
    <cellStyle name="20% - Accent6 4 2 2 2 2 4 2" xfId="19259" xr:uid="{00000000-0005-0000-0000-000092360000}"/>
    <cellStyle name="20% - Accent6 4 2 2 2 2 4 3" xfId="19260" xr:uid="{00000000-0005-0000-0000-000093360000}"/>
    <cellStyle name="20% - Accent6 4 2 2 2 2 4_OATT calc" xfId="19261" xr:uid="{00000000-0005-0000-0000-000094360000}"/>
    <cellStyle name="20% - Accent6 4 2 2 2 2 5" xfId="19262" xr:uid="{00000000-0005-0000-0000-000095360000}"/>
    <cellStyle name="20% - Accent6 4 2 2 2 2 6" xfId="19263" xr:uid="{00000000-0005-0000-0000-000096360000}"/>
    <cellStyle name="20% - Accent6 4 2 2 2 2 7" xfId="19264" xr:uid="{00000000-0005-0000-0000-000097360000}"/>
    <cellStyle name="20% - Accent6 4 2 2 2 2 8" xfId="19265" xr:uid="{00000000-0005-0000-0000-000098360000}"/>
    <cellStyle name="20% - Accent6 4 2 2 2 2 9" xfId="19266" xr:uid="{00000000-0005-0000-0000-000099360000}"/>
    <cellStyle name="20% - Accent6 4 2 2 2 2_OATT calc" xfId="19267" xr:uid="{00000000-0005-0000-0000-00009A360000}"/>
    <cellStyle name="20% - Accent6 4 2 2 2 3" xfId="5822" xr:uid="{00000000-0005-0000-0000-00009B360000}"/>
    <cellStyle name="20% - Accent6 4 2 2 2 3 2" xfId="19268" xr:uid="{00000000-0005-0000-0000-00009C360000}"/>
    <cellStyle name="20% - Accent6 4 2 2 2 3 2 2" xfId="19269" xr:uid="{00000000-0005-0000-0000-00009D360000}"/>
    <cellStyle name="20% - Accent6 4 2 2 2 3 2 3" xfId="19270" xr:uid="{00000000-0005-0000-0000-00009E360000}"/>
    <cellStyle name="20% - Accent6 4 2 2 2 3 2_OATT calc" xfId="19271" xr:uid="{00000000-0005-0000-0000-00009F360000}"/>
    <cellStyle name="20% - Accent6 4 2 2 2 3 3" xfId="19272" xr:uid="{00000000-0005-0000-0000-0000A0360000}"/>
    <cellStyle name="20% - Accent6 4 2 2 2 3 4" xfId="19273" xr:uid="{00000000-0005-0000-0000-0000A1360000}"/>
    <cellStyle name="20% - Accent6 4 2 2 2 3 5" xfId="19274" xr:uid="{00000000-0005-0000-0000-0000A2360000}"/>
    <cellStyle name="20% - Accent6 4 2 2 2 3_OATT calc" xfId="19275" xr:uid="{00000000-0005-0000-0000-0000A3360000}"/>
    <cellStyle name="20% - Accent6 4 2 2 2 4" xfId="19276" xr:uid="{00000000-0005-0000-0000-0000A4360000}"/>
    <cellStyle name="20% - Accent6 4 2 2 2 4 2" xfId="19277" xr:uid="{00000000-0005-0000-0000-0000A5360000}"/>
    <cellStyle name="20% - Accent6 4 2 2 2 4 2 2" xfId="19278" xr:uid="{00000000-0005-0000-0000-0000A6360000}"/>
    <cellStyle name="20% - Accent6 4 2 2 2 4 2 3" xfId="19279" xr:uid="{00000000-0005-0000-0000-0000A7360000}"/>
    <cellStyle name="20% - Accent6 4 2 2 2 4 2_OATT calc" xfId="19280" xr:uid="{00000000-0005-0000-0000-0000A8360000}"/>
    <cellStyle name="20% - Accent6 4 2 2 2 4 3" xfId="19281" xr:uid="{00000000-0005-0000-0000-0000A9360000}"/>
    <cellStyle name="20% - Accent6 4 2 2 2 4 4" xfId="19282" xr:uid="{00000000-0005-0000-0000-0000AA360000}"/>
    <cellStyle name="20% - Accent6 4 2 2 2 4_OATT calc" xfId="19283" xr:uid="{00000000-0005-0000-0000-0000AB360000}"/>
    <cellStyle name="20% - Accent6 4 2 2 2 5" xfId="19284" xr:uid="{00000000-0005-0000-0000-0000AC360000}"/>
    <cellStyle name="20% - Accent6 4 2 2 2 5 2" xfId="19285" xr:uid="{00000000-0005-0000-0000-0000AD360000}"/>
    <cellStyle name="20% - Accent6 4 2 2 2 5 3" xfId="19286" xr:uid="{00000000-0005-0000-0000-0000AE360000}"/>
    <cellStyle name="20% - Accent6 4 2 2 2 5_OATT calc" xfId="19287" xr:uid="{00000000-0005-0000-0000-0000AF360000}"/>
    <cellStyle name="20% - Accent6 4 2 2 2 6" xfId="19288" xr:uid="{00000000-0005-0000-0000-0000B0360000}"/>
    <cellStyle name="20% - Accent6 4 2 2 2 7" xfId="19289" xr:uid="{00000000-0005-0000-0000-0000B1360000}"/>
    <cellStyle name="20% - Accent6 4 2 2 2 8" xfId="19290" xr:uid="{00000000-0005-0000-0000-0000B2360000}"/>
    <cellStyle name="20% - Accent6 4 2 2 2 9" xfId="19291" xr:uid="{00000000-0005-0000-0000-0000B3360000}"/>
    <cellStyle name="20% - Accent6 4 2 2 2_OATT calc" xfId="19292" xr:uid="{00000000-0005-0000-0000-0000B4360000}"/>
    <cellStyle name="20% - Accent6 4 2 2 3" xfId="4445" xr:uid="{00000000-0005-0000-0000-0000B5360000}"/>
    <cellStyle name="20% - Accent6 4 2 2 3 10" xfId="19293" xr:uid="{00000000-0005-0000-0000-0000B6360000}"/>
    <cellStyle name="20% - Accent6 4 2 2 3 11" xfId="19294" xr:uid="{00000000-0005-0000-0000-0000B7360000}"/>
    <cellStyle name="20% - Accent6 4 2 2 3 2" xfId="19295" xr:uid="{00000000-0005-0000-0000-0000B8360000}"/>
    <cellStyle name="20% - Accent6 4 2 2 3 2 2" xfId="19296" xr:uid="{00000000-0005-0000-0000-0000B9360000}"/>
    <cellStyle name="20% - Accent6 4 2 2 3 2 2 2" xfId="19297" xr:uid="{00000000-0005-0000-0000-0000BA360000}"/>
    <cellStyle name="20% - Accent6 4 2 2 3 2 2 3" xfId="19298" xr:uid="{00000000-0005-0000-0000-0000BB360000}"/>
    <cellStyle name="20% - Accent6 4 2 2 3 2 2_OATT calc" xfId="19299" xr:uid="{00000000-0005-0000-0000-0000BC360000}"/>
    <cellStyle name="20% - Accent6 4 2 2 3 2 3" xfId="19300" xr:uid="{00000000-0005-0000-0000-0000BD360000}"/>
    <cellStyle name="20% - Accent6 4 2 2 3 2 4" xfId="19301" xr:uid="{00000000-0005-0000-0000-0000BE360000}"/>
    <cellStyle name="20% - Accent6 4 2 2 3 2 5" xfId="19302" xr:uid="{00000000-0005-0000-0000-0000BF360000}"/>
    <cellStyle name="20% - Accent6 4 2 2 3 2_OATT calc" xfId="19303" xr:uid="{00000000-0005-0000-0000-0000C0360000}"/>
    <cellStyle name="20% - Accent6 4 2 2 3 3" xfId="19304" xr:uid="{00000000-0005-0000-0000-0000C1360000}"/>
    <cellStyle name="20% - Accent6 4 2 2 3 3 2" xfId="19305" xr:uid="{00000000-0005-0000-0000-0000C2360000}"/>
    <cellStyle name="20% - Accent6 4 2 2 3 3 2 2" xfId="19306" xr:uid="{00000000-0005-0000-0000-0000C3360000}"/>
    <cellStyle name="20% - Accent6 4 2 2 3 3 2 3" xfId="19307" xr:uid="{00000000-0005-0000-0000-0000C4360000}"/>
    <cellStyle name="20% - Accent6 4 2 2 3 3 2_OATT calc" xfId="19308" xr:uid="{00000000-0005-0000-0000-0000C5360000}"/>
    <cellStyle name="20% - Accent6 4 2 2 3 3 3" xfId="19309" xr:uid="{00000000-0005-0000-0000-0000C6360000}"/>
    <cellStyle name="20% - Accent6 4 2 2 3 3 4" xfId="19310" xr:uid="{00000000-0005-0000-0000-0000C7360000}"/>
    <cellStyle name="20% - Accent6 4 2 2 3 3_OATT calc" xfId="19311" xr:uid="{00000000-0005-0000-0000-0000C8360000}"/>
    <cellStyle name="20% - Accent6 4 2 2 3 4" xfId="19312" xr:uid="{00000000-0005-0000-0000-0000C9360000}"/>
    <cellStyle name="20% - Accent6 4 2 2 3 4 2" xfId="19313" xr:uid="{00000000-0005-0000-0000-0000CA360000}"/>
    <cellStyle name="20% - Accent6 4 2 2 3 4 3" xfId="19314" xr:uid="{00000000-0005-0000-0000-0000CB360000}"/>
    <cellStyle name="20% - Accent6 4 2 2 3 4_OATT calc" xfId="19315" xr:uid="{00000000-0005-0000-0000-0000CC360000}"/>
    <cellStyle name="20% - Accent6 4 2 2 3 5" xfId="19316" xr:uid="{00000000-0005-0000-0000-0000CD360000}"/>
    <cellStyle name="20% - Accent6 4 2 2 3 6" xfId="19317" xr:uid="{00000000-0005-0000-0000-0000CE360000}"/>
    <cellStyle name="20% - Accent6 4 2 2 3 7" xfId="19318" xr:uid="{00000000-0005-0000-0000-0000CF360000}"/>
    <cellStyle name="20% - Accent6 4 2 2 3 8" xfId="19319" xr:uid="{00000000-0005-0000-0000-0000D0360000}"/>
    <cellStyle name="20% - Accent6 4 2 2 3 9" xfId="19320" xr:uid="{00000000-0005-0000-0000-0000D1360000}"/>
    <cellStyle name="20% - Accent6 4 2 2 3_OATT calc" xfId="19321" xr:uid="{00000000-0005-0000-0000-0000D2360000}"/>
    <cellStyle name="20% - Accent6 4 2 2 4" xfId="5345" xr:uid="{00000000-0005-0000-0000-0000D3360000}"/>
    <cellStyle name="20% - Accent6 4 2 2 4 2" xfId="19322" xr:uid="{00000000-0005-0000-0000-0000D4360000}"/>
    <cellStyle name="20% - Accent6 4 2 2 4 2 2" xfId="19323" xr:uid="{00000000-0005-0000-0000-0000D5360000}"/>
    <cellStyle name="20% - Accent6 4 2 2 4 2 3" xfId="19324" xr:uid="{00000000-0005-0000-0000-0000D6360000}"/>
    <cellStyle name="20% - Accent6 4 2 2 4 2_OATT calc" xfId="19325" xr:uid="{00000000-0005-0000-0000-0000D7360000}"/>
    <cellStyle name="20% - Accent6 4 2 2 4 3" xfId="19326" xr:uid="{00000000-0005-0000-0000-0000D8360000}"/>
    <cellStyle name="20% - Accent6 4 2 2 4 4" xfId="19327" xr:uid="{00000000-0005-0000-0000-0000D9360000}"/>
    <cellStyle name="20% - Accent6 4 2 2 4 5" xfId="19328" xr:uid="{00000000-0005-0000-0000-0000DA360000}"/>
    <cellStyle name="20% - Accent6 4 2 2 4_OATT calc" xfId="19329" xr:uid="{00000000-0005-0000-0000-0000DB360000}"/>
    <cellStyle name="20% - Accent6 4 2 2 5" xfId="19330" xr:uid="{00000000-0005-0000-0000-0000DC360000}"/>
    <cellStyle name="20% - Accent6 4 2 2 5 2" xfId="19331" xr:uid="{00000000-0005-0000-0000-0000DD360000}"/>
    <cellStyle name="20% - Accent6 4 2 2 5 2 2" xfId="19332" xr:uid="{00000000-0005-0000-0000-0000DE360000}"/>
    <cellStyle name="20% - Accent6 4 2 2 5 2 3" xfId="19333" xr:uid="{00000000-0005-0000-0000-0000DF360000}"/>
    <cellStyle name="20% - Accent6 4 2 2 5 2_OATT calc" xfId="19334" xr:uid="{00000000-0005-0000-0000-0000E0360000}"/>
    <cellStyle name="20% - Accent6 4 2 2 5 3" xfId="19335" xr:uid="{00000000-0005-0000-0000-0000E1360000}"/>
    <cellStyle name="20% - Accent6 4 2 2 5 4" xfId="19336" xr:uid="{00000000-0005-0000-0000-0000E2360000}"/>
    <cellStyle name="20% - Accent6 4 2 2 5_OATT calc" xfId="19337" xr:uid="{00000000-0005-0000-0000-0000E3360000}"/>
    <cellStyle name="20% - Accent6 4 2 2 6" xfId="19338" xr:uid="{00000000-0005-0000-0000-0000E4360000}"/>
    <cellStyle name="20% - Accent6 4 2 2 6 2" xfId="19339" xr:uid="{00000000-0005-0000-0000-0000E5360000}"/>
    <cellStyle name="20% - Accent6 4 2 2 6 3" xfId="19340" xr:uid="{00000000-0005-0000-0000-0000E6360000}"/>
    <cellStyle name="20% - Accent6 4 2 2 6_OATT calc" xfId="19341" xr:uid="{00000000-0005-0000-0000-0000E7360000}"/>
    <cellStyle name="20% - Accent6 4 2 2 7" xfId="19342" xr:uid="{00000000-0005-0000-0000-0000E8360000}"/>
    <cellStyle name="20% - Accent6 4 2 2 8" xfId="19343" xr:uid="{00000000-0005-0000-0000-0000E9360000}"/>
    <cellStyle name="20% - Accent6 4 2 2 9" xfId="19344" xr:uid="{00000000-0005-0000-0000-0000EA360000}"/>
    <cellStyle name="20% - Accent6 4 2 2_OATT calc" xfId="19345" xr:uid="{00000000-0005-0000-0000-0000EB360000}"/>
    <cellStyle name="20% - Accent6 4 2 3" xfId="3333" xr:uid="{00000000-0005-0000-0000-0000EC360000}"/>
    <cellStyle name="20% - Accent6 4 2 3 10" xfId="19346" xr:uid="{00000000-0005-0000-0000-0000ED360000}"/>
    <cellStyle name="20% - Accent6 4 2 3 11" xfId="19347" xr:uid="{00000000-0005-0000-0000-0000EE360000}"/>
    <cellStyle name="20% - Accent6 4 2 3 12" xfId="19348" xr:uid="{00000000-0005-0000-0000-0000EF360000}"/>
    <cellStyle name="20% - Accent6 4 2 3 2" xfId="3915" xr:uid="{00000000-0005-0000-0000-0000F0360000}"/>
    <cellStyle name="20% - Accent6 4 2 3 2 10" xfId="19349" xr:uid="{00000000-0005-0000-0000-0000F1360000}"/>
    <cellStyle name="20% - Accent6 4 2 3 2 11" xfId="19350" xr:uid="{00000000-0005-0000-0000-0000F2360000}"/>
    <cellStyle name="20% - Accent6 4 2 3 2 2" xfId="5016" xr:uid="{00000000-0005-0000-0000-0000F3360000}"/>
    <cellStyle name="20% - Accent6 4 2 3 2 2 10" xfId="19351" xr:uid="{00000000-0005-0000-0000-0000F4360000}"/>
    <cellStyle name="20% - Accent6 4 2 3 2 2 11" xfId="19352" xr:uid="{00000000-0005-0000-0000-0000F5360000}"/>
    <cellStyle name="20% - Accent6 4 2 3 2 2 2" xfId="19353" xr:uid="{00000000-0005-0000-0000-0000F6360000}"/>
    <cellStyle name="20% - Accent6 4 2 3 2 2 2 2" xfId="19354" xr:uid="{00000000-0005-0000-0000-0000F7360000}"/>
    <cellStyle name="20% - Accent6 4 2 3 2 2 2 2 2" xfId="19355" xr:uid="{00000000-0005-0000-0000-0000F8360000}"/>
    <cellStyle name="20% - Accent6 4 2 3 2 2 2 2 3" xfId="19356" xr:uid="{00000000-0005-0000-0000-0000F9360000}"/>
    <cellStyle name="20% - Accent6 4 2 3 2 2 2 2_OATT calc" xfId="19357" xr:uid="{00000000-0005-0000-0000-0000FA360000}"/>
    <cellStyle name="20% - Accent6 4 2 3 2 2 2 3" xfId="19358" xr:uid="{00000000-0005-0000-0000-0000FB360000}"/>
    <cellStyle name="20% - Accent6 4 2 3 2 2 2 4" xfId="19359" xr:uid="{00000000-0005-0000-0000-0000FC360000}"/>
    <cellStyle name="20% - Accent6 4 2 3 2 2 2 5" xfId="19360" xr:uid="{00000000-0005-0000-0000-0000FD360000}"/>
    <cellStyle name="20% - Accent6 4 2 3 2 2 2_OATT calc" xfId="19361" xr:uid="{00000000-0005-0000-0000-0000FE360000}"/>
    <cellStyle name="20% - Accent6 4 2 3 2 2 3" xfId="19362" xr:uid="{00000000-0005-0000-0000-0000FF360000}"/>
    <cellStyle name="20% - Accent6 4 2 3 2 2 3 2" xfId="19363" xr:uid="{00000000-0005-0000-0000-000000370000}"/>
    <cellStyle name="20% - Accent6 4 2 3 2 2 3 2 2" xfId="19364" xr:uid="{00000000-0005-0000-0000-000001370000}"/>
    <cellStyle name="20% - Accent6 4 2 3 2 2 3 2 3" xfId="19365" xr:uid="{00000000-0005-0000-0000-000002370000}"/>
    <cellStyle name="20% - Accent6 4 2 3 2 2 3 2_OATT calc" xfId="19366" xr:uid="{00000000-0005-0000-0000-000003370000}"/>
    <cellStyle name="20% - Accent6 4 2 3 2 2 3 3" xfId="19367" xr:uid="{00000000-0005-0000-0000-000004370000}"/>
    <cellStyle name="20% - Accent6 4 2 3 2 2 3 4" xfId="19368" xr:uid="{00000000-0005-0000-0000-000005370000}"/>
    <cellStyle name="20% - Accent6 4 2 3 2 2 3_OATT calc" xfId="19369" xr:uid="{00000000-0005-0000-0000-000006370000}"/>
    <cellStyle name="20% - Accent6 4 2 3 2 2 4" xfId="19370" xr:uid="{00000000-0005-0000-0000-000007370000}"/>
    <cellStyle name="20% - Accent6 4 2 3 2 2 4 2" xfId="19371" xr:uid="{00000000-0005-0000-0000-000008370000}"/>
    <cellStyle name="20% - Accent6 4 2 3 2 2 4 3" xfId="19372" xr:uid="{00000000-0005-0000-0000-000009370000}"/>
    <cellStyle name="20% - Accent6 4 2 3 2 2 4_OATT calc" xfId="19373" xr:uid="{00000000-0005-0000-0000-00000A370000}"/>
    <cellStyle name="20% - Accent6 4 2 3 2 2 5" xfId="19374" xr:uid="{00000000-0005-0000-0000-00000B370000}"/>
    <cellStyle name="20% - Accent6 4 2 3 2 2 6" xfId="19375" xr:uid="{00000000-0005-0000-0000-00000C370000}"/>
    <cellStyle name="20% - Accent6 4 2 3 2 2 7" xfId="19376" xr:uid="{00000000-0005-0000-0000-00000D370000}"/>
    <cellStyle name="20% - Accent6 4 2 3 2 2 8" xfId="19377" xr:uid="{00000000-0005-0000-0000-00000E370000}"/>
    <cellStyle name="20% - Accent6 4 2 3 2 2 9" xfId="19378" xr:uid="{00000000-0005-0000-0000-00000F370000}"/>
    <cellStyle name="20% - Accent6 4 2 3 2 2_OATT calc" xfId="19379" xr:uid="{00000000-0005-0000-0000-000010370000}"/>
    <cellStyle name="20% - Accent6 4 2 3 2 3" xfId="5971" xr:uid="{00000000-0005-0000-0000-000011370000}"/>
    <cellStyle name="20% - Accent6 4 2 3 2 3 2" xfId="19380" xr:uid="{00000000-0005-0000-0000-000012370000}"/>
    <cellStyle name="20% - Accent6 4 2 3 2 3 2 2" xfId="19381" xr:uid="{00000000-0005-0000-0000-000013370000}"/>
    <cellStyle name="20% - Accent6 4 2 3 2 3 2 3" xfId="19382" xr:uid="{00000000-0005-0000-0000-000014370000}"/>
    <cellStyle name="20% - Accent6 4 2 3 2 3 2_OATT calc" xfId="19383" xr:uid="{00000000-0005-0000-0000-000015370000}"/>
    <cellStyle name="20% - Accent6 4 2 3 2 3 3" xfId="19384" xr:uid="{00000000-0005-0000-0000-000016370000}"/>
    <cellStyle name="20% - Accent6 4 2 3 2 3 4" xfId="19385" xr:uid="{00000000-0005-0000-0000-000017370000}"/>
    <cellStyle name="20% - Accent6 4 2 3 2 3 5" xfId="19386" xr:uid="{00000000-0005-0000-0000-000018370000}"/>
    <cellStyle name="20% - Accent6 4 2 3 2 3_OATT calc" xfId="19387" xr:uid="{00000000-0005-0000-0000-000019370000}"/>
    <cellStyle name="20% - Accent6 4 2 3 2 4" xfId="19388" xr:uid="{00000000-0005-0000-0000-00001A370000}"/>
    <cellStyle name="20% - Accent6 4 2 3 2 4 2" xfId="19389" xr:uid="{00000000-0005-0000-0000-00001B370000}"/>
    <cellStyle name="20% - Accent6 4 2 3 2 4 2 2" xfId="19390" xr:uid="{00000000-0005-0000-0000-00001C370000}"/>
    <cellStyle name="20% - Accent6 4 2 3 2 4 2 3" xfId="19391" xr:uid="{00000000-0005-0000-0000-00001D370000}"/>
    <cellStyle name="20% - Accent6 4 2 3 2 4 2_OATT calc" xfId="19392" xr:uid="{00000000-0005-0000-0000-00001E370000}"/>
    <cellStyle name="20% - Accent6 4 2 3 2 4 3" xfId="19393" xr:uid="{00000000-0005-0000-0000-00001F370000}"/>
    <cellStyle name="20% - Accent6 4 2 3 2 4 4" xfId="19394" xr:uid="{00000000-0005-0000-0000-000020370000}"/>
    <cellStyle name="20% - Accent6 4 2 3 2 4_OATT calc" xfId="19395" xr:uid="{00000000-0005-0000-0000-000021370000}"/>
    <cellStyle name="20% - Accent6 4 2 3 2 5" xfId="19396" xr:uid="{00000000-0005-0000-0000-000022370000}"/>
    <cellStyle name="20% - Accent6 4 2 3 2 5 2" xfId="19397" xr:uid="{00000000-0005-0000-0000-000023370000}"/>
    <cellStyle name="20% - Accent6 4 2 3 2 5 3" xfId="19398" xr:uid="{00000000-0005-0000-0000-000024370000}"/>
    <cellStyle name="20% - Accent6 4 2 3 2 5_OATT calc" xfId="19399" xr:uid="{00000000-0005-0000-0000-000025370000}"/>
    <cellStyle name="20% - Accent6 4 2 3 2 6" xfId="19400" xr:uid="{00000000-0005-0000-0000-000026370000}"/>
    <cellStyle name="20% - Accent6 4 2 3 2 7" xfId="19401" xr:uid="{00000000-0005-0000-0000-000027370000}"/>
    <cellStyle name="20% - Accent6 4 2 3 2 8" xfId="19402" xr:uid="{00000000-0005-0000-0000-000028370000}"/>
    <cellStyle name="20% - Accent6 4 2 3 2 9" xfId="19403" xr:uid="{00000000-0005-0000-0000-000029370000}"/>
    <cellStyle name="20% - Accent6 4 2 3 2_OATT calc" xfId="19404" xr:uid="{00000000-0005-0000-0000-00002A370000}"/>
    <cellStyle name="20% - Accent6 4 2 3 3" xfId="4598" xr:uid="{00000000-0005-0000-0000-00002B370000}"/>
    <cellStyle name="20% - Accent6 4 2 3 3 10" xfId="19405" xr:uid="{00000000-0005-0000-0000-00002C370000}"/>
    <cellStyle name="20% - Accent6 4 2 3 3 11" xfId="19406" xr:uid="{00000000-0005-0000-0000-00002D370000}"/>
    <cellStyle name="20% - Accent6 4 2 3 3 2" xfId="19407" xr:uid="{00000000-0005-0000-0000-00002E370000}"/>
    <cellStyle name="20% - Accent6 4 2 3 3 2 2" xfId="19408" xr:uid="{00000000-0005-0000-0000-00002F370000}"/>
    <cellStyle name="20% - Accent6 4 2 3 3 2 2 2" xfId="19409" xr:uid="{00000000-0005-0000-0000-000030370000}"/>
    <cellStyle name="20% - Accent6 4 2 3 3 2 2 3" xfId="19410" xr:uid="{00000000-0005-0000-0000-000031370000}"/>
    <cellStyle name="20% - Accent6 4 2 3 3 2 2_OATT calc" xfId="19411" xr:uid="{00000000-0005-0000-0000-000032370000}"/>
    <cellStyle name="20% - Accent6 4 2 3 3 2 3" xfId="19412" xr:uid="{00000000-0005-0000-0000-000033370000}"/>
    <cellStyle name="20% - Accent6 4 2 3 3 2 4" xfId="19413" xr:uid="{00000000-0005-0000-0000-000034370000}"/>
    <cellStyle name="20% - Accent6 4 2 3 3 2 5" xfId="19414" xr:uid="{00000000-0005-0000-0000-000035370000}"/>
    <cellStyle name="20% - Accent6 4 2 3 3 2_OATT calc" xfId="19415" xr:uid="{00000000-0005-0000-0000-000036370000}"/>
    <cellStyle name="20% - Accent6 4 2 3 3 3" xfId="19416" xr:uid="{00000000-0005-0000-0000-000037370000}"/>
    <cellStyle name="20% - Accent6 4 2 3 3 3 2" xfId="19417" xr:uid="{00000000-0005-0000-0000-000038370000}"/>
    <cellStyle name="20% - Accent6 4 2 3 3 3 2 2" xfId="19418" xr:uid="{00000000-0005-0000-0000-000039370000}"/>
    <cellStyle name="20% - Accent6 4 2 3 3 3 2 3" xfId="19419" xr:uid="{00000000-0005-0000-0000-00003A370000}"/>
    <cellStyle name="20% - Accent6 4 2 3 3 3 2_OATT calc" xfId="19420" xr:uid="{00000000-0005-0000-0000-00003B370000}"/>
    <cellStyle name="20% - Accent6 4 2 3 3 3 3" xfId="19421" xr:uid="{00000000-0005-0000-0000-00003C370000}"/>
    <cellStyle name="20% - Accent6 4 2 3 3 3 4" xfId="19422" xr:uid="{00000000-0005-0000-0000-00003D370000}"/>
    <cellStyle name="20% - Accent6 4 2 3 3 3_OATT calc" xfId="19423" xr:uid="{00000000-0005-0000-0000-00003E370000}"/>
    <cellStyle name="20% - Accent6 4 2 3 3 4" xfId="19424" xr:uid="{00000000-0005-0000-0000-00003F370000}"/>
    <cellStyle name="20% - Accent6 4 2 3 3 4 2" xfId="19425" xr:uid="{00000000-0005-0000-0000-000040370000}"/>
    <cellStyle name="20% - Accent6 4 2 3 3 4 3" xfId="19426" xr:uid="{00000000-0005-0000-0000-000041370000}"/>
    <cellStyle name="20% - Accent6 4 2 3 3 4_OATT calc" xfId="19427" xr:uid="{00000000-0005-0000-0000-000042370000}"/>
    <cellStyle name="20% - Accent6 4 2 3 3 5" xfId="19428" xr:uid="{00000000-0005-0000-0000-000043370000}"/>
    <cellStyle name="20% - Accent6 4 2 3 3 6" xfId="19429" xr:uid="{00000000-0005-0000-0000-000044370000}"/>
    <cellStyle name="20% - Accent6 4 2 3 3 7" xfId="19430" xr:uid="{00000000-0005-0000-0000-000045370000}"/>
    <cellStyle name="20% - Accent6 4 2 3 3 8" xfId="19431" xr:uid="{00000000-0005-0000-0000-000046370000}"/>
    <cellStyle name="20% - Accent6 4 2 3 3 9" xfId="19432" xr:uid="{00000000-0005-0000-0000-000047370000}"/>
    <cellStyle name="20% - Accent6 4 2 3 3_OATT calc" xfId="19433" xr:uid="{00000000-0005-0000-0000-000048370000}"/>
    <cellStyle name="20% - Accent6 4 2 3 4" xfId="5498" xr:uid="{00000000-0005-0000-0000-000049370000}"/>
    <cellStyle name="20% - Accent6 4 2 3 4 2" xfId="19434" xr:uid="{00000000-0005-0000-0000-00004A370000}"/>
    <cellStyle name="20% - Accent6 4 2 3 4 2 2" xfId="19435" xr:uid="{00000000-0005-0000-0000-00004B370000}"/>
    <cellStyle name="20% - Accent6 4 2 3 4 2 3" xfId="19436" xr:uid="{00000000-0005-0000-0000-00004C370000}"/>
    <cellStyle name="20% - Accent6 4 2 3 4 2_OATT calc" xfId="19437" xr:uid="{00000000-0005-0000-0000-00004D370000}"/>
    <cellStyle name="20% - Accent6 4 2 3 4 3" xfId="19438" xr:uid="{00000000-0005-0000-0000-00004E370000}"/>
    <cellStyle name="20% - Accent6 4 2 3 4 4" xfId="19439" xr:uid="{00000000-0005-0000-0000-00004F370000}"/>
    <cellStyle name="20% - Accent6 4 2 3 4 5" xfId="19440" xr:uid="{00000000-0005-0000-0000-000050370000}"/>
    <cellStyle name="20% - Accent6 4 2 3 4_OATT calc" xfId="19441" xr:uid="{00000000-0005-0000-0000-000051370000}"/>
    <cellStyle name="20% - Accent6 4 2 3 5" xfId="19442" xr:uid="{00000000-0005-0000-0000-000052370000}"/>
    <cellStyle name="20% - Accent6 4 2 3 5 2" xfId="19443" xr:uid="{00000000-0005-0000-0000-000053370000}"/>
    <cellStyle name="20% - Accent6 4 2 3 5 2 2" xfId="19444" xr:uid="{00000000-0005-0000-0000-000054370000}"/>
    <cellStyle name="20% - Accent6 4 2 3 5 2 3" xfId="19445" xr:uid="{00000000-0005-0000-0000-000055370000}"/>
    <cellStyle name="20% - Accent6 4 2 3 5 2_OATT calc" xfId="19446" xr:uid="{00000000-0005-0000-0000-000056370000}"/>
    <cellStyle name="20% - Accent6 4 2 3 5 3" xfId="19447" xr:uid="{00000000-0005-0000-0000-000057370000}"/>
    <cellStyle name="20% - Accent6 4 2 3 5 4" xfId="19448" xr:uid="{00000000-0005-0000-0000-000058370000}"/>
    <cellStyle name="20% - Accent6 4 2 3 5_OATT calc" xfId="19449" xr:uid="{00000000-0005-0000-0000-000059370000}"/>
    <cellStyle name="20% - Accent6 4 2 3 6" xfId="19450" xr:uid="{00000000-0005-0000-0000-00005A370000}"/>
    <cellStyle name="20% - Accent6 4 2 3 6 2" xfId="19451" xr:uid="{00000000-0005-0000-0000-00005B370000}"/>
    <cellStyle name="20% - Accent6 4 2 3 6 3" xfId="19452" xr:uid="{00000000-0005-0000-0000-00005C370000}"/>
    <cellStyle name="20% - Accent6 4 2 3 6_OATT calc" xfId="19453" xr:uid="{00000000-0005-0000-0000-00005D370000}"/>
    <cellStyle name="20% - Accent6 4 2 3 7" xfId="19454" xr:uid="{00000000-0005-0000-0000-00005E370000}"/>
    <cellStyle name="20% - Accent6 4 2 3 8" xfId="19455" xr:uid="{00000000-0005-0000-0000-00005F370000}"/>
    <cellStyle name="20% - Accent6 4 2 3 9" xfId="19456" xr:uid="{00000000-0005-0000-0000-000060370000}"/>
    <cellStyle name="20% - Accent6 4 2 3_OATT calc" xfId="19457" xr:uid="{00000000-0005-0000-0000-000061370000}"/>
    <cellStyle name="20% - Accent6 4 2 4" xfId="3645" xr:uid="{00000000-0005-0000-0000-000062370000}"/>
    <cellStyle name="20% - Accent6 4 2 4 10" xfId="19458" xr:uid="{00000000-0005-0000-0000-000063370000}"/>
    <cellStyle name="20% - Accent6 4 2 4 11" xfId="19459" xr:uid="{00000000-0005-0000-0000-000064370000}"/>
    <cellStyle name="20% - Accent6 4 2 4 2" xfId="4746" xr:uid="{00000000-0005-0000-0000-000065370000}"/>
    <cellStyle name="20% - Accent6 4 2 4 2 10" xfId="19460" xr:uid="{00000000-0005-0000-0000-000066370000}"/>
    <cellStyle name="20% - Accent6 4 2 4 2 11" xfId="19461" xr:uid="{00000000-0005-0000-0000-000067370000}"/>
    <cellStyle name="20% - Accent6 4 2 4 2 2" xfId="19462" xr:uid="{00000000-0005-0000-0000-000068370000}"/>
    <cellStyle name="20% - Accent6 4 2 4 2 2 2" xfId="19463" xr:uid="{00000000-0005-0000-0000-000069370000}"/>
    <cellStyle name="20% - Accent6 4 2 4 2 2 2 2" xfId="19464" xr:uid="{00000000-0005-0000-0000-00006A370000}"/>
    <cellStyle name="20% - Accent6 4 2 4 2 2 2 3" xfId="19465" xr:uid="{00000000-0005-0000-0000-00006B370000}"/>
    <cellStyle name="20% - Accent6 4 2 4 2 2 2_OATT calc" xfId="19466" xr:uid="{00000000-0005-0000-0000-00006C370000}"/>
    <cellStyle name="20% - Accent6 4 2 4 2 2 3" xfId="19467" xr:uid="{00000000-0005-0000-0000-00006D370000}"/>
    <cellStyle name="20% - Accent6 4 2 4 2 2 4" xfId="19468" xr:uid="{00000000-0005-0000-0000-00006E370000}"/>
    <cellStyle name="20% - Accent6 4 2 4 2 2 5" xfId="19469" xr:uid="{00000000-0005-0000-0000-00006F370000}"/>
    <cellStyle name="20% - Accent6 4 2 4 2 2_OATT calc" xfId="19470" xr:uid="{00000000-0005-0000-0000-000070370000}"/>
    <cellStyle name="20% - Accent6 4 2 4 2 3" xfId="19471" xr:uid="{00000000-0005-0000-0000-000071370000}"/>
    <cellStyle name="20% - Accent6 4 2 4 2 3 2" xfId="19472" xr:uid="{00000000-0005-0000-0000-000072370000}"/>
    <cellStyle name="20% - Accent6 4 2 4 2 3 2 2" xfId="19473" xr:uid="{00000000-0005-0000-0000-000073370000}"/>
    <cellStyle name="20% - Accent6 4 2 4 2 3 2 3" xfId="19474" xr:uid="{00000000-0005-0000-0000-000074370000}"/>
    <cellStyle name="20% - Accent6 4 2 4 2 3 2_OATT calc" xfId="19475" xr:uid="{00000000-0005-0000-0000-000075370000}"/>
    <cellStyle name="20% - Accent6 4 2 4 2 3 3" xfId="19476" xr:uid="{00000000-0005-0000-0000-000076370000}"/>
    <cellStyle name="20% - Accent6 4 2 4 2 3 4" xfId="19477" xr:uid="{00000000-0005-0000-0000-000077370000}"/>
    <cellStyle name="20% - Accent6 4 2 4 2 3_OATT calc" xfId="19478" xr:uid="{00000000-0005-0000-0000-000078370000}"/>
    <cellStyle name="20% - Accent6 4 2 4 2 4" xfId="19479" xr:uid="{00000000-0005-0000-0000-000079370000}"/>
    <cellStyle name="20% - Accent6 4 2 4 2 4 2" xfId="19480" xr:uid="{00000000-0005-0000-0000-00007A370000}"/>
    <cellStyle name="20% - Accent6 4 2 4 2 4 3" xfId="19481" xr:uid="{00000000-0005-0000-0000-00007B370000}"/>
    <cellStyle name="20% - Accent6 4 2 4 2 4_OATT calc" xfId="19482" xr:uid="{00000000-0005-0000-0000-00007C370000}"/>
    <cellStyle name="20% - Accent6 4 2 4 2 5" xfId="19483" xr:uid="{00000000-0005-0000-0000-00007D370000}"/>
    <cellStyle name="20% - Accent6 4 2 4 2 6" xfId="19484" xr:uid="{00000000-0005-0000-0000-00007E370000}"/>
    <cellStyle name="20% - Accent6 4 2 4 2 7" xfId="19485" xr:uid="{00000000-0005-0000-0000-00007F370000}"/>
    <cellStyle name="20% - Accent6 4 2 4 2 8" xfId="19486" xr:uid="{00000000-0005-0000-0000-000080370000}"/>
    <cellStyle name="20% - Accent6 4 2 4 2 9" xfId="19487" xr:uid="{00000000-0005-0000-0000-000081370000}"/>
    <cellStyle name="20% - Accent6 4 2 4 2_OATT calc" xfId="19488" xr:uid="{00000000-0005-0000-0000-000082370000}"/>
    <cellStyle name="20% - Accent6 4 2 4 3" xfId="5707" xr:uid="{00000000-0005-0000-0000-000083370000}"/>
    <cellStyle name="20% - Accent6 4 2 4 3 2" xfId="19489" xr:uid="{00000000-0005-0000-0000-000084370000}"/>
    <cellStyle name="20% - Accent6 4 2 4 3 2 2" xfId="19490" xr:uid="{00000000-0005-0000-0000-000085370000}"/>
    <cellStyle name="20% - Accent6 4 2 4 3 2 3" xfId="19491" xr:uid="{00000000-0005-0000-0000-000086370000}"/>
    <cellStyle name="20% - Accent6 4 2 4 3 2_OATT calc" xfId="19492" xr:uid="{00000000-0005-0000-0000-000087370000}"/>
    <cellStyle name="20% - Accent6 4 2 4 3 3" xfId="19493" xr:uid="{00000000-0005-0000-0000-000088370000}"/>
    <cellStyle name="20% - Accent6 4 2 4 3 4" xfId="19494" xr:uid="{00000000-0005-0000-0000-000089370000}"/>
    <cellStyle name="20% - Accent6 4 2 4 3 5" xfId="19495" xr:uid="{00000000-0005-0000-0000-00008A370000}"/>
    <cellStyle name="20% - Accent6 4 2 4 3_OATT calc" xfId="19496" xr:uid="{00000000-0005-0000-0000-00008B370000}"/>
    <cellStyle name="20% - Accent6 4 2 4 4" xfId="19497" xr:uid="{00000000-0005-0000-0000-00008C370000}"/>
    <cellStyle name="20% - Accent6 4 2 4 4 2" xfId="19498" xr:uid="{00000000-0005-0000-0000-00008D370000}"/>
    <cellStyle name="20% - Accent6 4 2 4 4 2 2" xfId="19499" xr:uid="{00000000-0005-0000-0000-00008E370000}"/>
    <cellStyle name="20% - Accent6 4 2 4 4 2 3" xfId="19500" xr:uid="{00000000-0005-0000-0000-00008F370000}"/>
    <cellStyle name="20% - Accent6 4 2 4 4 2_OATT calc" xfId="19501" xr:uid="{00000000-0005-0000-0000-000090370000}"/>
    <cellStyle name="20% - Accent6 4 2 4 4 3" xfId="19502" xr:uid="{00000000-0005-0000-0000-000091370000}"/>
    <cellStyle name="20% - Accent6 4 2 4 4 4" xfId="19503" xr:uid="{00000000-0005-0000-0000-000092370000}"/>
    <cellStyle name="20% - Accent6 4 2 4 4_OATT calc" xfId="19504" xr:uid="{00000000-0005-0000-0000-000093370000}"/>
    <cellStyle name="20% - Accent6 4 2 4 5" xfId="19505" xr:uid="{00000000-0005-0000-0000-000094370000}"/>
    <cellStyle name="20% - Accent6 4 2 4 5 2" xfId="19506" xr:uid="{00000000-0005-0000-0000-000095370000}"/>
    <cellStyle name="20% - Accent6 4 2 4 5 3" xfId="19507" xr:uid="{00000000-0005-0000-0000-000096370000}"/>
    <cellStyle name="20% - Accent6 4 2 4 5_OATT calc" xfId="19508" xr:uid="{00000000-0005-0000-0000-000097370000}"/>
    <cellStyle name="20% - Accent6 4 2 4 6" xfId="19509" xr:uid="{00000000-0005-0000-0000-000098370000}"/>
    <cellStyle name="20% - Accent6 4 2 4 7" xfId="19510" xr:uid="{00000000-0005-0000-0000-000099370000}"/>
    <cellStyle name="20% - Accent6 4 2 4 8" xfId="19511" xr:uid="{00000000-0005-0000-0000-00009A370000}"/>
    <cellStyle name="20% - Accent6 4 2 4 9" xfId="19512" xr:uid="{00000000-0005-0000-0000-00009B370000}"/>
    <cellStyle name="20% - Accent6 4 2 4_OATT calc" xfId="19513" xr:uid="{00000000-0005-0000-0000-00009C370000}"/>
    <cellStyle name="20% - Accent6 4 2 5" xfId="4328" xr:uid="{00000000-0005-0000-0000-00009D370000}"/>
    <cellStyle name="20% - Accent6 4 2 5 10" xfId="19514" xr:uid="{00000000-0005-0000-0000-00009E370000}"/>
    <cellStyle name="20% - Accent6 4 2 5 11" xfId="19515" xr:uid="{00000000-0005-0000-0000-00009F370000}"/>
    <cellStyle name="20% - Accent6 4 2 5 2" xfId="19516" xr:uid="{00000000-0005-0000-0000-0000A0370000}"/>
    <cellStyle name="20% - Accent6 4 2 5 2 2" xfId="19517" xr:uid="{00000000-0005-0000-0000-0000A1370000}"/>
    <cellStyle name="20% - Accent6 4 2 5 2 2 2" xfId="19518" xr:uid="{00000000-0005-0000-0000-0000A2370000}"/>
    <cellStyle name="20% - Accent6 4 2 5 2 2 3" xfId="19519" xr:uid="{00000000-0005-0000-0000-0000A3370000}"/>
    <cellStyle name="20% - Accent6 4 2 5 2 2_OATT calc" xfId="19520" xr:uid="{00000000-0005-0000-0000-0000A4370000}"/>
    <cellStyle name="20% - Accent6 4 2 5 2 3" xfId="19521" xr:uid="{00000000-0005-0000-0000-0000A5370000}"/>
    <cellStyle name="20% - Accent6 4 2 5 2 4" xfId="19522" xr:uid="{00000000-0005-0000-0000-0000A6370000}"/>
    <cellStyle name="20% - Accent6 4 2 5 2 5" xfId="19523" xr:uid="{00000000-0005-0000-0000-0000A7370000}"/>
    <cellStyle name="20% - Accent6 4 2 5 2_OATT calc" xfId="19524" xr:uid="{00000000-0005-0000-0000-0000A8370000}"/>
    <cellStyle name="20% - Accent6 4 2 5 3" xfId="19525" xr:uid="{00000000-0005-0000-0000-0000A9370000}"/>
    <cellStyle name="20% - Accent6 4 2 5 3 2" xfId="19526" xr:uid="{00000000-0005-0000-0000-0000AA370000}"/>
    <cellStyle name="20% - Accent6 4 2 5 3 2 2" xfId="19527" xr:uid="{00000000-0005-0000-0000-0000AB370000}"/>
    <cellStyle name="20% - Accent6 4 2 5 3 2 3" xfId="19528" xr:uid="{00000000-0005-0000-0000-0000AC370000}"/>
    <cellStyle name="20% - Accent6 4 2 5 3 2_OATT calc" xfId="19529" xr:uid="{00000000-0005-0000-0000-0000AD370000}"/>
    <cellStyle name="20% - Accent6 4 2 5 3 3" xfId="19530" xr:uid="{00000000-0005-0000-0000-0000AE370000}"/>
    <cellStyle name="20% - Accent6 4 2 5 3 4" xfId="19531" xr:uid="{00000000-0005-0000-0000-0000AF370000}"/>
    <cellStyle name="20% - Accent6 4 2 5 3_OATT calc" xfId="19532" xr:uid="{00000000-0005-0000-0000-0000B0370000}"/>
    <cellStyle name="20% - Accent6 4 2 5 4" xfId="19533" xr:uid="{00000000-0005-0000-0000-0000B1370000}"/>
    <cellStyle name="20% - Accent6 4 2 5 4 2" xfId="19534" xr:uid="{00000000-0005-0000-0000-0000B2370000}"/>
    <cellStyle name="20% - Accent6 4 2 5 4 3" xfId="19535" xr:uid="{00000000-0005-0000-0000-0000B3370000}"/>
    <cellStyle name="20% - Accent6 4 2 5 4_OATT calc" xfId="19536" xr:uid="{00000000-0005-0000-0000-0000B4370000}"/>
    <cellStyle name="20% - Accent6 4 2 5 5" xfId="19537" xr:uid="{00000000-0005-0000-0000-0000B5370000}"/>
    <cellStyle name="20% - Accent6 4 2 5 6" xfId="19538" xr:uid="{00000000-0005-0000-0000-0000B6370000}"/>
    <cellStyle name="20% - Accent6 4 2 5 7" xfId="19539" xr:uid="{00000000-0005-0000-0000-0000B7370000}"/>
    <cellStyle name="20% - Accent6 4 2 5 8" xfId="19540" xr:uid="{00000000-0005-0000-0000-0000B8370000}"/>
    <cellStyle name="20% - Accent6 4 2 5 9" xfId="19541" xr:uid="{00000000-0005-0000-0000-0000B9370000}"/>
    <cellStyle name="20% - Accent6 4 2 5_OATT calc" xfId="19542" xr:uid="{00000000-0005-0000-0000-0000BA370000}"/>
    <cellStyle name="20% - Accent6 4 2 6" xfId="5228" xr:uid="{00000000-0005-0000-0000-0000BB370000}"/>
    <cellStyle name="20% - Accent6 4 2 6 2" xfId="19543" xr:uid="{00000000-0005-0000-0000-0000BC370000}"/>
    <cellStyle name="20% - Accent6 4 2 6 2 2" xfId="19544" xr:uid="{00000000-0005-0000-0000-0000BD370000}"/>
    <cellStyle name="20% - Accent6 4 2 6 2 3" xfId="19545" xr:uid="{00000000-0005-0000-0000-0000BE370000}"/>
    <cellStyle name="20% - Accent6 4 2 6 2_OATT calc" xfId="19546" xr:uid="{00000000-0005-0000-0000-0000BF370000}"/>
    <cellStyle name="20% - Accent6 4 2 6 3" xfId="19547" xr:uid="{00000000-0005-0000-0000-0000C0370000}"/>
    <cellStyle name="20% - Accent6 4 2 6 4" xfId="19548" xr:uid="{00000000-0005-0000-0000-0000C1370000}"/>
    <cellStyle name="20% - Accent6 4 2 6 5" xfId="19549" xr:uid="{00000000-0005-0000-0000-0000C2370000}"/>
    <cellStyle name="20% - Accent6 4 2 6_OATT calc" xfId="19550" xr:uid="{00000000-0005-0000-0000-0000C3370000}"/>
    <cellStyle name="20% - Accent6 4 2 7" xfId="19551" xr:uid="{00000000-0005-0000-0000-0000C4370000}"/>
    <cellStyle name="20% - Accent6 4 2 7 2" xfId="19552" xr:uid="{00000000-0005-0000-0000-0000C5370000}"/>
    <cellStyle name="20% - Accent6 4 2 7 2 2" xfId="19553" xr:uid="{00000000-0005-0000-0000-0000C6370000}"/>
    <cellStyle name="20% - Accent6 4 2 7 2 3" xfId="19554" xr:uid="{00000000-0005-0000-0000-0000C7370000}"/>
    <cellStyle name="20% - Accent6 4 2 7 2_OATT calc" xfId="19555" xr:uid="{00000000-0005-0000-0000-0000C8370000}"/>
    <cellStyle name="20% - Accent6 4 2 7 3" xfId="19556" xr:uid="{00000000-0005-0000-0000-0000C9370000}"/>
    <cellStyle name="20% - Accent6 4 2 7 4" xfId="19557" xr:uid="{00000000-0005-0000-0000-0000CA370000}"/>
    <cellStyle name="20% - Accent6 4 2 7_OATT calc" xfId="19558" xr:uid="{00000000-0005-0000-0000-0000CB370000}"/>
    <cellStyle name="20% - Accent6 4 2 8" xfId="19559" xr:uid="{00000000-0005-0000-0000-0000CC370000}"/>
    <cellStyle name="20% - Accent6 4 2 8 2" xfId="19560" xr:uid="{00000000-0005-0000-0000-0000CD370000}"/>
    <cellStyle name="20% - Accent6 4 2 8 3" xfId="19561" xr:uid="{00000000-0005-0000-0000-0000CE370000}"/>
    <cellStyle name="20% - Accent6 4 2 8_OATT calc" xfId="19562" xr:uid="{00000000-0005-0000-0000-0000CF370000}"/>
    <cellStyle name="20% - Accent6 4 2 9" xfId="19563" xr:uid="{00000000-0005-0000-0000-0000D0370000}"/>
    <cellStyle name="20% - Accent6 4 2_OATT calc" xfId="19564" xr:uid="{00000000-0005-0000-0000-0000D1370000}"/>
    <cellStyle name="20% - Accent6 4 3" xfId="3144" xr:uid="{00000000-0005-0000-0000-0000D2370000}"/>
    <cellStyle name="20% - Accent6 4 3 10" xfId="19565" xr:uid="{00000000-0005-0000-0000-0000D3370000}"/>
    <cellStyle name="20% - Accent6 4 3 11" xfId="19566" xr:uid="{00000000-0005-0000-0000-0000D4370000}"/>
    <cellStyle name="20% - Accent6 4 3 12" xfId="19567" xr:uid="{00000000-0005-0000-0000-0000D5370000}"/>
    <cellStyle name="20% - Accent6 4 3 2" xfId="3730" xr:uid="{00000000-0005-0000-0000-0000D6370000}"/>
    <cellStyle name="20% - Accent6 4 3 2 10" xfId="19568" xr:uid="{00000000-0005-0000-0000-0000D7370000}"/>
    <cellStyle name="20% - Accent6 4 3 2 11" xfId="19569" xr:uid="{00000000-0005-0000-0000-0000D8370000}"/>
    <cellStyle name="20% - Accent6 4 3 2 2" xfId="4831" xr:uid="{00000000-0005-0000-0000-0000D9370000}"/>
    <cellStyle name="20% - Accent6 4 3 2 2 10" xfId="19570" xr:uid="{00000000-0005-0000-0000-0000DA370000}"/>
    <cellStyle name="20% - Accent6 4 3 2 2 11" xfId="19571" xr:uid="{00000000-0005-0000-0000-0000DB370000}"/>
    <cellStyle name="20% - Accent6 4 3 2 2 2" xfId="19572" xr:uid="{00000000-0005-0000-0000-0000DC370000}"/>
    <cellStyle name="20% - Accent6 4 3 2 2 2 2" xfId="19573" xr:uid="{00000000-0005-0000-0000-0000DD370000}"/>
    <cellStyle name="20% - Accent6 4 3 2 2 2 2 2" xfId="19574" xr:uid="{00000000-0005-0000-0000-0000DE370000}"/>
    <cellStyle name="20% - Accent6 4 3 2 2 2 2 3" xfId="19575" xr:uid="{00000000-0005-0000-0000-0000DF370000}"/>
    <cellStyle name="20% - Accent6 4 3 2 2 2 2_OATT calc" xfId="19576" xr:uid="{00000000-0005-0000-0000-0000E0370000}"/>
    <cellStyle name="20% - Accent6 4 3 2 2 2 3" xfId="19577" xr:uid="{00000000-0005-0000-0000-0000E1370000}"/>
    <cellStyle name="20% - Accent6 4 3 2 2 2 4" xfId="19578" xr:uid="{00000000-0005-0000-0000-0000E2370000}"/>
    <cellStyle name="20% - Accent6 4 3 2 2 2 5" xfId="19579" xr:uid="{00000000-0005-0000-0000-0000E3370000}"/>
    <cellStyle name="20% - Accent6 4 3 2 2 2_OATT calc" xfId="19580" xr:uid="{00000000-0005-0000-0000-0000E4370000}"/>
    <cellStyle name="20% - Accent6 4 3 2 2 3" xfId="19581" xr:uid="{00000000-0005-0000-0000-0000E5370000}"/>
    <cellStyle name="20% - Accent6 4 3 2 2 3 2" xfId="19582" xr:uid="{00000000-0005-0000-0000-0000E6370000}"/>
    <cellStyle name="20% - Accent6 4 3 2 2 3 2 2" xfId="19583" xr:uid="{00000000-0005-0000-0000-0000E7370000}"/>
    <cellStyle name="20% - Accent6 4 3 2 2 3 2 3" xfId="19584" xr:uid="{00000000-0005-0000-0000-0000E8370000}"/>
    <cellStyle name="20% - Accent6 4 3 2 2 3 2_OATT calc" xfId="19585" xr:uid="{00000000-0005-0000-0000-0000E9370000}"/>
    <cellStyle name="20% - Accent6 4 3 2 2 3 3" xfId="19586" xr:uid="{00000000-0005-0000-0000-0000EA370000}"/>
    <cellStyle name="20% - Accent6 4 3 2 2 3 4" xfId="19587" xr:uid="{00000000-0005-0000-0000-0000EB370000}"/>
    <cellStyle name="20% - Accent6 4 3 2 2 3_OATT calc" xfId="19588" xr:uid="{00000000-0005-0000-0000-0000EC370000}"/>
    <cellStyle name="20% - Accent6 4 3 2 2 4" xfId="19589" xr:uid="{00000000-0005-0000-0000-0000ED370000}"/>
    <cellStyle name="20% - Accent6 4 3 2 2 4 2" xfId="19590" xr:uid="{00000000-0005-0000-0000-0000EE370000}"/>
    <cellStyle name="20% - Accent6 4 3 2 2 4 3" xfId="19591" xr:uid="{00000000-0005-0000-0000-0000EF370000}"/>
    <cellStyle name="20% - Accent6 4 3 2 2 4_OATT calc" xfId="19592" xr:uid="{00000000-0005-0000-0000-0000F0370000}"/>
    <cellStyle name="20% - Accent6 4 3 2 2 5" xfId="19593" xr:uid="{00000000-0005-0000-0000-0000F1370000}"/>
    <cellStyle name="20% - Accent6 4 3 2 2 6" xfId="19594" xr:uid="{00000000-0005-0000-0000-0000F2370000}"/>
    <cellStyle name="20% - Accent6 4 3 2 2 7" xfId="19595" xr:uid="{00000000-0005-0000-0000-0000F3370000}"/>
    <cellStyle name="20% - Accent6 4 3 2 2 8" xfId="19596" xr:uid="{00000000-0005-0000-0000-0000F4370000}"/>
    <cellStyle name="20% - Accent6 4 3 2 2 9" xfId="19597" xr:uid="{00000000-0005-0000-0000-0000F5370000}"/>
    <cellStyle name="20% - Accent6 4 3 2 2_OATT calc" xfId="19598" xr:uid="{00000000-0005-0000-0000-0000F6370000}"/>
    <cellStyle name="20% - Accent6 4 3 2 3" xfId="5790" xr:uid="{00000000-0005-0000-0000-0000F7370000}"/>
    <cellStyle name="20% - Accent6 4 3 2 3 2" xfId="19599" xr:uid="{00000000-0005-0000-0000-0000F8370000}"/>
    <cellStyle name="20% - Accent6 4 3 2 3 2 2" xfId="19600" xr:uid="{00000000-0005-0000-0000-0000F9370000}"/>
    <cellStyle name="20% - Accent6 4 3 2 3 2 3" xfId="19601" xr:uid="{00000000-0005-0000-0000-0000FA370000}"/>
    <cellStyle name="20% - Accent6 4 3 2 3 2_OATT calc" xfId="19602" xr:uid="{00000000-0005-0000-0000-0000FB370000}"/>
    <cellStyle name="20% - Accent6 4 3 2 3 3" xfId="19603" xr:uid="{00000000-0005-0000-0000-0000FC370000}"/>
    <cellStyle name="20% - Accent6 4 3 2 3 4" xfId="19604" xr:uid="{00000000-0005-0000-0000-0000FD370000}"/>
    <cellStyle name="20% - Accent6 4 3 2 3 5" xfId="19605" xr:uid="{00000000-0005-0000-0000-0000FE370000}"/>
    <cellStyle name="20% - Accent6 4 3 2 3_OATT calc" xfId="19606" xr:uid="{00000000-0005-0000-0000-0000FF370000}"/>
    <cellStyle name="20% - Accent6 4 3 2 4" xfId="19607" xr:uid="{00000000-0005-0000-0000-000000380000}"/>
    <cellStyle name="20% - Accent6 4 3 2 4 2" xfId="19608" xr:uid="{00000000-0005-0000-0000-000001380000}"/>
    <cellStyle name="20% - Accent6 4 3 2 4 2 2" xfId="19609" xr:uid="{00000000-0005-0000-0000-000002380000}"/>
    <cellStyle name="20% - Accent6 4 3 2 4 2 3" xfId="19610" xr:uid="{00000000-0005-0000-0000-000003380000}"/>
    <cellStyle name="20% - Accent6 4 3 2 4 2_OATT calc" xfId="19611" xr:uid="{00000000-0005-0000-0000-000004380000}"/>
    <cellStyle name="20% - Accent6 4 3 2 4 3" xfId="19612" xr:uid="{00000000-0005-0000-0000-000005380000}"/>
    <cellStyle name="20% - Accent6 4 3 2 4 4" xfId="19613" xr:uid="{00000000-0005-0000-0000-000006380000}"/>
    <cellStyle name="20% - Accent6 4 3 2 4_OATT calc" xfId="19614" xr:uid="{00000000-0005-0000-0000-000007380000}"/>
    <cellStyle name="20% - Accent6 4 3 2 5" xfId="19615" xr:uid="{00000000-0005-0000-0000-000008380000}"/>
    <cellStyle name="20% - Accent6 4 3 2 5 2" xfId="19616" xr:uid="{00000000-0005-0000-0000-000009380000}"/>
    <cellStyle name="20% - Accent6 4 3 2 5 3" xfId="19617" xr:uid="{00000000-0005-0000-0000-00000A380000}"/>
    <cellStyle name="20% - Accent6 4 3 2 5_OATT calc" xfId="19618" xr:uid="{00000000-0005-0000-0000-00000B380000}"/>
    <cellStyle name="20% - Accent6 4 3 2 6" xfId="19619" xr:uid="{00000000-0005-0000-0000-00000C380000}"/>
    <cellStyle name="20% - Accent6 4 3 2 7" xfId="19620" xr:uid="{00000000-0005-0000-0000-00000D380000}"/>
    <cellStyle name="20% - Accent6 4 3 2 8" xfId="19621" xr:uid="{00000000-0005-0000-0000-00000E380000}"/>
    <cellStyle name="20% - Accent6 4 3 2 9" xfId="19622" xr:uid="{00000000-0005-0000-0000-00000F380000}"/>
    <cellStyle name="20% - Accent6 4 3 2_OATT calc" xfId="19623" xr:uid="{00000000-0005-0000-0000-000010380000}"/>
    <cellStyle name="20% - Accent6 4 3 3" xfId="4413" xr:uid="{00000000-0005-0000-0000-000011380000}"/>
    <cellStyle name="20% - Accent6 4 3 3 10" xfId="19624" xr:uid="{00000000-0005-0000-0000-000012380000}"/>
    <cellStyle name="20% - Accent6 4 3 3 11" xfId="19625" xr:uid="{00000000-0005-0000-0000-000013380000}"/>
    <cellStyle name="20% - Accent6 4 3 3 2" xfId="19626" xr:uid="{00000000-0005-0000-0000-000014380000}"/>
    <cellStyle name="20% - Accent6 4 3 3 2 2" xfId="19627" xr:uid="{00000000-0005-0000-0000-000015380000}"/>
    <cellStyle name="20% - Accent6 4 3 3 2 2 2" xfId="19628" xr:uid="{00000000-0005-0000-0000-000016380000}"/>
    <cellStyle name="20% - Accent6 4 3 3 2 2 3" xfId="19629" xr:uid="{00000000-0005-0000-0000-000017380000}"/>
    <cellStyle name="20% - Accent6 4 3 3 2 2_OATT calc" xfId="19630" xr:uid="{00000000-0005-0000-0000-000018380000}"/>
    <cellStyle name="20% - Accent6 4 3 3 2 3" xfId="19631" xr:uid="{00000000-0005-0000-0000-000019380000}"/>
    <cellStyle name="20% - Accent6 4 3 3 2 4" xfId="19632" xr:uid="{00000000-0005-0000-0000-00001A380000}"/>
    <cellStyle name="20% - Accent6 4 3 3 2 5" xfId="19633" xr:uid="{00000000-0005-0000-0000-00001B380000}"/>
    <cellStyle name="20% - Accent6 4 3 3 2_OATT calc" xfId="19634" xr:uid="{00000000-0005-0000-0000-00001C380000}"/>
    <cellStyle name="20% - Accent6 4 3 3 3" xfId="19635" xr:uid="{00000000-0005-0000-0000-00001D380000}"/>
    <cellStyle name="20% - Accent6 4 3 3 3 2" xfId="19636" xr:uid="{00000000-0005-0000-0000-00001E380000}"/>
    <cellStyle name="20% - Accent6 4 3 3 3 2 2" xfId="19637" xr:uid="{00000000-0005-0000-0000-00001F380000}"/>
    <cellStyle name="20% - Accent6 4 3 3 3 2 3" xfId="19638" xr:uid="{00000000-0005-0000-0000-000020380000}"/>
    <cellStyle name="20% - Accent6 4 3 3 3 2_OATT calc" xfId="19639" xr:uid="{00000000-0005-0000-0000-000021380000}"/>
    <cellStyle name="20% - Accent6 4 3 3 3 3" xfId="19640" xr:uid="{00000000-0005-0000-0000-000022380000}"/>
    <cellStyle name="20% - Accent6 4 3 3 3 4" xfId="19641" xr:uid="{00000000-0005-0000-0000-000023380000}"/>
    <cellStyle name="20% - Accent6 4 3 3 3_OATT calc" xfId="19642" xr:uid="{00000000-0005-0000-0000-000024380000}"/>
    <cellStyle name="20% - Accent6 4 3 3 4" xfId="19643" xr:uid="{00000000-0005-0000-0000-000025380000}"/>
    <cellStyle name="20% - Accent6 4 3 3 4 2" xfId="19644" xr:uid="{00000000-0005-0000-0000-000026380000}"/>
    <cellStyle name="20% - Accent6 4 3 3 4 3" xfId="19645" xr:uid="{00000000-0005-0000-0000-000027380000}"/>
    <cellStyle name="20% - Accent6 4 3 3 4_OATT calc" xfId="19646" xr:uid="{00000000-0005-0000-0000-000028380000}"/>
    <cellStyle name="20% - Accent6 4 3 3 5" xfId="19647" xr:uid="{00000000-0005-0000-0000-000029380000}"/>
    <cellStyle name="20% - Accent6 4 3 3 6" xfId="19648" xr:uid="{00000000-0005-0000-0000-00002A380000}"/>
    <cellStyle name="20% - Accent6 4 3 3 7" xfId="19649" xr:uid="{00000000-0005-0000-0000-00002B380000}"/>
    <cellStyle name="20% - Accent6 4 3 3 8" xfId="19650" xr:uid="{00000000-0005-0000-0000-00002C380000}"/>
    <cellStyle name="20% - Accent6 4 3 3 9" xfId="19651" xr:uid="{00000000-0005-0000-0000-00002D380000}"/>
    <cellStyle name="20% - Accent6 4 3 3_OATT calc" xfId="19652" xr:uid="{00000000-0005-0000-0000-00002E380000}"/>
    <cellStyle name="20% - Accent6 4 3 4" xfId="5313" xr:uid="{00000000-0005-0000-0000-00002F380000}"/>
    <cellStyle name="20% - Accent6 4 3 4 2" xfId="19653" xr:uid="{00000000-0005-0000-0000-000030380000}"/>
    <cellStyle name="20% - Accent6 4 3 4 2 2" xfId="19654" xr:uid="{00000000-0005-0000-0000-000031380000}"/>
    <cellStyle name="20% - Accent6 4 3 4 2 3" xfId="19655" xr:uid="{00000000-0005-0000-0000-000032380000}"/>
    <cellStyle name="20% - Accent6 4 3 4 2_OATT calc" xfId="19656" xr:uid="{00000000-0005-0000-0000-000033380000}"/>
    <cellStyle name="20% - Accent6 4 3 4 3" xfId="19657" xr:uid="{00000000-0005-0000-0000-000034380000}"/>
    <cellStyle name="20% - Accent6 4 3 4 4" xfId="19658" xr:uid="{00000000-0005-0000-0000-000035380000}"/>
    <cellStyle name="20% - Accent6 4 3 4 5" xfId="19659" xr:uid="{00000000-0005-0000-0000-000036380000}"/>
    <cellStyle name="20% - Accent6 4 3 4_OATT calc" xfId="19660" xr:uid="{00000000-0005-0000-0000-000037380000}"/>
    <cellStyle name="20% - Accent6 4 3 5" xfId="19661" xr:uid="{00000000-0005-0000-0000-000038380000}"/>
    <cellStyle name="20% - Accent6 4 3 5 2" xfId="19662" xr:uid="{00000000-0005-0000-0000-000039380000}"/>
    <cellStyle name="20% - Accent6 4 3 5 2 2" xfId="19663" xr:uid="{00000000-0005-0000-0000-00003A380000}"/>
    <cellStyle name="20% - Accent6 4 3 5 2 3" xfId="19664" xr:uid="{00000000-0005-0000-0000-00003B380000}"/>
    <cellStyle name="20% - Accent6 4 3 5 2_OATT calc" xfId="19665" xr:uid="{00000000-0005-0000-0000-00003C380000}"/>
    <cellStyle name="20% - Accent6 4 3 5 3" xfId="19666" xr:uid="{00000000-0005-0000-0000-00003D380000}"/>
    <cellStyle name="20% - Accent6 4 3 5 4" xfId="19667" xr:uid="{00000000-0005-0000-0000-00003E380000}"/>
    <cellStyle name="20% - Accent6 4 3 5_OATT calc" xfId="19668" xr:uid="{00000000-0005-0000-0000-00003F380000}"/>
    <cellStyle name="20% - Accent6 4 3 6" xfId="19669" xr:uid="{00000000-0005-0000-0000-000040380000}"/>
    <cellStyle name="20% - Accent6 4 3 6 2" xfId="19670" xr:uid="{00000000-0005-0000-0000-000041380000}"/>
    <cellStyle name="20% - Accent6 4 3 6 3" xfId="19671" xr:uid="{00000000-0005-0000-0000-000042380000}"/>
    <cellStyle name="20% - Accent6 4 3 6_OATT calc" xfId="19672" xr:uid="{00000000-0005-0000-0000-000043380000}"/>
    <cellStyle name="20% - Accent6 4 3 7" xfId="19673" xr:uid="{00000000-0005-0000-0000-000044380000}"/>
    <cellStyle name="20% - Accent6 4 3 8" xfId="19674" xr:uid="{00000000-0005-0000-0000-000045380000}"/>
    <cellStyle name="20% - Accent6 4 3 9" xfId="19675" xr:uid="{00000000-0005-0000-0000-000046380000}"/>
    <cellStyle name="20% - Accent6 4 3_OATT calc" xfId="19676" xr:uid="{00000000-0005-0000-0000-000047380000}"/>
    <cellStyle name="20% - Accent6 4 4" xfId="3255" xr:uid="{00000000-0005-0000-0000-000048380000}"/>
    <cellStyle name="20% - Accent6 4 4 10" xfId="19677" xr:uid="{00000000-0005-0000-0000-000049380000}"/>
    <cellStyle name="20% - Accent6 4 4 11" xfId="19678" xr:uid="{00000000-0005-0000-0000-00004A380000}"/>
    <cellStyle name="20% - Accent6 4 4 12" xfId="19679" xr:uid="{00000000-0005-0000-0000-00004B380000}"/>
    <cellStyle name="20% - Accent6 4 4 2" xfId="3837" xr:uid="{00000000-0005-0000-0000-00004C380000}"/>
    <cellStyle name="20% - Accent6 4 4 2 10" xfId="19680" xr:uid="{00000000-0005-0000-0000-00004D380000}"/>
    <cellStyle name="20% - Accent6 4 4 2 11" xfId="19681" xr:uid="{00000000-0005-0000-0000-00004E380000}"/>
    <cellStyle name="20% - Accent6 4 4 2 2" xfId="4937" xr:uid="{00000000-0005-0000-0000-00004F380000}"/>
    <cellStyle name="20% - Accent6 4 4 2 2 10" xfId="19682" xr:uid="{00000000-0005-0000-0000-000050380000}"/>
    <cellStyle name="20% - Accent6 4 4 2 2 11" xfId="19683" xr:uid="{00000000-0005-0000-0000-000051380000}"/>
    <cellStyle name="20% - Accent6 4 4 2 2 2" xfId="19684" xr:uid="{00000000-0005-0000-0000-000052380000}"/>
    <cellStyle name="20% - Accent6 4 4 2 2 2 2" xfId="19685" xr:uid="{00000000-0005-0000-0000-000053380000}"/>
    <cellStyle name="20% - Accent6 4 4 2 2 2 2 2" xfId="19686" xr:uid="{00000000-0005-0000-0000-000054380000}"/>
    <cellStyle name="20% - Accent6 4 4 2 2 2 2 3" xfId="19687" xr:uid="{00000000-0005-0000-0000-000055380000}"/>
    <cellStyle name="20% - Accent6 4 4 2 2 2 2_OATT calc" xfId="19688" xr:uid="{00000000-0005-0000-0000-000056380000}"/>
    <cellStyle name="20% - Accent6 4 4 2 2 2 3" xfId="19689" xr:uid="{00000000-0005-0000-0000-000057380000}"/>
    <cellStyle name="20% - Accent6 4 4 2 2 2 4" xfId="19690" xr:uid="{00000000-0005-0000-0000-000058380000}"/>
    <cellStyle name="20% - Accent6 4 4 2 2 2 5" xfId="19691" xr:uid="{00000000-0005-0000-0000-000059380000}"/>
    <cellStyle name="20% - Accent6 4 4 2 2 2_OATT calc" xfId="19692" xr:uid="{00000000-0005-0000-0000-00005A380000}"/>
    <cellStyle name="20% - Accent6 4 4 2 2 3" xfId="19693" xr:uid="{00000000-0005-0000-0000-00005B380000}"/>
    <cellStyle name="20% - Accent6 4 4 2 2 3 2" xfId="19694" xr:uid="{00000000-0005-0000-0000-00005C380000}"/>
    <cellStyle name="20% - Accent6 4 4 2 2 3 2 2" xfId="19695" xr:uid="{00000000-0005-0000-0000-00005D380000}"/>
    <cellStyle name="20% - Accent6 4 4 2 2 3 2 3" xfId="19696" xr:uid="{00000000-0005-0000-0000-00005E380000}"/>
    <cellStyle name="20% - Accent6 4 4 2 2 3 2_OATT calc" xfId="19697" xr:uid="{00000000-0005-0000-0000-00005F380000}"/>
    <cellStyle name="20% - Accent6 4 4 2 2 3 3" xfId="19698" xr:uid="{00000000-0005-0000-0000-000060380000}"/>
    <cellStyle name="20% - Accent6 4 4 2 2 3 4" xfId="19699" xr:uid="{00000000-0005-0000-0000-000061380000}"/>
    <cellStyle name="20% - Accent6 4 4 2 2 3_OATT calc" xfId="19700" xr:uid="{00000000-0005-0000-0000-000062380000}"/>
    <cellStyle name="20% - Accent6 4 4 2 2 4" xfId="19701" xr:uid="{00000000-0005-0000-0000-000063380000}"/>
    <cellStyle name="20% - Accent6 4 4 2 2 4 2" xfId="19702" xr:uid="{00000000-0005-0000-0000-000064380000}"/>
    <cellStyle name="20% - Accent6 4 4 2 2 4 3" xfId="19703" xr:uid="{00000000-0005-0000-0000-000065380000}"/>
    <cellStyle name="20% - Accent6 4 4 2 2 4_OATT calc" xfId="19704" xr:uid="{00000000-0005-0000-0000-000066380000}"/>
    <cellStyle name="20% - Accent6 4 4 2 2 5" xfId="19705" xr:uid="{00000000-0005-0000-0000-000067380000}"/>
    <cellStyle name="20% - Accent6 4 4 2 2 6" xfId="19706" xr:uid="{00000000-0005-0000-0000-000068380000}"/>
    <cellStyle name="20% - Accent6 4 4 2 2 7" xfId="19707" xr:uid="{00000000-0005-0000-0000-000069380000}"/>
    <cellStyle name="20% - Accent6 4 4 2 2 8" xfId="19708" xr:uid="{00000000-0005-0000-0000-00006A380000}"/>
    <cellStyle name="20% - Accent6 4 4 2 2 9" xfId="19709" xr:uid="{00000000-0005-0000-0000-00006B380000}"/>
    <cellStyle name="20% - Accent6 4 4 2 2_OATT calc" xfId="19710" xr:uid="{00000000-0005-0000-0000-00006C380000}"/>
    <cellStyle name="20% - Accent6 4 4 2 3" xfId="5893" xr:uid="{00000000-0005-0000-0000-00006D380000}"/>
    <cellStyle name="20% - Accent6 4 4 2 3 2" xfId="19711" xr:uid="{00000000-0005-0000-0000-00006E380000}"/>
    <cellStyle name="20% - Accent6 4 4 2 3 2 2" xfId="19712" xr:uid="{00000000-0005-0000-0000-00006F380000}"/>
    <cellStyle name="20% - Accent6 4 4 2 3 2 3" xfId="19713" xr:uid="{00000000-0005-0000-0000-000070380000}"/>
    <cellStyle name="20% - Accent6 4 4 2 3 2_OATT calc" xfId="19714" xr:uid="{00000000-0005-0000-0000-000071380000}"/>
    <cellStyle name="20% - Accent6 4 4 2 3 3" xfId="19715" xr:uid="{00000000-0005-0000-0000-000072380000}"/>
    <cellStyle name="20% - Accent6 4 4 2 3 4" xfId="19716" xr:uid="{00000000-0005-0000-0000-000073380000}"/>
    <cellStyle name="20% - Accent6 4 4 2 3 5" xfId="19717" xr:uid="{00000000-0005-0000-0000-000074380000}"/>
    <cellStyle name="20% - Accent6 4 4 2 3_OATT calc" xfId="19718" xr:uid="{00000000-0005-0000-0000-000075380000}"/>
    <cellStyle name="20% - Accent6 4 4 2 4" xfId="19719" xr:uid="{00000000-0005-0000-0000-000076380000}"/>
    <cellStyle name="20% - Accent6 4 4 2 4 2" xfId="19720" xr:uid="{00000000-0005-0000-0000-000077380000}"/>
    <cellStyle name="20% - Accent6 4 4 2 4 2 2" xfId="19721" xr:uid="{00000000-0005-0000-0000-000078380000}"/>
    <cellStyle name="20% - Accent6 4 4 2 4 2 3" xfId="19722" xr:uid="{00000000-0005-0000-0000-000079380000}"/>
    <cellStyle name="20% - Accent6 4 4 2 4 2_OATT calc" xfId="19723" xr:uid="{00000000-0005-0000-0000-00007A380000}"/>
    <cellStyle name="20% - Accent6 4 4 2 4 3" xfId="19724" xr:uid="{00000000-0005-0000-0000-00007B380000}"/>
    <cellStyle name="20% - Accent6 4 4 2 4 4" xfId="19725" xr:uid="{00000000-0005-0000-0000-00007C380000}"/>
    <cellStyle name="20% - Accent6 4 4 2 4_OATT calc" xfId="19726" xr:uid="{00000000-0005-0000-0000-00007D380000}"/>
    <cellStyle name="20% - Accent6 4 4 2 5" xfId="19727" xr:uid="{00000000-0005-0000-0000-00007E380000}"/>
    <cellStyle name="20% - Accent6 4 4 2 5 2" xfId="19728" xr:uid="{00000000-0005-0000-0000-00007F380000}"/>
    <cellStyle name="20% - Accent6 4 4 2 5 3" xfId="19729" xr:uid="{00000000-0005-0000-0000-000080380000}"/>
    <cellStyle name="20% - Accent6 4 4 2 5_OATT calc" xfId="19730" xr:uid="{00000000-0005-0000-0000-000081380000}"/>
    <cellStyle name="20% - Accent6 4 4 2 6" xfId="19731" xr:uid="{00000000-0005-0000-0000-000082380000}"/>
    <cellStyle name="20% - Accent6 4 4 2 7" xfId="19732" xr:uid="{00000000-0005-0000-0000-000083380000}"/>
    <cellStyle name="20% - Accent6 4 4 2 8" xfId="19733" xr:uid="{00000000-0005-0000-0000-000084380000}"/>
    <cellStyle name="20% - Accent6 4 4 2 9" xfId="19734" xr:uid="{00000000-0005-0000-0000-000085380000}"/>
    <cellStyle name="20% - Accent6 4 4 2_OATT calc" xfId="19735" xr:uid="{00000000-0005-0000-0000-000086380000}"/>
    <cellStyle name="20% - Accent6 4 4 3" xfId="4519" xr:uid="{00000000-0005-0000-0000-000087380000}"/>
    <cellStyle name="20% - Accent6 4 4 3 10" xfId="19736" xr:uid="{00000000-0005-0000-0000-000088380000}"/>
    <cellStyle name="20% - Accent6 4 4 3 11" xfId="19737" xr:uid="{00000000-0005-0000-0000-000089380000}"/>
    <cellStyle name="20% - Accent6 4 4 3 2" xfId="19738" xr:uid="{00000000-0005-0000-0000-00008A380000}"/>
    <cellStyle name="20% - Accent6 4 4 3 2 2" xfId="19739" xr:uid="{00000000-0005-0000-0000-00008B380000}"/>
    <cellStyle name="20% - Accent6 4 4 3 2 2 2" xfId="19740" xr:uid="{00000000-0005-0000-0000-00008C380000}"/>
    <cellStyle name="20% - Accent6 4 4 3 2 2 3" xfId="19741" xr:uid="{00000000-0005-0000-0000-00008D380000}"/>
    <cellStyle name="20% - Accent6 4 4 3 2 2_OATT calc" xfId="19742" xr:uid="{00000000-0005-0000-0000-00008E380000}"/>
    <cellStyle name="20% - Accent6 4 4 3 2 3" xfId="19743" xr:uid="{00000000-0005-0000-0000-00008F380000}"/>
    <cellStyle name="20% - Accent6 4 4 3 2 4" xfId="19744" xr:uid="{00000000-0005-0000-0000-000090380000}"/>
    <cellStyle name="20% - Accent6 4 4 3 2 5" xfId="19745" xr:uid="{00000000-0005-0000-0000-000091380000}"/>
    <cellStyle name="20% - Accent6 4 4 3 2_OATT calc" xfId="19746" xr:uid="{00000000-0005-0000-0000-000092380000}"/>
    <cellStyle name="20% - Accent6 4 4 3 3" xfId="19747" xr:uid="{00000000-0005-0000-0000-000093380000}"/>
    <cellStyle name="20% - Accent6 4 4 3 3 2" xfId="19748" xr:uid="{00000000-0005-0000-0000-000094380000}"/>
    <cellStyle name="20% - Accent6 4 4 3 3 2 2" xfId="19749" xr:uid="{00000000-0005-0000-0000-000095380000}"/>
    <cellStyle name="20% - Accent6 4 4 3 3 2 3" xfId="19750" xr:uid="{00000000-0005-0000-0000-000096380000}"/>
    <cellStyle name="20% - Accent6 4 4 3 3 2_OATT calc" xfId="19751" xr:uid="{00000000-0005-0000-0000-000097380000}"/>
    <cellStyle name="20% - Accent6 4 4 3 3 3" xfId="19752" xr:uid="{00000000-0005-0000-0000-000098380000}"/>
    <cellStyle name="20% - Accent6 4 4 3 3 4" xfId="19753" xr:uid="{00000000-0005-0000-0000-000099380000}"/>
    <cellStyle name="20% - Accent6 4 4 3 3_OATT calc" xfId="19754" xr:uid="{00000000-0005-0000-0000-00009A380000}"/>
    <cellStyle name="20% - Accent6 4 4 3 4" xfId="19755" xr:uid="{00000000-0005-0000-0000-00009B380000}"/>
    <cellStyle name="20% - Accent6 4 4 3 4 2" xfId="19756" xr:uid="{00000000-0005-0000-0000-00009C380000}"/>
    <cellStyle name="20% - Accent6 4 4 3 4 3" xfId="19757" xr:uid="{00000000-0005-0000-0000-00009D380000}"/>
    <cellStyle name="20% - Accent6 4 4 3 4_OATT calc" xfId="19758" xr:uid="{00000000-0005-0000-0000-00009E380000}"/>
    <cellStyle name="20% - Accent6 4 4 3 5" xfId="19759" xr:uid="{00000000-0005-0000-0000-00009F380000}"/>
    <cellStyle name="20% - Accent6 4 4 3 6" xfId="19760" xr:uid="{00000000-0005-0000-0000-0000A0380000}"/>
    <cellStyle name="20% - Accent6 4 4 3 7" xfId="19761" xr:uid="{00000000-0005-0000-0000-0000A1380000}"/>
    <cellStyle name="20% - Accent6 4 4 3 8" xfId="19762" xr:uid="{00000000-0005-0000-0000-0000A2380000}"/>
    <cellStyle name="20% - Accent6 4 4 3 9" xfId="19763" xr:uid="{00000000-0005-0000-0000-0000A3380000}"/>
    <cellStyle name="20% - Accent6 4 4 3_OATT calc" xfId="19764" xr:uid="{00000000-0005-0000-0000-0000A4380000}"/>
    <cellStyle name="20% - Accent6 4 4 4" xfId="5419" xr:uid="{00000000-0005-0000-0000-0000A5380000}"/>
    <cellStyle name="20% - Accent6 4 4 4 2" xfId="19765" xr:uid="{00000000-0005-0000-0000-0000A6380000}"/>
    <cellStyle name="20% - Accent6 4 4 4 2 2" xfId="19766" xr:uid="{00000000-0005-0000-0000-0000A7380000}"/>
    <cellStyle name="20% - Accent6 4 4 4 2 3" xfId="19767" xr:uid="{00000000-0005-0000-0000-0000A8380000}"/>
    <cellStyle name="20% - Accent6 4 4 4 2_OATT calc" xfId="19768" xr:uid="{00000000-0005-0000-0000-0000A9380000}"/>
    <cellStyle name="20% - Accent6 4 4 4 3" xfId="19769" xr:uid="{00000000-0005-0000-0000-0000AA380000}"/>
    <cellStyle name="20% - Accent6 4 4 4 4" xfId="19770" xr:uid="{00000000-0005-0000-0000-0000AB380000}"/>
    <cellStyle name="20% - Accent6 4 4 4 5" xfId="19771" xr:uid="{00000000-0005-0000-0000-0000AC380000}"/>
    <cellStyle name="20% - Accent6 4 4 4_OATT calc" xfId="19772" xr:uid="{00000000-0005-0000-0000-0000AD380000}"/>
    <cellStyle name="20% - Accent6 4 4 5" xfId="19773" xr:uid="{00000000-0005-0000-0000-0000AE380000}"/>
    <cellStyle name="20% - Accent6 4 4 5 2" xfId="19774" xr:uid="{00000000-0005-0000-0000-0000AF380000}"/>
    <cellStyle name="20% - Accent6 4 4 5 2 2" xfId="19775" xr:uid="{00000000-0005-0000-0000-0000B0380000}"/>
    <cellStyle name="20% - Accent6 4 4 5 2 3" xfId="19776" xr:uid="{00000000-0005-0000-0000-0000B1380000}"/>
    <cellStyle name="20% - Accent6 4 4 5 2_OATT calc" xfId="19777" xr:uid="{00000000-0005-0000-0000-0000B2380000}"/>
    <cellStyle name="20% - Accent6 4 4 5 3" xfId="19778" xr:uid="{00000000-0005-0000-0000-0000B3380000}"/>
    <cellStyle name="20% - Accent6 4 4 5 4" xfId="19779" xr:uid="{00000000-0005-0000-0000-0000B4380000}"/>
    <cellStyle name="20% - Accent6 4 4 5_OATT calc" xfId="19780" xr:uid="{00000000-0005-0000-0000-0000B5380000}"/>
    <cellStyle name="20% - Accent6 4 4 6" xfId="19781" xr:uid="{00000000-0005-0000-0000-0000B6380000}"/>
    <cellStyle name="20% - Accent6 4 4 6 2" xfId="19782" xr:uid="{00000000-0005-0000-0000-0000B7380000}"/>
    <cellStyle name="20% - Accent6 4 4 6 3" xfId="19783" xr:uid="{00000000-0005-0000-0000-0000B8380000}"/>
    <cellStyle name="20% - Accent6 4 4 6_OATT calc" xfId="19784" xr:uid="{00000000-0005-0000-0000-0000B9380000}"/>
    <cellStyle name="20% - Accent6 4 4 7" xfId="19785" xr:uid="{00000000-0005-0000-0000-0000BA380000}"/>
    <cellStyle name="20% - Accent6 4 4 8" xfId="19786" xr:uid="{00000000-0005-0000-0000-0000BB380000}"/>
    <cellStyle name="20% - Accent6 4 4 9" xfId="19787" xr:uid="{00000000-0005-0000-0000-0000BC380000}"/>
    <cellStyle name="20% - Accent6 4 4_OATT calc" xfId="19788" xr:uid="{00000000-0005-0000-0000-0000BD380000}"/>
    <cellStyle name="20% - Accent6 4 5" xfId="3554" xr:uid="{00000000-0005-0000-0000-0000BE380000}"/>
    <cellStyle name="20% - Accent6 4 5 10" xfId="19789" xr:uid="{00000000-0005-0000-0000-0000BF380000}"/>
    <cellStyle name="20% - Accent6 4 5 11" xfId="19790" xr:uid="{00000000-0005-0000-0000-0000C0380000}"/>
    <cellStyle name="20% - Accent6 4 5 2" xfId="4658" xr:uid="{00000000-0005-0000-0000-0000C1380000}"/>
    <cellStyle name="20% - Accent6 4 5 2 10" xfId="19791" xr:uid="{00000000-0005-0000-0000-0000C2380000}"/>
    <cellStyle name="20% - Accent6 4 5 2 11" xfId="19792" xr:uid="{00000000-0005-0000-0000-0000C3380000}"/>
    <cellStyle name="20% - Accent6 4 5 2 2" xfId="19793" xr:uid="{00000000-0005-0000-0000-0000C4380000}"/>
    <cellStyle name="20% - Accent6 4 5 2 2 2" xfId="19794" xr:uid="{00000000-0005-0000-0000-0000C5380000}"/>
    <cellStyle name="20% - Accent6 4 5 2 2 2 2" xfId="19795" xr:uid="{00000000-0005-0000-0000-0000C6380000}"/>
    <cellStyle name="20% - Accent6 4 5 2 2 2 3" xfId="19796" xr:uid="{00000000-0005-0000-0000-0000C7380000}"/>
    <cellStyle name="20% - Accent6 4 5 2 2 2_OATT calc" xfId="19797" xr:uid="{00000000-0005-0000-0000-0000C8380000}"/>
    <cellStyle name="20% - Accent6 4 5 2 2 3" xfId="19798" xr:uid="{00000000-0005-0000-0000-0000C9380000}"/>
    <cellStyle name="20% - Accent6 4 5 2 2 4" xfId="19799" xr:uid="{00000000-0005-0000-0000-0000CA380000}"/>
    <cellStyle name="20% - Accent6 4 5 2 2 5" xfId="19800" xr:uid="{00000000-0005-0000-0000-0000CB380000}"/>
    <cellStyle name="20% - Accent6 4 5 2 2_OATT calc" xfId="19801" xr:uid="{00000000-0005-0000-0000-0000CC380000}"/>
    <cellStyle name="20% - Accent6 4 5 2 3" xfId="19802" xr:uid="{00000000-0005-0000-0000-0000CD380000}"/>
    <cellStyle name="20% - Accent6 4 5 2 3 2" xfId="19803" xr:uid="{00000000-0005-0000-0000-0000CE380000}"/>
    <cellStyle name="20% - Accent6 4 5 2 3 2 2" xfId="19804" xr:uid="{00000000-0005-0000-0000-0000CF380000}"/>
    <cellStyle name="20% - Accent6 4 5 2 3 2 3" xfId="19805" xr:uid="{00000000-0005-0000-0000-0000D0380000}"/>
    <cellStyle name="20% - Accent6 4 5 2 3 2_OATT calc" xfId="19806" xr:uid="{00000000-0005-0000-0000-0000D1380000}"/>
    <cellStyle name="20% - Accent6 4 5 2 3 3" xfId="19807" xr:uid="{00000000-0005-0000-0000-0000D2380000}"/>
    <cellStyle name="20% - Accent6 4 5 2 3 4" xfId="19808" xr:uid="{00000000-0005-0000-0000-0000D3380000}"/>
    <cellStyle name="20% - Accent6 4 5 2 3_OATT calc" xfId="19809" xr:uid="{00000000-0005-0000-0000-0000D4380000}"/>
    <cellStyle name="20% - Accent6 4 5 2 4" xfId="19810" xr:uid="{00000000-0005-0000-0000-0000D5380000}"/>
    <cellStyle name="20% - Accent6 4 5 2 4 2" xfId="19811" xr:uid="{00000000-0005-0000-0000-0000D6380000}"/>
    <cellStyle name="20% - Accent6 4 5 2 4 3" xfId="19812" xr:uid="{00000000-0005-0000-0000-0000D7380000}"/>
    <cellStyle name="20% - Accent6 4 5 2 4_OATT calc" xfId="19813" xr:uid="{00000000-0005-0000-0000-0000D8380000}"/>
    <cellStyle name="20% - Accent6 4 5 2 5" xfId="19814" xr:uid="{00000000-0005-0000-0000-0000D9380000}"/>
    <cellStyle name="20% - Accent6 4 5 2 6" xfId="19815" xr:uid="{00000000-0005-0000-0000-0000DA380000}"/>
    <cellStyle name="20% - Accent6 4 5 2 7" xfId="19816" xr:uid="{00000000-0005-0000-0000-0000DB380000}"/>
    <cellStyle name="20% - Accent6 4 5 2 8" xfId="19817" xr:uid="{00000000-0005-0000-0000-0000DC380000}"/>
    <cellStyle name="20% - Accent6 4 5 2 9" xfId="19818" xr:uid="{00000000-0005-0000-0000-0000DD380000}"/>
    <cellStyle name="20% - Accent6 4 5 2_OATT calc" xfId="19819" xr:uid="{00000000-0005-0000-0000-0000DE380000}"/>
    <cellStyle name="20% - Accent6 4 5 3" xfId="5625" xr:uid="{00000000-0005-0000-0000-0000DF380000}"/>
    <cellStyle name="20% - Accent6 4 5 3 2" xfId="19820" xr:uid="{00000000-0005-0000-0000-0000E0380000}"/>
    <cellStyle name="20% - Accent6 4 5 3 2 2" xfId="19821" xr:uid="{00000000-0005-0000-0000-0000E1380000}"/>
    <cellStyle name="20% - Accent6 4 5 3 2 3" xfId="19822" xr:uid="{00000000-0005-0000-0000-0000E2380000}"/>
    <cellStyle name="20% - Accent6 4 5 3 2_OATT calc" xfId="19823" xr:uid="{00000000-0005-0000-0000-0000E3380000}"/>
    <cellStyle name="20% - Accent6 4 5 3 3" xfId="19824" xr:uid="{00000000-0005-0000-0000-0000E4380000}"/>
    <cellStyle name="20% - Accent6 4 5 3 4" xfId="19825" xr:uid="{00000000-0005-0000-0000-0000E5380000}"/>
    <cellStyle name="20% - Accent6 4 5 3 5" xfId="19826" xr:uid="{00000000-0005-0000-0000-0000E6380000}"/>
    <cellStyle name="20% - Accent6 4 5 3_OATT calc" xfId="19827" xr:uid="{00000000-0005-0000-0000-0000E7380000}"/>
    <cellStyle name="20% - Accent6 4 5 4" xfId="19828" xr:uid="{00000000-0005-0000-0000-0000E8380000}"/>
    <cellStyle name="20% - Accent6 4 5 4 2" xfId="19829" xr:uid="{00000000-0005-0000-0000-0000E9380000}"/>
    <cellStyle name="20% - Accent6 4 5 4 2 2" xfId="19830" xr:uid="{00000000-0005-0000-0000-0000EA380000}"/>
    <cellStyle name="20% - Accent6 4 5 4 2 3" xfId="19831" xr:uid="{00000000-0005-0000-0000-0000EB380000}"/>
    <cellStyle name="20% - Accent6 4 5 4 2_OATT calc" xfId="19832" xr:uid="{00000000-0005-0000-0000-0000EC380000}"/>
    <cellStyle name="20% - Accent6 4 5 4 3" xfId="19833" xr:uid="{00000000-0005-0000-0000-0000ED380000}"/>
    <cellStyle name="20% - Accent6 4 5 4 4" xfId="19834" xr:uid="{00000000-0005-0000-0000-0000EE380000}"/>
    <cellStyle name="20% - Accent6 4 5 4_OATT calc" xfId="19835" xr:uid="{00000000-0005-0000-0000-0000EF380000}"/>
    <cellStyle name="20% - Accent6 4 5 5" xfId="19836" xr:uid="{00000000-0005-0000-0000-0000F0380000}"/>
    <cellStyle name="20% - Accent6 4 5 5 2" xfId="19837" xr:uid="{00000000-0005-0000-0000-0000F1380000}"/>
    <cellStyle name="20% - Accent6 4 5 5 3" xfId="19838" xr:uid="{00000000-0005-0000-0000-0000F2380000}"/>
    <cellStyle name="20% - Accent6 4 5 5_OATT calc" xfId="19839" xr:uid="{00000000-0005-0000-0000-0000F3380000}"/>
    <cellStyle name="20% - Accent6 4 5 6" xfId="19840" xr:uid="{00000000-0005-0000-0000-0000F4380000}"/>
    <cellStyle name="20% - Accent6 4 5 7" xfId="19841" xr:uid="{00000000-0005-0000-0000-0000F5380000}"/>
    <cellStyle name="20% - Accent6 4 5 8" xfId="19842" xr:uid="{00000000-0005-0000-0000-0000F6380000}"/>
    <cellStyle name="20% - Accent6 4 5 9" xfId="19843" xr:uid="{00000000-0005-0000-0000-0000F7380000}"/>
    <cellStyle name="20% - Accent6 4 5_OATT calc" xfId="19844" xr:uid="{00000000-0005-0000-0000-0000F8380000}"/>
    <cellStyle name="20% - Accent6 4 6" xfId="4238" xr:uid="{00000000-0005-0000-0000-0000F9380000}"/>
    <cellStyle name="20% - Accent6 4 6 10" xfId="19845" xr:uid="{00000000-0005-0000-0000-0000FA380000}"/>
    <cellStyle name="20% - Accent6 4 6 11" xfId="19846" xr:uid="{00000000-0005-0000-0000-0000FB380000}"/>
    <cellStyle name="20% - Accent6 4 6 2" xfId="19847" xr:uid="{00000000-0005-0000-0000-0000FC380000}"/>
    <cellStyle name="20% - Accent6 4 6 2 2" xfId="19848" xr:uid="{00000000-0005-0000-0000-0000FD380000}"/>
    <cellStyle name="20% - Accent6 4 6 2 2 2" xfId="19849" xr:uid="{00000000-0005-0000-0000-0000FE380000}"/>
    <cellStyle name="20% - Accent6 4 6 2 2 3" xfId="19850" xr:uid="{00000000-0005-0000-0000-0000FF380000}"/>
    <cellStyle name="20% - Accent6 4 6 2 2_OATT calc" xfId="19851" xr:uid="{00000000-0005-0000-0000-000000390000}"/>
    <cellStyle name="20% - Accent6 4 6 2 3" xfId="19852" xr:uid="{00000000-0005-0000-0000-000001390000}"/>
    <cellStyle name="20% - Accent6 4 6 2 4" xfId="19853" xr:uid="{00000000-0005-0000-0000-000002390000}"/>
    <cellStyle name="20% - Accent6 4 6 2 5" xfId="19854" xr:uid="{00000000-0005-0000-0000-000003390000}"/>
    <cellStyle name="20% - Accent6 4 6 2_OATT calc" xfId="19855" xr:uid="{00000000-0005-0000-0000-000004390000}"/>
    <cellStyle name="20% - Accent6 4 6 3" xfId="19856" xr:uid="{00000000-0005-0000-0000-000005390000}"/>
    <cellStyle name="20% - Accent6 4 6 3 2" xfId="19857" xr:uid="{00000000-0005-0000-0000-000006390000}"/>
    <cellStyle name="20% - Accent6 4 6 3 2 2" xfId="19858" xr:uid="{00000000-0005-0000-0000-000007390000}"/>
    <cellStyle name="20% - Accent6 4 6 3 2 3" xfId="19859" xr:uid="{00000000-0005-0000-0000-000008390000}"/>
    <cellStyle name="20% - Accent6 4 6 3 2_OATT calc" xfId="19860" xr:uid="{00000000-0005-0000-0000-000009390000}"/>
    <cellStyle name="20% - Accent6 4 6 3 3" xfId="19861" xr:uid="{00000000-0005-0000-0000-00000A390000}"/>
    <cellStyle name="20% - Accent6 4 6 3 4" xfId="19862" xr:uid="{00000000-0005-0000-0000-00000B390000}"/>
    <cellStyle name="20% - Accent6 4 6 3_OATT calc" xfId="19863" xr:uid="{00000000-0005-0000-0000-00000C390000}"/>
    <cellStyle name="20% - Accent6 4 6 4" xfId="19864" xr:uid="{00000000-0005-0000-0000-00000D390000}"/>
    <cellStyle name="20% - Accent6 4 6 4 2" xfId="19865" xr:uid="{00000000-0005-0000-0000-00000E390000}"/>
    <cellStyle name="20% - Accent6 4 6 4 3" xfId="19866" xr:uid="{00000000-0005-0000-0000-00000F390000}"/>
    <cellStyle name="20% - Accent6 4 6 4_OATT calc" xfId="19867" xr:uid="{00000000-0005-0000-0000-000010390000}"/>
    <cellStyle name="20% - Accent6 4 6 5" xfId="19868" xr:uid="{00000000-0005-0000-0000-000011390000}"/>
    <cellStyle name="20% - Accent6 4 6 6" xfId="19869" xr:uid="{00000000-0005-0000-0000-000012390000}"/>
    <cellStyle name="20% - Accent6 4 6 7" xfId="19870" xr:uid="{00000000-0005-0000-0000-000013390000}"/>
    <cellStyle name="20% - Accent6 4 6 8" xfId="19871" xr:uid="{00000000-0005-0000-0000-000014390000}"/>
    <cellStyle name="20% - Accent6 4 6 9" xfId="19872" xr:uid="{00000000-0005-0000-0000-000015390000}"/>
    <cellStyle name="20% - Accent6 4 6_OATT calc" xfId="19873" xr:uid="{00000000-0005-0000-0000-000016390000}"/>
    <cellStyle name="20% - Accent6 4 7" xfId="5134" xr:uid="{00000000-0005-0000-0000-000017390000}"/>
    <cellStyle name="20% - Accent6 4 7 2" xfId="19874" xr:uid="{00000000-0005-0000-0000-000018390000}"/>
    <cellStyle name="20% - Accent6 4 7 2 2" xfId="19875" xr:uid="{00000000-0005-0000-0000-000019390000}"/>
    <cellStyle name="20% - Accent6 4 7 2 3" xfId="19876" xr:uid="{00000000-0005-0000-0000-00001A390000}"/>
    <cellStyle name="20% - Accent6 4 7 2_OATT calc" xfId="19877" xr:uid="{00000000-0005-0000-0000-00001B390000}"/>
    <cellStyle name="20% - Accent6 4 7 3" xfId="19878" xr:uid="{00000000-0005-0000-0000-00001C390000}"/>
    <cellStyle name="20% - Accent6 4 7 4" xfId="19879" xr:uid="{00000000-0005-0000-0000-00001D390000}"/>
    <cellStyle name="20% - Accent6 4 7 5" xfId="19880" xr:uid="{00000000-0005-0000-0000-00001E390000}"/>
    <cellStyle name="20% - Accent6 4 7_OATT calc" xfId="19881" xr:uid="{00000000-0005-0000-0000-00001F390000}"/>
    <cellStyle name="20% - Accent6 4 8" xfId="2932" xr:uid="{00000000-0005-0000-0000-000020390000}"/>
    <cellStyle name="20% - Accent6 4 8 2" xfId="19882" xr:uid="{00000000-0005-0000-0000-000021390000}"/>
    <cellStyle name="20% - Accent6 4 8 2 2" xfId="19883" xr:uid="{00000000-0005-0000-0000-000022390000}"/>
    <cellStyle name="20% - Accent6 4 8 2 3" xfId="19884" xr:uid="{00000000-0005-0000-0000-000023390000}"/>
    <cellStyle name="20% - Accent6 4 8 2_OATT calc" xfId="19885" xr:uid="{00000000-0005-0000-0000-000024390000}"/>
    <cellStyle name="20% - Accent6 4 8 3" xfId="19886" xr:uid="{00000000-0005-0000-0000-000025390000}"/>
    <cellStyle name="20% - Accent6 4 8 4" xfId="19887" xr:uid="{00000000-0005-0000-0000-000026390000}"/>
    <cellStyle name="20% - Accent6 4 8_OATT calc" xfId="19888" xr:uid="{00000000-0005-0000-0000-000027390000}"/>
    <cellStyle name="20% - Accent6 4 9" xfId="19889" xr:uid="{00000000-0005-0000-0000-000028390000}"/>
    <cellStyle name="20% - Accent6 4 9 2" xfId="19890" xr:uid="{00000000-0005-0000-0000-000029390000}"/>
    <cellStyle name="20% - Accent6 4 9 3" xfId="19891" xr:uid="{00000000-0005-0000-0000-00002A390000}"/>
    <cellStyle name="20% - Accent6 4 9_OATT calc" xfId="19892" xr:uid="{00000000-0005-0000-0000-00002B390000}"/>
    <cellStyle name="20% - Accent6 4_OATT calc" xfId="19893" xr:uid="{00000000-0005-0000-0000-00002C390000}"/>
    <cellStyle name="20% - Accent6 5" xfId="3037" xr:uid="{00000000-0005-0000-0000-00002D390000}"/>
    <cellStyle name="20% - Accent6 5 10" xfId="19894" xr:uid="{00000000-0005-0000-0000-00002E390000}"/>
    <cellStyle name="20% - Accent6 5 11" xfId="19895" xr:uid="{00000000-0005-0000-0000-00002F390000}"/>
    <cellStyle name="20% - Accent6 5 12" xfId="19896" xr:uid="{00000000-0005-0000-0000-000030390000}"/>
    <cellStyle name="20% - Accent6 5 13" xfId="19897" xr:uid="{00000000-0005-0000-0000-000031390000}"/>
    <cellStyle name="20% - Accent6 5 14" xfId="19898" xr:uid="{00000000-0005-0000-0000-000032390000}"/>
    <cellStyle name="20% - Accent6 5 2" xfId="3162" xr:uid="{00000000-0005-0000-0000-000033390000}"/>
    <cellStyle name="20% - Accent6 5 2 10" xfId="19899" xr:uid="{00000000-0005-0000-0000-000034390000}"/>
    <cellStyle name="20% - Accent6 5 2 11" xfId="19900" xr:uid="{00000000-0005-0000-0000-000035390000}"/>
    <cellStyle name="20% - Accent6 5 2 12" xfId="19901" xr:uid="{00000000-0005-0000-0000-000036390000}"/>
    <cellStyle name="20% - Accent6 5 2 2" xfId="3750" xr:uid="{00000000-0005-0000-0000-000037390000}"/>
    <cellStyle name="20% - Accent6 5 2 2 10" xfId="19902" xr:uid="{00000000-0005-0000-0000-000038390000}"/>
    <cellStyle name="20% - Accent6 5 2 2 11" xfId="19903" xr:uid="{00000000-0005-0000-0000-000039390000}"/>
    <cellStyle name="20% - Accent6 5 2 2 2" xfId="4851" xr:uid="{00000000-0005-0000-0000-00003A390000}"/>
    <cellStyle name="20% - Accent6 5 2 2 2 10" xfId="19904" xr:uid="{00000000-0005-0000-0000-00003B390000}"/>
    <cellStyle name="20% - Accent6 5 2 2 2 11" xfId="19905" xr:uid="{00000000-0005-0000-0000-00003C390000}"/>
    <cellStyle name="20% - Accent6 5 2 2 2 2" xfId="19906" xr:uid="{00000000-0005-0000-0000-00003D390000}"/>
    <cellStyle name="20% - Accent6 5 2 2 2 2 2" xfId="19907" xr:uid="{00000000-0005-0000-0000-00003E390000}"/>
    <cellStyle name="20% - Accent6 5 2 2 2 2 2 2" xfId="19908" xr:uid="{00000000-0005-0000-0000-00003F390000}"/>
    <cellStyle name="20% - Accent6 5 2 2 2 2 2 3" xfId="19909" xr:uid="{00000000-0005-0000-0000-000040390000}"/>
    <cellStyle name="20% - Accent6 5 2 2 2 2 2_OATT calc" xfId="19910" xr:uid="{00000000-0005-0000-0000-000041390000}"/>
    <cellStyle name="20% - Accent6 5 2 2 2 2 3" xfId="19911" xr:uid="{00000000-0005-0000-0000-000042390000}"/>
    <cellStyle name="20% - Accent6 5 2 2 2 2 4" xfId="19912" xr:uid="{00000000-0005-0000-0000-000043390000}"/>
    <cellStyle name="20% - Accent6 5 2 2 2 2 5" xfId="19913" xr:uid="{00000000-0005-0000-0000-000044390000}"/>
    <cellStyle name="20% - Accent6 5 2 2 2 2_OATT calc" xfId="19914" xr:uid="{00000000-0005-0000-0000-000045390000}"/>
    <cellStyle name="20% - Accent6 5 2 2 2 3" xfId="19915" xr:uid="{00000000-0005-0000-0000-000046390000}"/>
    <cellStyle name="20% - Accent6 5 2 2 2 3 2" xfId="19916" xr:uid="{00000000-0005-0000-0000-000047390000}"/>
    <cellStyle name="20% - Accent6 5 2 2 2 3 2 2" xfId="19917" xr:uid="{00000000-0005-0000-0000-000048390000}"/>
    <cellStyle name="20% - Accent6 5 2 2 2 3 2 3" xfId="19918" xr:uid="{00000000-0005-0000-0000-000049390000}"/>
    <cellStyle name="20% - Accent6 5 2 2 2 3 2_OATT calc" xfId="19919" xr:uid="{00000000-0005-0000-0000-00004A390000}"/>
    <cellStyle name="20% - Accent6 5 2 2 2 3 3" xfId="19920" xr:uid="{00000000-0005-0000-0000-00004B390000}"/>
    <cellStyle name="20% - Accent6 5 2 2 2 3 4" xfId="19921" xr:uid="{00000000-0005-0000-0000-00004C390000}"/>
    <cellStyle name="20% - Accent6 5 2 2 2 3_OATT calc" xfId="19922" xr:uid="{00000000-0005-0000-0000-00004D390000}"/>
    <cellStyle name="20% - Accent6 5 2 2 2 4" xfId="19923" xr:uid="{00000000-0005-0000-0000-00004E390000}"/>
    <cellStyle name="20% - Accent6 5 2 2 2 4 2" xfId="19924" xr:uid="{00000000-0005-0000-0000-00004F390000}"/>
    <cellStyle name="20% - Accent6 5 2 2 2 4 3" xfId="19925" xr:uid="{00000000-0005-0000-0000-000050390000}"/>
    <cellStyle name="20% - Accent6 5 2 2 2 4_OATT calc" xfId="19926" xr:uid="{00000000-0005-0000-0000-000051390000}"/>
    <cellStyle name="20% - Accent6 5 2 2 2 5" xfId="19927" xr:uid="{00000000-0005-0000-0000-000052390000}"/>
    <cellStyle name="20% - Accent6 5 2 2 2 6" xfId="19928" xr:uid="{00000000-0005-0000-0000-000053390000}"/>
    <cellStyle name="20% - Accent6 5 2 2 2 7" xfId="19929" xr:uid="{00000000-0005-0000-0000-000054390000}"/>
    <cellStyle name="20% - Accent6 5 2 2 2 8" xfId="19930" xr:uid="{00000000-0005-0000-0000-000055390000}"/>
    <cellStyle name="20% - Accent6 5 2 2 2 9" xfId="19931" xr:uid="{00000000-0005-0000-0000-000056390000}"/>
    <cellStyle name="20% - Accent6 5 2 2 2_OATT calc" xfId="19932" xr:uid="{00000000-0005-0000-0000-000057390000}"/>
    <cellStyle name="20% - Accent6 5 2 2 3" xfId="5810" xr:uid="{00000000-0005-0000-0000-000058390000}"/>
    <cellStyle name="20% - Accent6 5 2 2 3 2" xfId="19933" xr:uid="{00000000-0005-0000-0000-000059390000}"/>
    <cellStyle name="20% - Accent6 5 2 2 3 2 2" xfId="19934" xr:uid="{00000000-0005-0000-0000-00005A390000}"/>
    <cellStyle name="20% - Accent6 5 2 2 3 2 3" xfId="19935" xr:uid="{00000000-0005-0000-0000-00005B390000}"/>
    <cellStyle name="20% - Accent6 5 2 2 3 2_OATT calc" xfId="19936" xr:uid="{00000000-0005-0000-0000-00005C390000}"/>
    <cellStyle name="20% - Accent6 5 2 2 3 3" xfId="19937" xr:uid="{00000000-0005-0000-0000-00005D390000}"/>
    <cellStyle name="20% - Accent6 5 2 2 3 4" xfId="19938" xr:uid="{00000000-0005-0000-0000-00005E390000}"/>
    <cellStyle name="20% - Accent6 5 2 2 3 5" xfId="19939" xr:uid="{00000000-0005-0000-0000-00005F390000}"/>
    <cellStyle name="20% - Accent6 5 2 2 3_OATT calc" xfId="19940" xr:uid="{00000000-0005-0000-0000-000060390000}"/>
    <cellStyle name="20% - Accent6 5 2 2 4" xfId="19941" xr:uid="{00000000-0005-0000-0000-000061390000}"/>
    <cellStyle name="20% - Accent6 5 2 2 4 2" xfId="19942" xr:uid="{00000000-0005-0000-0000-000062390000}"/>
    <cellStyle name="20% - Accent6 5 2 2 4 2 2" xfId="19943" xr:uid="{00000000-0005-0000-0000-000063390000}"/>
    <cellStyle name="20% - Accent6 5 2 2 4 2 3" xfId="19944" xr:uid="{00000000-0005-0000-0000-000064390000}"/>
    <cellStyle name="20% - Accent6 5 2 2 4 2_OATT calc" xfId="19945" xr:uid="{00000000-0005-0000-0000-000065390000}"/>
    <cellStyle name="20% - Accent6 5 2 2 4 3" xfId="19946" xr:uid="{00000000-0005-0000-0000-000066390000}"/>
    <cellStyle name="20% - Accent6 5 2 2 4 4" xfId="19947" xr:uid="{00000000-0005-0000-0000-000067390000}"/>
    <cellStyle name="20% - Accent6 5 2 2 4_OATT calc" xfId="19948" xr:uid="{00000000-0005-0000-0000-000068390000}"/>
    <cellStyle name="20% - Accent6 5 2 2 5" xfId="19949" xr:uid="{00000000-0005-0000-0000-000069390000}"/>
    <cellStyle name="20% - Accent6 5 2 2 5 2" xfId="19950" xr:uid="{00000000-0005-0000-0000-00006A390000}"/>
    <cellStyle name="20% - Accent6 5 2 2 5 3" xfId="19951" xr:uid="{00000000-0005-0000-0000-00006B390000}"/>
    <cellStyle name="20% - Accent6 5 2 2 5_OATT calc" xfId="19952" xr:uid="{00000000-0005-0000-0000-00006C390000}"/>
    <cellStyle name="20% - Accent6 5 2 2 6" xfId="19953" xr:uid="{00000000-0005-0000-0000-00006D390000}"/>
    <cellStyle name="20% - Accent6 5 2 2 7" xfId="19954" xr:uid="{00000000-0005-0000-0000-00006E390000}"/>
    <cellStyle name="20% - Accent6 5 2 2 8" xfId="19955" xr:uid="{00000000-0005-0000-0000-00006F390000}"/>
    <cellStyle name="20% - Accent6 5 2 2 9" xfId="19956" xr:uid="{00000000-0005-0000-0000-000070390000}"/>
    <cellStyle name="20% - Accent6 5 2 2_OATT calc" xfId="19957" xr:uid="{00000000-0005-0000-0000-000071390000}"/>
    <cellStyle name="20% - Accent6 5 2 3" xfId="4433" xr:uid="{00000000-0005-0000-0000-000072390000}"/>
    <cellStyle name="20% - Accent6 5 2 3 10" xfId="19958" xr:uid="{00000000-0005-0000-0000-000073390000}"/>
    <cellStyle name="20% - Accent6 5 2 3 11" xfId="19959" xr:uid="{00000000-0005-0000-0000-000074390000}"/>
    <cellStyle name="20% - Accent6 5 2 3 2" xfId="19960" xr:uid="{00000000-0005-0000-0000-000075390000}"/>
    <cellStyle name="20% - Accent6 5 2 3 2 2" xfId="19961" xr:uid="{00000000-0005-0000-0000-000076390000}"/>
    <cellStyle name="20% - Accent6 5 2 3 2 2 2" xfId="19962" xr:uid="{00000000-0005-0000-0000-000077390000}"/>
    <cellStyle name="20% - Accent6 5 2 3 2 2 3" xfId="19963" xr:uid="{00000000-0005-0000-0000-000078390000}"/>
    <cellStyle name="20% - Accent6 5 2 3 2 2_OATT calc" xfId="19964" xr:uid="{00000000-0005-0000-0000-000079390000}"/>
    <cellStyle name="20% - Accent6 5 2 3 2 3" xfId="19965" xr:uid="{00000000-0005-0000-0000-00007A390000}"/>
    <cellStyle name="20% - Accent6 5 2 3 2 4" xfId="19966" xr:uid="{00000000-0005-0000-0000-00007B390000}"/>
    <cellStyle name="20% - Accent6 5 2 3 2 5" xfId="19967" xr:uid="{00000000-0005-0000-0000-00007C390000}"/>
    <cellStyle name="20% - Accent6 5 2 3 2_OATT calc" xfId="19968" xr:uid="{00000000-0005-0000-0000-00007D390000}"/>
    <cellStyle name="20% - Accent6 5 2 3 3" xfId="19969" xr:uid="{00000000-0005-0000-0000-00007E390000}"/>
    <cellStyle name="20% - Accent6 5 2 3 3 2" xfId="19970" xr:uid="{00000000-0005-0000-0000-00007F390000}"/>
    <cellStyle name="20% - Accent6 5 2 3 3 2 2" xfId="19971" xr:uid="{00000000-0005-0000-0000-000080390000}"/>
    <cellStyle name="20% - Accent6 5 2 3 3 2 3" xfId="19972" xr:uid="{00000000-0005-0000-0000-000081390000}"/>
    <cellStyle name="20% - Accent6 5 2 3 3 2_OATT calc" xfId="19973" xr:uid="{00000000-0005-0000-0000-000082390000}"/>
    <cellStyle name="20% - Accent6 5 2 3 3 3" xfId="19974" xr:uid="{00000000-0005-0000-0000-000083390000}"/>
    <cellStyle name="20% - Accent6 5 2 3 3 4" xfId="19975" xr:uid="{00000000-0005-0000-0000-000084390000}"/>
    <cellStyle name="20% - Accent6 5 2 3 3_OATT calc" xfId="19976" xr:uid="{00000000-0005-0000-0000-000085390000}"/>
    <cellStyle name="20% - Accent6 5 2 3 4" xfId="19977" xr:uid="{00000000-0005-0000-0000-000086390000}"/>
    <cellStyle name="20% - Accent6 5 2 3 4 2" xfId="19978" xr:uid="{00000000-0005-0000-0000-000087390000}"/>
    <cellStyle name="20% - Accent6 5 2 3 4 3" xfId="19979" xr:uid="{00000000-0005-0000-0000-000088390000}"/>
    <cellStyle name="20% - Accent6 5 2 3 4_OATT calc" xfId="19980" xr:uid="{00000000-0005-0000-0000-000089390000}"/>
    <cellStyle name="20% - Accent6 5 2 3 5" xfId="19981" xr:uid="{00000000-0005-0000-0000-00008A390000}"/>
    <cellStyle name="20% - Accent6 5 2 3 6" xfId="19982" xr:uid="{00000000-0005-0000-0000-00008B390000}"/>
    <cellStyle name="20% - Accent6 5 2 3 7" xfId="19983" xr:uid="{00000000-0005-0000-0000-00008C390000}"/>
    <cellStyle name="20% - Accent6 5 2 3 8" xfId="19984" xr:uid="{00000000-0005-0000-0000-00008D390000}"/>
    <cellStyle name="20% - Accent6 5 2 3 9" xfId="19985" xr:uid="{00000000-0005-0000-0000-00008E390000}"/>
    <cellStyle name="20% - Accent6 5 2 3_OATT calc" xfId="19986" xr:uid="{00000000-0005-0000-0000-00008F390000}"/>
    <cellStyle name="20% - Accent6 5 2 4" xfId="5333" xr:uid="{00000000-0005-0000-0000-000090390000}"/>
    <cellStyle name="20% - Accent6 5 2 4 2" xfId="19987" xr:uid="{00000000-0005-0000-0000-000091390000}"/>
    <cellStyle name="20% - Accent6 5 2 4 2 2" xfId="19988" xr:uid="{00000000-0005-0000-0000-000092390000}"/>
    <cellStyle name="20% - Accent6 5 2 4 2 3" xfId="19989" xr:uid="{00000000-0005-0000-0000-000093390000}"/>
    <cellStyle name="20% - Accent6 5 2 4 2_OATT calc" xfId="19990" xr:uid="{00000000-0005-0000-0000-000094390000}"/>
    <cellStyle name="20% - Accent6 5 2 4 3" xfId="19991" xr:uid="{00000000-0005-0000-0000-000095390000}"/>
    <cellStyle name="20% - Accent6 5 2 4 4" xfId="19992" xr:uid="{00000000-0005-0000-0000-000096390000}"/>
    <cellStyle name="20% - Accent6 5 2 4 5" xfId="19993" xr:uid="{00000000-0005-0000-0000-000097390000}"/>
    <cellStyle name="20% - Accent6 5 2 4_OATT calc" xfId="19994" xr:uid="{00000000-0005-0000-0000-000098390000}"/>
    <cellStyle name="20% - Accent6 5 2 5" xfId="19995" xr:uid="{00000000-0005-0000-0000-000099390000}"/>
    <cellStyle name="20% - Accent6 5 2 5 2" xfId="19996" xr:uid="{00000000-0005-0000-0000-00009A390000}"/>
    <cellStyle name="20% - Accent6 5 2 5 2 2" xfId="19997" xr:uid="{00000000-0005-0000-0000-00009B390000}"/>
    <cellStyle name="20% - Accent6 5 2 5 2 3" xfId="19998" xr:uid="{00000000-0005-0000-0000-00009C390000}"/>
    <cellStyle name="20% - Accent6 5 2 5 2_OATT calc" xfId="19999" xr:uid="{00000000-0005-0000-0000-00009D390000}"/>
    <cellStyle name="20% - Accent6 5 2 5 3" xfId="20000" xr:uid="{00000000-0005-0000-0000-00009E390000}"/>
    <cellStyle name="20% - Accent6 5 2 5 4" xfId="20001" xr:uid="{00000000-0005-0000-0000-00009F390000}"/>
    <cellStyle name="20% - Accent6 5 2 5_OATT calc" xfId="20002" xr:uid="{00000000-0005-0000-0000-0000A0390000}"/>
    <cellStyle name="20% - Accent6 5 2 6" xfId="20003" xr:uid="{00000000-0005-0000-0000-0000A1390000}"/>
    <cellStyle name="20% - Accent6 5 2 6 2" xfId="20004" xr:uid="{00000000-0005-0000-0000-0000A2390000}"/>
    <cellStyle name="20% - Accent6 5 2 6 3" xfId="20005" xr:uid="{00000000-0005-0000-0000-0000A3390000}"/>
    <cellStyle name="20% - Accent6 5 2 6_OATT calc" xfId="20006" xr:uid="{00000000-0005-0000-0000-0000A4390000}"/>
    <cellStyle name="20% - Accent6 5 2 7" xfId="20007" xr:uid="{00000000-0005-0000-0000-0000A5390000}"/>
    <cellStyle name="20% - Accent6 5 2 8" xfId="20008" xr:uid="{00000000-0005-0000-0000-0000A6390000}"/>
    <cellStyle name="20% - Accent6 5 2 9" xfId="20009" xr:uid="{00000000-0005-0000-0000-0000A7390000}"/>
    <cellStyle name="20% - Accent6 5 2_OATT calc" xfId="20010" xr:uid="{00000000-0005-0000-0000-0000A8390000}"/>
    <cellStyle name="20% - Accent6 5 3" xfId="3314" xr:uid="{00000000-0005-0000-0000-0000A9390000}"/>
    <cellStyle name="20% - Accent6 5 3 10" xfId="20011" xr:uid="{00000000-0005-0000-0000-0000AA390000}"/>
    <cellStyle name="20% - Accent6 5 3 11" xfId="20012" xr:uid="{00000000-0005-0000-0000-0000AB390000}"/>
    <cellStyle name="20% - Accent6 5 3 12" xfId="20013" xr:uid="{00000000-0005-0000-0000-0000AC390000}"/>
    <cellStyle name="20% - Accent6 5 3 2" xfId="3896" xr:uid="{00000000-0005-0000-0000-0000AD390000}"/>
    <cellStyle name="20% - Accent6 5 3 2 10" xfId="20014" xr:uid="{00000000-0005-0000-0000-0000AE390000}"/>
    <cellStyle name="20% - Accent6 5 3 2 11" xfId="20015" xr:uid="{00000000-0005-0000-0000-0000AF390000}"/>
    <cellStyle name="20% - Accent6 5 3 2 2" xfId="4997" xr:uid="{00000000-0005-0000-0000-0000B0390000}"/>
    <cellStyle name="20% - Accent6 5 3 2 2 10" xfId="20016" xr:uid="{00000000-0005-0000-0000-0000B1390000}"/>
    <cellStyle name="20% - Accent6 5 3 2 2 11" xfId="20017" xr:uid="{00000000-0005-0000-0000-0000B2390000}"/>
    <cellStyle name="20% - Accent6 5 3 2 2 2" xfId="20018" xr:uid="{00000000-0005-0000-0000-0000B3390000}"/>
    <cellStyle name="20% - Accent6 5 3 2 2 2 2" xfId="20019" xr:uid="{00000000-0005-0000-0000-0000B4390000}"/>
    <cellStyle name="20% - Accent6 5 3 2 2 2 2 2" xfId="20020" xr:uid="{00000000-0005-0000-0000-0000B5390000}"/>
    <cellStyle name="20% - Accent6 5 3 2 2 2 2 3" xfId="20021" xr:uid="{00000000-0005-0000-0000-0000B6390000}"/>
    <cellStyle name="20% - Accent6 5 3 2 2 2 2_OATT calc" xfId="20022" xr:uid="{00000000-0005-0000-0000-0000B7390000}"/>
    <cellStyle name="20% - Accent6 5 3 2 2 2 3" xfId="20023" xr:uid="{00000000-0005-0000-0000-0000B8390000}"/>
    <cellStyle name="20% - Accent6 5 3 2 2 2 4" xfId="20024" xr:uid="{00000000-0005-0000-0000-0000B9390000}"/>
    <cellStyle name="20% - Accent6 5 3 2 2 2 5" xfId="20025" xr:uid="{00000000-0005-0000-0000-0000BA390000}"/>
    <cellStyle name="20% - Accent6 5 3 2 2 2_OATT calc" xfId="20026" xr:uid="{00000000-0005-0000-0000-0000BB390000}"/>
    <cellStyle name="20% - Accent6 5 3 2 2 3" xfId="20027" xr:uid="{00000000-0005-0000-0000-0000BC390000}"/>
    <cellStyle name="20% - Accent6 5 3 2 2 3 2" xfId="20028" xr:uid="{00000000-0005-0000-0000-0000BD390000}"/>
    <cellStyle name="20% - Accent6 5 3 2 2 3 2 2" xfId="20029" xr:uid="{00000000-0005-0000-0000-0000BE390000}"/>
    <cellStyle name="20% - Accent6 5 3 2 2 3 2 3" xfId="20030" xr:uid="{00000000-0005-0000-0000-0000BF390000}"/>
    <cellStyle name="20% - Accent6 5 3 2 2 3 2_OATT calc" xfId="20031" xr:uid="{00000000-0005-0000-0000-0000C0390000}"/>
    <cellStyle name="20% - Accent6 5 3 2 2 3 3" xfId="20032" xr:uid="{00000000-0005-0000-0000-0000C1390000}"/>
    <cellStyle name="20% - Accent6 5 3 2 2 3 4" xfId="20033" xr:uid="{00000000-0005-0000-0000-0000C2390000}"/>
    <cellStyle name="20% - Accent6 5 3 2 2 3_OATT calc" xfId="20034" xr:uid="{00000000-0005-0000-0000-0000C3390000}"/>
    <cellStyle name="20% - Accent6 5 3 2 2 4" xfId="20035" xr:uid="{00000000-0005-0000-0000-0000C4390000}"/>
    <cellStyle name="20% - Accent6 5 3 2 2 4 2" xfId="20036" xr:uid="{00000000-0005-0000-0000-0000C5390000}"/>
    <cellStyle name="20% - Accent6 5 3 2 2 4 3" xfId="20037" xr:uid="{00000000-0005-0000-0000-0000C6390000}"/>
    <cellStyle name="20% - Accent6 5 3 2 2 4_OATT calc" xfId="20038" xr:uid="{00000000-0005-0000-0000-0000C7390000}"/>
    <cellStyle name="20% - Accent6 5 3 2 2 5" xfId="20039" xr:uid="{00000000-0005-0000-0000-0000C8390000}"/>
    <cellStyle name="20% - Accent6 5 3 2 2 6" xfId="20040" xr:uid="{00000000-0005-0000-0000-0000C9390000}"/>
    <cellStyle name="20% - Accent6 5 3 2 2 7" xfId="20041" xr:uid="{00000000-0005-0000-0000-0000CA390000}"/>
    <cellStyle name="20% - Accent6 5 3 2 2 8" xfId="20042" xr:uid="{00000000-0005-0000-0000-0000CB390000}"/>
    <cellStyle name="20% - Accent6 5 3 2 2 9" xfId="20043" xr:uid="{00000000-0005-0000-0000-0000CC390000}"/>
    <cellStyle name="20% - Accent6 5 3 2 2_OATT calc" xfId="20044" xr:uid="{00000000-0005-0000-0000-0000CD390000}"/>
    <cellStyle name="20% - Accent6 5 3 2 3" xfId="5952" xr:uid="{00000000-0005-0000-0000-0000CE390000}"/>
    <cellStyle name="20% - Accent6 5 3 2 3 2" xfId="20045" xr:uid="{00000000-0005-0000-0000-0000CF390000}"/>
    <cellStyle name="20% - Accent6 5 3 2 3 2 2" xfId="20046" xr:uid="{00000000-0005-0000-0000-0000D0390000}"/>
    <cellStyle name="20% - Accent6 5 3 2 3 2 3" xfId="20047" xr:uid="{00000000-0005-0000-0000-0000D1390000}"/>
    <cellStyle name="20% - Accent6 5 3 2 3 2_OATT calc" xfId="20048" xr:uid="{00000000-0005-0000-0000-0000D2390000}"/>
    <cellStyle name="20% - Accent6 5 3 2 3 3" xfId="20049" xr:uid="{00000000-0005-0000-0000-0000D3390000}"/>
    <cellStyle name="20% - Accent6 5 3 2 3 4" xfId="20050" xr:uid="{00000000-0005-0000-0000-0000D4390000}"/>
    <cellStyle name="20% - Accent6 5 3 2 3 5" xfId="20051" xr:uid="{00000000-0005-0000-0000-0000D5390000}"/>
    <cellStyle name="20% - Accent6 5 3 2 3_OATT calc" xfId="20052" xr:uid="{00000000-0005-0000-0000-0000D6390000}"/>
    <cellStyle name="20% - Accent6 5 3 2 4" xfId="20053" xr:uid="{00000000-0005-0000-0000-0000D7390000}"/>
    <cellStyle name="20% - Accent6 5 3 2 4 2" xfId="20054" xr:uid="{00000000-0005-0000-0000-0000D8390000}"/>
    <cellStyle name="20% - Accent6 5 3 2 4 2 2" xfId="20055" xr:uid="{00000000-0005-0000-0000-0000D9390000}"/>
    <cellStyle name="20% - Accent6 5 3 2 4 2 3" xfId="20056" xr:uid="{00000000-0005-0000-0000-0000DA390000}"/>
    <cellStyle name="20% - Accent6 5 3 2 4 2_OATT calc" xfId="20057" xr:uid="{00000000-0005-0000-0000-0000DB390000}"/>
    <cellStyle name="20% - Accent6 5 3 2 4 3" xfId="20058" xr:uid="{00000000-0005-0000-0000-0000DC390000}"/>
    <cellStyle name="20% - Accent6 5 3 2 4 4" xfId="20059" xr:uid="{00000000-0005-0000-0000-0000DD390000}"/>
    <cellStyle name="20% - Accent6 5 3 2 4_OATT calc" xfId="20060" xr:uid="{00000000-0005-0000-0000-0000DE390000}"/>
    <cellStyle name="20% - Accent6 5 3 2 5" xfId="20061" xr:uid="{00000000-0005-0000-0000-0000DF390000}"/>
    <cellStyle name="20% - Accent6 5 3 2 5 2" xfId="20062" xr:uid="{00000000-0005-0000-0000-0000E0390000}"/>
    <cellStyle name="20% - Accent6 5 3 2 5 3" xfId="20063" xr:uid="{00000000-0005-0000-0000-0000E1390000}"/>
    <cellStyle name="20% - Accent6 5 3 2 5_OATT calc" xfId="20064" xr:uid="{00000000-0005-0000-0000-0000E2390000}"/>
    <cellStyle name="20% - Accent6 5 3 2 6" xfId="20065" xr:uid="{00000000-0005-0000-0000-0000E3390000}"/>
    <cellStyle name="20% - Accent6 5 3 2 7" xfId="20066" xr:uid="{00000000-0005-0000-0000-0000E4390000}"/>
    <cellStyle name="20% - Accent6 5 3 2 8" xfId="20067" xr:uid="{00000000-0005-0000-0000-0000E5390000}"/>
    <cellStyle name="20% - Accent6 5 3 2 9" xfId="20068" xr:uid="{00000000-0005-0000-0000-0000E6390000}"/>
    <cellStyle name="20% - Accent6 5 3 2_OATT calc" xfId="20069" xr:uid="{00000000-0005-0000-0000-0000E7390000}"/>
    <cellStyle name="20% - Accent6 5 3 3" xfId="4579" xr:uid="{00000000-0005-0000-0000-0000E8390000}"/>
    <cellStyle name="20% - Accent6 5 3 3 10" xfId="20070" xr:uid="{00000000-0005-0000-0000-0000E9390000}"/>
    <cellStyle name="20% - Accent6 5 3 3 11" xfId="20071" xr:uid="{00000000-0005-0000-0000-0000EA390000}"/>
    <cellStyle name="20% - Accent6 5 3 3 2" xfId="20072" xr:uid="{00000000-0005-0000-0000-0000EB390000}"/>
    <cellStyle name="20% - Accent6 5 3 3 2 2" xfId="20073" xr:uid="{00000000-0005-0000-0000-0000EC390000}"/>
    <cellStyle name="20% - Accent6 5 3 3 2 2 2" xfId="20074" xr:uid="{00000000-0005-0000-0000-0000ED390000}"/>
    <cellStyle name="20% - Accent6 5 3 3 2 2 3" xfId="20075" xr:uid="{00000000-0005-0000-0000-0000EE390000}"/>
    <cellStyle name="20% - Accent6 5 3 3 2 2_OATT calc" xfId="20076" xr:uid="{00000000-0005-0000-0000-0000EF390000}"/>
    <cellStyle name="20% - Accent6 5 3 3 2 3" xfId="20077" xr:uid="{00000000-0005-0000-0000-0000F0390000}"/>
    <cellStyle name="20% - Accent6 5 3 3 2 4" xfId="20078" xr:uid="{00000000-0005-0000-0000-0000F1390000}"/>
    <cellStyle name="20% - Accent6 5 3 3 2 5" xfId="20079" xr:uid="{00000000-0005-0000-0000-0000F2390000}"/>
    <cellStyle name="20% - Accent6 5 3 3 2_OATT calc" xfId="20080" xr:uid="{00000000-0005-0000-0000-0000F3390000}"/>
    <cellStyle name="20% - Accent6 5 3 3 3" xfId="20081" xr:uid="{00000000-0005-0000-0000-0000F4390000}"/>
    <cellStyle name="20% - Accent6 5 3 3 3 2" xfId="20082" xr:uid="{00000000-0005-0000-0000-0000F5390000}"/>
    <cellStyle name="20% - Accent6 5 3 3 3 2 2" xfId="20083" xr:uid="{00000000-0005-0000-0000-0000F6390000}"/>
    <cellStyle name="20% - Accent6 5 3 3 3 2 3" xfId="20084" xr:uid="{00000000-0005-0000-0000-0000F7390000}"/>
    <cellStyle name="20% - Accent6 5 3 3 3 2_OATT calc" xfId="20085" xr:uid="{00000000-0005-0000-0000-0000F8390000}"/>
    <cellStyle name="20% - Accent6 5 3 3 3 3" xfId="20086" xr:uid="{00000000-0005-0000-0000-0000F9390000}"/>
    <cellStyle name="20% - Accent6 5 3 3 3 4" xfId="20087" xr:uid="{00000000-0005-0000-0000-0000FA390000}"/>
    <cellStyle name="20% - Accent6 5 3 3 3_OATT calc" xfId="20088" xr:uid="{00000000-0005-0000-0000-0000FB390000}"/>
    <cellStyle name="20% - Accent6 5 3 3 4" xfId="20089" xr:uid="{00000000-0005-0000-0000-0000FC390000}"/>
    <cellStyle name="20% - Accent6 5 3 3 4 2" xfId="20090" xr:uid="{00000000-0005-0000-0000-0000FD390000}"/>
    <cellStyle name="20% - Accent6 5 3 3 4 3" xfId="20091" xr:uid="{00000000-0005-0000-0000-0000FE390000}"/>
    <cellStyle name="20% - Accent6 5 3 3 4_OATT calc" xfId="20092" xr:uid="{00000000-0005-0000-0000-0000FF390000}"/>
    <cellStyle name="20% - Accent6 5 3 3 5" xfId="20093" xr:uid="{00000000-0005-0000-0000-0000003A0000}"/>
    <cellStyle name="20% - Accent6 5 3 3 6" xfId="20094" xr:uid="{00000000-0005-0000-0000-0000013A0000}"/>
    <cellStyle name="20% - Accent6 5 3 3 7" xfId="20095" xr:uid="{00000000-0005-0000-0000-0000023A0000}"/>
    <cellStyle name="20% - Accent6 5 3 3 8" xfId="20096" xr:uid="{00000000-0005-0000-0000-0000033A0000}"/>
    <cellStyle name="20% - Accent6 5 3 3 9" xfId="20097" xr:uid="{00000000-0005-0000-0000-0000043A0000}"/>
    <cellStyle name="20% - Accent6 5 3 3_OATT calc" xfId="20098" xr:uid="{00000000-0005-0000-0000-0000053A0000}"/>
    <cellStyle name="20% - Accent6 5 3 4" xfId="5479" xr:uid="{00000000-0005-0000-0000-0000063A0000}"/>
    <cellStyle name="20% - Accent6 5 3 4 2" xfId="20099" xr:uid="{00000000-0005-0000-0000-0000073A0000}"/>
    <cellStyle name="20% - Accent6 5 3 4 2 2" xfId="20100" xr:uid="{00000000-0005-0000-0000-0000083A0000}"/>
    <cellStyle name="20% - Accent6 5 3 4 2 3" xfId="20101" xr:uid="{00000000-0005-0000-0000-0000093A0000}"/>
    <cellStyle name="20% - Accent6 5 3 4 2_OATT calc" xfId="20102" xr:uid="{00000000-0005-0000-0000-00000A3A0000}"/>
    <cellStyle name="20% - Accent6 5 3 4 3" xfId="20103" xr:uid="{00000000-0005-0000-0000-00000B3A0000}"/>
    <cellStyle name="20% - Accent6 5 3 4 4" xfId="20104" xr:uid="{00000000-0005-0000-0000-00000C3A0000}"/>
    <cellStyle name="20% - Accent6 5 3 4 5" xfId="20105" xr:uid="{00000000-0005-0000-0000-00000D3A0000}"/>
    <cellStyle name="20% - Accent6 5 3 4_OATT calc" xfId="20106" xr:uid="{00000000-0005-0000-0000-00000E3A0000}"/>
    <cellStyle name="20% - Accent6 5 3 5" xfId="20107" xr:uid="{00000000-0005-0000-0000-00000F3A0000}"/>
    <cellStyle name="20% - Accent6 5 3 5 2" xfId="20108" xr:uid="{00000000-0005-0000-0000-0000103A0000}"/>
    <cellStyle name="20% - Accent6 5 3 5 2 2" xfId="20109" xr:uid="{00000000-0005-0000-0000-0000113A0000}"/>
    <cellStyle name="20% - Accent6 5 3 5 2 3" xfId="20110" xr:uid="{00000000-0005-0000-0000-0000123A0000}"/>
    <cellStyle name="20% - Accent6 5 3 5 2_OATT calc" xfId="20111" xr:uid="{00000000-0005-0000-0000-0000133A0000}"/>
    <cellStyle name="20% - Accent6 5 3 5 3" xfId="20112" xr:uid="{00000000-0005-0000-0000-0000143A0000}"/>
    <cellStyle name="20% - Accent6 5 3 5 4" xfId="20113" xr:uid="{00000000-0005-0000-0000-0000153A0000}"/>
    <cellStyle name="20% - Accent6 5 3 5_OATT calc" xfId="20114" xr:uid="{00000000-0005-0000-0000-0000163A0000}"/>
    <cellStyle name="20% - Accent6 5 3 6" xfId="20115" xr:uid="{00000000-0005-0000-0000-0000173A0000}"/>
    <cellStyle name="20% - Accent6 5 3 6 2" xfId="20116" xr:uid="{00000000-0005-0000-0000-0000183A0000}"/>
    <cellStyle name="20% - Accent6 5 3 6 3" xfId="20117" xr:uid="{00000000-0005-0000-0000-0000193A0000}"/>
    <cellStyle name="20% - Accent6 5 3 6_OATT calc" xfId="20118" xr:uid="{00000000-0005-0000-0000-00001A3A0000}"/>
    <cellStyle name="20% - Accent6 5 3 7" xfId="20119" xr:uid="{00000000-0005-0000-0000-00001B3A0000}"/>
    <cellStyle name="20% - Accent6 5 3 8" xfId="20120" xr:uid="{00000000-0005-0000-0000-00001C3A0000}"/>
    <cellStyle name="20% - Accent6 5 3 9" xfId="20121" xr:uid="{00000000-0005-0000-0000-00001D3A0000}"/>
    <cellStyle name="20% - Accent6 5 3_OATT calc" xfId="20122" xr:uid="{00000000-0005-0000-0000-00001E3A0000}"/>
    <cellStyle name="20% - Accent6 5 4" xfId="3626" xr:uid="{00000000-0005-0000-0000-00001F3A0000}"/>
    <cellStyle name="20% - Accent6 5 4 10" xfId="20123" xr:uid="{00000000-0005-0000-0000-0000203A0000}"/>
    <cellStyle name="20% - Accent6 5 4 11" xfId="20124" xr:uid="{00000000-0005-0000-0000-0000213A0000}"/>
    <cellStyle name="20% - Accent6 5 4 2" xfId="4727" xr:uid="{00000000-0005-0000-0000-0000223A0000}"/>
    <cellStyle name="20% - Accent6 5 4 2 10" xfId="20125" xr:uid="{00000000-0005-0000-0000-0000233A0000}"/>
    <cellStyle name="20% - Accent6 5 4 2 11" xfId="20126" xr:uid="{00000000-0005-0000-0000-0000243A0000}"/>
    <cellStyle name="20% - Accent6 5 4 2 2" xfId="20127" xr:uid="{00000000-0005-0000-0000-0000253A0000}"/>
    <cellStyle name="20% - Accent6 5 4 2 2 2" xfId="20128" xr:uid="{00000000-0005-0000-0000-0000263A0000}"/>
    <cellStyle name="20% - Accent6 5 4 2 2 2 2" xfId="20129" xr:uid="{00000000-0005-0000-0000-0000273A0000}"/>
    <cellStyle name="20% - Accent6 5 4 2 2 2 3" xfId="20130" xr:uid="{00000000-0005-0000-0000-0000283A0000}"/>
    <cellStyle name="20% - Accent6 5 4 2 2 2_OATT calc" xfId="20131" xr:uid="{00000000-0005-0000-0000-0000293A0000}"/>
    <cellStyle name="20% - Accent6 5 4 2 2 3" xfId="20132" xr:uid="{00000000-0005-0000-0000-00002A3A0000}"/>
    <cellStyle name="20% - Accent6 5 4 2 2 4" xfId="20133" xr:uid="{00000000-0005-0000-0000-00002B3A0000}"/>
    <cellStyle name="20% - Accent6 5 4 2 2 5" xfId="20134" xr:uid="{00000000-0005-0000-0000-00002C3A0000}"/>
    <cellStyle name="20% - Accent6 5 4 2 2_OATT calc" xfId="20135" xr:uid="{00000000-0005-0000-0000-00002D3A0000}"/>
    <cellStyle name="20% - Accent6 5 4 2 3" xfId="20136" xr:uid="{00000000-0005-0000-0000-00002E3A0000}"/>
    <cellStyle name="20% - Accent6 5 4 2 3 2" xfId="20137" xr:uid="{00000000-0005-0000-0000-00002F3A0000}"/>
    <cellStyle name="20% - Accent6 5 4 2 3 2 2" xfId="20138" xr:uid="{00000000-0005-0000-0000-0000303A0000}"/>
    <cellStyle name="20% - Accent6 5 4 2 3 2 3" xfId="20139" xr:uid="{00000000-0005-0000-0000-0000313A0000}"/>
    <cellStyle name="20% - Accent6 5 4 2 3 2_OATT calc" xfId="20140" xr:uid="{00000000-0005-0000-0000-0000323A0000}"/>
    <cellStyle name="20% - Accent6 5 4 2 3 3" xfId="20141" xr:uid="{00000000-0005-0000-0000-0000333A0000}"/>
    <cellStyle name="20% - Accent6 5 4 2 3 4" xfId="20142" xr:uid="{00000000-0005-0000-0000-0000343A0000}"/>
    <cellStyle name="20% - Accent6 5 4 2 3_OATT calc" xfId="20143" xr:uid="{00000000-0005-0000-0000-0000353A0000}"/>
    <cellStyle name="20% - Accent6 5 4 2 4" xfId="20144" xr:uid="{00000000-0005-0000-0000-0000363A0000}"/>
    <cellStyle name="20% - Accent6 5 4 2 4 2" xfId="20145" xr:uid="{00000000-0005-0000-0000-0000373A0000}"/>
    <cellStyle name="20% - Accent6 5 4 2 4 3" xfId="20146" xr:uid="{00000000-0005-0000-0000-0000383A0000}"/>
    <cellStyle name="20% - Accent6 5 4 2 4_OATT calc" xfId="20147" xr:uid="{00000000-0005-0000-0000-0000393A0000}"/>
    <cellStyle name="20% - Accent6 5 4 2 5" xfId="20148" xr:uid="{00000000-0005-0000-0000-00003A3A0000}"/>
    <cellStyle name="20% - Accent6 5 4 2 6" xfId="20149" xr:uid="{00000000-0005-0000-0000-00003B3A0000}"/>
    <cellStyle name="20% - Accent6 5 4 2 7" xfId="20150" xr:uid="{00000000-0005-0000-0000-00003C3A0000}"/>
    <cellStyle name="20% - Accent6 5 4 2 8" xfId="20151" xr:uid="{00000000-0005-0000-0000-00003D3A0000}"/>
    <cellStyle name="20% - Accent6 5 4 2 9" xfId="20152" xr:uid="{00000000-0005-0000-0000-00003E3A0000}"/>
    <cellStyle name="20% - Accent6 5 4 2_OATT calc" xfId="20153" xr:uid="{00000000-0005-0000-0000-00003F3A0000}"/>
    <cellStyle name="20% - Accent6 5 4 3" xfId="5688" xr:uid="{00000000-0005-0000-0000-0000403A0000}"/>
    <cellStyle name="20% - Accent6 5 4 3 2" xfId="20154" xr:uid="{00000000-0005-0000-0000-0000413A0000}"/>
    <cellStyle name="20% - Accent6 5 4 3 2 2" xfId="20155" xr:uid="{00000000-0005-0000-0000-0000423A0000}"/>
    <cellStyle name="20% - Accent6 5 4 3 2 3" xfId="20156" xr:uid="{00000000-0005-0000-0000-0000433A0000}"/>
    <cellStyle name="20% - Accent6 5 4 3 2_OATT calc" xfId="20157" xr:uid="{00000000-0005-0000-0000-0000443A0000}"/>
    <cellStyle name="20% - Accent6 5 4 3 3" xfId="20158" xr:uid="{00000000-0005-0000-0000-0000453A0000}"/>
    <cellStyle name="20% - Accent6 5 4 3 4" xfId="20159" xr:uid="{00000000-0005-0000-0000-0000463A0000}"/>
    <cellStyle name="20% - Accent6 5 4 3 5" xfId="20160" xr:uid="{00000000-0005-0000-0000-0000473A0000}"/>
    <cellStyle name="20% - Accent6 5 4 3_OATT calc" xfId="20161" xr:uid="{00000000-0005-0000-0000-0000483A0000}"/>
    <cellStyle name="20% - Accent6 5 4 4" xfId="20162" xr:uid="{00000000-0005-0000-0000-0000493A0000}"/>
    <cellStyle name="20% - Accent6 5 4 4 2" xfId="20163" xr:uid="{00000000-0005-0000-0000-00004A3A0000}"/>
    <cellStyle name="20% - Accent6 5 4 4 2 2" xfId="20164" xr:uid="{00000000-0005-0000-0000-00004B3A0000}"/>
    <cellStyle name="20% - Accent6 5 4 4 2 3" xfId="20165" xr:uid="{00000000-0005-0000-0000-00004C3A0000}"/>
    <cellStyle name="20% - Accent6 5 4 4 2_OATT calc" xfId="20166" xr:uid="{00000000-0005-0000-0000-00004D3A0000}"/>
    <cellStyle name="20% - Accent6 5 4 4 3" xfId="20167" xr:uid="{00000000-0005-0000-0000-00004E3A0000}"/>
    <cellStyle name="20% - Accent6 5 4 4 4" xfId="20168" xr:uid="{00000000-0005-0000-0000-00004F3A0000}"/>
    <cellStyle name="20% - Accent6 5 4 4_OATT calc" xfId="20169" xr:uid="{00000000-0005-0000-0000-0000503A0000}"/>
    <cellStyle name="20% - Accent6 5 4 5" xfId="20170" xr:uid="{00000000-0005-0000-0000-0000513A0000}"/>
    <cellStyle name="20% - Accent6 5 4 5 2" xfId="20171" xr:uid="{00000000-0005-0000-0000-0000523A0000}"/>
    <cellStyle name="20% - Accent6 5 4 5 3" xfId="20172" xr:uid="{00000000-0005-0000-0000-0000533A0000}"/>
    <cellStyle name="20% - Accent6 5 4 5_OATT calc" xfId="20173" xr:uid="{00000000-0005-0000-0000-0000543A0000}"/>
    <cellStyle name="20% - Accent6 5 4 6" xfId="20174" xr:uid="{00000000-0005-0000-0000-0000553A0000}"/>
    <cellStyle name="20% - Accent6 5 4 7" xfId="20175" xr:uid="{00000000-0005-0000-0000-0000563A0000}"/>
    <cellStyle name="20% - Accent6 5 4 8" xfId="20176" xr:uid="{00000000-0005-0000-0000-0000573A0000}"/>
    <cellStyle name="20% - Accent6 5 4 9" xfId="20177" xr:uid="{00000000-0005-0000-0000-0000583A0000}"/>
    <cellStyle name="20% - Accent6 5 4_OATT calc" xfId="20178" xr:uid="{00000000-0005-0000-0000-0000593A0000}"/>
    <cellStyle name="20% - Accent6 5 5" xfId="4309" xr:uid="{00000000-0005-0000-0000-00005A3A0000}"/>
    <cellStyle name="20% - Accent6 5 5 10" xfId="20179" xr:uid="{00000000-0005-0000-0000-00005B3A0000}"/>
    <cellStyle name="20% - Accent6 5 5 11" xfId="20180" xr:uid="{00000000-0005-0000-0000-00005C3A0000}"/>
    <cellStyle name="20% - Accent6 5 5 2" xfId="20181" xr:uid="{00000000-0005-0000-0000-00005D3A0000}"/>
    <cellStyle name="20% - Accent6 5 5 2 2" xfId="20182" xr:uid="{00000000-0005-0000-0000-00005E3A0000}"/>
    <cellStyle name="20% - Accent6 5 5 2 2 2" xfId="20183" xr:uid="{00000000-0005-0000-0000-00005F3A0000}"/>
    <cellStyle name="20% - Accent6 5 5 2 2 3" xfId="20184" xr:uid="{00000000-0005-0000-0000-0000603A0000}"/>
    <cellStyle name="20% - Accent6 5 5 2 2_OATT calc" xfId="20185" xr:uid="{00000000-0005-0000-0000-0000613A0000}"/>
    <cellStyle name="20% - Accent6 5 5 2 3" xfId="20186" xr:uid="{00000000-0005-0000-0000-0000623A0000}"/>
    <cellStyle name="20% - Accent6 5 5 2 4" xfId="20187" xr:uid="{00000000-0005-0000-0000-0000633A0000}"/>
    <cellStyle name="20% - Accent6 5 5 2 5" xfId="20188" xr:uid="{00000000-0005-0000-0000-0000643A0000}"/>
    <cellStyle name="20% - Accent6 5 5 2_OATT calc" xfId="20189" xr:uid="{00000000-0005-0000-0000-0000653A0000}"/>
    <cellStyle name="20% - Accent6 5 5 3" xfId="20190" xr:uid="{00000000-0005-0000-0000-0000663A0000}"/>
    <cellStyle name="20% - Accent6 5 5 3 2" xfId="20191" xr:uid="{00000000-0005-0000-0000-0000673A0000}"/>
    <cellStyle name="20% - Accent6 5 5 3 2 2" xfId="20192" xr:uid="{00000000-0005-0000-0000-0000683A0000}"/>
    <cellStyle name="20% - Accent6 5 5 3 2 3" xfId="20193" xr:uid="{00000000-0005-0000-0000-0000693A0000}"/>
    <cellStyle name="20% - Accent6 5 5 3 2_OATT calc" xfId="20194" xr:uid="{00000000-0005-0000-0000-00006A3A0000}"/>
    <cellStyle name="20% - Accent6 5 5 3 3" xfId="20195" xr:uid="{00000000-0005-0000-0000-00006B3A0000}"/>
    <cellStyle name="20% - Accent6 5 5 3 4" xfId="20196" xr:uid="{00000000-0005-0000-0000-00006C3A0000}"/>
    <cellStyle name="20% - Accent6 5 5 3_OATT calc" xfId="20197" xr:uid="{00000000-0005-0000-0000-00006D3A0000}"/>
    <cellStyle name="20% - Accent6 5 5 4" xfId="20198" xr:uid="{00000000-0005-0000-0000-00006E3A0000}"/>
    <cellStyle name="20% - Accent6 5 5 4 2" xfId="20199" xr:uid="{00000000-0005-0000-0000-00006F3A0000}"/>
    <cellStyle name="20% - Accent6 5 5 4 3" xfId="20200" xr:uid="{00000000-0005-0000-0000-0000703A0000}"/>
    <cellStyle name="20% - Accent6 5 5 4_OATT calc" xfId="20201" xr:uid="{00000000-0005-0000-0000-0000713A0000}"/>
    <cellStyle name="20% - Accent6 5 5 5" xfId="20202" xr:uid="{00000000-0005-0000-0000-0000723A0000}"/>
    <cellStyle name="20% - Accent6 5 5 6" xfId="20203" xr:uid="{00000000-0005-0000-0000-0000733A0000}"/>
    <cellStyle name="20% - Accent6 5 5 7" xfId="20204" xr:uid="{00000000-0005-0000-0000-0000743A0000}"/>
    <cellStyle name="20% - Accent6 5 5 8" xfId="20205" xr:uid="{00000000-0005-0000-0000-0000753A0000}"/>
    <cellStyle name="20% - Accent6 5 5 9" xfId="20206" xr:uid="{00000000-0005-0000-0000-0000763A0000}"/>
    <cellStyle name="20% - Accent6 5 5_OATT calc" xfId="20207" xr:uid="{00000000-0005-0000-0000-0000773A0000}"/>
    <cellStyle name="20% - Accent6 5 6" xfId="5209" xr:uid="{00000000-0005-0000-0000-0000783A0000}"/>
    <cellStyle name="20% - Accent6 5 6 2" xfId="20208" xr:uid="{00000000-0005-0000-0000-0000793A0000}"/>
    <cellStyle name="20% - Accent6 5 6 2 2" xfId="20209" xr:uid="{00000000-0005-0000-0000-00007A3A0000}"/>
    <cellStyle name="20% - Accent6 5 6 2 3" xfId="20210" xr:uid="{00000000-0005-0000-0000-00007B3A0000}"/>
    <cellStyle name="20% - Accent6 5 6 2_OATT calc" xfId="20211" xr:uid="{00000000-0005-0000-0000-00007C3A0000}"/>
    <cellStyle name="20% - Accent6 5 6 3" xfId="20212" xr:uid="{00000000-0005-0000-0000-00007D3A0000}"/>
    <cellStyle name="20% - Accent6 5 6 4" xfId="20213" xr:uid="{00000000-0005-0000-0000-00007E3A0000}"/>
    <cellStyle name="20% - Accent6 5 6 5" xfId="20214" xr:uid="{00000000-0005-0000-0000-00007F3A0000}"/>
    <cellStyle name="20% - Accent6 5 6_OATT calc" xfId="20215" xr:uid="{00000000-0005-0000-0000-0000803A0000}"/>
    <cellStyle name="20% - Accent6 5 7" xfId="20216" xr:uid="{00000000-0005-0000-0000-0000813A0000}"/>
    <cellStyle name="20% - Accent6 5 7 2" xfId="20217" xr:uid="{00000000-0005-0000-0000-0000823A0000}"/>
    <cellStyle name="20% - Accent6 5 7 2 2" xfId="20218" xr:uid="{00000000-0005-0000-0000-0000833A0000}"/>
    <cellStyle name="20% - Accent6 5 7 2 3" xfId="20219" xr:uid="{00000000-0005-0000-0000-0000843A0000}"/>
    <cellStyle name="20% - Accent6 5 7 2_OATT calc" xfId="20220" xr:uid="{00000000-0005-0000-0000-0000853A0000}"/>
    <cellStyle name="20% - Accent6 5 7 3" xfId="20221" xr:uid="{00000000-0005-0000-0000-0000863A0000}"/>
    <cellStyle name="20% - Accent6 5 7 4" xfId="20222" xr:uid="{00000000-0005-0000-0000-0000873A0000}"/>
    <cellStyle name="20% - Accent6 5 7_OATT calc" xfId="20223" xr:uid="{00000000-0005-0000-0000-0000883A0000}"/>
    <cellStyle name="20% - Accent6 5 8" xfId="20224" xr:uid="{00000000-0005-0000-0000-0000893A0000}"/>
    <cellStyle name="20% - Accent6 5 8 2" xfId="20225" xr:uid="{00000000-0005-0000-0000-00008A3A0000}"/>
    <cellStyle name="20% - Accent6 5 8 3" xfId="20226" xr:uid="{00000000-0005-0000-0000-00008B3A0000}"/>
    <cellStyle name="20% - Accent6 5 8_OATT calc" xfId="20227" xr:uid="{00000000-0005-0000-0000-00008C3A0000}"/>
    <cellStyle name="20% - Accent6 5 9" xfId="20228" xr:uid="{00000000-0005-0000-0000-00008D3A0000}"/>
    <cellStyle name="20% - Accent6 5_OATT calc" xfId="20229" xr:uid="{00000000-0005-0000-0000-00008E3A0000}"/>
    <cellStyle name="20% - Accent6 6" xfId="3378" xr:uid="{00000000-0005-0000-0000-00008F3A0000}"/>
    <cellStyle name="20% - Accent6 6 10" xfId="20230" xr:uid="{00000000-0005-0000-0000-0000903A0000}"/>
    <cellStyle name="20% - Accent6 6 11" xfId="20231" xr:uid="{00000000-0005-0000-0000-0000913A0000}"/>
    <cellStyle name="20% - Accent6 6 12" xfId="20232" xr:uid="{00000000-0005-0000-0000-0000923A0000}"/>
    <cellStyle name="20% - Accent6 6 2" xfId="3961" xr:uid="{00000000-0005-0000-0000-0000933A0000}"/>
    <cellStyle name="20% - Accent6 6 2 10" xfId="20233" xr:uid="{00000000-0005-0000-0000-0000943A0000}"/>
    <cellStyle name="20% - Accent6 6 2 11" xfId="20234" xr:uid="{00000000-0005-0000-0000-0000953A0000}"/>
    <cellStyle name="20% - Accent6 6 2 2" xfId="5062" xr:uid="{00000000-0005-0000-0000-0000963A0000}"/>
    <cellStyle name="20% - Accent6 6 2 2 10" xfId="20235" xr:uid="{00000000-0005-0000-0000-0000973A0000}"/>
    <cellStyle name="20% - Accent6 6 2 2 11" xfId="20236" xr:uid="{00000000-0005-0000-0000-0000983A0000}"/>
    <cellStyle name="20% - Accent6 6 2 2 2" xfId="20237" xr:uid="{00000000-0005-0000-0000-0000993A0000}"/>
    <cellStyle name="20% - Accent6 6 2 2 2 2" xfId="20238" xr:uid="{00000000-0005-0000-0000-00009A3A0000}"/>
    <cellStyle name="20% - Accent6 6 2 2 2 2 2" xfId="20239" xr:uid="{00000000-0005-0000-0000-00009B3A0000}"/>
    <cellStyle name="20% - Accent6 6 2 2 2 2 3" xfId="20240" xr:uid="{00000000-0005-0000-0000-00009C3A0000}"/>
    <cellStyle name="20% - Accent6 6 2 2 2 2_OATT calc" xfId="20241" xr:uid="{00000000-0005-0000-0000-00009D3A0000}"/>
    <cellStyle name="20% - Accent6 6 2 2 2 3" xfId="20242" xr:uid="{00000000-0005-0000-0000-00009E3A0000}"/>
    <cellStyle name="20% - Accent6 6 2 2 2 4" xfId="20243" xr:uid="{00000000-0005-0000-0000-00009F3A0000}"/>
    <cellStyle name="20% - Accent6 6 2 2 2 5" xfId="20244" xr:uid="{00000000-0005-0000-0000-0000A03A0000}"/>
    <cellStyle name="20% - Accent6 6 2 2 2_OATT calc" xfId="20245" xr:uid="{00000000-0005-0000-0000-0000A13A0000}"/>
    <cellStyle name="20% - Accent6 6 2 2 3" xfId="20246" xr:uid="{00000000-0005-0000-0000-0000A23A0000}"/>
    <cellStyle name="20% - Accent6 6 2 2 3 2" xfId="20247" xr:uid="{00000000-0005-0000-0000-0000A33A0000}"/>
    <cellStyle name="20% - Accent6 6 2 2 3 2 2" xfId="20248" xr:uid="{00000000-0005-0000-0000-0000A43A0000}"/>
    <cellStyle name="20% - Accent6 6 2 2 3 2 3" xfId="20249" xr:uid="{00000000-0005-0000-0000-0000A53A0000}"/>
    <cellStyle name="20% - Accent6 6 2 2 3 2_OATT calc" xfId="20250" xr:uid="{00000000-0005-0000-0000-0000A63A0000}"/>
    <cellStyle name="20% - Accent6 6 2 2 3 3" xfId="20251" xr:uid="{00000000-0005-0000-0000-0000A73A0000}"/>
    <cellStyle name="20% - Accent6 6 2 2 3 4" xfId="20252" xr:uid="{00000000-0005-0000-0000-0000A83A0000}"/>
    <cellStyle name="20% - Accent6 6 2 2 3_OATT calc" xfId="20253" xr:uid="{00000000-0005-0000-0000-0000A93A0000}"/>
    <cellStyle name="20% - Accent6 6 2 2 4" xfId="20254" xr:uid="{00000000-0005-0000-0000-0000AA3A0000}"/>
    <cellStyle name="20% - Accent6 6 2 2 4 2" xfId="20255" xr:uid="{00000000-0005-0000-0000-0000AB3A0000}"/>
    <cellStyle name="20% - Accent6 6 2 2 4 3" xfId="20256" xr:uid="{00000000-0005-0000-0000-0000AC3A0000}"/>
    <cellStyle name="20% - Accent6 6 2 2 4_OATT calc" xfId="20257" xr:uid="{00000000-0005-0000-0000-0000AD3A0000}"/>
    <cellStyle name="20% - Accent6 6 2 2 5" xfId="20258" xr:uid="{00000000-0005-0000-0000-0000AE3A0000}"/>
    <cellStyle name="20% - Accent6 6 2 2 6" xfId="20259" xr:uid="{00000000-0005-0000-0000-0000AF3A0000}"/>
    <cellStyle name="20% - Accent6 6 2 2 7" xfId="20260" xr:uid="{00000000-0005-0000-0000-0000B03A0000}"/>
    <cellStyle name="20% - Accent6 6 2 2 8" xfId="20261" xr:uid="{00000000-0005-0000-0000-0000B13A0000}"/>
    <cellStyle name="20% - Accent6 6 2 2 9" xfId="20262" xr:uid="{00000000-0005-0000-0000-0000B23A0000}"/>
    <cellStyle name="20% - Accent6 6 2 2_OATT calc" xfId="20263" xr:uid="{00000000-0005-0000-0000-0000B33A0000}"/>
    <cellStyle name="20% - Accent6 6 2 3" xfId="6017" xr:uid="{00000000-0005-0000-0000-0000B43A0000}"/>
    <cellStyle name="20% - Accent6 6 2 3 2" xfId="20264" xr:uid="{00000000-0005-0000-0000-0000B53A0000}"/>
    <cellStyle name="20% - Accent6 6 2 3 2 2" xfId="20265" xr:uid="{00000000-0005-0000-0000-0000B63A0000}"/>
    <cellStyle name="20% - Accent6 6 2 3 2 3" xfId="20266" xr:uid="{00000000-0005-0000-0000-0000B73A0000}"/>
    <cellStyle name="20% - Accent6 6 2 3 2_OATT calc" xfId="20267" xr:uid="{00000000-0005-0000-0000-0000B83A0000}"/>
    <cellStyle name="20% - Accent6 6 2 3 3" xfId="20268" xr:uid="{00000000-0005-0000-0000-0000B93A0000}"/>
    <cellStyle name="20% - Accent6 6 2 3 4" xfId="20269" xr:uid="{00000000-0005-0000-0000-0000BA3A0000}"/>
    <cellStyle name="20% - Accent6 6 2 3 5" xfId="20270" xr:uid="{00000000-0005-0000-0000-0000BB3A0000}"/>
    <cellStyle name="20% - Accent6 6 2 3_OATT calc" xfId="20271" xr:uid="{00000000-0005-0000-0000-0000BC3A0000}"/>
    <cellStyle name="20% - Accent6 6 2 4" xfId="20272" xr:uid="{00000000-0005-0000-0000-0000BD3A0000}"/>
    <cellStyle name="20% - Accent6 6 2 4 2" xfId="20273" xr:uid="{00000000-0005-0000-0000-0000BE3A0000}"/>
    <cellStyle name="20% - Accent6 6 2 4 2 2" xfId="20274" xr:uid="{00000000-0005-0000-0000-0000BF3A0000}"/>
    <cellStyle name="20% - Accent6 6 2 4 2 3" xfId="20275" xr:uid="{00000000-0005-0000-0000-0000C03A0000}"/>
    <cellStyle name="20% - Accent6 6 2 4 2_OATT calc" xfId="20276" xr:uid="{00000000-0005-0000-0000-0000C13A0000}"/>
    <cellStyle name="20% - Accent6 6 2 4 3" xfId="20277" xr:uid="{00000000-0005-0000-0000-0000C23A0000}"/>
    <cellStyle name="20% - Accent6 6 2 4 4" xfId="20278" xr:uid="{00000000-0005-0000-0000-0000C33A0000}"/>
    <cellStyle name="20% - Accent6 6 2 4_OATT calc" xfId="20279" xr:uid="{00000000-0005-0000-0000-0000C43A0000}"/>
    <cellStyle name="20% - Accent6 6 2 5" xfId="20280" xr:uid="{00000000-0005-0000-0000-0000C53A0000}"/>
    <cellStyle name="20% - Accent6 6 2 5 2" xfId="20281" xr:uid="{00000000-0005-0000-0000-0000C63A0000}"/>
    <cellStyle name="20% - Accent6 6 2 5 3" xfId="20282" xr:uid="{00000000-0005-0000-0000-0000C73A0000}"/>
    <cellStyle name="20% - Accent6 6 2 5_OATT calc" xfId="20283" xr:uid="{00000000-0005-0000-0000-0000C83A0000}"/>
    <cellStyle name="20% - Accent6 6 2 6" xfId="20284" xr:uid="{00000000-0005-0000-0000-0000C93A0000}"/>
    <cellStyle name="20% - Accent6 6 2 7" xfId="20285" xr:uid="{00000000-0005-0000-0000-0000CA3A0000}"/>
    <cellStyle name="20% - Accent6 6 2 8" xfId="20286" xr:uid="{00000000-0005-0000-0000-0000CB3A0000}"/>
    <cellStyle name="20% - Accent6 6 2 9" xfId="20287" xr:uid="{00000000-0005-0000-0000-0000CC3A0000}"/>
    <cellStyle name="20% - Accent6 6 2_OATT calc" xfId="20288" xr:uid="{00000000-0005-0000-0000-0000CD3A0000}"/>
    <cellStyle name="20% - Accent6 6 3" xfId="4644" xr:uid="{00000000-0005-0000-0000-0000CE3A0000}"/>
    <cellStyle name="20% - Accent6 6 3 10" xfId="20289" xr:uid="{00000000-0005-0000-0000-0000CF3A0000}"/>
    <cellStyle name="20% - Accent6 6 3 11" xfId="20290" xr:uid="{00000000-0005-0000-0000-0000D03A0000}"/>
    <cellStyle name="20% - Accent6 6 3 2" xfId="20291" xr:uid="{00000000-0005-0000-0000-0000D13A0000}"/>
    <cellStyle name="20% - Accent6 6 3 2 2" xfId="20292" xr:uid="{00000000-0005-0000-0000-0000D23A0000}"/>
    <cellStyle name="20% - Accent6 6 3 2 2 2" xfId="20293" xr:uid="{00000000-0005-0000-0000-0000D33A0000}"/>
    <cellStyle name="20% - Accent6 6 3 2 2 3" xfId="20294" xr:uid="{00000000-0005-0000-0000-0000D43A0000}"/>
    <cellStyle name="20% - Accent6 6 3 2 2_OATT calc" xfId="20295" xr:uid="{00000000-0005-0000-0000-0000D53A0000}"/>
    <cellStyle name="20% - Accent6 6 3 2 3" xfId="20296" xr:uid="{00000000-0005-0000-0000-0000D63A0000}"/>
    <cellStyle name="20% - Accent6 6 3 2 4" xfId="20297" xr:uid="{00000000-0005-0000-0000-0000D73A0000}"/>
    <cellStyle name="20% - Accent6 6 3 2 5" xfId="20298" xr:uid="{00000000-0005-0000-0000-0000D83A0000}"/>
    <cellStyle name="20% - Accent6 6 3 2_OATT calc" xfId="20299" xr:uid="{00000000-0005-0000-0000-0000D93A0000}"/>
    <cellStyle name="20% - Accent6 6 3 3" xfId="20300" xr:uid="{00000000-0005-0000-0000-0000DA3A0000}"/>
    <cellStyle name="20% - Accent6 6 3 3 2" xfId="20301" xr:uid="{00000000-0005-0000-0000-0000DB3A0000}"/>
    <cellStyle name="20% - Accent6 6 3 3 2 2" xfId="20302" xr:uid="{00000000-0005-0000-0000-0000DC3A0000}"/>
    <cellStyle name="20% - Accent6 6 3 3 2 3" xfId="20303" xr:uid="{00000000-0005-0000-0000-0000DD3A0000}"/>
    <cellStyle name="20% - Accent6 6 3 3 2_OATT calc" xfId="20304" xr:uid="{00000000-0005-0000-0000-0000DE3A0000}"/>
    <cellStyle name="20% - Accent6 6 3 3 3" xfId="20305" xr:uid="{00000000-0005-0000-0000-0000DF3A0000}"/>
    <cellStyle name="20% - Accent6 6 3 3 4" xfId="20306" xr:uid="{00000000-0005-0000-0000-0000E03A0000}"/>
    <cellStyle name="20% - Accent6 6 3 3_OATT calc" xfId="20307" xr:uid="{00000000-0005-0000-0000-0000E13A0000}"/>
    <cellStyle name="20% - Accent6 6 3 4" xfId="20308" xr:uid="{00000000-0005-0000-0000-0000E23A0000}"/>
    <cellStyle name="20% - Accent6 6 3 4 2" xfId="20309" xr:uid="{00000000-0005-0000-0000-0000E33A0000}"/>
    <cellStyle name="20% - Accent6 6 3 4 3" xfId="20310" xr:uid="{00000000-0005-0000-0000-0000E43A0000}"/>
    <cellStyle name="20% - Accent6 6 3 4_OATT calc" xfId="20311" xr:uid="{00000000-0005-0000-0000-0000E53A0000}"/>
    <cellStyle name="20% - Accent6 6 3 5" xfId="20312" xr:uid="{00000000-0005-0000-0000-0000E63A0000}"/>
    <cellStyle name="20% - Accent6 6 3 6" xfId="20313" xr:uid="{00000000-0005-0000-0000-0000E73A0000}"/>
    <cellStyle name="20% - Accent6 6 3 7" xfId="20314" xr:uid="{00000000-0005-0000-0000-0000E83A0000}"/>
    <cellStyle name="20% - Accent6 6 3 8" xfId="20315" xr:uid="{00000000-0005-0000-0000-0000E93A0000}"/>
    <cellStyle name="20% - Accent6 6 3 9" xfId="20316" xr:uid="{00000000-0005-0000-0000-0000EA3A0000}"/>
    <cellStyle name="20% - Accent6 6 3_OATT calc" xfId="20317" xr:uid="{00000000-0005-0000-0000-0000EB3A0000}"/>
    <cellStyle name="20% - Accent6 6 4" xfId="5544" xr:uid="{00000000-0005-0000-0000-0000EC3A0000}"/>
    <cellStyle name="20% - Accent6 6 4 2" xfId="20318" xr:uid="{00000000-0005-0000-0000-0000ED3A0000}"/>
    <cellStyle name="20% - Accent6 6 4 2 2" xfId="20319" xr:uid="{00000000-0005-0000-0000-0000EE3A0000}"/>
    <cellStyle name="20% - Accent6 6 4 2 3" xfId="20320" xr:uid="{00000000-0005-0000-0000-0000EF3A0000}"/>
    <cellStyle name="20% - Accent6 6 4 2_OATT calc" xfId="20321" xr:uid="{00000000-0005-0000-0000-0000F03A0000}"/>
    <cellStyle name="20% - Accent6 6 4 3" xfId="20322" xr:uid="{00000000-0005-0000-0000-0000F13A0000}"/>
    <cellStyle name="20% - Accent6 6 4 4" xfId="20323" xr:uid="{00000000-0005-0000-0000-0000F23A0000}"/>
    <cellStyle name="20% - Accent6 6 4 5" xfId="20324" xr:uid="{00000000-0005-0000-0000-0000F33A0000}"/>
    <cellStyle name="20% - Accent6 6 4_OATT calc" xfId="20325" xr:uid="{00000000-0005-0000-0000-0000F43A0000}"/>
    <cellStyle name="20% - Accent6 6 5" xfId="20326" xr:uid="{00000000-0005-0000-0000-0000F53A0000}"/>
    <cellStyle name="20% - Accent6 6 5 2" xfId="20327" xr:uid="{00000000-0005-0000-0000-0000F63A0000}"/>
    <cellStyle name="20% - Accent6 6 5 2 2" xfId="20328" xr:uid="{00000000-0005-0000-0000-0000F73A0000}"/>
    <cellStyle name="20% - Accent6 6 5 2 3" xfId="20329" xr:uid="{00000000-0005-0000-0000-0000F83A0000}"/>
    <cellStyle name="20% - Accent6 6 5 2_OATT calc" xfId="20330" xr:uid="{00000000-0005-0000-0000-0000F93A0000}"/>
    <cellStyle name="20% - Accent6 6 5 3" xfId="20331" xr:uid="{00000000-0005-0000-0000-0000FA3A0000}"/>
    <cellStyle name="20% - Accent6 6 5 4" xfId="20332" xr:uid="{00000000-0005-0000-0000-0000FB3A0000}"/>
    <cellStyle name="20% - Accent6 6 5_OATT calc" xfId="20333" xr:uid="{00000000-0005-0000-0000-0000FC3A0000}"/>
    <cellStyle name="20% - Accent6 6 6" xfId="20334" xr:uid="{00000000-0005-0000-0000-0000FD3A0000}"/>
    <cellStyle name="20% - Accent6 6 6 2" xfId="20335" xr:uid="{00000000-0005-0000-0000-0000FE3A0000}"/>
    <cellStyle name="20% - Accent6 6 6 3" xfId="20336" xr:uid="{00000000-0005-0000-0000-0000FF3A0000}"/>
    <cellStyle name="20% - Accent6 6 6_OATT calc" xfId="20337" xr:uid="{00000000-0005-0000-0000-0000003B0000}"/>
    <cellStyle name="20% - Accent6 6 7" xfId="20338" xr:uid="{00000000-0005-0000-0000-0000013B0000}"/>
    <cellStyle name="20% - Accent6 6 8" xfId="20339" xr:uid="{00000000-0005-0000-0000-0000023B0000}"/>
    <cellStyle name="20% - Accent6 6 9" xfId="20340" xr:uid="{00000000-0005-0000-0000-0000033B0000}"/>
    <cellStyle name="20% - Accent6 6_OATT calc" xfId="20341" xr:uid="{00000000-0005-0000-0000-0000043B0000}"/>
    <cellStyle name="20% - Accent6 7" xfId="3444" xr:uid="{00000000-0005-0000-0000-0000053B0000}"/>
    <cellStyle name="20% - Accent6 7 2" xfId="4085" xr:uid="{00000000-0005-0000-0000-0000063B0000}"/>
    <cellStyle name="20% - Accent6 7 3" xfId="5567" xr:uid="{00000000-0005-0000-0000-0000073B0000}"/>
    <cellStyle name="20% - Accent6 8" xfId="3551" xr:uid="{00000000-0005-0000-0000-0000083B0000}"/>
    <cellStyle name="20% - Accent6 8 10" xfId="20342" xr:uid="{00000000-0005-0000-0000-0000093B0000}"/>
    <cellStyle name="20% - Accent6 8 11" xfId="20343" xr:uid="{00000000-0005-0000-0000-00000A3B0000}"/>
    <cellStyle name="20% - Accent6 8 2" xfId="4656" xr:uid="{00000000-0005-0000-0000-00000B3B0000}"/>
    <cellStyle name="20% - Accent6 8 2 10" xfId="20344" xr:uid="{00000000-0005-0000-0000-00000C3B0000}"/>
    <cellStyle name="20% - Accent6 8 2 11" xfId="20345" xr:uid="{00000000-0005-0000-0000-00000D3B0000}"/>
    <cellStyle name="20% - Accent6 8 2 2" xfId="20346" xr:uid="{00000000-0005-0000-0000-00000E3B0000}"/>
    <cellStyle name="20% - Accent6 8 2 2 2" xfId="20347" xr:uid="{00000000-0005-0000-0000-00000F3B0000}"/>
    <cellStyle name="20% - Accent6 8 2 2 2 2" xfId="20348" xr:uid="{00000000-0005-0000-0000-0000103B0000}"/>
    <cellStyle name="20% - Accent6 8 2 2 2 3" xfId="20349" xr:uid="{00000000-0005-0000-0000-0000113B0000}"/>
    <cellStyle name="20% - Accent6 8 2 2 2_OATT calc" xfId="20350" xr:uid="{00000000-0005-0000-0000-0000123B0000}"/>
    <cellStyle name="20% - Accent6 8 2 2 3" xfId="20351" xr:uid="{00000000-0005-0000-0000-0000133B0000}"/>
    <cellStyle name="20% - Accent6 8 2 2 4" xfId="20352" xr:uid="{00000000-0005-0000-0000-0000143B0000}"/>
    <cellStyle name="20% - Accent6 8 2 2 5" xfId="20353" xr:uid="{00000000-0005-0000-0000-0000153B0000}"/>
    <cellStyle name="20% - Accent6 8 2 2_OATT calc" xfId="20354" xr:uid="{00000000-0005-0000-0000-0000163B0000}"/>
    <cellStyle name="20% - Accent6 8 2 3" xfId="20355" xr:uid="{00000000-0005-0000-0000-0000173B0000}"/>
    <cellStyle name="20% - Accent6 8 2 3 2" xfId="20356" xr:uid="{00000000-0005-0000-0000-0000183B0000}"/>
    <cellStyle name="20% - Accent6 8 2 3 2 2" xfId="20357" xr:uid="{00000000-0005-0000-0000-0000193B0000}"/>
    <cellStyle name="20% - Accent6 8 2 3 2 3" xfId="20358" xr:uid="{00000000-0005-0000-0000-00001A3B0000}"/>
    <cellStyle name="20% - Accent6 8 2 3 2_OATT calc" xfId="20359" xr:uid="{00000000-0005-0000-0000-00001B3B0000}"/>
    <cellStyle name="20% - Accent6 8 2 3 3" xfId="20360" xr:uid="{00000000-0005-0000-0000-00001C3B0000}"/>
    <cellStyle name="20% - Accent6 8 2 3 4" xfId="20361" xr:uid="{00000000-0005-0000-0000-00001D3B0000}"/>
    <cellStyle name="20% - Accent6 8 2 3_OATT calc" xfId="20362" xr:uid="{00000000-0005-0000-0000-00001E3B0000}"/>
    <cellStyle name="20% - Accent6 8 2 4" xfId="20363" xr:uid="{00000000-0005-0000-0000-00001F3B0000}"/>
    <cellStyle name="20% - Accent6 8 2 4 2" xfId="20364" xr:uid="{00000000-0005-0000-0000-0000203B0000}"/>
    <cellStyle name="20% - Accent6 8 2 4 3" xfId="20365" xr:uid="{00000000-0005-0000-0000-0000213B0000}"/>
    <cellStyle name="20% - Accent6 8 2 4_OATT calc" xfId="20366" xr:uid="{00000000-0005-0000-0000-0000223B0000}"/>
    <cellStyle name="20% - Accent6 8 2 5" xfId="20367" xr:uid="{00000000-0005-0000-0000-0000233B0000}"/>
    <cellStyle name="20% - Accent6 8 2 6" xfId="20368" xr:uid="{00000000-0005-0000-0000-0000243B0000}"/>
    <cellStyle name="20% - Accent6 8 2 7" xfId="20369" xr:uid="{00000000-0005-0000-0000-0000253B0000}"/>
    <cellStyle name="20% - Accent6 8 2 8" xfId="20370" xr:uid="{00000000-0005-0000-0000-0000263B0000}"/>
    <cellStyle name="20% - Accent6 8 2 9" xfId="20371" xr:uid="{00000000-0005-0000-0000-0000273B0000}"/>
    <cellStyle name="20% - Accent6 8 2_OATT calc" xfId="20372" xr:uid="{00000000-0005-0000-0000-0000283B0000}"/>
    <cellStyle name="20% - Accent6 8 3" xfId="5622" xr:uid="{00000000-0005-0000-0000-0000293B0000}"/>
    <cellStyle name="20% - Accent6 8 3 2" xfId="20373" xr:uid="{00000000-0005-0000-0000-00002A3B0000}"/>
    <cellStyle name="20% - Accent6 8 3 2 2" xfId="20374" xr:uid="{00000000-0005-0000-0000-00002B3B0000}"/>
    <cellStyle name="20% - Accent6 8 3 2 3" xfId="20375" xr:uid="{00000000-0005-0000-0000-00002C3B0000}"/>
    <cellStyle name="20% - Accent6 8 3 2_OATT calc" xfId="20376" xr:uid="{00000000-0005-0000-0000-00002D3B0000}"/>
    <cellStyle name="20% - Accent6 8 3 3" xfId="20377" xr:uid="{00000000-0005-0000-0000-00002E3B0000}"/>
    <cellStyle name="20% - Accent6 8 3 4" xfId="20378" xr:uid="{00000000-0005-0000-0000-00002F3B0000}"/>
    <cellStyle name="20% - Accent6 8 3 5" xfId="20379" xr:uid="{00000000-0005-0000-0000-0000303B0000}"/>
    <cellStyle name="20% - Accent6 8 3_OATT calc" xfId="20380" xr:uid="{00000000-0005-0000-0000-0000313B0000}"/>
    <cellStyle name="20% - Accent6 8 4" xfId="20381" xr:uid="{00000000-0005-0000-0000-0000323B0000}"/>
    <cellStyle name="20% - Accent6 8 4 2" xfId="20382" xr:uid="{00000000-0005-0000-0000-0000333B0000}"/>
    <cellStyle name="20% - Accent6 8 4 2 2" xfId="20383" xr:uid="{00000000-0005-0000-0000-0000343B0000}"/>
    <cellStyle name="20% - Accent6 8 4 2 3" xfId="20384" xr:uid="{00000000-0005-0000-0000-0000353B0000}"/>
    <cellStyle name="20% - Accent6 8 4 2_OATT calc" xfId="20385" xr:uid="{00000000-0005-0000-0000-0000363B0000}"/>
    <cellStyle name="20% - Accent6 8 4 3" xfId="20386" xr:uid="{00000000-0005-0000-0000-0000373B0000}"/>
    <cellStyle name="20% - Accent6 8 4 4" xfId="20387" xr:uid="{00000000-0005-0000-0000-0000383B0000}"/>
    <cellStyle name="20% - Accent6 8 4_OATT calc" xfId="20388" xr:uid="{00000000-0005-0000-0000-0000393B0000}"/>
    <cellStyle name="20% - Accent6 8 5" xfId="20389" xr:uid="{00000000-0005-0000-0000-00003A3B0000}"/>
    <cellStyle name="20% - Accent6 8 5 2" xfId="20390" xr:uid="{00000000-0005-0000-0000-00003B3B0000}"/>
    <cellStyle name="20% - Accent6 8 5 3" xfId="20391" xr:uid="{00000000-0005-0000-0000-00003C3B0000}"/>
    <cellStyle name="20% - Accent6 8 5_OATT calc" xfId="20392" xr:uid="{00000000-0005-0000-0000-00003D3B0000}"/>
    <cellStyle name="20% - Accent6 8 6" xfId="20393" xr:uid="{00000000-0005-0000-0000-00003E3B0000}"/>
    <cellStyle name="20% - Accent6 8 7" xfId="20394" xr:uid="{00000000-0005-0000-0000-00003F3B0000}"/>
    <cellStyle name="20% - Accent6 8 8" xfId="20395" xr:uid="{00000000-0005-0000-0000-0000403B0000}"/>
    <cellStyle name="20% - Accent6 8 9" xfId="20396" xr:uid="{00000000-0005-0000-0000-0000413B0000}"/>
    <cellStyle name="20% - Accent6 8_OATT calc" xfId="20397" xr:uid="{00000000-0005-0000-0000-0000423B0000}"/>
    <cellStyle name="20% - Accent6 9" xfId="4236" xr:uid="{00000000-0005-0000-0000-0000433B0000}"/>
    <cellStyle name="20% - Accent6 9 10" xfId="20398" xr:uid="{00000000-0005-0000-0000-0000443B0000}"/>
    <cellStyle name="20% - Accent6 9 11" xfId="20399" xr:uid="{00000000-0005-0000-0000-0000453B0000}"/>
    <cellStyle name="20% - Accent6 9 2" xfId="6044" xr:uid="{00000000-0005-0000-0000-0000463B0000}"/>
    <cellStyle name="20% - Accent6 9 2 2" xfId="20400" xr:uid="{00000000-0005-0000-0000-0000473B0000}"/>
    <cellStyle name="20% - Accent6 9 2 2 2" xfId="20401" xr:uid="{00000000-0005-0000-0000-0000483B0000}"/>
    <cellStyle name="20% - Accent6 9 2 2 3" xfId="20402" xr:uid="{00000000-0005-0000-0000-0000493B0000}"/>
    <cellStyle name="20% - Accent6 9 2 2_OATT calc" xfId="20403" xr:uid="{00000000-0005-0000-0000-00004A3B0000}"/>
    <cellStyle name="20% - Accent6 9 2 3" xfId="20404" xr:uid="{00000000-0005-0000-0000-00004B3B0000}"/>
    <cellStyle name="20% - Accent6 9 2 4" xfId="20405" xr:uid="{00000000-0005-0000-0000-00004C3B0000}"/>
    <cellStyle name="20% - Accent6 9 2 5" xfId="20406" xr:uid="{00000000-0005-0000-0000-00004D3B0000}"/>
    <cellStyle name="20% - Accent6 9 2_OATT calc" xfId="20407" xr:uid="{00000000-0005-0000-0000-00004E3B0000}"/>
    <cellStyle name="20% - Accent6 9 3" xfId="20408" xr:uid="{00000000-0005-0000-0000-00004F3B0000}"/>
    <cellStyle name="20% - Accent6 9 3 2" xfId="20409" xr:uid="{00000000-0005-0000-0000-0000503B0000}"/>
    <cellStyle name="20% - Accent6 9 3 2 2" xfId="20410" xr:uid="{00000000-0005-0000-0000-0000513B0000}"/>
    <cellStyle name="20% - Accent6 9 3 2 3" xfId="20411" xr:uid="{00000000-0005-0000-0000-0000523B0000}"/>
    <cellStyle name="20% - Accent6 9 3 2_OATT calc" xfId="20412" xr:uid="{00000000-0005-0000-0000-0000533B0000}"/>
    <cellStyle name="20% - Accent6 9 3 3" xfId="20413" xr:uid="{00000000-0005-0000-0000-0000543B0000}"/>
    <cellStyle name="20% - Accent6 9 3 4" xfId="20414" xr:uid="{00000000-0005-0000-0000-0000553B0000}"/>
    <cellStyle name="20% - Accent6 9 3_OATT calc" xfId="20415" xr:uid="{00000000-0005-0000-0000-0000563B0000}"/>
    <cellStyle name="20% - Accent6 9 4" xfId="20416" xr:uid="{00000000-0005-0000-0000-0000573B0000}"/>
    <cellStyle name="20% - Accent6 9 4 2" xfId="20417" xr:uid="{00000000-0005-0000-0000-0000583B0000}"/>
    <cellStyle name="20% - Accent6 9 4 3" xfId="20418" xr:uid="{00000000-0005-0000-0000-0000593B0000}"/>
    <cellStyle name="20% - Accent6 9 4_OATT calc" xfId="20419" xr:uid="{00000000-0005-0000-0000-00005A3B0000}"/>
    <cellStyle name="20% - Accent6 9 5" xfId="20420" xr:uid="{00000000-0005-0000-0000-00005B3B0000}"/>
    <cellStyle name="20% - Accent6 9 6" xfId="20421" xr:uid="{00000000-0005-0000-0000-00005C3B0000}"/>
    <cellStyle name="20% - Accent6 9 7" xfId="20422" xr:uid="{00000000-0005-0000-0000-00005D3B0000}"/>
    <cellStyle name="20% - Accent6 9 8" xfId="20423" xr:uid="{00000000-0005-0000-0000-00005E3B0000}"/>
    <cellStyle name="20% - Accent6 9 9" xfId="20424" xr:uid="{00000000-0005-0000-0000-00005F3B0000}"/>
    <cellStyle name="20% - Accent6 9_OATT calc" xfId="20425" xr:uid="{00000000-0005-0000-0000-0000603B0000}"/>
    <cellStyle name="40% - Accent1" xfId="40" builtinId="31" customBuiltin="1"/>
    <cellStyle name="40% - Accent1 10" xfId="5122" xr:uid="{00000000-0005-0000-0000-0000623B0000}"/>
    <cellStyle name="40% - Accent1 10 2" xfId="20426" xr:uid="{00000000-0005-0000-0000-0000633B0000}"/>
    <cellStyle name="40% - Accent1 10 2 2" xfId="20427" xr:uid="{00000000-0005-0000-0000-0000643B0000}"/>
    <cellStyle name="40% - Accent1 10 2 3" xfId="20428" xr:uid="{00000000-0005-0000-0000-0000653B0000}"/>
    <cellStyle name="40% - Accent1 10 2_OATT calc" xfId="20429" xr:uid="{00000000-0005-0000-0000-0000663B0000}"/>
    <cellStyle name="40% - Accent1 10 3" xfId="20430" xr:uid="{00000000-0005-0000-0000-0000673B0000}"/>
    <cellStyle name="40% - Accent1 10 4" xfId="20431" xr:uid="{00000000-0005-0000-0000-0000683B0000}"/>
    <cellStyle name="40% - Accent1 10_OATT calc" xfId="20432" xr:uid="{00000000-0005-0000-0000-0000693B0000}"/>
    <cellStyle name="40% - Accent1 11" xfId="20433" xr:uid="{00000000-0005-0000-0000-00006A3B0000}"/>
    <cellStyle name="40% - Accent1 11 2" xfId="20434" xr:uid="{00000000-0005-0000-0000-00006B3B0000}"/>
    <cellStyle name="40% - Accent1 11 2 2" xfId="20435" xr:uid="{00000000-0005-0000-0000-00006C3B0000}"/>
    <cellStyle name="40% - Accent1 11 2 3" xfId="20436" xr:uid="{00000000-0005-0000-0000-00006D3B0000}"/>
    <cellStyle name="40% - Accent1 11 2_OATT calc" xfId="20437" xr:uid="{00000000-0005-0000-0000-00006E3B0000}"/>
    <cellStyle name="40% - Accent1 11 3" xfId="20438" xr:uid="{00000000-0005-0000-0000-00006F3B0000}"/>
    <cellStyle name="40% - Accent1 11 4" xfId="20439" xr:uid="{00000000-0005-0000-0000-0000703B0000}"/>
    <cellStyle name="40% - Accent1 11_OATT calc" xfId="20440" xr:uid="{00000000-0005-0000-0000-0000713B0000}"/>
    <cellStyle name="40% - Accent1 12" xfId="20441" xr:uid="{00000000-0005-0000-0000-0000723B0000}"/>
    <cellStyle name="40% - Accent1 12 2" xfId="20442" xr:uid="{00000000-0005-0000-0000-0000733B0000}"/>
    <cellStyle name="40% - Accent1 12 3" xfId="20443" xr:uid="{00000000-0005-0000-0000-0000743B0000}"/>
    <cellStyle name="40% - Accent1 12_OATT calc" xfId="20444" xr:uid="{00000000-0005-0000-0000-0000753B0000}"/>
    <cellStyle name="40% - Accent1 13" xfId="20445" xr:uid="{00000000-0005-0000-0000-0000763B0000}"/>
    <cellStyle name="40% - Accent1 14" xfId="20446" xr:uid="{00000000-0005-0000-0000-0000773B0000}"/>
    <cellStyle name="40% - Accent1 15" xfId="20447" xr:uid="{00000000-0005-0000-0000-0000783B0000}"/>
    <cellStyle name="40% - Accent1 16" xfId="20448" xr:uid="{00000000-0005-0000-0000-0000793B0000}"/>
    <cellStyle name="40% - Accent1 17" xfId="20449" xr:uid="{00000000-0005-0000-0000-00007A3B0000}"/>
    <cellStyle name="40% - Accent1 18" xfId="20450" xr:uid="{00000000-0005-0000-0000-00007B3B0000}"/>
    <cellStyle name="40% - Accent1 19" xfId="20451" xr:uid="{00000000-0005-0000-0000-00007C3B0000}"/>
    <cellStyle name="40% - Accent1 2" xfId="41" xr:uid="{00000000-0005-0000-0000-00007D3B0000}"/>
    <cellStyle name="40% - Accent1 2 10" xfId="20452" xr:uid="{00000000-0005-0000-0000-00007E3B0000}"/>
    <cellStyle name="40% - Accent1 2 11" xfId="20453" xr:uid="{00000000-0005-0000-0000-00007F3B0000}"/>
    <cellStyle name="40% - Accent1 2 12" xfId="20454" xr:uid="{00000000-0005-0000-0000-0000803B0000}"/>
    <cellStyle name="40% - Accent1 2 13" xfId="20455" xr:uid="{00000000-0005-0000-0000-0000813B0000}"/>
    <cellStyle name="40% - Accent1 2 2" xfId="42" xr:uid="{00000000-0005-0000-0000-0000823B0000}"/>
    <cellStyle name="40% - Accent1 2 2 10" xfId="20456" xr:uid="{00000000-0005-0000-0000-0000833B0000}"/>
    <cellStyle name="40% - Accent1 2 2 11" xfId="20457" xr:uid="{00000000-0005-0000-0000-0000843B0000}"/>
    <cellStyle name="40% - Accent1 2 2 12" xfId="20458" xr:uid="{00000000-0005-0000-0000-0000853B0000}"/>
    <cellStyle name="40% - Accent1 2 2 13" xfId="20459" xr:uid="{00000000-0005-0000-0000-0000863B0000}"/>
    <cellStyle name="40% - Accent1 2 2 14" xfId="20460" xr:uid="{00000000-0005-0000-0000-0000873B0000}"/>
    <cellStyle name="40% - Accent1 2 2 15" xfId="20461" xr:uid="{00000000-0005-0000-0000-0000883B0000}"/>
    <cellStyle name="40% - Accent1 2 2 2" xfId="3214" xr:uid="{00000000-0005-0000-0000-0000893B0000}"/>
    <cellStyle name="40% - Accent1 2 2 2 10" xfId="20462" xr:uid="{00000000-0005-0000-0000-00008A3B0000}"/>
    <cellStyle name="40% - Accent1 2 2 2 11" xfId="20463" xr:uid="{00000000-0005-0000-0000-00008B3B0000}"/>
    <cellStyle name="40% - Accent1 2 2 2 12" xfId="20464" xr:uid="{00000000-0005-0000-0000-00008C3B0000}"/>
    <cellStyle name="40% - Accent1 2 2 2 2" xfId="3799" xr:uid="{00000000-0005-0000-0000-00008D3B0000}"/>
    <cellStyle name="40% - Accent1 2 2 2 2 10" xfId="20465" xr:uid="{00000000-0005-0000-0000-00008E3B0000}"/>
    <cellStyle name="40% - Accent1 2 2 2 2 11" xfId="20466" xr:uid="{00000000-0005-0000-0000-00008F3B0000}"/>
    <cellStyle name="40% - Accent1 2 2 2 2 2" xfId="4900" xr:uid="{00000000-0005-0000-0000-0000903B0000}"/>
    <cellStyle name="40% - Accent1 2 2 2 2 2 10" xfId="20467" xr:uid="{00000000-0005-0000-0000-0000913B0000}"/>
    <cellStyle name="40% - Accent1 2 2 2 2 2 11" xfId="20468" xr:uid="{00000000-0005-0000-0000-0000923B0000}"/>
    <cellStyle name="40% - Accent1 2 2 2 2 2 2" xfId="20469" xr:uid="{00000000-0005-0000-0000-0000933B0000}"/>
    <cellStyle name="40% - Accent1 2 2 2 2 2 2 2" xfId="20470" xr:uid="{00000000-0005-0000-0000-0000943B0000}"/>
    <cellStyle name="40% - Accent1 2 2 2 2 2 2 2 2" xfId="20471" xr:uid="{00000000-0005-0000-0000-0000953B0000}"/>
    <cellStyle name="40% - Accent1 2 2 2 2 2 2 2 3" xfId="20472" xr:uid="{00000000-0005-0000-0000-0000963B0000}"/>
    <cellStyle name="40% - Accent1 2 2 2 2 2 2 2_OATT calc" xfId="20473" xr:uid="{00000000-0005-0000-0000-0000973B0000}"/>
    <cellStyle name="40% - Accent1 2 2 2 2 2 2 3" xfId="20474" xr:uid="{00000000-0005-0000-0000-0000983B0000}"/>
    <cellStyle name="40% - Accent1 2 2 2 2 2 2 4" xfId="20475" xr:uid="{00000000-0005-0000-0000-0000993B0000}"/>
    <cellStyle name="40% - Accent1 2 2 2 2 2 2 5" xfId="20476" xr:uid="{00000000-0005-0000-0000-00009A3B0000}"/>
    <cellStyle name="40% - Accent1 2 2 2 2 2 2_OATT calc" xfId="20477" xr:uid="{00000000-0005-0000-0000-00009B3B0000}"/>
    <cellStyle name="40% - Accent1 2 2 2 2 2 3" xfId="20478" xr:uid="{00000000-0005-0000-0000-00009C3B0000}"/>
    <cellStyle name="40% - Accent1 2 2 2 2 2 3 2" xfId="20479" xr:uid="{00000000-0005-0000-0000-00009D3B0000}"/>
    <cellStyle name="40% - Accent1 2 2 2 2 2 3 2 2" xfId="20480" xr:uid="{00000000-0005-0000-0000-00009E3B0000}"/>
    <cellStyle name="40% - Accent1 2 2 2 2 2 3 2 3" xfId="20481" xr:uid="{00000000-0005-0000-0000-00009F3B0000}"/>
    <cellStyle name="40% - Accent1 2 2 2 2 2 3 2_OATT calc" xfId="20482" xr:uid="{00000000-0005-0000-0000-0000A03B0000}"/>
    <cellStyle name="40% - Accent1 2 2 2 2 2 3 3" xfId="20483" xr:uid="{00000000-0005-0000-0000-0000A13B0000}"/>
    <cellStyle name="40% - Accent1 2 2 2 2 2 3 4" xfId="20484" xr:uid="{00000000-0005-0000-0000-0000A23B0000}"/>
    <cellStyle name="40% - Accent1 2 2 2 2 2 3_OATT calc" xfId="20485" xr:uid="{00000000-0005-0000-0000-0000A33B0000}"/>
    <cellStyle name="40% - Accent1 2 2 2 2 2 4" xfId="20486" xr:uid="{00000000-0005-0000-0000-0000A43B0000}"/>
    <cellStyle name="40% - Accent1 2 2 2 2 2 4 2" xfId="20487" xr:uid="{00000000-0005-0000-0000-0000A53B0000}"/>
    <cellStyle name="40% - Accent1 2 2 2 2 2 4 3" xfId="20488" xr:uid="{00000000-0005-0000-0000-0000A63B0000}"/>
    <cellStyle name="40% - Accent1 2 2 2 2 2 4_OATT calc" xfId="20489" xr:uid="{00000000-0005-0000-0000-0000A73B0000}"/>
    <cellStyle name="40% - Accent1 2 2 2 2 2 5" xfId="20490" xr:uid="{00000000-0005-0000-0000-0000A83B0000}"/>
    <cellStyle name="40% - Accent1 2 2 2 2 2 6" xfId="20491" xr:uid="{00000000-0005-0000-0000-0000A93B0000}"/>
    <cellStyle name="40% - Accent1 2 2 2 2 2 7" xfId="20492" xr:uid="{00000000-0005-0000-0000-0000AA3B0000}"/>
    <cellStyle name="40% - Accent1 2 2 2 2 2 8" xfId="20493" xr:uid="{00000000-0005-0000-0000-0000AB3B0000}"/>
    <cellStyle name="40% - Accent1 2 2 2 2 2 9" xfId="20494" xr:uid="{00000000-0005-0000-0000-0000AC3B0000}"/>
    <cellStyle name="40% - Accent1 2 2 2 2 2_OATT calc" xfId="20495" xr:uid="{00000000-0005-0000-0000-0000AD3B0000}"/>
    <cellStyle name="40% - Accent1 2 2 2 2 3" xfId="5857" xr:uid="{00000000-0005-0000-0000-0000AE3B0000}"/>
    <cellStyle name="40% - Accent1 2 2 2 2 3 2" xfId="20496" xr:uid="{00000000-0005-0000-0000-0000AF3B0000}"/>
    <cellStyle name="40% - Accent1 2 2 2 2 3 2 2" xfId="20497" xr:uid="{00000000-0005-0000-0000-0000B03B0000}"/>
    <cellStyle name="40% - Accent1 2 2 2 2 3 2 3" xfId="20498" xr:uid="{00000000-0005-0000-0000-0000B13B0000}"/>
    <cellStyle name="40% - Accent1 2 2 2 2 3 2_OATT calc" xfId="20499" xr:uid="{00000000-0005-0000-0000-0000B23B0000}"/>
    <cellStyle name="40% - Accent1 2 2 2 2 3 3" xfId="20500" xr:uid="{00000000-0005-0000-0000-0000B33B0000}"/>
    <cellStyle name="40% - Accent1 2 2 2 2 3 4" xfId="20501" xr:uid="{00000000-0005-0000-0000-0000B43B0000}"/>
    <cellStyle name="40% - Accent1 2 2 2 2 3 5" xfId="20502" xr:uid="{00000000-0005-0000-0000-0000B53B0000}"/>
    <cellStyle name="40% - Accent1 2 2 2 2 3_OATT calc" xfId="20503" xr:uid="{00000000-0005-0000-0000-0000B63B0000}"/>
    <cellStyle name="40% - Accent1 2 2 2 2 4" xfId="20504" xr:uid="{00000000-0005-0000-0000-0000B73B0000}"/>
    <cellStyle name="40% - Accent1 2 2 2 2 4 2" xfId="20505" xr:uid="{00000000-0005-0000-0000-0000B83B0000}"/>
    <cellStyle name="40% - Accent1 2 2 2 2 4 2 2" xfId="20506" xr:uid="{00000000-0005-0000-0000-0000B93B0000}"/>
    <cellStyle name="40% - Accent1 2 2 2 2 4 2 3" xfId="20507" xr:uid="{00000000-0005-0000-0000-0000BA3B0000}"/>
    <cellStyle name="40% - Accent1 2 2 2 2 4 2_OATT calc" xfId="20508" xr:uid="{00000000-0005-0000-0000-0000BB3B0000}"/>
    <cellStyle name="40% - Accent1 2 2 2 2 4 3" xfId="20509" xr:uid="{00000000-0005-0000-0000-0000BC3B0000}"/>
    <cellStyle name="40% - Accent1 2 2 2 2 4 4" xfId="20510" xr:uid="{00000000-0005-0000-0000-0000BD3B0000}"/>
    <cellStyle name="40% - Accent1 2 2 2 2 4_OATT calc" xfId="20511" xr:uid="{00000000-0005-0000-0000-0000BE3B0000}"/>
    <cellStyle name="40% - Accent1 2 2 2 2 5" xfId="20512" xr:uid="{00000000-0005-0000-0000-0000BF3B0000}"/>
    <cellStyle name="40% - Accent1 2 2 2 2 5 2" xfId="20513" xr:uid="{00000000-0005-0000-0000-0000C03B0000}"/>
    <cellStyle name="40% - Accent1 2 2 2 2 5 3" xfId="20514" xr:uid="{00000000-0005-0000-0000-0000C13B0000}"/>
    <cellStyle name="40% - Accent1 2 2 2 2 5_OATT calc" xfId="20515" xr:uid="{00000000-0005-0000-0000-0000C23B0000}"/>
    <cellStyle name="40% - Accent1 2 2 2 2 6" xfId="20516" xr:uid="{00000000-0005-0000-0000-0000C33B0000}"/>
    <cellStyle name="40% - Accent1 2 2 2 2 7" xfId="20517" xr:uid="{00000000-0005-0000-0000-0000C43B0000}"/>
    <cellStyle name="40% - Accent1 2 2 2 2 8" xfId="20518" xr:uid="{00000000-0005-0000-0000-0000C53B0000}"/>
    <cellStyle name="40% - Accent1 2 2 2 2 9" xfId="20519" xr:uid="{00000000-0005-0000-0000-0000C63B0000}"/>
    <cellStyle name="40% - Accent1 2 2 2 2_OATT calc" xfId="20520" xr:uid="{00000000-0005-0000-0000-0000C73B0000}"/>
    <cellStyle name="40% - Accent1 2 2 2 3" xfId="4482" xr:uid="{00000000-0005-0000-0000-0000C83B0000}"/>
    <cellStyle name="40% - Accent1 2 2 2 3 10" xfId="20521" xr:uid="{00000000-0005-0000-0000-0000C93B0000}"/>
    <cellStyle name="40% - Accent1 2 2 2 3 11" xfId="20522" xr:uid="{00000000-0005-0000-0000-0000CA3B0000}"/>
    <cellStyle name="40% - Accent1 2 2 2 3 2" xfId="20523" xr:uid="{00000000-0005-0000-0000-0000CB3B0000}"/>
    <cellStyle name="40% - Accent1 2 2 2 3 2 2" xfId="20524" xr:uid="{00000000-0005-0000-0000-0000CC3B0000}"/>
    <cellStyle name="40% - Accent1 2 2 2 3 2 2 2" xfId="20525" xr:uid="{00000000-0005-0000-0000-0000CD3B0000}"/>
    <cellStyle name="40% - Accent1 2 2 2 3 2 2 3" xfId="20526" xr:uid="{00000000-0005-0000-0000-0000CE3B0000}"/>
    <cellStyle name="40% - Accent1 2 2 2 3 2 2_OATT calc" xfId="20527" xr:uid="{00000000-0005-0000-0000-0000CF3B0000}"/>
    <cellStyle name="40% - Accent1 2 2 2 3 2 3" xfId="20528" xr:uid="{00000000-0005-0000-0000-0000D03B0000}"/>
    <cellStyle name="40% - Accent1 2 2 2 3 2 4" xfId="20529" xr:uid="{00000000-0005-0000-0000-0000D13B0000}"/>
    <cellStyle name="40% - Accent1 2 2 2 3 2 5" xfId="20530" xr:uid="{00000000-0005-0000-0000-0000D23B0000}"/>
    <cellStyle name="40% - Accent1 2 2 2 3 2_OATT calc" xfId="20531" xr:uid="{00000000-0005-0000-0000-0000D33B0000}"/>
    <cellStyle name="40% - Accent1 2 2 2 3 3" xfId="20532" xr:uid="{00000000-0005-0000-0000-0000D43B0000}"/>
    <cellStyle name="40% - Accent1 2 2 2 3 3 2" xfId="20533" xr:uid="{00000000-0005-0000-0000-0000D53B0000}"/>
    <cellStyle name="40% - Accent1 2 2 2 3 3 2 2" xfId="20534" xr:uid="{00000000-0005-0000-0000-0000D63B0000}"/>
    <cellStyle name="40% - Accent1 2 2 2 3 3 2 3" xfId="20535" xr:uid="{00000000-0005-0000-0000-0000D73B0000}"/>
    <cellStyle name="40% - Accent1 2 2 2 3 3 2_OATT calc" xfId="20536" xr:uid="{00000000-0005-0000-0000-0000D83B0000}"/>
    <cellStyle name="40% - Accent1 2 2 2 3 3 3" xfId="20537" xr:uid="{00000000-0005-0000-0000-0000D93B0000}"/>
    <cellStyle name="40% - Accent1 2 2 2 3 3 4" xfId="20538" xr:uid="{00000000-0005-0000-0000-0000DA3B0000}"/>
    <cellStyle name="40% - Accent1 2 2 2 3 3_OATT calc" xfId="20539" xr:uid="{00000000-0005-0000-0000-0000DB3B0000}"/>
    <cellStyle name="40% - Accent1 2 2 2 3 4" xfId="20540" xr:uid="{00000000-0005-0000-0000-0000DC3B0000}"/>
    <cellStyle name="40% - Accent1 2 2 2 3 4 2" xfId="20541" xr:uid="{00000000-0005-0000-0000-0000DD3B0000}"/>
    <cellStyle name="40% - Accent1 2 2 2 3 4 3" xfId="20542" xr:uid="{00000000-0005-0000-0000-0000DE3B0000}"/>
    <cellStyle name="40% - Accent1 2 2 2 3 4_OATT calc" xfId="20543" xr:uid="{00000000-0005-0000-0000-0000DF3B0000}"/>
    <cellStyle name="40% - Accent1 2 2 2 3 5" xfId="20544" xr:uid="{00000000-0005-0000-0000-0000E03B0000}"/>
    <cellStyle name="40% - Accent1 2 2 2 3 6" xfId="20545" xr:uid="{00000000-0005-0000-0000-0000E13B0000}"/>
    <cellStyle name="40% - Accent1 2 2 2 3 7" xfId="20546" xr:uid="{00000000-0005-0000-0000-0000E23B0000}"/>
    <cellStyle name="40% - Accent1 2 2 2 3 8" xfId="20547" xr:uid="{00000000-0005-0000-0000-0000E33B0000}"/>
    <cellStyle name="40% - Accent1 2 2 2 3 9" xfId="20548" xr:uid="{00000000-0005-0000-0000-0000E43B0000}"/>
    <cellStyle name="40% - Accent1 2 2 2 3_OATT calc" xfId="20549" xr:uid="{00000000-0005-0000-0000-0000E53B0000}"/>
    <cellStyle name="40% - Accent1 2 2 2 4" xfId="5382" xr:uid="{00000000-0005-0000-0000-0000E63B0000}"/>
    <cellStyle name="40% - Accent1 2 2 2 4 2" xfId="20550" xr:uid="{00000000-0005-0000-0000-0000E73B0000}"/>
    <cellStyle name="40% - Accent1 2 2 2 4 2 2" xfId="20551" xr:uid="{00000000-0005-0000-0000-0000E83B0000}"/>
    <cellStyle name="40% - Accent1 2 2 2 4 2 3" xfId="20552" xr:uid="{00000000-0005-0000-0000-0000E93B0000}"/>
    <cellStyle name="40% - Accent1 2 2 2 4 2_OATT calc" xfId="20553" xr:uid="{00000000-0005-0000-0000-0000EA3B0000}"/>
    <cellStyle name="40% - Accent1 2 2 2 4 3" xfId="20554" xr:uid="{00000000-0005-0000-0000-0000EB3B0000}"/>
    <cellStyle name="40% - Accent1 2 2 2 4 4" xfId="20555" xr:uid="{00000000-0005-0000-0000-0000EC3B0000}"/>
    <cellStyle name="40% - Accent1 2 2 2 4 5" xfId="20556" xr:uid="{00000000-0005-0000-0000-0000ED3B0000}"/>
    <cellStyle name="40% - Accent1 2 2 2 4_OATT calc" xfId="20557" xr:uid="{00000000-0005-0000-0000-0000EE3B0000}"/>
    <cellStyle name="40% - Accent1 2 2 2 5" xfId="20558" xr:uid="{00000000-0005-0000-0000-0000EF3B0000}"/>
    <cellStyle name="40% - Accent1 2 2 2 5 2" xfId="20559" xr:uid="{00000000-0005-0000-0000-0000F03B0000}"/>
    <cellStyle name="40% - Accent1 2 2 2 5 2 2" xfId="20560" xr:uid="{00000000-0005-0000-0000-0000F13B0000}"/>
    <cellStyle name="40% - Accent1 2 2 2 5 2 3" xfId="20561" xr:uid="{00000000-0005-0000-0000-0000F23B0000}"/>
    <cellStyle name="40% - Accent1 2 2 2 5 2_OATT calc" xfId="20562" xr:uid="{00000000-0005-0000-0000-0000F33B0000}"/>
    <cellStyle name="40% - Accent1 2 2 2 5 3" xfId="20563" xr:uid="{00000000-0005-0000-0000-0000F43B0000}"/>
    <cellStyle name="40% - Accent1 2 2 2 5 4" xfId="20564" xr:uid="{00000000-0005-0000-0000-0000F53B0000}"/>
    <cellStyle name="40% - Accent1 2 2 2 5_OATT calc" xfId="20565" xr:uid="{00000000-0005-0000-0000-0000F63B0000}"/>
    <cellStyle name="40% - Accent1 2 2 2 6" xfId="20566" xr:uid="{00000000-0005-0000-0000-0000F73B0000}"/>
    <cellStyle name="40% - Accent1 2 2 2 6 2" xfId="20567" xr:uid="{00000000-0005-0000-0000-0000F83B0000}"/>
    <cellStyle name="40% - Accent1 2 2 2 6 3" xfId="20568" xr:uid="{00000000-0005-0000-0000-0000F93B0000}"/>
    <cellStyle name="40% - Accent1 2 2 2 6_OATT calc" xfId="20569" xr:uid="{00000000-0005-0000-0000-0000FA3B0000}"/>
    <cellStyle name="40% - Accent1 2 2 2 7" xfId="20570" xr:uid="{00000000-0005-0000-0000-0000FB3B0000}"/>
    <cellStyle name="40% - Accent1 2 2 2 8" xfId="20571" xr:uid="{00000000-0005-0000-0000-0000FC3B0000}"/>
    <cellStyle name="40% - Accent1 2 2 2 9" xfId="20572" xr:uid="{00000000-0005-0000-0000-0000FD3B0000}"/>
    <cellStyle name="40% - Accent1 2 2 2_OATT calc" xfId="20573" xr:uid="{00000000-0005-0000-0000-0000FE3B0000}"/>
    <cellStyle name="40% - Accent1 2 2 3" xfId="3284" xr:uid="{00000000-0005-0000-0000-0000FF3B0000}"/>
    <cellStyle name="40% - Accent1 2 2 3 10" xfId="20574" xr:uid="{00000000-0005-0000-0000-0000003C0000}"/>
    <cellStyle name="40% - Accent1 2 2 3 11" xfId="20575" xr:uid="{00000000-0005-0000-0000-0000013C0000}"/>
    <cellStyle name="40% - Accent1 2 2 3 12" xfId="20576" xr:uid="{00000000-0005-0000-0000-0000023C0000}"/>
    <cellStyle name="40% - Accent1 2 2 3 2" xfId="3866" xr:uid="{00000000-0005-0000-0000-0000033C0000}"/>
    <cellStyle name="40% - Accent1 2 2 3 2 10" xfId="20577" xr:uid="{00000000-0005-0000-0000-0000043C0000}"/>
    <cellStyle name="40% - Accent1 2 2 3 2 11" xfId="20578" xr:uid="{00000000-0005-0000-0000-0000053C0000}"/>
    <cellStyle name="40% - Accent1 2 2 3 2 2" xfId="4966" xr:uid="{00000000-0005-0000-0000-0000063C0000}"/>
    <cellStyle name="40% - Accent1 2 2 3 2 2 10" xfId="20579" xr:uid="{00000000-0005-0000-0000-0000073C0000}"/>
    <cellStyle name="40% - Accent1 2 2 3 2 2 11" xfId="20580" xr:uid="{00000000-0005-0000-0000-0000083C0000}"/>
    <cellStyle name="40% - Accent1 2 2 3 2 2 2" xfId="20581" xr:uid="{00000000-0005-0000-0000-0000093C0000}"/>
    <cellStyle name="40% - Accent1 2 2 3 2 2 2 2" xfId="20582" xr:uid="{00000000-0005-0000-0000-00000A3C0000}"/>
    <cellStyle name="40% - Accent1 2 2 3 2 2 2 2 2" xfId="20583" xr:uid="{00000000-0005-0000-0000-00000B3C0000}"/>
    <cellStyle name="40% - Accent1 2 2 3 2 2 2 2 3" xfId="20584" xr:uid="{00000000-0005-0000-0000-00000C3C0000}"/>
    <cellStyle name="40% - Accent1 2 2 3 2 2 2 2_OATT calc" xfId="20585" xr:uid="{00000000-0005-0000-0000-00000D3C0000}"/>
    <cellStyle name="40% - Accent1 2 2 3 2 2 2 3" xfId="20586" xr:uid="{00000000-0005-0000-0000-00000E3C0000}"/>
    <cellStyle name="40% - Accent1 2 2 3 2 2 2 4" xfId="20587" xr:uid="{00000000-0005-0000-0000-00000F3C0000}"/>
    <cellStyle name="40% - Accent1 2 2 3 2 2 2 5" xfId="20588" xr:uid="{00000000-0005-0000-0000-0000103C0000}"/>
    <cellStyle name="40% - Accent1 2 2 3 2 2 2_OATT calc" xfId="20589" xr:uid="{00000000-0005-0000-0000-0000113C0000}"/>
    <cellStyle name="40% - Accent1 2 2 3 2 2 3" xfId="20590" xr:uid="{00000000-0005-0000-0000-0000123C0000}"/>
    <cellStyle name="40% - Accent1 2 2 3 2 2 3 2" xfId="20591" xr:uid="{00000000-0005-0000-0000-0000133C0000}"/>
    <cellStyle name="40% - Accent1 2 2 3 2 2 3 2 2" xfId="20592" xr:uid="{00000000-0005-0000-0000-0000143C0000}"/>
    <cellStyle name="40% - Accent1 2 2 3 2 2 3 2 3" xfId="20593" xr:uid="{00000000-0005-0000-0000-0000153C0000}"/>
    <cellStyle name="40% - Accent1 2 2 3 2 2 3 2_OATT calc" xfId="20594" xr:uid="{00000000-0005-0000-0000-0000163C0000}"/>
    <cellStyle name="40% - Accent1 2 2 3 2 2 3 3" xfId="20595" xr:uid="{00000000-0005-0000-0000-0000173C0000}"/>
    <cellStyle name="40% - Accent1 2 2 3 2 2 3 4" xfId="20596" xr:uid="{00000000-0005-0000-0000-0000183C0000}"/>
    <cellStyle name="40% - Accent1 2 2 3 2 2 3_OATT calc" xfId="20597" xr:uid="{00000000-0005-0000-0000-0000193C0000}"/>
    <cellStyle name="40% - Accent1 2 2 3 2 2 4" xfId="20598" xr:uid="{00000000-0005-0000-0000-00001A3C0000}"/>
    <cellStyle name="40% - Accent1 2 2 3 2 2 4 2" xfId="20599" xr:uid="{00000000-0005-0000-0000-00001B3C0000}"/>
    <cellStyle name="40% - Accent1 2 2 3 2 2 4 3" xfId="20600" xr:uid="{00000000-0005-0000-0000-00001C3C0000}"/>
    <cellStyle name="40% - Accent1 2 2 3 2 2 4_OATT calc" xfId="20601" xr:uid="{00000000-0005-0000-0000-00001D3C0000}"/>
    <cellStyle name="40% - Accent1 2 2 3 2 2 5" xfId="20602" xr:uid="{00000000-0005-0000-0000-00001E3C0000}"/>
    <cellStyle name="40% - Accent1 2 2 3 2 2 6" xfId="20603" xr:uid="{00000000-0005-0000-0000-00001F3C0000}"/>
    <cellStyle name="40% - Accent1 2 2 3 2 2 7" xfId="20604" xr:uid="{00000000-0005-0000-0000-0000203C0000}"/>
    <cellStyle name="40% - Accent1 2 2 3 2 2 8" xfId="20605" xr:uid="{00000000-0005-0000-0000-0000213C0000}"/>
    <cellStyle name="40% - Accent1 2 2 3 2 2 9" xfId="20606" xr:uid="{00000000-0005-0000-0000-0000223C0000}"/>
    <cellStyle name="40% - Accent1 2 2 3 2 2_OATT calc" xfId="20607" xr:uid="{00000000-0005-0000-0000-0000233C0000}"/>
    <cellStyle name="40% - Accent1 2 2 3 2 3" xfId="5922" xr:uid="{00000000-0005-0000-0000-0000243C0000}"/>
    <cellStyle name="40% - Accent1 2 2 3 2 3 2" xfId="20608" xr:uid="{00000000-0005-0000-0000-0000253C0000}"/>
    <cellStyle name="40% - Accent1 2 2 3 2 3 2 2" xfId="20609" xr:uid="{00000000-0005-0000-0000-0000263C0000}"/>
    <cellStyle name="40% - Accent1 2 2 3 2 3 2 3" xfId="20610" xr:uid="{00000000-0005-0000-0000-0000273C0000}"/>
    <cellStyle name="40% - Accent1 2 2 3 2 3 2_OATT calc" xfId="20611" xr:uid="{00000000-0005-0000-0000-0000283C0000}"/>
    <cellStyle name="40% - Accent1 2 2 3 2 3 3" xfId="20612" xr:uid="{00000000-0005-0000-0000-0000293C0000}"/>
    <cellStyle name="40% - Accent1 2 2 3 2 3 4" xfId="20613" xr:uid="{00000000-0005-0000-0000-00002A3C0000}"/>
    <cellStyle name="40% - Accent1 2 2 3 2 3 5" xfId="20614" xr:uid="{00000000-0005-0000-0000-00002B3C0000}"/>
    <cellStyle name="40% - Accent1 2 2 3 2 3_OATT calc" xfId="20615" xr:uid="{00000000-0005-0000-0000-00002C3C0000}"/>
    <cellStyle name="40% - Accent1 2 2 3 2 4" xfId="20616" xr:uid="{00000000-0005-0000-0000-00002D3C0000}"/>
    <cellStyle name="40% - Accent1 2 2 3 2 4 2" xfId="20617" xr:uid="{00000000-0005-0000-0000-00002E3C0000}"/>
    <cellStyle name="40% - Accent1 2 2 3 2 4 2 2" xfId="20618" xr:uid="{00000000-0005-0000-0000-00002F3C0000}"/>
    <cellStyle name="40% - Accent1 2 2 3 2 4 2 3" xfId="20619" xr:uid="{00000000-0005-0000-0000-0000303C0000}"/>
    <cellStyle name="40% - Accent1 2 2 3 2 4 2_OATT calc" xfId="20620" xr:uid="{00000000-0005-0000-0000-0000313C0000}"/>
    <cellStyle name="40% - Accent1 2 2 3 2 4 3" xfId="20621" xr:uid="{00000000-0005-0000-0000-0000323C0000}"/>
    <cellStyle name="40% - Accent1 2 2 3 2 4 4" xfId="20622" xr:uid="{00000000-0005-0000-0000-0000333C0000}"/>
    <cellStyle name="40% - Accent1 2 2 3 2 4_OATT calc" xfId="20623" xr:uid="{00000000-0005-0000-0000-0000343C0000}"/>
    <cellStyle name="40% - Accent1 2 2 3 2 5" xfId="20624" xr:uid="{00000000-0005-0000-0000-0000353C0000}"/>
    <cellStyle name="40% - Accent1 2 2 3 2 5 2" xfId="20625" xr:uid="{00000000-0005-0000-0000-0000363C0000}"/>
    <cellStyle name="40% - Accent1 2 2 3 2 5 3" xfId="20626" xr:uid="{00000000-0005-0000-0000-0000373C0000}"/>
    <cellStyle name="40% - Accent1 2 2 3 2 5_OATT calc" xfId="20627" xr:uid="{00000000-0005-0000-0000-0000383C0000}"/>
    <cellStyle name="40% - Accent1 2 2 3 2 6" xfId="20628" xr:uid="{00000000-0005-0000-0000-0000393C0000}"/>
    <cellStyle name="40% - Accent1 2 2 3 2 7" xfId="20629" xr:uid="{00000000-0005-0000-0000-00003A3C0000}"/>
    <cellStyle name="40% - Accent1 2 2 3 2 8" xfId="20630" xr:uid="{00000000-0005-0000-0000-00003B3C0000}"/>
    <cellStyle name="40% - Accent1 2 2 3 2 9" xfId="20631" xr:uid="{00000000-0005-0000-0000-00003C3C0000}"/>
    <cellStyle name="40% - Accent1 2 2 3 2_OATT calc" xfId="20632" xr:uid="{00000000-0005-0000-0000-00003D3C0000}"/>
    <cellStyle name="40% - Accent1 2 2 3 3" xfId="4548" xr:uid="{00000000-0005-0000-0000-00003E3C0000}"/>
    <cellStyle name="40% - Accent1 2 2 3 3 10" xfId="20633" xr:uid="{00000000-0005-0000-0000-00003F3C0000}"/>
    <cellStyle name="40% - Accent1 2 2 3 3 11" xfId="20634" xr:uid="{00000000-0005-0000-0000-0000403C0000}"/>
    <cellStyle name="40% - Accent1 2 2 3 3 2" xfId="20635" xr:uid="{00000000-0005-0000-0000-0000413C0000}"/>
    <cellStyle name="40% - Accent1 2 2 3 3 2 2" xfId="20636" xr:uid="{00000000-0005-0000-0000-0000423C0000}"/>
    <cellStyle name="40% - Accent1 2 2 3 3 2 2 2" xfId="20637" xr:uid="{00000000-0005-0000-0000-0000433C0000}"/>
    <cellStyle name="40% - Accent1 2 2 3 3 2 2 3" xfId="20638" xr:uid="{00000000-0005-0000-0000-0000443C0000}"/>
    <cellStyle name="40% - Accent1 2 2 3 3 2 2_OATT calc" xfId="20639" xr:uid="{00000000-0005-0000-0000-0000453C0000}"/>
    <cellStyle name="40% - Accent1 2 2 3 3 2 3" xfId="20640" xr:uid="{00000000-0005-0000-0000-0000463C0000}"/>
    <cellStyle name="40% - Accent1 2 2 3 3 2 4" xfId="20641" xr:uid="{00000000-0005-0000-0000-0000473C0000}"/>
    <cellStyle name="40% - Accent1 2 2 3 3 2 5" xfId="20642" xr:uid="{00000000-0005-0000-0000-0000483C0000}"/>
    <cellStyle name="40% - Accent1 2 2 3 3 2_OATT calc" xfId="20643" xr:uid="{00000000-0005-0000-0000-0000493C0000}"/>
    <cellStyle name="40% - Accent1 2 2 3 3 3" xfId="20644" xr:uid="{00000000-0005-0000-0000-00004A3C0000}"/>
    <cellStyle name="40% - Accent1 2 2 3 3 3 2" xfId="20645" xr:uid="{00000000-0005-0000-0000-00004B3C0000}"/>
    <cellStyle name="40% - Accent1 2 2 3 3 3 2 2" xfId="20646" xr:uid="{00000000-0005-0000-0000-00004C3C0000}"/>
    <cellStyle name="40% - Accent1 2 2 3 3 3 2 3" xfId="20647" xr:uid="{00000000-0005-0000-0000-00004D3C0000}"/>
    <cellStyle name="40% - Accent1 2 2 3 3 3 2_OATT calc" xfId="20648" xr:uid="{00000000-0005-0000-0000-00004E3C0000}"/>
    <cellStyle name="40% - Accent1 2 2 3 3 3 3" xfId="20649" xr:uid="{00000000-0005-0000-0000-00004F3C0000}"/>
    <cellStyle name="40% - Accent1 2 2 3 3 3 4" xfId="20650" xr:uid="{00000000-0005-0000-0000-0000503C0000}"/>
    <cellStyle name="40% - Accent1 2 2 3 3 3_OATT calc" xfId="20651" xr:uid="{00000000-0005-0000-0000-0000513C0000}"/>
    <cellStyle name="40% - Accent1 2 2 3 3 4" xfId="20652" xr:uid="{00000000-0005-0000-0000-0000523C0000}"/>
    <cellStyle name="40% - Accent1 2 2 3 3 4 2" xfId="20653" xr:uid="{00000000-0005-0000-0000-0000533C0000}"/>
    <cellStyle name="40% - Accent1 2 2 3 3 4 3" xfId="20654" xr:uid="{00000000-0005-0000-0000-0000543C0000}"/>
    <cellStyle name="40% - Accent1 2 2 3 3 4_OATT calc" xfId="20655" xr:uid="{00000000-0005-0000-0000-0000553C0000}"/>
    <cellStyle name="40% - Accent1 2 2 3 3 5" xfId="20656" xr:uid="{00000000-0005-0000-0000-0000563C0000}"/>
    <cellStyle name="40% - Accent1 2 2 3 3 6" xfId="20657" xr:uid="{00000000-0005-0000-0000-0000573C0000}"/>
    <cellStyle name="40% - Accent1 2 2 3 3 7" xfId="20658" xr:uid="{00000000-0005-0000-0000-0000583C0000}"/>
    <cellStyle name="40% - Accent1 2 2 3 3 8" xfId="20659" xr:uid="{00000000-0005-0000-0000-0000593C0000}"/>
    <cellStyle name="40% - Accent1 2 2 3 3 9" xfId="20660" xr:uid="{00000000-0005-0000-0000-00005A3C0000}"/>
    <cellStyle name="40% - Accent1 2 2 3 3_OATT calc" xfId="20661" xr:uid="{00000000-0005-0000-0000-00005B3C0000}"/>
    <cellStyle name="40% - Accent1 2 2 3 4" xfId="5448" xr:uid="{00000000-0005-0000-0000-00005C3C0000}"/>
    <cellStyle name="40% - Accent1 2 2 3 4 2" xfId="20662" xr:uid="{00000000-0005-0000-0000-00005D3C0000}"/>
    <cellStyle name="40% - Accent1 2 2 3 4 2 2" xfId="20663" xr:uid="{00000000-0005-0000-0000-00005E3C0000}"/>
    <cellStyle name="40% - Accent1 2 2 3 4 2 3" xfId="20664" xr:uid="{00000000-0005-0000-0000-00005F3C0000}"/>
    <cellStyle name="40% - Accent1 2 2 3 4 2_OATT calc" xfId="20665" xr:uid="{00000000-0005-0000-0000-0000603C0000}"/>
    <cellStyle name="40% - Accent1 2 2 3 4 3" xfId="20666" xr:uid="{00000000-0005-0000-0000-0000613C0000}"/>
    <cellStyle name="40% - Accent1 2 2 3 4 4" xfId="20667" xr:uid="{00000000-0005-0000-0000-0000623C0000}"/>
    <cellStyle name="40% - Accent1 2 2 3 4 5" xfId="20668" xr:uid="{00000000-0005-0000-0000-0000633C0000}"/>
    <cellStyle name="40% - Accent1 2 2 3 4_OATT calc" xfId="20669" xr:uid="{00000000-0005-0000-0000-0000643C0000}"/>
    <cellStyle name="40% - Accent1 2 2 3 5" xfId="20670" xr:uid="{00000000-0005-0000-0000-0000653C0000}"/>
    <cellStyle name="40% - Accent1 2 2 3 5 2" xfId="20671" xr:uid="{00000000-0005-0000-0000-0000663C0000}"/>
    <cellStyle name="40% - Accent1 2 2 3 5 2 2" xfId="20672" xr:uid="{00000000-0005-0000-0000-0000673C0000}"/>
    <cellStyle name="40% - Accent1 2 2 3 5 2 3" xfId="20673" xr:uid="{00000000-0005-0000-0000-0000683C0000}"/>
    <cellStyle name="40% - Accent1 2 2 3 5 2_OATT calc" xfId="20674" xr:uid="{00000000-0005-0000-0000-0000693C0000}"/>
    <cellStyle name="40% - Accent1 2 2 3 5 3" xfId="20675" xr:uid="{00000000-0005-0000-0000-00006A3C0000}"/>
    <cellStyle name="40% - Accent1 2 2 3 5 4" xfId="20676" xr:uid="{00000000-0005-0000-0000-00006B3C0000}"/>
    <cellStyle name="40% - Accent1 2 2 3 5_OATT calc" xfId="20677" xr:uid="{00000000-0005-0000-0000-00006C3C0000}"/>
    <cellStyle name="40% - Accent1 2 2 3 6" xfId="20678" xr:uid="{00000000-0005-0000-0000-00006D3C0000}"/>
    <cellStyle name="40% - Accent1 2 2 3 6 2" xfId="20679" xr:uid="{00000000-0005-0000-0000-00006E3C0000}"/>
    <cellStyle name="40% - Accent1 2 2 3 6 3" xfId="20680" xr:uid="{00000000-0005-0000-0000-00006F3C0000}"/>
    <cellStyle name="40% - Accent1 2 2 3 6_OATT calc" xfId="20681" xr:uid="{00000000-0005-0000-0000-0000703C0000}"/>
    <cellStyle name="40% - Accent1 2 2 3 7" xfId="20682" xr:uid="{00000000-0005-0000-0000-0000713C0000}"/>
    <cellStyle name="40% - Accent1 2 2 3 8" xfId="20683" xr:uid="{00000000-0005-0000-0000-0000723C0000}"/>
    <cellStyle name="40% - Accent1 2 2 3 9" xfId="20684" xr:uid="{00000000-0005-0000-0000-0000733C0000}"/>
    <cellStyle name="40% - Accent1 2 2 3_OATT calc" xfId="20685" xr:uid="{00000000-0005-0000-0000-0000743C0000}"/>
    <cellStyle name="40% - Accent1 2 2 4" xfId="3600" xr:uid="{00000000-0005-0000-0000-0000753C0000}"/>
    <cellStyle name="40% - Accent1 2 2 4 10" xfId="20686" xr:uid="{00000000-0005-0000-0000-0000763C0000}"/>
    <cellStyle name="40% - Accent1 2 2 4 11" xfId="20687" xr:uid="{00000000-0005-0000-0000-0000773C0000}"/>
    <cellStyle name="40% - Accent1 2 2 4 2" xfId="4701" xr:uid="{00000000-0005-0000-0000-0000783C0000}"/>
    <cellStyle name="40% - Accent1 2 2 4 2 10" xfId="20688" xr:uid="{00000000-0005-0000-0000-0000793C0000}"/>
    <cellStyle name="40% - Accent1 2 2 4 2 11" xfId="20689" xr:uid="{00000000-0005-0000-0000-00007A3C0000}"/>
    <cellStyle name="40% - Accent1 2 2 4 2 2" xfId="20690" xr:uid="{00000000-0005-0000-0000-00007B3C0000}"/>
    <cellStyle name="40% - Accent1 2 2 4 2 2 2" xfId="20691" xr:uid="{00000000-0005-0000-0000-00007C3C0000}"/>
    <cellStyle name="40% - Accent1 2 2 4 2 2 2 2" xfId="20692" xr:uid="{00000000-0005-0000-0000-00007D3C0000}"/>
    <cellStyle name="40% - Accent1 2 2 4 2 2 2 3" xfId="20693" xr:uid="{00000000-0005-0000-0000-00007E3C0000}"/>
    <cellStyle name="40% - Accent1 2 2 4 2 2 2_OATT calc" xfId="20694" xr:uid="{00000000-0005-0000-0000-00007F3C0000}"/>
    <cellStyle name="40% - Accent1 2 2 4 2 2 3" xfId="20695" xr:uid="{00000000-0005-0000-0000-0000803C0000}"/>
    <cellStyle name="40% - Accent1 2 2 4 2 2 4" xfId="20696" xr:uid="{00000000-0005-0000-0000-0000813C0000}"/>
    <cellStyle name="40% - Accent1 2 2 4 2 2 5" xfId="20697" xr:uid="{00000000-0005-0000-0000-0000823C0000}"/>
    <cellStyle name="40% - Accent1 2 2 4 2 2_OATT calc" xfId="20698" xr:uid="{00000000-0005-0000-0000-0000833C0000}"/>
    <cellStyle name="40% - Accent1 2 2 4 2 3" xfId="20699" xr:uid="{00000000-0005-0000-0000-0000843C0000}"/>
    <cellStyle name="40% - Accent1 2 2 4 2 3 2" xfId="20700" xr:uid="{00000000-0005-0000-0000-0000853C0000}"/>
    <cellStyle name="40% - Accent1 2 2 4 2 3 2 2" xfId="20701" xr:uid="{00000000-0005-0000-0000-0000863C0000}"/>
    <cellStyle name="40% - Accent1 2 2 4 2 3 2 3" xfId="20702" xr:uid="{00000000-0005-0000-0000-0000873C0000}"/>
    <cellStyle name="40% - Accent1 2 2 4 2 3 2_OATT calc" xfId="20703" xr:uid="{00000000-0005-0000-0000-0000883C0000}"/>
    <cellStyle name="40% - Accent1 2 2 4 2 3 3" xfId="20704" xr:uid="{00000000-0005-0000-0000-0000893C0000}"/>
    <cellStyle name="40% - Accent1 2 2 4 2 3 4" xfId="20705" xr:uid="{00000000-0005-0000-0000-00008A3C0000}"/>
    <cellStyle name="40% - Accent1 2 2 4 2 3_OATT calc" xfId="20706" xr:uid="{00000000-0005-0000-0000-00008B3C0000}"/>
    <cellStyle name="40% - Accent1 2 2 4 2 4" xfId="20707" xr:uid="{00000000-0005-0000-0000-00008C3C0000}"/>
    <cellStyle name="40% - Accent1 2 2 4 2 4 2" xfId="20708" xr:uid="{00000000-0005-0000-0000-00008D3C0000}"/>
    <cellStyle name="40% - Accent1 2 2 4 2 4 3" xfId="20709" xr:uid="{00000000-0005-0000-0000-00008E3C0000}"/>
    <cellStyle name="40% - Accent1 2 2 4 2 4_OATT calc" xfId="20710" xr:uid="{00000000-0005-0000-0000-00008F3C0000}"/>
    <cellStyle name="40% - Accent1 2 2 4 2 5" xfId="20711" xr:uid="{00000000-0005-0000-0000-0000903C0000}"/>
    <cellStyle name="40% - Accent1 2 2 4 2 6" xfId="20712" xr:uid="{00000000-0005-0000-0000-0000913C0000}"/>
    <cellStyle name="40% - Accent1 2 2 4 2 7" xfId="20713" xr:uid="{00000000-0005-0000-0000-0000923C0000}"/>
    <cellStyle name="40% - Accent1 2 2 4 2 8" xfId="20714" xr:uid="{00000000-0005-0000-0000-0000933C0000}"/>
    <cellStyle name="40% - Accent1 2 2 4 2 9" xfId="20715" xr:uid="{00000000-0005-0000-0000-0000943C0000}"/>
    <cellStyle name="40% - Accent1 2 2 4 2_OATT calc" xfId="20716" xr:uid="{00000000-0005-0000-0000-0000953C0000}"/>
    <cellStyle name="40% - Accent1 2 2 4 3" xfId="5664" xr:uid="{00000000-0005-0000-0000-0000963C0000}"/>
    <cellStyle name="40% - Accent1 2 2 4 3 2" xfId="20717" xr:uid="{00000000-0005-0000-0000-0000973C0000}"/>
    <cellStyle name="40% - Accent1 2 2 4 3 2 2" xfId="20718" xr:uid="{00000000-0005-0000-0000-0000983C0000}"/>
    <cellStyle name="40% - Accent1 2 2 4 3 2 3" xfId="20719" xr:uid="{00000000-0005-0000-0000-0000993C0000}"/>
    <cellStyle name="40% - Accent1 2 2 4 3 2_OATT calc" xfId="20720" xr:uid="{00000000-0005-0000-0000-00009A3C0000}"/>
    <cellStyle name="40% - Accent1 2 2 4 3 3" xfId="20721" xr:uid="{00000000-0005-0000-0000-00009B3C0000}"/>
    <cellStyle name="40% - Accent1 2 2 4 3 4" xfId="20722" xr:uid="{00000000-0005-0000-0000-00009C3C0000}"/>
    <cellStyle name="40% - Accent1 2 2 4 3 5" xfId="20723" xr:uid="{00000000-0005-0000-0000-00009D3C0000}"/>
    <cellStyle name="40% - Accent1 2 2 4 3_OATT calc" xfId="20724" xr:uid="{00000000-0005-0000-0000-00009E3C0000}"/>
    <cellStyle name="40% - Accent1 2 2 4 4" xfId="20725" xr:uid="{00000000-0005-0000-0000-00009F3C0000}"/>
    <cellStyle name="40% - Accent1 2 2 4 4 2" xfId="20726" xr:uid="{00000000-0005-0000-0000-0000A03C0000}"/>
    <cellStyle name="40% - Accent1 2 2 4 4 2 2" xfId="20727" xr:uid="{00000000-0005-0000-0000-0000A13C0000}"/>
    <cellStyle name="40% - Accent1 2 2 4 4 2 3" xfId="20728" xr:uid="{00000000-0005-0000-0000-0000A23C0000}"/>
    <cellStyle name="40% - Accent1 2 2 4 4 2_OATT calc" xfId="20729" xr:uid="{00000000-0005-0000-0000-0000A33C0000}"/>
    <cellStyle name="40% - Accent1 2 2 4 4 3" xfId="20730" xr:uid="{00000000-0005-0000-0000-0000A43C0000}"/>
    <cellStyle name="40% - Accent1 2 2 4 4 4" xfId="20731" xr:uid="{00000000-0005-0000-0000-0000A53C0000}"/>
    <cellStyle name="40% - Accent1 2 2 4 4_OATT calc" xfId="20732" xr:uid="{00000000-0005-0000-0000-0000A63C0000}"/>
    <cellStyle name="40% - Accent1 2 2 4 5" xfId="20733" xr:uid="{00000000-0005-0000-0000-0000A73C0000}"/>
    <cellStyle name="40% - Accent1 2 2 4 5 2" xfId="20734" xr:uid="{00000000-0005-0000-0000-0000A83C0000}"/>
    <cellStyle name="40% - Accent1 2 2 4 5 3" xfId="20735" xr:uid="{00000000-0005-0000-0000-0000A93C0000}"/>
    <cellStyle name="40% - Accent1 2 2 4 5_OATT calc" xfId="20736" xr:uid="{00000000-0005-0000-0000-0000AA3C0000}"/>
    <cellStyle name="40% - Accent1 2 2 4 6" xfId="20737" xr:uid="{00000000-0005-0000-0000-0000AB3C0000}"/>
    <cellStyle name="40% - Accent1 2 2 4 7" xfId="20738" xr:uid="{00000000-0005-0000-0000-0000AC3C0000}"/>
    <cellStyle name="40% - Accent1 2 2 4 8" xfId="20739" xr:uid="{00000000-0005-0000-0000-0000AD3C0000}"/>
    <cellStyle name="40% - Accent1 2 2 4 9" xfId="20740" xr:uid="{00000000-0005-0000-0000-0000AE3C0000}"/>
    <cellStyle name="40% - Accent1 2 2 4_OATT calc" xfId="20741" xr:uid="{00000000-0005-0000-0000-0000AF3C0000}"/>
    <cellStyle name="40% - Accent1 2 2 5" xfId="4280" xr:uid="{00000000-0005-0000-0000-0000B03C0000}"/>
    <cellStyle name="40% - Accent1 2 2 5 10" xfId="20742" xr:uid="{00000000-0005-0000-0000-0000B13C0000}"/>
    <cellStyle name="40% - Accent1 2 2 5 11" xfId="20743" xr:uid="{00000000-0005-0000-0000-0000B23C0000}"/>
    <cellStyle name="40% - Accent1 2 2 5 2" xfId="20744" xr:uid="{00000000-0005-0000-0000-0000B33C0000}"/>
    <cellStyle name="40% - Accent1 2 2 5 2 2" xfId="20745" xr:uid="{00000000-0005-0000-0000-0000B43C0000}"/>
    <cellStyle name="40% - Accent1 2 2 5 2 2 2" xfId="20746" xr:uid="{00000000-0005-0000-0000-0000B53C0000}"/>
    <cellStyle name="40% - Accent1 2 2 5 2 2 3" xfId="20747" xr:uid="{00000000-0005-0000-0000-0000B63C0000}"/>
    <cellStyle name="40% - Accent1 2 2 5 2 2_OATT calc" xfId="20748" xr:uid="{00000000-0005-0000-0000-0000B73C0000}"/>
    <cellStyle name="40% - Accent1 2 2 5 2 3" xfId="20749" xr:uid="{00000000-0005-0000-0000-0000B83C0000}"/>
    <cellStyle name="40% - Accent1 2 2 5 2 4" xfId="20750" xr:uid="{00000000-0005-0000-0000-0000B93C0000}"/>
    <cellStyle name="40% - Accent1 2 2 5 2 5" xfId="20751" xr:uid="{00000000-0005-0000-0000-0000BA3C0000}"/>
    <cellStyle name="40% - Accent1 2 2 5 2_OATT calc" xfId="20752" xr:uid="{00000000-0005-0000-0000-0000BB3C0000}"/>
    <cellStyle name="40% - Accent1 2 2 5 3" xfId="20753" xr:uid="{00000000-0005-0000-0000-0000BC3C0000}"/>
    <cellStyle name="40% - Accent1 2 2 5 3 2" xfId="20754" xr:uid="{00000000-0005-0000-0000-0000BD3C0000}"/>
    <cellStyle name="40% - Accent1 2 2 5 3 2 2" xfId="20755" xr:uid="{00000000-0005-0000-0000-0000BE3C0000}"/>
    <cellStyle name="40% - Accent1 2 2 5 3 2 3" xfId="20756" xr:uid="{00000000-0005-0000-0000-0000BF3C0000}"/>
    <cellStyle name="40% - Accent1 2 2 5 3 2_OATT calc" xfId="20757" xr:uid="{00000000-0005-0000-0000-0000C03C0000}"/>
    <cellStyle name="40% - Accent1 2 2 5 3 3" xfId="20758" xr:uid="{00000000-0005-0000-0000-0000C13C0000}"/>
    <cellStyle name="40% - Accent1 2 2 5 3 4" xfId="20759" xr:uid="{00000000-0005-0000-0000-0000C23C0000}"/>
    <cellStyle name="40% - Accent1 2 2 5 3_OATT calc" xfId="20760" xr:uid="{00000000-0005-0000-0000-0000C33C0000}"/>
    <cellStyle name="40% - Accent1 2 2 5 4" xfId="20761" xr:uid="{00000000-0005-0000-0000-0000C43C0000}"/>
    <cellStyle name="40% - Accent1 2 2 5 4 2" xfId="20762" xr:uid="{00000000-0005-0000-0000-0000C53C0000}"/>
    <cellStyle name="40% - Accent1 2 2 5 4 3" xfId="20763" xr:uid="{00000000-0005-0000-0000-0000C63C0000}"/>
    <cellStyle name="40% - Accent1 2 2 5 4_OATT calc" xfId="20764" xr:uid="{00000000-0005-0000-0000-0000C73C0000}"/>
    <cellStyle name="40% - Accent1 2 2 5 5" xfId="20765" xr:uid="{00000000-0005-0000-0000-0000C83C0000}"/>
    <cellStyle name="40% - Accent1 2 2 5 6" xfId="20766" xr:uid="{00000000-0005-0000-0000-0000C93C0000}"/>
    <cellStyle name="40% - Accent1 2 2 5 7" xfId="20767" xr:uid="{00000000-0005-0000-0000-0000CA3C0000}"/>
    <cellStyle name="40% - Accent1 2 2 5 8" xfId="20768" xr:uid="{00000000-0005-0000-0000-0000CB3C0000}"/>
    <cellStyle name="40% - Accent1 2 2 5 9" xfId="20769" xr:uid="{00000000-0005-0000-0000-0000CC3C0000}"/>
    <cellStyle name="40% - Accent1 2 2 5_OATT calc" xfId="20770" xr:uid="{00000000-0005-0000-0000-0000CD3C0000}"/>
    <cellStyle name="40% - Accent1 2 2 6" xfId="5180" xr:uid="{00000000-0005-0000-0000-0000CE3C0000}"/>
    <cellStyle name="40% - Accent1 2 2 6 2" xfId="20771" xr:uid="{00000000-0005-0000-0000-0000CF3C0000}"/>
    <cellStyle name="40% - Accent1 2 2 6 2 2" xfId="20772" xr:uid="{00000000-0005-0000-0000-0000D03C0000}"/>
    <cellStyle name="40% - Accent1 2 2 6 2 3" xfId="20773" xr:uid="{00000000-0005-0000-0000-0000D13C0000}"/>
    <cellStyle name="40% - Accent1 2 2 6 2_OATT calc" xfId="20774" xr:uid="{00000000-0005-0000-0000-0000D23C0000}"/>
    <cellStyle name="40% - Accent1 2 2 6 3" xfId="20775" xr:uid="{00000000-0005-0000-0000-0000D33C0000}"/>
    <cellStyle name="40% - Accent1 2 2 6 4" xfId="20776" xr:uid="{00000000-0005-0000-0000-0000D43C0000}"/>
    <cellStyle name="40% - Accent1 2 2 6 5" xfId="20777" xr:uid="{00000000-0005-0000-0000-0000D53C0000}"/>
    <cellStyle name="40% - Accent1 2 2 6_OATT calc" xfId="20778" xr:uid="{00000000-0005-0000-0000-0000D63C0000}"/>
    <cellStyle name="40% - Accent1 2 2 7" xfId="3013" xr:uid="{00000000-0005-0000-0000-0000D73C0000}"/>
    <cellStyle name="40% - Accent1 2 2 7 2" xfId="20779" xr:uid="{00000000-0005-0000-0000-0000D83C0000}"/>
    <cellStyle name="40% - Accent1 2 2 7 2 2" xfId="20780" xr:uid="{00000000-0005-0000-0000-0000D93C0000}"/>
    <cellStyle name="40% - Accent1 2 2 7 2 3" xfId="20781" xr:uid="{00000000-0005-0000-0000-0000DA3C0000}"/>
    <cellStyle name="40% - Accent1 2 2 7 2_OATT calc" xfId="20782" xr:uid="{00000000-0005-0000-0000-0000DB3C0000}"/>
    <cellStyle name="40% - Accent1 2 2 7 3" xfId="20783" xr:uid="{00000000-0005-0000-0000-0000DC3C0000}"/>
    <cellStyle name="40% - Accent1 2 2 7 4" xfId="20784" xr:uid="{00000000-0005-0000-0000-0000DD3C0000}"/>
    <cellStyle name="40% - Accent1 2 2 7_OATT calc" xfId="20785" xr:uid="{00000000-0005-0000-0000-0000DE3C0000}"/>
    <cellStyle name="40% - Accent1 2 2 8" xfId="20786" xr:uid="{00000000-0005-0000-0000-0000DF3C0000}"/>
    <cellStyle name="40% - Accent1 2 2 8 2" xfId="20787" xr:uid="{00000000-0005-0000-0000-0000E03C0000}"/>
    <cellStyle name="40% - Accent1 2 2 8 2 2" xfId="20788" xr:uid="{00000000-0005-0000-0000-0000E13C0000}"/>
    <cellStyle name="40% - Accent1 2 2 8 2 3" xfId="20789" xr:uid="{00000000-0005-0000-0000-0000E23C0000}"/>
    <cellStyle name="40% - Accent1 2 2 8 2_OATT calc" xfId="20790" xr:uid="{00000000-0005-0000-0000-0000E33C0000}"/>
    <cellStyle name="40% - Accent1 2 2 8 3" xfId="20791" xr:uid="{00000000-0005-0000-0000-0000E43C0000}"/>
    <cellStyle name="40% - Accent1 2 2 8 4" xfId="20792" xr:uid="{00000000-0005-0000-0000-0000E53C0000}"/>
    <cellStyle name="40% - Accent1 2 2 8_OATT calc" xfId="20793" xr:uid="{00000000-0005-0000-0000-0000E63C0000}"/>
    <cellStyle name="40% - Accent1 2 2 9" xfId="20794" xr:uid="{00000000-0005-0000-0000-0000E73C0000}"/>
    <cellStyle name="40% - Accent1 2 2 9 2" xfId="20795" xr:uid="{00000000-0005-0000-0000-0000E83C0000}"/>
    <cellStyle name="40% - Accent1 2 2 9 3" xfId="20796" xr:uid="{00000000-0005-0000-0000-0000E93C0000}"/>
    <cellStyle name="40% - Accent1 2 2 9_OATT calc" xfId="20797" xr:uid="{00000000-0005-0000-0000-0000EA3C0000}"/>
    <cellStyle name="40% - Accent1 2 2_OATT calc" xfId="20798" xr:uid="{00000000-0005-0000-0000-0000EB3C0000}"/>
    <cellStyle name="40% - Accent1 2 3" xfId="3059" xr:uid="{00000000-0005-0000-0000-0000EC3C0000}"/>
    <cellStyle name="40% - Accent1 2 3 2" xfId="20799" xr:uid="{00000000-0005-0000-0000-0000ED3C0000}"/>
    <cellStyle name="40% - Accent1 2 4" xfId="3110" xr:uid="{00000000-0005-0000-0000-0000EE3C0000}"/>
    <cellStyle name="40% - Accent1 2 4 10" xfId="20800" xr:uid="{00000000-0005-0000-0000-0000EF3C0000}"/>
    <cellStyle name="40% - Accent1 2 4 11" xfId="20801" xr:uid="{00000000-0005-0000-0000-0000F03C0000}"/>
    <cellStyle name="40% - Accent1 2 4 12" xfId="20802" xr:uid="{00000000-0005-0000-0000-0000F13C0000}"/>
    <cellStyle name="40% - Accent1 2 4 2" xfId="3695" xr:uid="{00000000-0005-0000-0000-0000F23C0000}"/>
    <cellStyle name="40% - Accent1 2 4 2 10" xfId="20803" xr:uid="{00000000-0005-0000-0000-0000F33C0000}"/>
    <cellStyle name="40% - Accent1 2 4 2 11" xfId="20804" xr:uid="{00000000-0005-0000-0000-0000F43C0000}"/>
    <cellStyle name="40% - Accent1 2 4 2 2" xfId="4795" xr:uid="{00000000-0005-0000-0000-0000F53C0000}"/>
    <cellStyle name="40% - Accent1 2 4 2 2 10" xfId="20805" xr:uid="{00000000-0005-0000-0000-0000F63C0000}"/>
    <cellStyle name="40% - Accent1 2 4 2 2 11" xfId="20806" xr:uid="{00000000-0005-0000-0000-0000F73C0000}"/>
    <cellStyle name="40% - Accent1 2 4 2 2 2" xfId="20807" xr:uid="{00000000-0005-0000-0000-0000F83C0000}"/>
    <cellStyle name="40% - Accent1 2 4 2 2 2 2" xfId="20808" xr:uid="{00000000-0005-0000-0000-0000F93C0000}"/>
    <cellStyle name="40% - Accent1 2 4 2 2 2 2 2" xfId="20809" xr:uid="{00000000-0005-0000-0000-0000FA3C0000}"/>
    <cellStyle name="40% - Accent1 2 4 2 2 2 2 3" xfId="20810" xr:uid="{00000000-0005-0000-0000-0000FB3C0000}"/>
    <cellStyle name="40% - Accent1 2 4 2 2 2 2_OATT calc" xfId="20811" xr:uid="{00000000-0005-0000-0000-0000FC3C0000}"/>
    <cellStyle name="40% - Accent1 2 4 2 2 2 3" xfId="20812" xr:uid="{00000000-0005-0000-0000-0000FD3C0000}"/>
    <cellStyle name="40% - Accent1 2 4 2 2 2 4" xfId="20813" xr:uid="{00000000-0005-0000-0000-0000FE3C0000}"/>
    <cellStyle name="40% - Accent1 2 4 2 2 2 5" xfId="20814" xr:uid="{00000000-0005-0000-0000-0000FF3C0000}"/>
    <cellStyle name="40% - Accent1 2 4 2 2 2_OATT calc" xfId="20815" xr:uid="{00000000-0005-0000-0000-0000003D0000}"/>
    <cellStyle name="40% - Accent1 2 4 2 2 3" xfId="20816" xr:uid="{00000000-0005-0000-0000-0000013D0000}"/>
    <cellStyle name="40% - Accent1 2 4 2 2 3 2" xfId="20817" xr:uid="{00000000-0005-0000-0000-0000023D0000}"/>
    <cellStyle name="40% - Accent1 2 4 2 2 3 2 2" xfId="20818" xr:uid="{00000000-0005-0000-0000-0000033D0000}"/>
    <cellStyle name="40% - Accent1 2 4 2 2 3 2 3" xfId="20819" xr:uid="{00000000-0005-0000-0000-0000043D0000}"/>
    <cellStyle name="40% - Accent1 2 4 2 2 3 2_OATT calc" xfId="20820" xr:uid="{00000000-0005-0000-0000-0000053D0000}"/>
    <cellStyle name="40% - Accent1 2 4 2 2 3 3" xfId="20821" xr:uid="{00000000-0005-0000-0000-0000063D0000}"/>
    <cellStyle name="40% - Accent1 2 4 2 2 3 4" xfId="20822" xr:uid="{00000000-0005-0000-0000-0000073D0000}"/>
    <cellStyle name="40% - Accent1 2 4 2 2 3_OATT calc" xfId="20823" xr:uid="{00000000-0005-0000-0000-0000083D0000}"/>
    <cellStyle name="40% - Accent1 2 4 2 2 4" xfId="20824" xr:uid="{00000000-0005-0000-0000-0000093D0000}"/>
    <cellStyle name="40% - Accent1 2 4 2 2 4 2" xfId="20825" xr:uid="{00000000-0005-0000-0000-00000A3D0000}"/>
    <cellStyle name="40% - Accent1 2 4 2 2 4 3" xfId="20826" xr:uid="{00000000-0005-0000-0000-00000B3D0000}"/>
    <cellStyle name="40% - Accent1 2 4 2 2 4_OATT calc" xfId="20827" xr:uid="{00000000-0005-0000-0000-00000C3D0000}"/>
    <cellStyle name="40% - Accent1 2 4 2 2 5" xfId="20828" xr:uid="{00000000-0005-0000-0000-00000D3D0000}"/>
    <cellStyle name="40% - Accent1 2 4 2 2 6" xfId="20829" xr:uid="{00000000-0005-0000-0000-00000E3D0000}"/>
    <cellStyle name="40% - Accent1 2 4 2 2 7" xfId="20830" xr:uid="{00000000-0005-0000-0000-00000F3D0000}"/>
    <cellStyle name="40% - Accent1 2 4 2 2 8" xfId="20831" xr:uid="{00000000-0005-0000-0000-0000103D0000}"/>
    <cellStyle name="40% - Accent1 2 4 2 2 9" xfId="20832" xr:uid="{00000000-0005-0000-0000-0000113D0000}"/>
    <cellStyle name="40% - Accent1 2 4 2 2_OATT calc" xfId="20833" xr:uid="{00000000-0005-0000-0000-0000123D0000}"/>
    <cellStyle name="40% - Accent1 2 4 2 3" xfId="5755" xr:uid="{00000000-0005-0000-0000-0000133D0000}"/>
    <cellStyle name="40% - Accent1 2 4 2 3 2" xfId="20834" xr:uid="{00000000-0005-0000-0000-0000143D0000}"/>
    <cellStyle name="40% - Accent1 2 4 2 3 2 2" xfId="20835" xr:uid="{00000000-0005-0000-0000-0000153D0000}"/>
    <cellStyle name="40% - Accent1 2 4 2 3 2 3" xfId="20836" xr:uid="{00000000-0005-0000-0000-0000163D0000}"/>
    <cellStyle name="40% - Accent1 2 4 2 3 2_OATT calc" xfId="20837" xr:uid="{00000000-0005-0000-0000-0000173D0000}"/>
    <cellStyle name="40% - Accent1 2 4 2 3 3" xfId="20838" xr:uid="{00000000-0005-0000-0000-0000183D0000}"/>
    <cellStyle name="40% - Accent1 2 4 2 3 4" xfId="20839" xr:uid="{00000000-0005-0000-0000-0000193D0000}"/>
    <cellStyle name="40% - Accent1 2 4 2 3 5" xfId="20840" xr:uid="{00000000-0005-0000-0000-00001A3D0000}"/>
    <cellStyle name="40% - Accent1 2 4 2 3_OATT calc" xfId="20841" xr:uid="{00000000-0005-0000-0000-00001B3D0000}"/>
    <cellStyle name="40% - Accent1 2 4 2 4" xfId="20842" xr:uid="{00000000-0005-0000-0000-00001C3D0000}"/>
    <cellStyle name="40% - Accent1 2 4 2 4 2" xfId="20843" xr:uid="{00000000-0005-0000-0000-00001D3D0000}"/>
    <cellStyle name="40% - Accent1 2 4 2 4 2 2" xfId="20844" xr:uid="{00000000-0005-0000-0000-00001E3D0000}"/>
    <cellStyle name="40% - Accent1 2 4 2 4 2 3" xfId="20845" xr:uid="{00000000-0005-0000-0000-00001F3D0000}"/>
    <cellStyle name="40% - Accent1 2 4 2 4 2_OATT calc" xfId="20846" xr:uid="{00000000-0005-0000-0000-0000203D0000}"/>
    <cellStyle name="40% - Accent1 2 4 2 4 3" xfId="20847" xr:uid="{00000000-0005-0000-0000-0000213D0000}"/>
    <cellStyle name="40% - Accent1 2 4 2 4 4" xfId="20848" xr:uid="{00000000-0005-0000-0000-0000223D0000}"/>
    <cellStyle name="40% - Accent1 2 4 2 4_OATT calc" xfId="20849" xr:uid="{00000000-0005-0000-0000-0000233D0000}"/>
    <cellStyle name="40% - Accent1 2 4 2 5" xfId="20850" xr:uid="{00000000-0005-0000-0000-0000243D0000}"/>
    <cellStyle name="40% - Accent1 2 4 2 5 2" xfId="20851" xr:uid="{00000000-0005-0000-0000-0000253D0000}"/>
    <cellStyle name="40% - Accent1 2 4 2 5 3" xfId="20852" xr:uid="{00000000-0005-0000-0000-0000263D0000}"/>
    <cellStyle name="40% - Accent1 2 4 2 5_OATT calc" xfId="20853" xr:uid="{00000000-0005-0000-0000-0000273D0000}"/>
    <cellStyle name="40% - Accent1 2 4 2 6" xfId="20854" xr:uid="{00000000-0005-0000-0000-0000283D0000}"/>
    <cellStyle name="40% - Accent1 2 4 2 7" xfId="20855" xr:uid="{00000000-0005-0000-0000-0000293D0000}"/>
    <cellStyle name="40% - Accent1 2 4 2 8" xfId="20856" xr:uid="{00000000-0005-0000-0000-00002A3D0000}"/>
    <cellStyle name="40% - Accent1 2 4 2 9" xfId="20857" xr:uid="{00000000-0005-0000-0000-00002B3D0000}"/>
    <cellStyle name="40% - Accent1 2 4 2_OATT calc" xfId="20858" xr:uid="{00000000-0005-0000-0000-00002C3D0000}"/>
    <cellStyle name="40% - Accent1 2 4 3" xfId="4377" xr:uid="{00000000-0005-0000-0000-00002D3D0000}"/>
    <cellStyle name="40% - Accent1 2 4 3 10" xfId="20859" xr:uid="{00000000-0005-0000-0000-00002E3D0000}"/>
    <cellStyle name="40% - Accent1 2 4 3 11" xfId="20860" xr:uid="{00000000-0005-0000-0000-00002F3D0000}"/>
    <cellStyle name="40% - Accent1 2 4 3 2" xfId="20861" xr:uid="{00000000-0005-0000-0000-0000303D0000}"/>
    <cellStyle name="40% - Accent1 2 4 3 2 2" xfId="20862" xr:uid="{00000000-0005-0000-0000-0000313D0000}"/>
    <cellStyle name="40% - Accent1 2 4 3 2 2 2" xfId="20863" xr:uid="{00000000-0005-0000-0000-0000323D0000}"/>
    <cellStyle name="40% - Accent1 2 4 3 2 2 3" xfId="20864" xr:uid="{00000000-0005-0000-0000-0000333D0000}"/>
    <cellStyle name="40% - Accent1 2 4 3 2 2_OATT calc" xfId="20865" xr:uid="{00000000-0005-0000-0000-0000343D0000}"/>
    <cellStyle name="40% - Accent1 2 4 3 2 3" xfId="20866" xr:uid="{00000000-0005-0000-0000-0000353D0000}"/>
    <cellStyle name="40% - Accent1 2 4 3 2 4" xfId="20867" xr:uid="{00000000-0005-0000-0000-0000363D0000}"/>
    <cellStyle name="40% - Accent1 2 4 3 2 5" xfId="20868" xr:uid="{00000000-0005-0000-0000-0000373D0000}"/>
    <cellStyle name="40% - Accent1 2 4 3 2_OATT calc" xfId="20869" xr:uid="{00000000-0005-0000-0000-0000383D0000}"/>
    <cellStyle name="40% - Accent1 2 4 3 3" xfId="20870" xr:uid="{00000000-0005-0000-0000-0000393D0000}"/>
    <cellStyle name="40% - Accent1 2 4 3 3 2" xfId="20871" xr:uid="{00000000-0005-0000-0000-00003A3D0000}"/>
    <cellStyle name="40% - Accent1 2 4 3 3 2 2" xfId="20872" xr:uid="{00000000-0005-0000-0000-00003B3D0000}"/>
    <cellStyle name="40% - Accent1 2 4 3 3 2 3" xfId="20873" xr:uid="{00000000-0005-0000-0000-00003C3D0000}"/>
    <cellStyle name="40% - Accent1 2 4 3 3 2_OATT calc" xfId="20874" xr:uid="{00000000-0005-0000-0000-00003D3D0000}"/>
    <cellStyle name="40% - Accent1 2 4 3 3 3" xfId="20875" xr:uid="{00000000-0005-0000-0000-00003E3D0000}"/>
    <cellStyle name="40% - Accent1 2 4 3 3 4" xfId="20876" xr:uid="{00000000-0005-0000-0000-00003F3D0000}"/>
    <cellStyle name="40% - Accent1 2 4 3 3_OATT calc" xfId="20877" xr:uid="{00000000-0005-0000-0000-0000403D0000}"/>
    <cellStyle name="40% - Accent1 2 4 3 4" xfId="20878" xr:uid="{00000000-0005-0000-0000-0000413D0000}"/>
    <cellStyle name="40% - Accent1 2 4 3 4 2" xfId="20879" xr:uid="{00000000-0005-0000-0000-0000423D0000}"/>
    <cellStyle name="40% - Accent1 2 4 3 4 3" xfId="20880" xr:uid="{00000000-0005-0000-0000-0000433D0000}"/>
    <cellStyle name="40% - Accent1 2 4 3 4_OATT calc" xfId="20881" xr:uid="{00000000-0005-0000-0000-0000443D0000}"/>
    <cellStyle name="40% - Accent1 2 4 3 5" xfId="20882" xr:uid="{00000000-0005-0000-0000-0000453D0000}"/>
    <cellStyle name="40% - Accent1 2 4 3 6" xfId="20883" xr:uid="{00000000-0005-0000-0000-0000463D0000}"/>
    <cellStyle name="40% - Accent1 2 4 3 7" xfId="20884" xr:uid="{00000000-0005-0000-0000-0000473D0000}"/>
    <cellStyle name="40% - Accent1 2 4 3 8" xfId="20885" xr:uid="{00000000-0005-0000-0000-0000483D0000}"/>
    <cellStyle name="40% - Accent1 2 4 3 9" xfId="20886" xr:uid="{00000000-0005-0000-0000-0000493D0000}"/>
    <cellStyle name="40% - Accent1 2 4 3_OATT calc" xfId="20887" xr:uid="{00000000-0005-0000-0000-00004A3D0000}"/>
    <cellStyle name="40% - Accent1 2 4 4" xfId="5277" xr:uid="{00000000-0005-0000-0000-00004B3D0000}"/>
    <cellStyle name="40% - Accent1 2 4 4 2" xfId="20888" xr:uid="{00000000-0005-0000-0000-00004C3D0000}"/>
    <cellStyle name="40% - Accent1 2 4 4 2 2" xfId="20889" xr:uid="{00000000-0005-0000-0000-00004D3D0000}"/>
    <cellStyle name="40% - Accent1 2 4 4 2 3" xfId="20890" xr:uid="{00000000-0005-0000-0000-00004E3D0000}"/>
    <cellStyle name="40% - Accent1 2 4 4 2_OATT calc" xfId="20891" xr:uid="{00000000-0005-0000-0000-00004F3D0000}"/>
    <cellStyle name="40% - Accent1 2 4 4 3" xfId="20892" xr:uid="{00000000-0005-0000-0000-0000503D0000}"/>
    <cellStyle name="40% - Accent1 2 4 4 4" xfId="20893" xr:uid="{00000000-0005-0000-0000-0000513D0000}"/>
    <cellStyle name="40% - Accent1 2 4 4 5" xfId="20894" xr:uid="{00000000-0005-0000-0000-0000523D0000}"/>
    <cellStyle name="40% - Accent1 2 4 4_OATT calc" xfId="20895" xr:uid="{00000000-0005-0000-0000-0000533D0000}"/>
    <cellStyle name="40% - Accent1 2 4 5" xfId="20896" xr:uid="{00000000-0005-0000-0000-0000543D0000}"/>
    <cellStyle name="40% - Accent1 2 4 5 2" xfId="20897" xr:uid="{00000000-0005-0000-0000-0000553D0000}"/>
    <cellStyle name="40% - Accent1 2 4 5 2 2" xfId="20898" xr:uid="{00000000-0005-0000-0000-0000563D0000}"/>
    <cellStyle name="40% - Accent1 2 4 5 2 3" xfId="20899" xr:uid="{00000000-0005-0000-0000-0000573D0000}"/>
    <cellStyle name="40% - Accent1 2 4 5 2_OATT calc" xfId="20900" xr:uid="{00000000-0005-0000-0000-0000583D0000}"/>
    <cellStyle name="40% - Accent1 2 4 5 3" xfId="20901" xr:uid="{00000000-0005-0000-0000-0000593D0000}"/>
    <cellStyle name="40% - Accent1 2 4 5 4" xfId="20902" xr:uid="{00000000-0005-0000-0000-00005A3D0000}"/>
    <cellStyle name="40% - Accent1 2 4 5_OATT calc" xfId="20903" xr:uid="{00000000-0005-0000-0000-00005B3D0000}"/>
    <cellStyle name="40% - Accent1 2 4 6" xfId="20904" xr:uid="{00000000-0005-0000-0000-00005C3D0000}"/>
    <cellStyle name="40% - Accent1 2 4 6 2" xfId="20905" xr:uid="{00000000-0005-0000-0000-00005D3D0000}"/>
    <cellStyle name="40% - Accent1 2 4 6 3" xfId="20906" xr:uid="{00000000-0005-0000-0000-00005E3D0000}"/>
    <cellStyle name="40% - Accent1 2 4 6_OATT calc" xfId="20907" xr:uid="{00000000-0005-0000-0000-00005F3D0000}"/>
    <cellStyle name="40% - Accent1 2 4 7" xfId="20908" xr:uid="{00000000-0005-0000-0000-0000603D0000}"/>
    <cellStyle name="40% - Accent1 2 4 8" xfId="20909" xr:uid="{00000000-0005-0000-0000-0000613D0000}"/>
    <cellStyle name="40% - Accent1 2 4 9" xfId="20910" xr:uid="{00000000-0005-0000-0000-0000623D0000}"/>
    <cellStyle name="40% - Accent1 2 4_OATT calc" xfId="20911" xr:uid="{00000000-0005-0000-0000-0000633D0000}"/>
    <cellStyle name="40% - Accent1 2 5" xfId="4017" xr:uid="{00000000-0005-0000-0000-0000643D0000}"/>
    <cellStyle name="40% - Accent1 2 5 2" xfId="20912" xr:uid="{00000000-0005-0000-0000-0000653D0000}"/>
    <cellStyle name="40% - Accent1 2 5 2 2" xfId="20913" xr:uid="{00000000-0005-0000-0000-0000663D0000}"/>
    <cellStyle name="40% - Accent1 2 5 2 3" xfId="20914" xr:uid="{00000000-0005-0000-0000-0000673D0000}"/>
    <cellStyle name="40% - Accent1 2 5 2_OATT calc" xfId="20915" xr:uid="{00000000-0005-0000-0000-0000683D0000}"/>
    <cellStyle name="40% - Accent1 2 5 3" xfId="20916" xr:uid="{00000000-0005-0000-0000-0000693D0000}"/>
    <cellStyle name="40% - Accent1 2 5 4" xfId="20917" xr:uid="{00000000-0005-0000-0000-00006A3D0000}"/>
    <cellStyle name="40% - Accent1 2 5 5" xfId="20918" xr:uid="{00000000-0005-0000-0000-00006B3D0000}"/>
    <cellStyle name="40% - Accent1 2 5_OATT calc" xfId="20919" xr:uid="{00000000-0005-0000-0000-00006C3D0000}"/>
    <cellStyle name="40% - Accent1 2 6" xfId="4142" xr:uid="{00000000-0005-0000-0000-00006D3D0000}"/>
    <cellStyle name="40% - Accent1 2 6 2" xfId="6031" xr:uid="{00000000-0005-0000-0000-00006E3D0000}"/>
    <cellStyle name="40% - Accent1 2 6 2 2" xfId="20920" xr:uid="{00000000-0005-0000-0000-00006F3D0000}"/>
    <cellStyle name="40% - Accent1 2 6 2 3" xfId="20921" xr:uid="{00000000-0005-0000-0000-0000703D0000}"/>
    <cellStyle name="40% - Accent1 2 6 2_OATT calc" xfId="20922" xr:uid="{00000000-0005-0000-0000-0000713D0000}"/>
    <cellStyle name="40% - Accent1 2 6 3" xfId="20923" xr:uid="{00000000-0005-0000-0000-0000723D0000}"/>
    <cellStyle name="40% - Accent1 2 6 4" xfId="20924" xr:uid="{00000000-0005-0000-0000-0000733D0000}"/>
    <cellStyle name="40% - Accent1 2 6_OATT calc" xfId="20925" xr:uid="{00000000-0005-0000-0000-0000743D0000}"/>
    <cellStyle name="40% - Accent1 2 7" xfId="2956" xr:uid="{00000000-0005-0000-0000-0000753D0000}"/>
    <cellStyle name="40% - Accent1 2 7 2" xfId="20926" xr:uid="{00000000-0005-0000-0000-0000763D0000}"/>
    <cellStyle name="40% - Accent1 2 7 3" xfId="20927" xr:uid="{00000000-0005-0000-0000-0000773D0000}"/>
    <cellStyle name="40% - Accent1 2 7_OATT calc" xfId="20928" xr:uid="{00000000-0005-0000-0000-0000783D0000}"/>
    <cellStyle name="40% - Accent1 2 8" xfId="20929" xr:uid="{00000000-0005-0000-0000-0000793D0000}"/>
    <cellStyle name="40% - Accent1 2 9" xfId="20930" xr:uid="{00000000-0005-0000-0000-00007A3D0000}"/>
    <cellStyle name="40% - Accent1 2_OATT calc" xfId="20931" xr:uid="{00000000-0005-0000-0000-00007B3D0000}"/>
    <cellStyle name="40% - Accent1 20" xfId="20932" xr:uid="{00000000-0005-0000-0000-00007C3D0000}"/>
    <cellStyle name="40% - Accent1 21" xfId="20933" xr:uid="{00000000-0005-0000-0000-00007D3D0000}"/>
    <cellStyle name="40% - Accent1 22" xfId="20934" xr:uid="{00000000-0005-0000-0000-00007E3D0000}"/>
    <cellStyle name="40% - Accent1 23" xfId="20935" xr:uid="{00000000-0005-0000-0000-00007F3D0000}"/>
    <cellStyle name="40% - Accent1 24" xfId="20936" xr:uid="{00000000-0005-0000-0000-0000803D0000}"/>
    <cellStyle name="40% - Accent1 25" xfId="20937" xr:uid="{00000000-0005-0000-0000-0000813D0000}"/>
    <cellStyle name="40% - Accent1 26" xfId="20938" xr:uid="{00000000-0005-0000-0000-0000823D0000}"/>
    <cellStyle name="40% - Accent1 27" xfId="20939" xr:uid="{00000000-0005-0000-0000-0000833D0000}"/>
    <cellStyle name="40% - Accent1 28" xfId="20940" xr:uid="{00000000-0005-0000-0000-0000843D0000}"/>
    <cellStyle name="40% - Accent1 29" xfId="20941" xr:uid="{00000000-0005-0000-0000-0000853D0000}"/>
    <cellStyle name="40% - Accent1 3" xfId="43" xr:uid="{00000000-0005-0000-0000-0000863D0000}"/>
    <cellStyle name="40% - Accent1 3 10" xfId="20942" xr:uid="{00000000-0005-0000-0000-0000873D0000}"/>
    <cellStyle name="40% - Accent1 3 11" xfId="20943" xr:uid="{00000000-0005-0000-0000-0000883D0000}"/>
    <cellStyle name="40% - Accent1 3 12" xfId="20944" xr:uid="{00000000-0005-0000-0000-0000893D0000}"/>
    <cellStyle name="40% - Accent1 3 13" xfId="20945" xr:uid="{00000000-0005-0000-0000-00008A3D0000}"/>
    <cellStyle name="40% - Accent1 3 14" xfId="20946" xr:uid="{00000000-0005-0000-0000-00008B3D0000}"/>
    <cellStyle name="40% - Accent1 3 15" xfId="20947" xr:uid="{00000000-0005-0000-0000-00008C3D0000}"/>
    <cellStyle name="40% - Accent1 3 2" xfId="44" xr:uid="{00000000-0005-0000-0000-00008D3D0000}"/>
    <cellStyle name="40% - Accent1 3 2 10" xfId="20948" xr:uid="{00000000-0005-0000-0000-00008E3D0000}"/>
    <cellStyle name="40% - Accent1 3 2 11" xfId="20949" xr:uid="{00000000-0005-0000-0000-00008F3D0000}"/>
    <cellStyle name="40% - Accent1 3 2 12" xfId="20950" xr:uid="{00000000-0005-0000-0000-0000903D0000}"/>
    <cellStyle name="40% - Accent1 3 2 13" xfId="20951" xr:uid="{00000000-0005-0000-0000-0000913D0000}"/>
    <cellStyle name="40% - Accent1 3 2 14" xfId="20952" xr:uid="{00000000-0005-0000-0000-0000923D0000}"/>
    <cellStyle name="40% - Accent1 3 2 2" xfId="3186" xr:uid="{00000000-0005-0000-0000-0000933D0000}"/>
    <cellStyle name="40% - Accent1 3 2 2 10" xfId="20953" xr:uid="{00000000-0005-0000-0000-0000943D0000}"/>
    <cellStyle name="40% - Accent1 3 2 2 11" xfId="20954" xr:uid="{00000000-0005-0000-0000-0000953D0000}"/>
    <cellStyle name="40% - Accent1 3 2 2 12" xfId="20955" xr:uid="{00000000-0005-0000-0000-0000963D0000}"/>
    <cellStyle name="40% - Accent1 3 2 2 2" xfId="3775" xr:uid="{00000000-0005-0000-0000-0000973D0000}"/>
    <cellStyle name="40% - Accent1 3 2 2 2 10" xfId="20956" xr:uid="{00000000-0005-0000-0000-0000983D0000}"/>
    <cellStyle name="40% - Accent1 3 2 2 2 11" xfId="20957" xr:uid="{00000000-0005-0000-0000-0000993D0000}"/>
    <cellStyle name="40% - Accent1 3 2 2 2 2" xfId="4876" xr:uid="{00000000-0005-0000-0000-00009A3D0000}"/>
    <cellStyle name="40% - Accent1 3 2 2 2 2 10" xfId="20958" xr:uid="{00000000-0005-0000-0000-00009B3D0000}"/>
    <cellStyle name="40% - Accent1 3 2 2 2 2 11" xfId="20959" xr:uid="{00000000-0005-0000-0000-00009C3D0000}"/>
    <cellStyle name="40% - Accent1 3 2 2 2 2 2" xfId="20960" xr:uid="{00000000-0005-0000-0000-00009D3D0000}"/>
    <cellStyle name="40% - Accent1 3 2 2 2 2 2 2" xfId="20961" xr:uid="{00000000-0005-0000-0000-00009E3D0000}"/>
    <cellStyle name="40% - Accent1 3 2 2 2 2 2 2 2" xfId="20962" xr:uid="{00000000-0005-0000-0000-00009F3D0000}"/>
    <cellStyle name="40% - Accent1 3 2 2 2 2 2 2 3" xfId="20963" xr:uid="{00000000-0005-0000-0000-0000A03D0000}"/>
    <cellStyle name="40% - Accent1 3 2 2 2 2 2 2_OATT calc" xfId="20964" xr:uid="{00000000-0005-0000-0000-0000A13D0000}"/>
    <cellStyle name="40% - Accent1 3 2 2 2 2 2 3" xfId="20965" xr:uid="{00000000-0005-0000-0000-0000A23D0000}"/>
    <cellStyle name="40% - Accent1 3 2 2 2 2 2 4" xfId="20966" xr:uid="{00000000-0005-0000-0000-0000A33D0000}"/>
    <cellStyle name="40% - Accent1 3 2 2 2 2 2 5" xfId="20967" xr:uid="{00000000-0005-0000-0000-0000A43D0000}"/>
    <cellStyle name="40% - Accent1 3 2 2 2 2 2_OATT calc" xfId="20968" xr:uid="{00000000-0005-0000-0000-0000A53D0000}"/>
    <cellStyle name="40% - Accent1 3 2 2 2 2 3" xfId="20969" xr:uid="{00000000-0005-0000-0000-0000A63D0000}"/>
    <cellStyle name="40% - Accent1 3 2 2 2 2 3 2" xfId="20970" xr:uid="{00000000-0005-0000-0000-0000A73D0000}"/>
    <cellStyle name="40% - Accent1 3 2 2 2 2 3 2 2" xfId="20971" xr:uid="{00000000-0005-0000-0000-0000A83D0000}"/>
    <cellStyle name="40% - Accent1 3 2 2 2 2 3 2 3" xfId="20972" xr:uid="{00000000-0005-0000-0000-0000A93D0000}"/>
    <cellStyle name="40% - Accent1 3 2 2 2 2 3 2_OATT calc" xfId="20973" xr:uid="{00000000-0005-0000-0000-0000AA3D0000}"/>
    <cellStyle name="40% - Accent1 3 2 2 2 2 3 3" xfId="20974" xr:uid="{00000000-0005-0000-0000-0000AB3D0000}"/>
    <cellStyle name="40% - Accent1 3 2 2 2 2 3 4" xfId="20975" xr:uid="{00000000-0005-0000-0000-0000AC3D0000}"/>
    <cellStyle name="40% - Accent1 3 2 2 2 2 3_OATT calc" xfId="20976" xr:uid="{00000000-0005-0000-0000-0000AD3D0000}"/>
    <cellStyle name="40% - Accent1 3 2 2 2 2 4" xfId="20977" xr:uid="{00000000-0005-0000-0000-0000AE3D0000}"/>
    <cellStyle name="40% - Accent1 3 2 2 2 2 4 2" xfId="20978" xr:uid="{00000000-0005-0000-0000-0000AF3D0000}"/>
    <cellStyle name="40% - Accent1 3 2 2 2 2 4 3" xfId="20979" xr:uid="{00000000-0005-0000-0000-0000B03D0000}"/>
    <cellStyle name="40% - Accent1 3 2 2 2 2 4_OATT calc" xfId="20980" xr:uid="{00000000-0005-0000-0000-0000B13D0000}"/>
    <cellStyle name="40% - Accent1 3 2 2 2 2 5" xfId="20981" xr:uid="{00000000-0005-0000-0000-0000B23D0000}"/>
    <cellStyle name="40% - Accent1 3 2 2 2 2 6" xfId="20982" xr:uid="{00000000-0005-0000-0000-0000B33D0000}"/>
    <cellStyle name="40% - Accent1 3 2 2 2 2 7" xfId="20983" xr:uid="{00000000-0005-0000-0000-0000B43D0000}"/>
    <cellStyle name="40% - Accent1 3 2 2 2 2 8" xfId="20984" xr:uid="{00000000-0005-0000-0000-0000B53D0000}"/>
    <cellStyle name="40% - Accent1 3 2 2 2 2 9" xfId="20985" xr:uid="{00000000-0005-0000-0000-0000B63D0000}"/>
    <cellStyle name="40% - Accent1 3 2 2 2 2_OATT calc" xfId="20986" xr:uid="{00000000-0005-0000-0000-0000B73D0000}"/>
    <cellStyle name="40% - Accent1 3 2 2 2 3" xfId="5835" xr:uid="{00000000-0005-0000-0000-0000B83D0000}"/>
    <cellStyle name="40% - Accent1 3 2 2 2 3 2" xfId="20987" xr:uid="{00000000-0005-0000-0000-0000B93D0000}"/>
    <cellStyle name="40% - Accent1 3 2 2 2 3 2 2" xfId="20988" xr:uid="{00000000-0005-0000-0000-0000BA3D0000}"/>
    <cellStyle name="40% - Accent1 3 2 2 2 3 2 3" xfId="20989" xr:uid="{00000000-0005-0000-0000-0000BB3D0000}"/>
    <cellStyle name="40% - Accent1 3 2 2 2 3 2_OATT calc" xfId="20990" xr:uid="{00000000-0005-0000-0000-0000BC3D0000}"/>
    <cellStyle name="40% - Accent1 3 2 2 2 3 3" xfId="20991" xr:uid="{00000000-0005-0000-0000-0000BD3D0000}"/>
    <cellStyle name="40% - Accent1 3 2 2 2 3 4" xfId="20992" xr:uid="{00000000-0005-0000-0000-0000BE3D0000}"/>
    <cellStyle name="40% - Accent1 3 2 2 2 3 5" xfId="20993" xr:uid="{00000000-0005-0000-0000-0000BF3D0000}"/>
    <cellStyle name="40% - Accent1 3 2 2 2 3_OATT calc" xfId="20994" xr:uid="{00000000-0005-0000-0000-0000C03D0000}"/>
    <cellStyle name="40% - Accent1 3 2 2 2 4" xfId="20995" xr:uid="{00000000-0005-0000-0000-0000C13D0000}"/>
    <cellStyle name="40% - Accent1 3 2 2 2 4 2" xfId="20996" xr:uid="{00000000-0005-0000-0000-0000C23D0000}"/>
    <cellStyle name="40% - Accent1 3 2 2 2 4 2 2" xfId="20997" xr:uid="{00000000-0005-0000-0000-0000C33D0000}"/>
    <cellStyle name="40% - Accent1 3 2 2 2 4 2 3" xfId="20998" xr:uid="{00000000-0005-0000-0000-0000C43D0000}"/>
    <cellStyle name="40% - Accent1 3 2 2 2 4 2_OATT calc" xfId="20999" xr:uid="{00000000-0005-0000-0000-0000C53D0000}"/>
    <cellStyle name="40% - Accent1 3 2 2 2 4 3" xfId="21000" xr:uid="{00000000-0005-0000-0000-0000C63D0000}"/>
    <cellStyle name="40% - Accent1 3 2 2 2 4 4" xfId="21001" xr:uid="{00000000-0005-0000-0000-0000C73D0000}"/>
    <cellStyle name="40% - Accent1 3 2 2 2 4_OATT calc" xfId="21002" xr:uid="{00000000-0005-0000-0000-0000C83D0000}"/>
    <cellStyle name="40% - Accent1 3 2 2 2 5" xfId="21003" xr:uid="{00000000-0005-0000-0000-0000C93D0000}"/>
    <cellStyle name="40% - Accent1 3 2 2 2 5 2" xfId="21004" xr:uid="{00000000-0005-0000-0000-0000CA3D0000}"/>
    <cellStyle name="40% - Accent1 3 2 2 2 5 3" xfId="21005" xr:uid="{00000000-0005-0000-0000-0000CB3D0000}"/>
    <cellStyle name="40% - Accent1 3 2 2 2 5_OATT calc" xfId="21006" xr:uid="{00000000-0005-0000-0000-0000CC3D0000}"/>
    <cellStyle name="40% - Accent1 3 2 2 2 6" xfId="21007" xr:uid="{00000000-0005-0000-0000-0000CD3D0000}"/>
    <cellStyle name="40% - Accent1 3 2 2 2 7" xfId="21008" xr:uid="{00000000-0005-0000-0000-0000CE3D0000}"/>
    <cellStyle name="40% - Accent1 3 2 2 2 8" xfId="21009" xr:uid="{00000000-0005-0000-0000-0000CF3D0000}"/>
    <cellStyle name="40% - Accent1 3 2 2 2 9" xfId="21010" xr:uid="{00000000-0005-0000-0000-0000D03D0000}"/>
    <cellStyle name="40% - Accent1 3 2 2 2_OATT calc" xfId="21011" xr:uid="{00000000-0005-0000-0000-0000D13D0000}"/>
    <cellStyle name="40% - Accent1 3 2 2 3" xfId="4458" xr:uid="{00000000-0005-0000-0000-0000D23D0000}"/>
    <cellStyle name="40% - Accent1 3 2 2 3 10" xfId="21012" xr:uid="{00000000-0005-0000-0000-0000D33D0000}"/>
    <cellStyle name="40% - Accent1 3 2 2 3 11" xfId="21013" xr:uid="{00000000-0005-0000-0000-0000D43D0000}"/>
    <cellStyle name="40% - Accent1 3 2 2 3 2" xfId="21014" xr:uid="{00000000-0005-0000-0000-0000D53D0000}"/>
    <cellStyle name="40% - Accent1 3 2 2 3 2 2" xfId="21015" xr:uid="{00000000-0005-0000-0000-0000D63D0000}"/>
    <cellStyle name="40% - Accent1 3 2 2 3 2 2 2" xfId="21016" xr:uid="{00000000-0005-0000-0000-0000D73D0000}"/>
    <cellStyle name="40% - Accent1 3 2 2 3 2 2 3" xfId="21017" xr:uid="{00000000-0005-0000-0000-0000D83D0000}"/>
    <cellStyle name="40% - Accent1 3 2 2 3 2 2_OATT calc" xfId="21018" xr:uid="{00000000-0005-0000-0000-0000D93D0000}"/>
    <cellStyle name="40% - Accent1 3 2 2 3 2 3" xfId="21019" xr:uid="{00000000-0005-0000-0000-0000DA3D0000}"/>
    <cellStyle name="40% - Accent1 3 2 2 3 2 4" xfId="21020" xr:uid="{00000000-0005-0000-0000-0000DB3D0000}"/>
    <cellStyle name="40% - Accent1 3 2 2 3 2 5" xfId="21021" xr:uid="{00000000-0005-0000-0000-0000DC3D0000}"/>
    <cellStyle name="40% - Accent1 3 2 2 3 2_OATT calc" xfId="21022" xr:uid="{00000000-0005-0000-0000-0000DD3D0000}"/>
    <cellStyle name="40% - Accent1 3 2 2 3 3" xfId="21023" xr:uid="{00000000-0005-0000-0000-0000DE3D0000}"/>
    <cellStyle name="40% - Accent1 3 2 2 3 3 2" xfId="21024" xr:uid="{00000000-0005-0000-0000-0000DF3D0000}"/>
    <cellStyle name="40% - Accent1 3 2 2 3 3 2 2" xfId="21025" xr:uid="{00000000-0005-0000-0000-0000E03D0000}"/>
    <cellStyle name="40% - Accent1 3 2 2 3 3 2 3" xfId="21026" xr:uid="{00000000-0005-0000-0000-0000E13D0000}"/>
    <cellStyle name="40% - Accent1 3 2 2 3 3 2_OATT calc" xfId="21027" xr:uid="{00000000-0005-0000-0000-0000E23D0000}"/>
    <cellStyle name="40% - Accent1 3 2 2 3 3 3" xfId="21028" xr:uid="{00000000-0005-0000-0000-0000E33D0000}"/>
    <cellStyle name="40% - Accent1 3 2 2 3 3 4" xfId="21029" xr:uid="{00000000-0005-0000-0000-0000E43D0000}"/>
    <cellStyle name="40% - Accent1 3 2 2 3 3_OATT calc" xfId="21030" xr:uid="{00000000-0005-0000-0000-0000E53D0000}"/>
    <cellStyle name="40% - Accent1 3 2 2 3 4" xfId="21031" xr:uid="{00000000-0005-0000-0000-0000E63D0000}"/>
    <cellStyle name="40% - Accent1 3 2 2 3 4 2" xfId="21032" xr:uid="{00000000-0005-0000-0000-0000E73D0000}"/>
    <cellStyle name="40% - Accent1 3 2 2 3 4 3" xfId="21033" xr:uid="{00000000-0005-0000-0000-0000E83D0000}"/>
    <cellStyle name="40% - Accent1 3 2 2 3 4_OATT calc" xfId="21034" xr:uid="{00000000-0005-0000-0000-0000E93D0000}"/>
    <cellStyle name="40% - Accent1 3 2 2 3 5" xfId="21035" xr:uid="{00000000-0005-0000-0000-0000EA3D0000}"/>
    <cellStyle name="40% - Accent1 3 2 2 3 6" xfId="21036" xr:uid="{00000000-0005-0000-0000-0000EB3D0000}"/>
    <cellStyle name="40% - Accent1 3 2 2 3 7" xfId="21037" xr:uid="{00000000-0005-0000-0000-0000EC3D0000}"/>
    <cellStyle name="40% - Accent1 3 2 2 3 8" xfId="21038" xr:uid="{00000000-0005-0000-0000-0000ED3D0000}"/>
    <cellStyle name="40% - Accent1 3 2 2 3 9" xfId="21039" xr:uid="{00000000-0005-0000-0000-0000EE3D0000}"/>
    <cellStyle name="40% - Accent1 3 2 2 3_OATT calc" xfId="21040" xr:uid="{00000000-0005-0000-0000-0000EF3D0000}"/>
    <cellStyle name="40% - Accent1 3 2 2 4" xfId="5358" xr:uid="{00000000-0005-0000-0000-0000F03D0000}"/>
    <cellStyle name="40% - Accent1 3 2 2 4 2" xfId="21041" xr:uid="{00000000-0005-0000-0000-0000F13D0000}"/>
    <cellStyle name="40% - Accent1 3 2 2 4 2 2" xfId="21042" xr:uid="{00000000-0005-0000-0000-0000F23D0000}"/>
    <cellStyle name="40% - Accent1 3 2 2 4 2 3" xfId="21043" xr:uid="{00000000-0005-0000-0000-0000F33D0000}"/>
    <cellStyle name="40% - Accent1 3 2 2 4 2_OATT calc" xfId="21044" xr:uid="{00000000-0005-0000-0000-0000F43D0000}"/>
    <cellStyle name="40% - Accent1 3 2 2 4 3" xfId="21045" xr:uid="{00000000-0005-0000-0000-0000F53D0000}"/>
    <cellStyle name="40% - Accent1 3 2 2 4 4" xfId="21046" xr:uid="{00000000-0005-0000-0000-0000F63D0000}"/>
    <cellStyle name="40% - Accent1 3 2 2 4 5" xfId="21047" xr:uid="{00000000-0005-0000-0000-0000F73D0000}"/>
    <cellStyle name="40% - Accent1 3 2 2 4_OATT calc" xfId="21048" xr:uid="{00000000-0005-0000-0000-0000F83D0000}"/>
    <cellStyle name="40% - Accent1 3 2 2 5" xfId="21049" xr:uid="{00000000-0005-0000-0000-0000F93D0000}"/>
    <cellStyle name="40% - Accent1 3 2 2 5 2" xfId="21050" xr:uid="{00000000-0005-0000-0000-0000FA3D0000}"/>
    <cellStyle name="40% - Accent1 3 2 2 5 2 2" xfId="21051" xr:uid="{00000000-0005-0000-0000-0000FB3D0000}"/>
    <cellStyle name="40% - Accent1 3 2 2 5 2 3" xfId="21052" xr:uid="{00000000-0005-0000-0000-0000FC3D0000}"/>
    <cellStyle name="40% - Accent1 3 2 2 5 2_OATT calc" xfId="21053" xr:uid="{00000000-0005-0000-0000-0000FD3D0000}"/>
    <cellStyle name="40% - Accent1 3 2 2 5 3" xfId="21054" xr:uid="{00000000-0005-0000-0000-0000FE3D0000}"/>
    <cellStyle name="40% - Accent1 3 2 2 5 4" xfId="21055" xr:uid="{00000000-0005-0000-0000-0000FF3D0000}"/>
    <cellStyle name="40% - Accent1 3 2 2 5_OATT calc" xfId="21056" xr:uid="{00000000-0005-0000-0000-0000003E0000}"/>
    <cellStyle name="40% - Accent1 3 2 2 6" xfId="21057" xr:uid="{00000000-0005-0000-0000-0000013E0000}"/>
    <cellStyle name="40% - Accent1 3 2 2 6 2" xfId="21058" xr:uid="{00000000-0005-0000-0000-0000023E0000}"/>
    <cellStyle name="40% - Accent1 3 2 2 6 3" xfId="21059" xr:uid="{00000000-0005-0000-0000-0000033E0000}"/>
    <cellStyle name="40% - Accent1 3 2 2 6_OATT calc" xfId="21060" xr:uid="{00000000-0005-0000-0000-0000043E0000}"/>
    <cellStyle name="40% - Accent1 3 2 2 7" xfId="21061" xr:uid="{00000000-0005-0000-0000-0000053E0000}"/>
    <cellStyle name="40% - Accent1 3 2 2 8" xfId="21062" xr:uid="{00000000-0005-0000-0000-0000063E0000}"/>
    <cellStyle name="40% - Accent1 3 2 2 9" xfId="21063" xr:uid="{00000000-0005-0000-0000-0000073E0000}"/>
    <cellStyle name="40% - Accent1 3 2 2_OATT calc" xfId="21064" xr:uid="{00000000-0005-0000-0000-0000083E0000}"/>
    <cellStyle name="40% - Accent1 3 2 3" xfId="3342" xr:uid="{00000000-0005-0000-0000-0000093E0000}"/>
    <cellStyle name="40% - Accent1 3 2 3 10" xfId="21065" xr:uid="{00000000-0005-0000-0000-00000A3E0000}"/>
    <cellStyle name="40% - Accent1 3 2 3 11" xfId="21066" xr:uid="{00000000-0005-0000-0000-00000B3E0000}"/>
    <cellStyle name="40% - Accent1 3 2 3 12" xfId="21067" xr:uid="{00000000-0005-0000-0000-00000C3E0000}"/>
    <cellStyle name="40% - Accent1 3 2 3 2" xfId="3924" xr:uid="{00000000-0005-0000-0000-00000D3E0000}"/>
    <cellStyle name="40% - Accent1 3 2 3 2 10" xfId="21068" xr:uid="{00000000-0005-0000-0000-00000E3E0000}"/>
    <cellStyle name="40% - Accent1 3 2 3 2 11" xfId="21069" xr:uid="{00000000-0005-0000-0000-00000F3E0000}"/>
    <cellStyle name="40% - Accent1 3 2 3 2 2" xfId="5025" xr:uid="{00000000-0005-0000-0000-0000103E0000}"/>
    <cellStyle name="40% - Accent1 3 2 3 2 2 10" xfId="21070" xr:uid="{00000000-0005-0000-0000-0000113E0000}"/>
    <cellStyle name="40% - Accent1 3 2 3 2 2 11" xfId="21071" xr:uid="{00000000-0005-0000-0000-0000123E0000}"/>
    <cellStyle name="40% - Accent1 3 2 3 2 2 2" xfId="21072" xr:uid="{00000000-0005-0000-0000-0000133E0000}"/>
    <cellStyle name="40% - Accent1 3 2 3 2 2 2 2" xfId="21073" xr:uid="{00000000-0005-0000-0000-0000143E0000}"/>
    <cellStyle name="40% - Accent1 3 2 3 2 2 2 2 2" xfId="21074" xr:uid="{00000000-0005-0000-0000-0000153E0000}"/>
    <cellStyle name="40% - Accent1 3 2 3 2 2 2 2 3" xfId="21075" xr:uid="{00000000-0005-0000-0000-0000163E0000}"/>
    <cellStyle name="40% - Accent1 3 2 3 2 2 2 2_OATT calc" xfId="21076" xr:uid="{00000000-0005-0000-0000-0000173E0000}"/>
    <cellStyle name="40% - Accent1 3 2 3 2 2 2 3" xfId="21077" xr:uid="{00000000-0005-0000-0000-0000183E0000}"/>
    <cellStyle name="40% - Accent1 3 2 3 2 2 2 4" xfId="21078" xr:uid="{00000000-0005-0000-0000-0000193E0000}"/>
    <cellStyle name="40% - Accent1 3 2 3 2 2 2 5" xfId="21079" xr:uid="{00000000-0005-0000-0000-00001A3E0000}"/>
    <cellStyle name="40% - Accent1 3 2 3 2 2 2_OATT calc" xfId="21080" xr:uid="{00000000-0005-0000-0000-00001B3E0000}"/>
    <cellStyle name="40% - Accent1 3 2 3 2 2 3" xfId="21081" xr:uid="{00000000-0005-0000-0000-00001C3E0000}"/>
    <cellStyle name="40% - Accent1 3 2 3 2 2 3 2" xfId="21082" xr:uid="{00000000-0005-0000-0000-00001D3E0000}"/>
    <cellStyle name="40% - Accent1 3 2 3 2 2 3 2 2" xfId="21083" xr:uid="{00000000-0005-0000-0000-00001E3E0000}"/>
    <cellStyle name="40% - Accent1 3 2 3 2 2 3 2 3" xfId="21084" xr:uid="{00000000-0005-0000-0000-00001F3E0000}"/>
    <cellStyle name="40% - Accent1 3 2 3 2 2 3 2_OATT calc" xfId="21085" xr:uid="{00000000-0005-0000-0000-0000203E0000}"/>
    <cellStyle name="40% - Accent1 3 2 3 2 2 3 3" xfId="21086" xr:uid="{00000000-0005-0000-0000-0000213E0000}"/>
    <cellStyle name="40% - Accent1 3 2 3 2 2 3 4" xfId="21087" xr:uid="{00000000-0005-0000-0000-0000223E0000}"/>
    <cellStyle name="40% - Accent1 3 2 3 2 2 3_OATT calc" xfId="21088" xr:uid="{00000000-0005-0000-0000-0000233E0000}"/>
    <cellStyle name="40% - Accent1 3 2 3 2 2 4" xfId="21089" xr:uid="{00000000-0005-0000-0000-0000243E0000}"/>
    <cellStyle name="40% - Accent1 3 2 3 2 2 4 2" xfId="21090" xr:uid="{00000000-0005-0000-0000-0000253E0000}"/>
    <cellStyle name="40% - Accent1 3 2 3 2 2 4 3" xfId="21091" xr:uid="{00000000-0005-0000-0000-0000263E0000}"/>
    <cellStyle name="40% - Accent1 3 2 3 2 2 4_OATT calc" xfId="21092" xr:uid="{00000000-0005-0000-0000-0000273E0000}"/>
    <cellStyle name="40% - Accent1 3 2 3 2 2 5" xfId="21093" xr:uid="{00000000-0005-0000-0000-0000283E0000}"/>
    <cellStyle name="40% - Accent1 3 2 3 2 2 6" xfId="21094" xr:uid="{00000000-0005-0000-0000-0000293E0000}"/>
    <cellStyle name="40% - Accent1 3 2 3 2 2 7" xfId="21095" xr:uid="{00000000-0005-0000-0000-00002A3E0000}"/>
    <cellStyle name="40% - Accent1 3 2 3 2 2 8" xfId="21096" xr:uid="{00000000-0005-0000-0000-00002B3E0000}"/>
    <cellStyle name="40% - Accent1 3 2 3 2 2 9" xfId="21097" xr:uid="{00000000-0005-0000-0000-00002C3E0000}"/>
    <cellStyle name="40% - Accent1 3 2 3 2 2_OATT calc" xfId="21098" xr:uid="{00000000-0005-0000-0000-00002D3E0000}"/>
    <cellStyle name="40% - Accent1 3 2 3 2 3" xfId="5980" xr:uid="{00000000-0005-0000-0000-00002E3E0000}"/>
    <cellStyle name="40% - Accent1 3 2 3 2 3 2" xfId="21099" xr:uid="{00000000-0005-0000-0000-00002F3E0000}"/>
    <cellStyle name="40% - Accent1 3 2 3 2 3 2 2" xfId="21100" xr:uid="{00000000-0005-0000-0000-0000303E0000}"/>
    <cellStyle name="40% - Accent1 3 2 3 2 3 2 3" xfId="21101" xr:uid="{00000000-0005-0000-0000-0000313E0000}"/>
    <cellStyle name="40% - Accent1 3 2 3 2 3 2_OATT calc" xfId="21102" xr:uid="{00000000-0005-0000-0000-0000323E0000}"/>
    <cellStyle name="40% - Accent1 3 2 3 2 3 3" xfId="21103" xr:uid="{00000000-0005-0000-0000-0000333E0000}"/>
    <cellStyle name="40% - Accent1 3 2 3 2 3 4" xfId="21104" xr:uid="{00000000-0005-0000-0000-0000343E0000}"/>
    <cellStyle name="40% - Accent1 3 2 3 2 3 5" xfId="21105" xr:uid="{00000000-0005-0000-0000-0000353E0000}"/>
    <cellStyle name="40% - Accent1 3 2 3 2 3_OATT calc" xfId="21106" xr:uid="{00000000-0005-0000-0000-0000363E0000}"/>
    <cellStyle name="40% - Accent1 3 2 3 2 4" xfId="21107" xr:uid="{00000000-0005-0000-0000-0000373E0000}"/>
    <cellStyle name="40% - Accent1 3 2 3 2 4 2" xfId="21108" xr:uid="{00000000-0005-0000-0000-0000383E0000}"/>
    <cellStyle name="40% - Accent1 3 2 3 2 4 2 2" xfId="21109" xr:uid="{00000000-0005-0000-0000-0000393E0000}"/>
    <cellStyle name="40% - Accent1 3 2 3 2 4 2 3" xfId="21110" xr:uid="{00000000-0005-0000-0000-00003A3E0000}"/>
    <cellStyle name="40% - Accent1 3 2 3 2 4 2_OATT calc" xfId="21111" xr:uid="{00000000-0005-0000-0000-00003B3E0000}"/>
    <cellStyle name="40% - Accent1 3 2 3 2 4 3" xfId="21112" xr:uid="{00000000-0005-0000-0000-00003C3E0000}"/>
    <cellStyle name="40% - Accent1 3 2 3 2 4 4" xfId="21113" xr:uid="{00000000-0005-0000-0000-00003D3E0000}"/>
    <cellStyle name="40% - Accent1 3 2 3 2 4_OATT calc" xfId="21114" xr:uid="{00000000-0005-0000-0000-00003E3E0000}"/>
    <cellStyle name="40% - Accent1 3 2 3 2 5" xfId="21115" xr:uid="{00000000-0005-0000-0000-00003F3E0000}"/>
    <cellStyle name="40% - Accent1 3 2 3 2 5 2" xfId="21116" xr:uid="{00000000-0005-0000-0000-0000403E0000}"/>
    <cellStyle name="40% - Accent1 3 2 3 2 5 3" xfId="21117" xr:uid="{00000000-0005-0000-0000-0000413E0000}"/>
    <cellStyle name="40% - Accent1 3 2 3 2 5_OATT calc" xfId="21118" xr:uid="{00000000-0005-0000-0000-0000423E0000}"/>
    <cellStyle name="40% - Accent1 3 2 3 2 6" xfId="21119" xr:uid="{00000000-0005-0000-0000-0000433E0000}"/>
    <cellStyle name="40% - Accent1 3 2 3 2 7" xfId="21120" xr:uid="{00000000-0005-0000-0000-0000443E0000}"/>
    <cellStyle name="40% - Accent1 3 2 3 2 8" xfId="21121" xr:uid="{00000000-0005-0000-0000-0000453E0000}"/>
    <cellStyle name="40% - Accent1 3 2 3 2 9" xfId="21122" xr:uid="{00000000-0005-0000-0000-0000463E0000}"/>
    <cellStyle name="40% - Accent1 3 2 3 2_OATT calc" xfId="21123" xr:uid="{00000000-0005-0000-0000-0000473E0000}"/>
    <cellStyle name="40% - Accent1 3 2 3 3" xfId="4607" xr:uid="{00000000-0005-0000-0000-0000483E0000}"/>
    <cellStyle name="40% - Accent1 3 2 3 3 10" xfId="21124" xr:uid="{00000000-0005-0000-0000-0000493E0000}"/>
    <cellStyle name="40% - Accent1 3 2 3 3 11" xfId="21125" xr:uid="{00000000-0005-0000-0000-00004A3E0000}"/>
    <cellStyle name="40% - Accent1 3 2 3 3 2" xfId="21126" xr:uid="{00000000-0005-0000-0000-00004B3E0000}"/>
    <cellStyle name="40% - Accent1 3 2 3 3 2 2" xfId="21127" xr:uid="{00000000-0005-0000-0000-00004C3E0000}"/>
    <cellStyle name="40% - Accent1 3 2 3 3 2 2 2" xfId="21128" xr:uid="{00000000-0005-0000-0000-00004D3E0000}"/>
    <cellStyle name="40% - Accent1 3 2 3 3 2 2 3" xfId="21129" xr:uid="{00000000-0005-0000-0000-00004E3E0000}"/>
    <cellStyle name="40% - Accent1 3 2 3 3 2 2_OATT calc" xfId="21130" xr:uid="{00000000-0005-0000-0000-00004F3E0000}"/>
    <cellStyle name="40% - Accent1 3 2 3 3 2 3" xfId="21131" xr:uid="{00000000-0005-0000-0000-0000503E0000}"/>
    <cellStyle name="40% - Accent1 3 2 3 3 2 4" xfId="21132" xr:uid="{00000000-0005-0000-0000-0000513E0000}"/>
    <cellStyle name="40% - Accent1 3 2 3 3 2 5" xfId="21133" xr:uid="{00000000-0005-0000-0000-0000523E0000}"/>
    <cellStyle name="40% - Accent1 3 2 3 3 2_OATT calc" xfId="21134" xr:uid="{00000000-0005-0000-0000-0000533E0000}"/>
    <cellStyle name="40% - Accent1 3 2 3 3 3" xfId="21135" xr:uid="{00000000-0005-0000-0000-0000543E0000}"/>
    <cellStyle name="40% - Accent1 3 2 3 3 3 2" xfId="21136" xr:uid="{00000000-0005-0000-0000-0000553E0000}"/>
    <cellStyle name="40% - Accent1 3 2 3 3 3 2 2" xfId="21137" xr:uid="{00000000-0005-0000-0000-0000563E0000}"/>
    <cellStyle name="40% - Accent1 3 2 3 3 3 2 3" xfId="21138" xr:uid="{00000000-0005-0000-0000-0000573E0000}"/>
    <cellStyle name="40% - Accent1 3 2 3 3 3 2_OATT calc" xfId="21139" xr:uid="{00000000-0005-0000-0000-0000583E0000}"/>
    <cellStyle name="40% - Accent1 3 2 3 3 3 3" xfId="21140" xr:uid="{00000000-0005-0000-0000-0000593E0000}"/>
    <cellStyle name="40% - Accent1 3 2 3 3 3 4" xfId="21141" xr:uid="{00000000-0005-0000-0000-00005A3E0000}"/>
    <cellStyle name="40% - Accent1 3 2 3 3 3_OATT calc" xfId="21142" xr:uid="{00000000-0005-0000-0000-00005B3E0000}"/>
    <cellStyle name="40% - Accent1 3 2 3 3 4" xfId="21143" xr:uid="{00000000-0005-0000-0000-00005C3E0000}"/>
    <cellStyle name="40% - Accent1 3 2 3 3 4 2" xfId="21144" xr:uid="{00000000-0005-0000-0000-00005D3E0000}"/>
    <cellStyle name="40% - Accent1 3 2 3 3 4 3" xfId="21145" xr:uid="{00000000-0005-0000-0000-00005E3E0000}"/>
    <cellStyle name="40% - Accent1 3 2 3 3 4_OATT calc" xfId="21146" xr:uid="{00000000-0005-0000-0000-00005F3E0000}"/>
    <cellStyle name="40% - Accent1 3 2 3 3 5" xfId="21147" xr:uid="{00000000-0005-0000-0000-0000603E0000}"/>
    <cellStyle name="40% - Accent1 3 2 3 3 6" xfId="21148" xr:uid="{00000000-0005-0000-0000-0000613E0000}"/>
    <cellStyle name="40% - Accent1 3 2 3 3 7" xfId="21149" xr:uid="{00000000-0005-0000-0000-0000623E0000}"/>
    <cellStyle name="40% - Accent1 3 2 3 3 8" xfId="21150" xr:uid="{00000000-0005-0000-0000-0000633E0000}"/>
    <cellStyle name="40% - Accent1 3 2 3 3 9" xfId="21151" xr:uid="{00000000-0005-0000-0000-0000643E0000}"/>
    <cellStyle name="40% - Accent1 3 2 3 3_OATT calc" xfId="21152" xr:uid="{00000000-0005-0000-0000-0000653E0000}"/>
    <cellStyle name="40% - Accent1 3 2 3 4" xfId="5507" xr:uid="{00000000-0005-0000-0000-0000663E0000}"/>
    <cellStyle name="40% - Accent1 3 2 3 4 2" xfId="21153" xr:uid="{00000000-0005-0000-0000-0000673E0000}"/>
    <cellStyle name="40% - Accent1 3 2 3 4 2 2" xfId="21154" xr:uid="{00000000-0005-0000-0000-0000683E0000}"/>
    <cellStyle name="40% - Accent1 3 2 3 4 2 3" xfId="21155" xr:uid="{00000000-0005-0000-0000-0000693E0000}"/>
    <cellStyle name="40% - Accent1 3 2 3 4 2_OATT calc" xfId="21156" xr:uid="{00000000-0005-0000-0000-00006A3E0000}"/>
    <cellStyle name="40% - Accent1 3 2 3 4 3" xfId="21157" xr:uid="{00000000-0005-0000-0000-00006B3E0000}"/>
    <cellStyle name="40% - Accent1 3 2 3 4 4" xfId="21158" xr:uid="{00000000-0005-0000-0000-00006C3E0000}"/>
    <cellStyle name="40% - Accent1 3 2 3 4 5" xfId="21159" xr:uid="{00000000-0005-0000-0000-00006D3E0000}"/>
    <cellStyle name="40% - Accent1 3 2 3 4_OATT calc" xfId="21160" xr:uid="{00000000-0005-0000-0000-00006E3E0000}"/>
    <cellStyle name="40% - Accent1 3 2 3 5" xfId="21161" xr:uid="{00000000-0005-0000-0000-00006F3E0000}"/>
    <cellStyle name="40% - Accent1 3 2 3 5 2" xfId="21162" xr:uid="{00000000-0005-0000-0000-0000703E0000}"/>
    <cellStyle name="40% - Accent1 3 2 3 5 2 2" xfId="21163" xr:uid="{00000000-0005-0000-0000-0000713E0000}"/>
    <cellStyle name="40% - Accent1 3 2 3 5 2 3" xfId="21164" xr:uid="{00000000-0005-0000-0000-0000723E0000}"/>
    <cellStyle name="40% - Accent1 3 2 3 5 2_OATT calc" xfId="21165" xr:uid="{00000000-0005-0000-0000-0000733E0000}"/>
    <cellStyle name="40% - Accent1 3 2 3 5 3" xfId="21166" xr:uid="{00000000-0005-0000-0000-0000743E0000}"/>
    <cellStyle name="40% - Accent1 3 2 3 5 4" xfId="21167" xr:uid="{00000000-0005-0000-0000-0000753E0000}"/>
    <cellStyle name="40% - Accent1 3 2 3 5_OATT calc" xfId="21168" xr:uid="{00000000-0005-0000-0000-0000763E0000}"/>
    <cellStyle name="40% - Accent1 3 2 3 6" xfId="21169" xr:uid="{00000000-0005-0000-0000-0000773E0000}"/>
    <cellStyle name="40% - Accent1 3 2 3 6 2" xfId="21170" xr:uid="{00000000-0005-0000-0000-0000783E0000}"/>
    <cellStyle name="40% - Accent1 3 2 3 6 3" xfId="21171" xr:uid="{00000000-0005-0000-0000-0000793E0000}"/>
    <cellStyle name="40% - Accent1 3 2 3 6_OATT calc" xfId="21172" xr:uid="{00000000-0005-0000-0000-00007A3E0000}"/>
    <cellStyle name="40% - Accent1 3 2 3 7" xfId="21173" xr:uid="{00000000-0005-0000-0000-00007B3E0000}"/>
    <cellStyle name="40% - Accent1 3 2 3 8" xfId="21174" xr:uid="{00000000-0005-0000-0000-00007C3E0000}"/>
    <cellStyle name="40% - Accent1 3 2 3 9" xfId="21175" xr:uid="{00000000-0005-0000-0000-00007D3E0000}"/>
    <cellStyle name="40% - Accent1 3 2 3_OATT calc" xfId="21176" xr:uid="{00000000-0005-0000-0000-00007E3E0000}"/>
    <cellStyle name="40% - Accent1 3 2 4" xfId="3654" xr:uid="{00000000-0005-0000-0000-00007F3E0000}"/>
    <cellStyle name="40% - Accent1 3 2 4 10" xfId="21177" xr:uid="{00000000-0005-0000-0000-0000803E0000}"/>
    <cellStyle name="40% - Accent1 3 2 4 11" xfId="21178" xr:uid="{00000000-0005-0000-0000-0000813E0000}"/>
    <cellStyle name="40% - Accent1 3 2 4 2" xfId="4755" xr:uid="{00000000-0005-0000-0000-0000823E0000}"/>
    <cellStyle name="40% - Accent1 3 2 4 2 10" xfId="21179" xr:uid="{00000000-0005-0000-0000-0000833E0000}"/>
    <cellStyle name="40% - Accent1 3 2 4 2 11" xfId="21180" xr:uid="{00000000-0005-0000-0000-0000843E0000}"/>
    <cellStyle name="40% - Accent1 3 2 4 2 2" xfId="21181" xr:uid="{00000000-0005-0000-0000-0000853E0000}"/>
    <cellStyle name="40% - Accent1 3 2 4 2 2 2" xfId="21182" xr:uid="{00000000-0005-0000-0000-0000863E0000}"/>
    <cellStyle name="40% - Accent1 3 2 4 2 2 2 2" xfId="21183" xr:uid="{00000000-0005-0000-0000-0000873E0000}"/>
    <cellStyle name="40% - Accent1 3 2 4 2 2 2 3" xfId="21184" xr:uid="{00000000-0005-0000-0000-0000883E0000}"/>
    <cellStyle name="40% - Accent1 3 2 4 2 2 2_OATT calc" xfId="21185" xr:uid="{00000000-0005-0000-0000-0000893E0000}"/>
    <cellStyle name="40% - Accent1 3 2 4 2 2 3" xfId="21186" xr:uid="{00000000-0005-0000-0000-00008A3E0000}"/>
    <cellStyle name="40% - Accent1 3 2 4 2 2 4" xfId="21187" xr:uid="{00000000-0005-0000-0000-00008B3E0000}"/>
    <cellStyle name="40% - Accent1 3 2 4 2 2 5" xfId="21188" xr:uid="{00000000-0005-0000-0000-00008C3E0000}"/>
    <cellStyle name="40% - Accent1 3 2 4 2 2_OATT calc" xfId="21189" xr:uid="{00000000-0005-0000-0000-00008D3E0000}"/>
    <cellStyle name="40% - Accent1 3 2 4 2 3" xfId="21190" xr:uid="{00000000-0005-0000-0000-00008E3E0000}"/>
    <cellStyle name="40% - Accent1 3 2 4 2 3 2" xfId="21191" xr:uid="{00000000-0005-0000-0000-00008F3E0000}"/>
    <cellStyle name="40% - Accent1 3 2 4 2 3 2 2" xfId="21192" xr:uid="{00000000-0005-0000-0000-0000903E0000}"/>
    <cellStyle name="40% - Accent1 3 2 4 2 3 2 3" xfId="21193" xr:uid="{00000000-0005-0000-0000-0000913E0000}"/>
    <cellStyle name="40% - Accent1 3 2 4 2 3 2_OATT calc" xfId="21194" xr:uid="{00000000-0005-0000-0000-0000923E0000}"/>
    <cellStyle name="40% - Accent1 3 2 4 2 3 3" xfId="21195" xr:uid="{00000000-0005-0000-0000-0000933E0000}"/>
    <cellStyle name="40% - Accent1 3 2 4 2 3 4" xfId="21196" xr:uid="{00000000-0005-0000-0000-0000943E0000}"/>
    <cellStyle name="40% - Accent1 3 2 4 2 3_OATT calc" xfId="21197" xr:uid="{00000000-0005-0000-0000-0000953E0000}"/>
    <cellStyle name="40% - Accent1 3 2 4 2 4" xfId="21198" xr:uid="{00000000-0005-0000-0000-0000963E0000}"/>
    <cellStyle name="40% - Accent1 3 2 4 2 4 2" xfId="21199" xr:uid="{00000000-0005-0000-0000-0000973E0000}"/>
    <cellStyle name="40% - Accent1 3 2 4 2 4 3" xfId="21200" xr:uid="{00000000-0005-0000-0000-0000983E0000}"/>
    <cellStyle name="40% - Accent1 3 2 4 2 4_OATT calc" xfId="21201" xr:uid="{00000000-0005-0000-0000-0000993E0000}"/>
    <cellStyle name="40% - Accent1 3 2 4 2 5" xfId="21202" xr:uid="{00000000-0005-0000-0000-00009A3E0000}"/>
    <cellStyle name="40% - Accent1 3 2 4 2 6" xfId="21203" xr:uid="{00000000-0005-0000-0000-00009B3E0000}"/>
    <cellStyle name="40% - Accent1 3 2 4 2 7" xfId="21204" xr:uid="{00000000-0005-0000-0000-00009C3E0000}"/>
    <cellStyle name="40% - Accent1 3 2 4 2 8" xfId="21205" xr:uid="{00000000-0005-0000-0000-00009D3E0000}"/>
    <cellStyle name="40% - Accent1 3 2 4 2 9" xfId="21206" xr:uid="{00000000-0005-0000-0000-00009E3E0000}"/>
    <cellStyle name="40% - Accent1 3 2 4 2_OATT calc" xfId="21207" xr:uid="{00000000-0005-0000-0000-00009F3E0000}"/>
    <cellStyle name="40% - Accent1 3 2 4 3" xfId="5716" xr:uid="{00000000-0005-0000-0000-0000A03E0000}"/>
    <cellStyle name="40% - Accent1 3 2 4 3 2" xfId="21208" xr:uid="{00000000-0005-0000-0000-0000A13E0000}"/>
    <cellStyle name="40% - Accent1 3 2 4 3 2 2" xfId="21209" xr:uid="{00000000-0005-0000-0000-0000A23E0000}"/>
    <cellStyle name="40% - Accent1 3 2 4 3 2 3" xfId="21210" xr:uid="{00000000-0005-0000-0000-0000A33E0000}"/>
    <cellStyle name="40% - Accent1 3 2 4 3 2_OATT calc" xfId="21211" xr:uid="{00000000-0005-0000-0000-0000A43E0000}"/>
    <cellStyle name="40% - Accent1 3 2 4 3 3" xfId="21212" xr:uid="{00000000-0005-0000-0000-0000A53E0000}"/>
    <cellStyle name="40% - Accent1 3 2 4 3 4" xfId="21213" xr:uid="{00000000-0005-0000-0000-0000A63E0000}"/>
    <cellStyle name="40% - Accent1 3 2 4 3 5" xfId="21214" xr:uid="{00000000-0005-0000-0000-0000A73E0000}"/>
    <cellStyle name="40% - Accent1 3 2 4 3_OATT calc" xfId="21215" xr:uid="{00000000-0005-0000-0000-0000A83E0000}"/>
    <cellStyle name="40% - Accent1 3 2 4 4" xfId="21216" xr:uid="{00000000-0005-0000-0000-0000A93E0000}"/>
    <cellStyle name="40% - Accent1 3 2 4 4 2" xfId="21217" xr:uid="{00000000-0005-0000-0000-0000AA3E0000}"/>
    <cellStyle name="40% - Accent1 3 2 4 4 2 2" xfId="21218" xr:uid="{00000000-0005-0000-0000-0000AB3E0000}"/>
    <cellStyle name="40% - Accent1 3 2 4 4 2 3" xfId="21219" xr:uid="{00000000-0005-0000-0000-0000AC3E0000}"/>
    <cellStyle name="40% - Accent1 3 2 4 4 2_OATT calc" xfId="21220" xr:uid="{00000000-0005-0000-0000-0000AD3E0000}"/>
    <cellStyle name="40% - Accent1 3 2 4 4 3" xfId="21221" xr:uid="{00000000-0005-0000-0000-0000AE3E0000}"/>
    <cellStyle name="40% - Accent1 3 2 4 4 4" xfId="21222" xr:uid="{00000000-0005-0000-0000-0000AF3E0000}"/>
    <cellStyle name="40% - Accent1 3 2 4 4_OATT calc" xfId="21223" xr:uid="{00000000-0005-0000-0000-0000B03E0000}"/>
    <cellStyle name="40% - Accent1 3 2 4 5" xfId="21224" xr:uid="{00000000-0005-0000-0000-0000B13E0000}"/>
    <cellStyle name="40% - Accent1 3 2 4 5 2" xfId="21225" xr:uid="{00000000-0005-0000-0000-0000B23E0000}"/>
    <cellStyle name="40% - Accent1 3 2 4 5 3" xfId="21226" xr:uid="{00000000-0005-0000-0000-0000B33E0000}"/>
    <cellStyle name="40% - Accent1 3 2 4 5_OATT calc" xfId="21227" xr:uid="{00000000-0005-0000-0000-0000B43E0000}"/>
    <cellStyle name="40% - Accent1 3 2 4 6" xfId="21228" xr:uid="{00000000-0005-0000-0000-0000B53E0000}"/>
    <cellStyle name="40% - Accent1 3 2 4 7" xfId="21229" xr:uid="{00000000-0005-0000-0000-0000B63E0000}"/>
    <cellStyle name="40% - Accent1 3 2 4 8" xfId="21230" xr:uid="{00000000-0005-0000-0000-0000B73E0000}"/>
    <cellStyle name="40% - Accent1 3 2 4 9" xfId="21231" xr:uid="{00000000-0005-0000-0000-0000B83E0000}"/>
    <cellStyle name="40% - Accent1 3 2 4_OATT calc" xfId="21232" xr:uid="{00000000-0005-0000-0000-0000B93E0000}"/>
    <cellStyle name="40% - Accent1 3 2 5" xfId="4337" xr:uid="{00000000-0005-0000-0000-0000BA3E0000}"/>
    <cellStyle name="40% - Accent1 3 2 5 10" xfId="21233" xr:uid="{00000000-0005-0000-0000-0000BB3E0000}"/>
    <cellStyle name="40% - Accent1 3 2 5 11" xfId="21234" xr:uid="{00000000-0005-0000-0000-0000BC3E0000}"/>
    <cellStyle name="40% - Accent1 3 2 5 2" xfId="21235" xr:uid="{00000000-0005-0000-0000-0000BD3E0000}"/>
    <cellStyle name="40% - Accent1 3 2 5 2 2" xfId="21236" xr:uid="{00000000-0005-0000-0000-0000BE3E0000}"/>
    <cellStyle name="40% - Accent1 3 2 5 2 2 2" xfId="21237" xr:uid="{00000000-0005-0000-0000-0000BF3E0000}"/>
    <cellStyle name="40% - Accent1 3 2 5 2 2 3" xfId="21238" xr:uid="{00000000-0005-0000-0000-0000C03E0000}"/>
    <cellStyle name="40% - Accent1 3 2 5 2 2_OATT calc" xfId="21239" xr:uid="{00000000-0005-0000-0000-0000C13E0000}"/>
    <cellStyle name="40% - Accent1 3 2 5 2 3" xfId="21240" xr:uid="{00000000-0005-0000-0000-0000C23E0000}"/>
    <cellStyle name="40% - Accent1 3 2 5 2 4" xfId="21241" xr:uid="{00000000-0005-0000-0000-0000C33E0000}"/>
    <cellStyle name="40% - Accent1 3 2 5 2 5" xfId="21242" xr:uid="{00000000-0005-0000-0000-0000C43E0000}"/>
    <cellStyle name="40% - Accent1 3 2 5 2_OATT calc" xfId="21243" xr:uid="{00000000-0005-0000-0000-0000C53E0000}"/>
    <cellStyle name="40% - Accent1 3 2 5 3" xfId="21244" xr:uid="{00000000-0005-0000-0000-0000C63E0000}"/>
    <cellStyle name="40% - Accent1 3 2 5 3 2" xfId="21245" xr:uid="{00000000-0005-0000-0000-0000C73E0000}"/>
    <cellStyle name="40% - Accent1 3 2 5 3 2 2" xfId="21246" xr:uid="{00000000-0005-0000-0000-0000C83E0000}"/>
    <cellStyle name="40% - Accent1 3 2 5 3 2 3" xfId="21247" xr:uid="{00000000-0005-0000-0000-0000C93E0000}"/>
    <cellStyle name="40% - Accent1 3 2 5 3 2_OATT calc" xfId="21248" xr:uid="{00000000-0005-0000-0000-0000CA3E0000}"/>
    <cellStyle name="40% - Accent1 3 2 5 3 3" xfId="21249" xr:uid="{00000000-0005-0000-0000-0000CB3E0000}"/>
    <cellStyle name="40% - Accent1 3 2 5 3 4" xfId="21250" xr:uid="{00000000-0005-0000-0000-0000CC3E0000}"/>
    <cellStyle name="40% - Accent1 3 2 5 3_OATT calc" xfId="21251" xr:uid="{00000000-0005-0000-0000-0000CD3E0000}"/>
    <cellStyle name="40% - Accent1 3 2 5 4" xfId="21252" xr:uid="{00000000-0005-0000-0000-0000CE3E0000}"/>
    <cellStyle name="40% - Accent1 3 2 5 4 2" xfId="21253" xr:uid="{00000000-0005-0000-0000-0000CF3E0000}"/>
    <cellStyle name="40% - Accent1 3 2 5 4 3" xfId="21254" xr:uid="{00000000-0005-0000-0000-0000D03E0000}"/>
    <cellStyle name="40% - Accent1 3 2 5 4_OATT calc" xfId="21255" xr:uid="{00000000-0005-0000-0000-0000D13E0000}"/>
    <cellStyle name="40% - Accent1 3 2 5 5" xfId="21256" xr:uid="{00000000-0005-0000-0000-0000D23E0000}"/>
    <cellStyle name="40% - Accent1 3 2 5 6" xfId="21257" xr:uid="{00000000-0005-0000-0000-0000D33E0000}"/>
    <cellStyle name="40% - Accent1 3 2 5 7" xfId="21258" xr:uid="{00000000-0005-0000-0000-0000D43E0000}"/>
    <cellStyle name="40% - Accent1 3 2 5 8" xfId="21259" xr:uid="{00000000-0005-0000-0000-0000D53E0000}"/>
    <cellStyle name="40% - Accent1 3 2 5 9" xfId="21260" xr:uid="{00000000-0005-0000-0000-0000D63E0000}"/>
    <cellStyle name="40% - Accent1 3 2 5_OATT calc" xfId="21261" xr:uid="{00000000-0005-0000-0000-0000D73E0000}"/>
    <cellStyle name="40% - Accent1 3 2 6" xfId="5237" xr:uid="{00000000-0005-0000-0000-0000D83E0000}"/>
    <cellStyle name="40% - Accent1 3 2 6 2" xfId="21262" xr:uid="{00000000-0005-0000-0000-0000D93E0000}"/>
    <cellStyle name="40% - Accent1 3 2 6 2 2" xfId="21263" xr:uid="{00000000-0005-0000-0000-0000DA3E0000}"/>
    <cellStyle name="40% - Accent1 3 2 6 2 3" xfId="21264" xr:uid="{00000000-0005-0000-0000-0000DB3E0000}"/>
    <cellStyle name="40% - Accent1 3 2 6 2_OATT calc" xfId="21265" xr:uid="{00000000-0005-0000-0000-0000DC3E0000}"/>
    <cellStyle name="40% - Accent1 3 2 6 3" xfId="21266" xr:uid="{00000000-0005-0000-0000-0000DD3E0000}"/>
    <cellStyle name="40% - Accent1 3 2 6 4" xfId="21267" xr:uid="{00000000-0005-0000-0000-0000DE3E0000}"/>
    <cellStyle name="40% - Accent1 3 2 6 5" xfId="21268" xr:uid="{00000000-0005-0000-0000-0000DF3E0000}"/>
    <cellStyle name="40% - Accent1 3 2 6_OATT calc" xfId="21269" xr:uid="{00000000-0005-0000-0000-0000E03E0000}"/>
    <cellStyle name="40% - Accent1 3 2 7" xfId="21270" xr:uid="{00000000-0005-0000-0000-0000E13E0000}"/>
    <cellStyle name="40% - Accent1 3 2 7 2" xfId="21271" xr:uid="{00000000-0005-0000-0000-0000E23E0000}"/>
    <cellStyle name="40% - Accent1 3 2 7 2 2" xfId="21272" xr:uid="{00000000-0005-0000-0000-0000E33E0000}"/>
    <cellStyle name="40% - Accent1 3 2 7 2 3" xfId="21273" xr:uid="{00000000-0005-0000-0000-0000E43E0000}"/>
    <cellStyle name="40% - Accent1 3 2 7 2_OATT calc" xfId="21274" xr:uid="{00000000-0005-0000-0000-0000E53E0000}"/>
    <cellStyle name="40% - Accent1 3 2 7 3" xfId="21275" xr:uid="{00000000-0005-0000-0000-0000E63E0000}"/>
    <cellStyle name="40% - Accent1 3 2 7 4" xfId="21276" xr:uid="{00000000-0005-0000-0000-0000E73E0000}"/>
    <cellStyle name="40% - Accent1 3 2 7_OATT calc" xfId="21277" xr:uid="{00000000-0005-0000-0000-0000E83E0000}"/>
    <cellStyle name="40% - Accent1 3 2 8" xfId="21278" xr:uid="{00000000-0005-0000-0000-0000E93E0000}"/>
    <cellStyle name="40% - Accent1 3 2 8 2" xfId="21279" xr:uid="{00000000-0005-0000-0000-0000EA3E0000}"/>
    <cellStyle name="40% - Accent1 3 2 8 3" xfId="21280" xr:uid="{00000000-0005-0000-0000-0000EB3E0000}"/>
    <cellStyle name="40% - Accent1 3 2 8_OATT calc" xfId="21281" xr:uid="{00000000-0005-0000-0000-0000EC3E0000}"/>
    <cellStyle name="40% - Accent1 3 2 9" xfId="21282" xr:uid="{00000000-0005-0000-0000-0000ED3E0000}"/>
    <cellStyle name="40% - Accent1 3 2_OATT calc" xfId="21283" xr:uid="{00000000-0005-0000-0000-0000EE3E0000}"/>
    <cellStyle name="40% - Accent1 3 3" xfId="3126" xr:uid="{00000000-0005-0000-0000-0000EF3E0000}"/>
    <cellStyle name="40% - Accent1 3 3 10" xfId="21284" xr:uid="{00000000-0005-0000-0000-0000F03E0000}"/>
    <cellStyle name="40% - Accent1 3 3 11" xfId="21285" xr:uid="{00000000-0005-0000-0000-0000F13E0000}"/>
    <cellStyle name="40% - Accent1 3 3 12" xfId="21286" xr:uid="{00000000-0005-0000-0000-0000F23E0000}"/>
    <cellStyle name="40% - Accent1 3 3 2" xfId="3712" xr:uid="{00000000-0005-0000-0000-0000F33E0000}"/>
    <cellStyle name="40% - Accent1 3 3 2 10" xfId="21287" xr:uid="{00000000-0005-0000-0000-0000F43E0000}"/>
    <cellStyle name="40% - Accent1 3 3 2 11" xfId="21288" xr:uid="{00000000-0005-0000-0000-0000F53E0000}"/>
    <cellStyle name="40% - Accent1 3 3 2 2" xfId="4813" xr:uid="{00000000-0005-0000-0000-0000F63E0000}"/>
    <cellStyle name="40% - Accent1 3 3 2 2 10" xfId="21289" xr:uid="{00000000-0005-0000-0000-0000F73E0000}"/>
    <cellStyle name="40% - Accent1 3 3 2 2 11" xfId="21290" xr:uid="{00000000-0005-0000-0000-0000F83E0000}"/>
    <cellStyle name="40% - Accent1 3 3 2 2 2" xfId="21291" xr:uid="{00000000-0005-0000-0000-0000F93E0000}"/>
    <cellStyle name="40% - Accent1 3 3 2 2 2 2" xfId="21292" xr:uid="{00000000-0005-0000-0000-0000FA3E0000}"/>
    <cellStyle name="40% - Accent1 3 3 2 2 2 2 2" xfId="21293" xr:uid="{00000000-0005-0000-0000-0000FB3E0000}"/>
    <cellStyle name="40% - Accent1 3 3 2 2 2 2 3" xfId="21294" xr:uid="{00000000-0005-0000-0000-0000FC3E0000}"/>
    <cellStyle name="40% - Accent1 3 3 2 2 2 2_OATT calc" xfId="21295" xr:uid="{00000000-0005-0000-0000-0000FD3E0000}"/>
    <cellStyle name="40% - Accent1 3 3 2 2 2 3" xfId="21296" xr:uid="{00000000-0005-0000-0000-0000FE3E0000}"/>
    <cellStyle name="40% - Accent1 3 3 2 2 2 4" xfId="21297" xr:uid="{00000000-0005-0000-0000-0000FF3E0000}"/>
    <cellStyle name="40% - Accent1 3 3 2 2 2 5" xfId="21298" xr:uid="{00000000-0005-0000-0000-0000003F0000}"/>
    <cellStyle name="40% - Accent1 3 3 2 2 2_OATT calc" xfId="21299" xr:uid="{00000000-0005-0000-0000-0000013F0000}"/>
    <cellStyle name="40% - Accent1 3 3 2 2 3" xfId="21300" xr:uid="{00000000-0005-0000-0000-0000023F0000}"/>
    <cellStyle name="40% - Accent1 3 3 2 2 3 2" xfId="21301" xr:uid="{00000000-0005-0000-0000-0000033F0000}"/>
    <cellStyle name="40% - Accent1 3 3 2 2 3 2 2" xfId="21302" xr:uid="{00000000-0005-0000-0000-0000043F0000}"/>
    <cellStyle name="40% - Accent1 3 3 2 2 3 2 3" xfId="21303" xr:uid="{00000000-0005-0000-0000-0000053F0000}"/>
    <cellStyle name="40% - Accent1 3 3 2 2 3 2_OATT calc" xfId="21304" xr:uid="{00000000-0005-0000-0000-0000063F0000}"/>
    <cellStyle name="40% - Accent1 3 3 2 2 3 3" xfId="21305" xr:uid="{00000000-0005-0000-0000-0000073F0000}"/>
    <cellStyle name="40% - Accent1 3 3 2 2 3 4" xfId="21306" xr:uid="{00000000-0005-0000-0000-0000083F0000}"/>
    <cellStyle name="40% - Accent1 3 3 2 2 3_OATT calc" xfId="21307" xr:uid="{00000000-0005-0000-0000-0000093F0000}"/>
    <cellStyle name="40% - Accent1 3 3 2 2 4" xfId="21308" xr:uid="{00000000-0005-0000-0000-00000A3F0000}"/>
    <cellStyle name="40% - Accent1 3 3 2 2 4 2" xfId="21309" xr:uid="{00000000-0005-0000-0000-00000B3F0000}"/>
    <cellStyle name="40% - Accent1 3 3 2 2 4 3" xfId="21310" xr:uid="{00000000-0005-0000-0000-00000C3F0000}"/>
    <cellStyle name="40% - Accent1 3 3 2 2 4_OATT calc" xfId="21311" xr:uid="{00000000-0005-0000-0000-00000D3F0000}"/>
    <cellStyle name="40% - Accent1 3 3 2 2 5" xfId="21312" xr:uid="{00000000-0005-0000-0000-00000E3F0000}"/>
    <cellStyle name="40% - Accent1 3 3 2 2 6" xfId="21313" xr:uid="{00000000-0005-0000-0000-00000F3F0000}"/>
    <cellStyle name="40% - Accent1 3 3 2 2 7" xfId="21314" xr:uid="{00000000-0005-0000-0000-0000103F0000}"/>
    <cellStyle name="40% - Accent1 3 3 2 2 8" xfId="21315" xr:uid="{00000000-0005-0000-0000-0000113F0000}"/>
    <cellStyle name="40% - Accent1 3 3 2 2 9" xfId="21316" xr:uid="{00000000-0005-0000-0000-0000123F0000}"/>
    <cellStyle name="40% - Accent1 3 3 2 2_OATT calc" xfId="21317" xr:uid="{00000000-0005-0000-0000-0000133F0000}"/>
    <cellStyle name="40% - Accent1 3 3 2 3" xfId="5772" xr:uid="{00000000-0005-0000-0000-0000143F0000}"/>
    <cellStyle name="40% - Accent1 3 3 2 3 2" xfId="21318" xr:uid="{00000000-0005-0000-0000-0000153F0000}"/>
    <cellStyle name="40% - Accent1 3 3 2 3 2 2" xfId="21319" xr:uid="{00000000-0005-0000-0000-0000163F0000}"/>
    <cellStyle name="40% - Accent1 3 3 2 3 2 3" xfId="21320" xr:uid="{00000000-0005-0000-0000-0000173F0000}"/>
    <cellStyle name="40% - Accent1 3 3 2 3 2_OATT calc" xfId="21321" xr:uid="{00000000-0005-0000-0000-0000183F0000}"/>
    <cellStyle name="40% - Accent1 3 3 2 3 3" xfId="21322" xr:uid="{00000000-0005-0000-0000-0000193F0000}"/>
    <cellStyle name="40% - Accent1 3 3 2 3 4" xfId="21323" xr:uid="{00000000-0005-0000-0000-00001A3F0000}"/>
    <cellStyle name="40% - Accent1 3 3 2 3 5" xfId="21324" xr:uid="{00000000-0005-0000-0000-00001B3F0000}"/>
    <cellStyle name="40% - Accent1 3 3 2 3_OATT calc" xfId="21325" xr:uid="{00000000-0005-0000-0000-00001C3F0000}"/>
    <cellStyle name="40% - Accent1 3 3 2 4" xfId="21326" xr:uid="{00000000-0005-0000-0000-00001D3F0000}"/>
    <cellStyle name="40% - Accent1 3 3 2 4 2" xfId="21327" xr:uid="{00000000-0005-0000-0000-00001E3F0000}"/>
    <cellStyle name="40% - Accent1 3 3 2 4 2 2" xfId="21328" xr:uid="{00000000-0005-0000-0000-00001F3F0000}"/>
    <cellStyle name="40% - Accent1 3 3 2 4 2 3" xfId="21329" xr:uid="{00000000-0005-0000-0000-0000203F0000}"/>
    <cellStyle name="40% - Accent1 3 3 2 4 2_OATT calc" xfId="21330" xr:uid="{00000000-0005-0000-0000-0000213F0000}"/>
    <cellStyle name="40% - Accent1 3 3 2 4 3" xfId="21331" xr:uid="{00000000-0005-0000-0000-0000223F0000}"/>
    <cellStyle name="40% - Accent1 3 3 2 4 4" xfId="21332" xr:uid="{00000000-0005-0000-0000-0000233F0000}"/>
    <cellStyle name="40% - Accent1 3 3 2 4_OATT calc" xfId="21333" xr:uid="{00000000-0005-0000-0000-0000243F0000}"/>
    <cellStyle name="40% - Accent1 3 3 2 5" xfId="21334" xr:uid="{00000000-0005-0000-0000-0000253F0000}"/>
    <cellStyle name="40% - Accent1 3 3 2 5 2" xfId="21335" xr:uid="{00000000-0005-0000-0000-0000263F0000}"/>
    <cellStyle name="40% - Accent1 3 3 2 5 3" xfId="21336" xr:uid="{00000000-0005-0000-0000-0000273F0000}"/>
    <cellStyle name="40% - Accent1 3 3 2 5_OATT calc" xfId="21337" xr:uid="{00000000-0005-0000-0000-0000283F0000}"/>
    <cellStyle name="40% - Accent1 3 3 2 6" xfId="21338" xr:uid="{00000000-0005-0000-0000-0000293F0000}"/>
    <cellStyle name="40% - Accent1 3 3 2 7" xfId="21339" xr:uid="{00000000-0005-0000-0000-00002A3F0000}"/>
    <cellStyle name="40% - Accent1 3 3 2 8" xfId="21340" xr:uid="{00000000-0005-0000-0000-00002B3F0000}"/>
    <cellStyle name="40% - Accent1 3 3 2 9" xfId="21341" xr:uid="{00000000-0005-0000-0000-00002C3F0000}"/>
    <cellStyle name="40% - Accent1 3 3 2_OATT calc" xfId="21342" xr:uid="{00000000-0005-0000-0000-00002D3F0000}"/>
    <cellStyle name="40% - Accent1 3 3 3" xfId="4395" xr:uid="{00000000-0005-0000-0000-00002E3F0000}"/>
    <cellStyle name="40% - Accent1 3 3 3 10" xfId="21343" xr:uid="{00000000-0005-0000-0000-00002F3F0000}"/>
    <cellStyle name="40% - Accent1 3 3 3 11" xfId="21344" xr:uid="{00000000-0005-0000-0000-0000303F0000}"/>
    <cellStyle name="40% - Accent1 3 3 3 2" xfId="21345" xr:uid="{00000000-0005-0000-0000-0000313F0000}"/>
    <cellStyle name="40% - Accent1 3 3 3 2 2" xfId="21346" xr:uid="{00000000-0005-0000-0000-0000323F0000}"/>
    <cellStyle name="40% - Accent1 3 3 3 2 2 2" xfId="21347" xr:uid="{00000000-0005-0000-0000-0000333F0000}"/>
    <cellStyle name="40% - Accent1 3 3 3 2 2 3" xfId="21348" xr:uid="{00000000-0005-0000-0000-0000343F0000}"/>
    <cellStyle name="40% - Accent1 3 3 3 2 2_OATT calc" xfId="21349" xr:uid="{00000000-0005-0000-0000-0000353F0000}"/>
    <cellStyle name="40% - Accent1 3 3 3 2 3" xfId="21350" xr:uid="{00000000-0005-0000-0000-0000363F0000}"/>
    <cellStyle name="40% - Accent1 3 3 3 2 4" xfId="21351" xr:uid="{00000000-0005-0000-0000-0000373F0000}"/>
    <cellStyle name="40% - Accent1 3 3 3 2 5" xfId="21352" xr:uid="{00000000-0005-0000-0000-0000383F0000}"/>
    <cellStyle name="40% - Accent1 3 3 3 2_OATT calc" xfId="21353" xr:uid="{00000000-0005-0000-0000-0000393F0000}"/>
    <cellStyle name="40% - Accent1 3 3 3 3" xfId="21354" xr:uid="{00000000-0005-0000-0000-00003A3F0000}"/>
    <cellStyle name="40% - Accent1 3 3 3 3 2" xfId="21355" xr:uid="{00000000-0005-0000-0000-00003B3F0000}"/>
    <cellStyle name="40% - Accent1 3 3 3 3 2 2" xfId="21356" xr:uid="{00000000-0005-0000-0000-00003C3F0000}"/>
    <cellStyle name="40% - Accent1 3 3 3 3 2 3" xfId="21357" xr:uid="{00000000-0005-0000-0000-00003D3F0000}"/>
    <cellStyle name="40% - Accent1 3 3 3 3 2_OATT calc" xfId="21358" xr:uid="{00000000-0005-0000-0000-00003E3F0000}"/>
    <cellStyle name="40% - Accent1 3 3 3 3 3" xfId="21359" xr:uid="{00000000-0005-0000-0000-00003F3F0000}"/>
    <cellStyle name="40% - Accent1 3 3 3 3 4" xfId="21360" xr:uid="{00000000-0005-0000-0000-0000403F0000}"/>
    <cellStyle name="40% - Accent1 3 3 3 3_OATT calc" xfId="21361" xr:uid="{00000000-0005-0000-0000-0000413F0000}"/>
    <cellStyle name="40% - Accent1 3 3 3 4" xfId="21362" xr:uid="{00000000-0005-0000-0000-0000423F0000}"/>
    <cellStyle name="40% - Accent1 3 3 3 4 2" xfId="21363" xr:uid="{00000000-0005-0000-0000-0000433F0000}"/>
    <cellStyle name="40% - Accent1 3 3 3 4 3" xfId="21364" xr:uid="{00000000-0005-0000-0000-0000443F0000}"/>
    <cellStyle name="40% - Accent1 3 3 3 4_OATT calc" xfId="21365" xr:uid="{00000000-0005-0000-0000-0000453F0000}"/>
    <cellStyle name="40% - Accent1 3 3 3 5" xfId="21366" xr:uid="{00000000-0005-0000-0000-0000463F0000}"/>
    <cellStyle name="40% - Accent1 3 3 3 6" xfId="21367" xr:uid="{00000000-0005-0000-0000-0000473F0000}"/>
    <cellStyle name="40% - Accent1 3 3 3 7" xfId="21368" xr:uid="{00000000-0005-0000-0000-0000483F0000}"/>
    <cellStyle name="40% - Accent1 3 3 3 8" xfId="21369" xr:uid="{00000000-0005-0000-0000-0000493F0000}"/>
    <cellStyle name="40% - Accent1 3 3 3 9" xfId="21370" xr:uid="{00000000-0005-0000-0000-00004A3F0000}"/>
    <cellStyle name="40% - Accent1 3 3 3_OATT calc" xfId="21371" xr:uid="{00000000-0005-0000-0000-00004B3F0000}"/>
    <cellStyle name="40% - Accent1 3 3 4" xfId="5295" xr:uid="{00000000-0005-0000-0000-00004C3F0000}"/>
    <cellStyle name="40% - Accent1 3 3 4 2" xfId="21372" xr:uid="{00000000-0005-0000-0000-00004D3F0000}"/>
    <cellStyle name="40% - Accent1 3 3 4 2 2" xfId="21373" xr:uid="{00000000-0005-0000-0000-00004E3F0000}"/>
    <cellStyle name="40% - Accent1 3 3 4 2 3" xfId="21374" xr:uid="{00000000-0005-0000-0000-00004F3F0000}"/>
    <cellStyle name="40% - Accent1 3 3 4 2_OATT calc" xfId="21375" xr:uid="{00000000-0005-0000-0000-0000503F0000}"/>
    <cellStyle name="40% - Accent1 3 3 4 3" xfId="21376" xr:uid="{00000000-0005-0000-0000-0000513F0000}"/>
    <cellStyle name="40% - Accent1 3 3 4 4" xfId="21377" xr:uid="{00000000-0005-0000-0000-0000523F0000}"/>
    <cellStyle name="40% - Accent1 3 3 4 5" xfId="21378" xr:uid="{00000000-0005-0000-0000-0000533F0000}"/>
    <cellStyle name="40% - Accent1 3 3 4_OATT calc" xfId="21379" xr:uid="{00000000-0005-0000-0000-0000543F0000}"/>
    <cellStyle name="40% - Accent1 3 3 5" xfId="21380" xr:uid="{00000000-0005-0000-0000-0000553F0000}"/>
    <cellStyle name="40% - Accent1 3 3 5 2" xfId="21381" xr:uid="{00000000-0005-0000-0000-0000563F0000}"/>
    <cellStyle name="40% - Accent1 3 3 5 2 2" xfId="21382" xr:uid="{00000000-0005-0000-0000-0000573F0000}"/>
    <cellStyle name="40% - Accent1 3 3 5 2 3" xfId="21383" xr:uid="{00000000-0005-0000-0000-0000583F0000}"/>
    <cellStyle name="40% - Accent1 3 3 5 2_OATT calc" xfId="21384" xr:uid="{00000000-0005-0000-0000-0000593F0000}"/>
    <cellStyle name="40% - Accent1 3 3 5 3" xfId="21385" xr:uid="{00000000-0005-0000-0000-00005A3F0000}"/>
    <cellStyle name="40% - Accent1 3 3 5 4" xfId="21386" xr:uid="{00000000-0005-0000-0000-00005B3F0000}"/>
    <cellStyle name="40% - Accent1 3 3 5_OATT calc" xfId="21387" xr:uid="{00000000-0005-0000-0000-00005C3F0000}"/>
    <cellStyle name="40% - Accent1 3 3 6" xfId="21388" xr:uid="{00000000-0005-0000-0000-00005D3F0000}"/>
    <cellStyle name="40% - Accent1 3 3 6 2" xfId="21389" xr:uid="{00000000-0005-0000-0000-00005E3F0000}"/>
    <cellStyle name="40% - Accent1 3 3 6 3" xfId="21390" xr:uid="{00000000-0005-0000-0000-00005F3F0000}"/>
    <cellStyle name="40% - Accent1 3 3 6_OATT calc" xfId="21391" xr:uid="{00000000-0005-0000-0000-0000603F0000}"/>
    <cellStyle name="40% - Accent1 3 3 7" xfId="21392" xr:uid="{00000000-0005-0000-0000-0000613F0000}"/>
    <cellStyle name="40% - Accent1 3 3 8" xfId="21393" xr:uid="{00000000-0005-0000-0000-0000623F0000}"/>
    <cellStyle name="40% - Accent1 3 3 9" xfId="21394" xr:uid="{00000000-0005-0000-0000-0000633F0000}"/>
    <cellStyle name="40% - Accent1 3 3_OATT calc" xfId="21395" xr:uid="{00000000-0005-0000-0000-0000643F0000}"/>
    <cellStyle name="40% - Accent1 3 4" xfId="3256" xr:uid="{00000000-0005-0000-0000-0000653F0000}"/>
    <cellStyle name="40% - Accent1 3 4 10" xfId="21396" xr:uid="{00000000-0005-0000-0000-0000663F0000}"/>
    <cellStyle name="40% - Accent1 3 4 11" xfId="21397" xr:uid="{00000000-0005-0000-0000-0000673F0000}"/>
    <cellStyle name="40% - Accent1 3 4 12" xfId="21398" xr:uid="{00000000-0005-0000-0000-0000683F0000}"/>
    <cellStyle name="40% - Accent1 3 4 2" xfId="3838" xr:uid="{00000000-0005-0000-0000-0000693F0000}"/>
    <cellStyle name="40% - Accent1 3 4 2 10" xfId="21399" xr:uid="{00000000-0005-0000-0000-00006A3F0000}"/>
    <cellStyle name="40% - Accent1 3 4 2 11" xfId="21400" xr:uid="{00000000-0005-0000-0000-00006B3F0000}"/>
    <cellStyle name="40% - Accent1 3 4 2 2" xfId="4938" xr:uid="{00000000-0005-0000-0000-00006C3F0000}"/>
    <cellStyle name="40% - Accent1 3 4 2 2 10" xfId="21401" xr:uid="{00000000-0005-0000-0000-00006D3F0000}"/>
    <cellStyle name="40% - Accent1 3 4 2 2 11" xfId="21402" xr:uid="{00000000-0005-0000-0000-00006E3F0000}"/>
    <cellStyle name="40% - Accent1 3 4 2 2 2" xfId="21403" xr:uid="{00000000-0005-0000-0000-00006F3F0000}"/>
    <cellStyle name="40% - Accent1 3 4 2 2 2 2" xfId="21404" xr:uid="{00000000-0005-0000-0000-0000703F0000}"/>
    <cellStyle name="40% - Accent1 3 4 2 2 2 2 2" xfId="21405" xr:uid="{00000000-0005-0000-0000-0000713F0000}"/>
    <cellStyle name="40% - Accent1 3 4 2 2 2 2 3" xfId="21406" xr:uid="{00000000-0005-0000-0000-0000723F0000}"/>
    <cellStyle name="40% - Accent1 3 4 2 2 2 2_OATT calc" xfId="21407" xr:uid="{00000000-0005-0000-0000-0000733F0000}"/>
    <cellStyle name="40% - Accent1 3 4 2 2 2 3" xfId="21408" xr:uid="{00000000-0005-0000-0000-0000743F0000}"/>
    <cellStyle name="40% - Accent1 3 4 2 2 2 4" xfId="21409" xr:uid="{00000000-0005-0000-0000-0000753F0000}"/>
    <cellStyle name="40% - Accent1 3 4 2 2 2 5" xfId="21410" xr:uid="{00000000-0005-0000-0000-0000763F0000}"/>
    <cellStyle name="40% - Accent1 3 4 2 2 2_OATT calc" xfId="21411" xr:uid="{00000000-0005-0000-0000-0000773F0000}"/>
    <cellStyle name="40% - Accent1 3 4 2 2 3" xfId="21412" xr:uid="{00000000-0005-0000-0000-0000783F0000}"/>
    <cellStyle name="40% - Accent1 3 4 2 2 3 2" xfId="21413" xr:uid="{00000000-0005-0000-0000-0000793F0000}"/>
    <cellStyle name="40% - Accent1 3 4 2 2 3 2 2" xfId="21414" xr:uid="{00000000-0005-0000-0000-00007A3F0000}"/>
    <cellStyle name="40% - Accent1 3 4 2 2 3 2 3" xfId="21415" xr:uid="{00000000-0005-0000-0000-00007B3F0000}"/>
    <cellStyle name="40% - Accent1 3 4 2 2 3 2_OATT calc" xfId="21416" xr:uid="{00000000-0005-0000-0000-00007C3F0000}"/>
    <cellStyle name="40% - Accent1 3 4 2 2 3 3" xfId="21417" xr:uid="{00000000-0005-0000-0000-00007D3F0000}"/>
    <cellStyle name="40% - Accent1 3 4 2 2 3 4" xfId="21418" xr:uid="{00000000-0005-0000-0000-00007E3F0000}"/>
    <cellStyle name="40% - Accent1 3 4 2 2 3_OATT calc" xfId="21419" xr:uid="{00000000-0005-0000-0000-00007F3F0000}"/>
    <cellStyle name="40% - Accent1 3 4 2 2 4" xfId="21420" xr:uid="{00000000-0005-0000-0000-0000803F0000}"/>
    <cellStyle name="40% - Accent1 3 4 2 2 4 2" xfId="21421" xr:uid="{00000000-0005-0000-0000-0000813F0000}"/>
    <cellStyle name="40% - Accent1 3 4 2 2 4 3" xfId="21422" xr:uid="{00000000-0005-0000-0000-0000823F0000}"/>
    <cellStyle name="40% - Accent1 3 4 2 2 4_OATT calc" xfId="21423" xr:uid="{00000000-0005-0000-0000-0000833F0000}"/>
    <cellStyle name="40% - Accent1 3 4 2 2 5" xfId="21424" xr:uid="{00000000-0005-0000-0000-0000843F0000}"/>
    <cellStyle name="40% - Accent1 3 4 2 2 6" xfId="21425" xr:uid="{00000000-0005-0000-0000-0000853F0000}"/>
    <cellStyle name="40% - Accent1 3 4 2 2 7" xfId="21426" xr:uid="{00000000-0005-0000-0000-0000863F0000}"/>
    <cellStyle name="40% - Accent1 3 4 2 2 8" xfId="21427" xr:uid="{00000000-0005-0000-0000-0000873F0000}"/>
    <cellStyle name="40% - Accent1 3 4 2 2 9" xfId="21428" xr:uid="{00000000-0005-0000-0000-0000883F0000}"/>
    <cellStyle name="40% - Accent1 3 4 2 2_OATT calc" xfId="21429" xr:uid="{00000000-0005-0000-0000-0000893F0000}"/>
    <cellStyle name="40% - Accent1 3 4 2 3" xfId="5894" xr:uid="{00000000-0005-0000-0000-00008A3F0000}"/>
    <cellStyle name="40% - Accent1 3 4 2 3 2" xfId="21430" xr:uid="{00000000-0005-0000-0000-00008B3F0000}"/>
    <cellStyle name="40% - Accent1 3 4 2 3 2 2" xfId="21431" xr:uid="{00000000-0005-0000-0000-00008C3F0000}"/>
    <cellStyle name="40% - Accent1 3 4 2 3 2 3" xfId="21432" xr:uid="{00000000-0005-0000-0000-00008D3F0000}"/>
    <cellStyle name="40% - Accent1 3 4 2 3 2_OATT calc" xfId="21433" xr:uid="{00000000-0005-0000-0000-00008E3F0000}"/>
    <cellStyle name="40% - Accent1 3 4 2 3 3" xfId="21434" xr:uid="{00000000-0005-0000-0000-00008F3F0000}"/>
    <cellStyle name="40% - Accent1 3 4 2 3 4" xfId="21435" xr:uid="{00000000-0005-0000-0000-0000903F0000}"/>
    <cellStyle name="40% - Accent1 3 4 2 3 5" xfId="21436" xr:uid="{00000000-0005-0000-0000-0000913F0000}"/>
    <cellStyle name="40% - Accent1 3 4 2 3_OATT calc" xfId="21437" xr:uid="{00000000-0005-0000-0000-0000923F0000}"/>
    <cellStyle name="40% - Accent1 3 4 2 4" xfId="21438" xr:uid="{00000000-0005-0000-0000-0000933F0000}"/>
    <cellStyle name="40% - Accent1 3 4 2 4 2" xfId="21439" xr:uid="{00000000-0005-0000-0000-0000943F0000}"/>
    <cellStyle name="40% - Accent1 3 4 2 4 2 2" xfId="21440" xr:uid="{00000000-0005-0000-0000-0000953F0000}"/>
    <cellStyle name="40% - Accent1 3 4 2 4 2 3" xfId="21441" xr:uid="{00000000-0005-0000-0000-0000963F0000}"/>
    <cellStyle name="40% - Accent1 3 4 2 4 2_OATT calc" xfId="21442" xr:uid="{00000000-0005-0000-0000-0000973F0000}"/>
    <cellStyle name="40% - Accent1 3 4 2 4 3" xfId="21443" xr:uid="{00000000-0005-0000-0000-0000983F0000}"/>
    <cellStyle name="40% - Accent1 3 4 2 4 4" xfId="21444" xr:uid="{00000000-0005-0000-0000-0000993F0000}"/>
    <cellStyle name="40% - Accent1 3 4 2 4_OATT calc" xfId="21445" xr:uid="{00000000-0005-0000-0000-00009A3F0000}"/>
    <cellStyle name="40% - Accent1 3 4 2 5" xfId="21446" xr:uid="{00000000-0005-0000-0000-00009B3F0000}"/>
    <cellStyle name="40% - Accent1 3 4 2 5 2" xfId="21447" xr:uid="{00000000-0005-0000-0000-00009C3F0000}"/>
    <cellStyle name="40% - Accent1 3 4 2 5 3" xfId="21448" xr:uid="{00000000-0005-0000-0000-00009D3F0000}"/>
    <cellStyle name="40% - Accent1 3 4 2 5_OATT calc" xfId="21449" xr:uid="{00000000-0005-0000-0000-00009E3F0000}"/>
    <cellStyle name="40% - Accent1 3 4 2 6" xfId="21450" xr:uid="{00000000-0005-0000-0000-00009F3F0000}"/>
    <cellStyle name="40% - Accent1 3 4 2 7" xfId="21451" xr:uid="{00000000-0005-0000-0000-0000A03F0000}"/>
    <cellStyle name="40% - Accent1 3 4 2 8" xfId="21452" xr:uid="{00000000-0005-0000-0000-0000A13F0000}"/>
    <cellStyle name="40% - Accent1 3 4 2 9" xfId="21453" xr:uid="{00000000-0005-0000-0000-0000A23F0000}"/>
    <cellStyle name="40% - Accent1 3 4 2_OATT calc" xfId="21454" xr:uid="{00000000-0005-0000-0000-0000A33F0000}"/>
    <cellStyle name="40% - Accent1 3 4 3" xfId="4520" xr:uid="{00000000-0005-0000-0000-0000A43F0000}"/>
    <cellStyle name="40% - Accent1 3 4 3 10" xfId="21455" xr:uid="{00000000-0005-0000-0000-0000A53F0000}"/>
    <cellStyle name="40% - Accent1 3 4 3 11" xfId="21456" xr:uid="{00000000-0005-0000-0000-0000A63F0000}"/>
    <cellStyle name="40% - Accent1 3 4 3 2" xfId="21457" xr:uid="{00000000-0005-0000-0000-0000A73F0000}"/>
    <cellStyle name="40% - Accent1 3 4 3 2 2" xfId="21458" xr:uid="{00000000-0005-0000-0000-0000A83F0000}"/>
    <cellStyle name="40% - Accent1 3 4 3 2 2 2" xfId="21459" xr:uid="{00000000-0005-0000-0000-0000A93F0000}"/>
    <cellStyle name="40% - Accent1 3 4 3 2 2 3" xfId="21460" xr:uid="{00000000-0005-0000-0000-0000AA3F0000}"/>
    <cellStyle name="40% - Accent1 3 4 3 2 2_OATT calc" xfId="21461" xr:uid="{00000000-0005-0000-0000-0000AB3F0000}"/>
    <cellStyle name="40% - Accent1 3 4 3 2 3" xfId="21462" xr:uid="{00000000-0005-0000-0000-0000AC3F0000}"/>
    <cellStyle name="40% - Accent1 3 4 3 2 4" xfId="21463" xr:uid="{00000000-0005-0000-0000-0000AD3F0000}"/>
    <cellStyle name="40% - Accent1 3 4 3 2 5" xfId="21464" xr:uid="{00000000-0005-0000-0000-0000AE3F0000}"/>
    <cellStyle name="40% - Accent1 3 4 3 2_OATT calc" xfId="21465" xr:uid="{00000000-0005-0000-0000-0000AF3F0000}"/>
    <cellStyle name="40% - Accent1 3 4 3 3" xfId="21466" xr:uid="{00000000-0005-0000-0000-0000B03F0000}"/>
    <cellStyle name="40% - Accent1 3 4 3 3 2" xfId="21467" xr:uid="{00000000-0005-0000-0000-0000B13F0000}"/>
    <cellStyle name="40% - Accent1 3 4 3 3 2 2" xfId="21468" xr:uid="{00000000-0005-0000-0000-0000B23F0000}"/>
    <cellStyle name="40% - Accent1 3 4 3 3 2 3" xfId="21469" xr:uid="{00000000-0005-0000-0000-0000B33F0000}"/>
    <cellStyle name="40% - Accent1 3 4 3 3 2_OATT calc" xfId="21470" xr:uid="{00000000-0005-0000-0000-0000B43F0000}"/>
    <cellStyle name="40% - Accent1 3 4 3 3 3" xfId="21471" xr:uid="{00000000-0005-0000-0000-0000B53F0000}"/>
    <cellStyle name="40% - Accent1 3 4 3 3 4" xfId="21472" xr:uid="{00000000-0005-0000-0000-0000B63F0000}"/>
    <cellStyle name="40% - Accent1 3 4 3 3_OATT calc" xfId="21473" xr:uid="{00000000-0005-0000-0000-0000B73F0000}"/>
    <cellStyle name="40% - Accent1 3 4 3 4" xfId="21474" xr:uid="{00000000-0005-0000-0000-0000B83F0000}"/>
    <cellStyle name="40% - Accent1 3 4 3 4 2" xfId="21475" xr:uid="{00000000-0005-0000-0000-0000B93F0000}"/>
    <cellStyle name="40% - Accent1 3 4 3 4 3" xfId="21476" xr:uid="{00000000-0005-0000-0000-0000BA3F0000}"/>
    <cellStyle name="40% - Accent1 3 4 3 4_OATT calc" xfId="21477" xr:uid="{00000000-0005-0000-0000-0000BB3F0000}"/>
    <cellStyle name="40% - Accent1 3 4 3 5" xfId="21478" xr:uid="{00000000-0005-0000-0000-0000BC3F0000}"/>
    <cellStyle name="40% - Accent1 3 4 3 6" xfId="21479" xr:uid="{00000000-0005-0000-0000-0000BD3F0000}"/>
    <cellStyle name="40% - Accent1 3 4 3 7" xfId="21480" xr:uid="{00000000-0005-0000-0000-0000BE3F0000}"/>
    <cellStyle name="40% - Accent1 3 4 3 8" xfId="21481" xr:uid="{00000000-0005-0000-0000-0000BF3F0000}"/>
    <cellStyle name="40% - Accent1 3 4 3 9" xfId="21482" xr:uid="{00000000-0005-0000-0000-0000C03F0000}"/>
    <cellStyle name="40% - Accent1 3 4 3_OATT calc" xfId="21483" xr:uid="{00000000-0005-0000-0000-0000C13F0000}"/>
    <cellStyle name="40% - Accent1 3 4 4" xfId="5420" xr:uid="{00000000-0005-0000-0000-0000C23F0000}"/>
    <cellStyle name="40% - Accent1 3 4 4 2" xfId="21484" xr:uid="{00000000-0005-0000-0000-0000C33F0000}"/>
    <cellStyle name="40% - Accent1 3 4 4 2 2" xfId="21485" xr:uid="{00000000-0005-0000-0000-0000C43F0000}"/>
    <cellStyle name="40% - Accent1 3 4 4 2 3" xfId="21486" xr:uid="{00000000-0005-0000-0000-0000C53F0000}"/>
    <cellStyle name="40% - Accent1 3 4 4 2_OATT calc" xfId="21487" xr:uid="{00000000-0005-0000-0000-0000C63F0000}"/>
    <cellStyle name="40% - Accent1 3 4 4 3" xfId="21488" xr:uid="{00000000-0005-0000-0000-0000C73F0000}"/>
    <cellStyle name="40% - Accent1 3 4 4 4" xfId="21489" xr:uid="{00000000-0005-0000-0000-0000C83F0000}"/>
    <cellStyle name="40% - Accent1 3 4 4 5" xfId="21490" xr:uid="{00000000-0005-0000-0000-0000C93F0000}"/>
    <cellStyle name="40% - Accent1 3 4 4_OATT calc" xfId="21491" xr:uid="{00000000-0005-0000-0000-0000CA3F0000}"/>
    <cellStyle name="40% - Accent1 3 4 5" xfId="21492" xr:uid="{00000000-0005-0000-0000-0000CB3F0000}"/>
    <cellStyle name="40% - Accent1 3 4 5 2" xfId="21493" xr:uid="{00000000-0005-0000-0000-0000CC3F0000}"/>
    <cellStyle name="40% - Accent1 3 4 5 2 2" xfId="21494" xr:uid="{00000000-0005-0000-0000-0000CD3F0000}"/>
    <cellStyle name="40% - Accent1 3 4 5 2 3" xfId="21495" xr:uid="{00000000-0005-0000-0000-0000CE3F0000}"/>
    <cellStyle name="40% - Accent1 3 4 5 2_OATT calc" xfId="21496" xr:uid="{00000000-0005-0000-0000-0000CF3F0000}"/>
    <cellStyle name="40% - Accent1 3 4 5 3" xfId="21497" xr:uid="{00000000-0005-0000-0000-0000D03F0000}"/>
    <cellStyle name="40% - Accent1 3 4 5 4" xfId="21498" xr:uid="{00000000-0005-0000-0000-0000D13F0000}"/>
    <cellStyle name="40% - Accent1 3 4 5_OATT calc" xfId="21499" xr:uid="{00000000-0005-0000-0000-0000D23F0000}"/>
    <cellStyle name="40% - Accent1 3 4 6" xfId="21500" xr:uid="{00000000-0005-0000-0000-0000D33F0000}"/>
    <cellStyle name="40% - Accent1 3 4 6 2" xfId="21501" xr:uid="{00000000-0005-0000-0000-0000D43F0000}"/>
    <cellStyle name="40% - Accent1 3 4 6 3" xfId="21502" xr:uid="{00000000-0005-0000-0000-0000D53F0000}"/>
    <cellStyle name="40% - Accent1 3 4 6_OATT calc" xfId="21503" xr:uid="{00000000-0005-0000-0000-0000D63F0000}"/>
    <cellStyle name="40% - Accent1 3 4 7" xfId="21504" xr:uid="{00000000-0005-0000-0000-0000D73F0000}"/>
    <cellStyle name="40% - Accent1 3 4 8" xfId="21505" xr:uid="{00000000-0005-0000-0000-0000D83F0000}"/>
    <cellStyle name="40% - Accent1 3 4 9" xfId="21506" xr:uid="{00000000-0005-0000-0000-0000D93F0000}"/>
    <cellStyle name="40% - Accent1 3 4_OATT calc" xfId="21507" xr:uid="{00000000-0005-0000-0000-0000DA3F0000}"/>
    <cellStyle name="40% - Accent1 3 5" xfId="3572" xr:uid="{00000000-0005-0000-0000-0000DB3F0000}"/>
    <cellStyle name="40% - Accent1 3 5 10" xfId="21508" xr:uid="{00000000-0005-0000-0000-0000DC3F0000}"/>
    <cellStyle name="40% - Accent1 3 5 11" xfId="21509" xr:uid="{00000000-0005-0000-0000-0000DD3F0000}"/>
    <cellStyle name="40% - Accent1 3 5 2" xfId="4676" xr:uid="{00000000-0005-0000-0000-0000DE3F0000}"/>
    <cellStyle name="40% - Accent1 3 5 2 10" xfId="21510" xr:uid="{00000000-0005-0000-0000-0000DF3F0000}"/>
    <cellStyle name="40% - Accent1 3 5 2 11" xfId="21511" xr:uid="{00000000-0005-0000-0000-0000E03F0000}"/>
    <cellStyle name="40% - Accent1 3 5 2 2" xfId="21512" xr:uid="{00000000-0005-0000-0000-0000E13F0000}"/>
    <cellStyle name="40% - Accent1 3 5 2 2 2" xfId="21513" xr:uid="{00000000-0005-0000-0000-0000E23F0000}"/>
    <cellStyle name="40% - Accent1 3 5 2 2 2 2" xfId="21514" xr:uid="{00000000-0005-0000-0000-0000E33F0000}"/>
    <cellStyle name="40% - Accent1 3 5 2 2 2 3" xfId="21515" xr:uid="{00000000-0005-0000-0000-0000E43F0000}"/>
    <cellStyle name="40% - Accent1 3 5 2 2 2_OATT calc" xfId="21516" xr:uid="{00000000-0005-0000-0000-0000E53F0000}"/>
    <cellStyle name="40% - Accent1 3 5 2 2 3" xfId="21517" xr:uid="{00000000-0005-0000-0000-0000E63F0000}"/>
    <cellStyle name="40% - Accent1 3 5 2 2 4" xfId="21518" xr:uid="{00000000-0005-0000-0000-0000E73F0000}"/>
    <cellStyle name="40% - Accent1 3 5 2 2 5" xfId="21519" xr:uid="{00000000-0005-0000-0000-0000E83F0000}"/>
    <cellStyle name="40% - Accent1 3 5 2 2_OATT calc" xfId="21520" xr:uid="{00000000-0005-0000-0000-0000E93F0000}"/>
    <cellStyle name="40% - Accent1 3 5 2 3" xfId="21521" xr:uid="{00000000-0005-0000-0000-0000EA3F0000}"/>
    <cellStyle name="40% - Accent1 3 5 2 3 2" xfId="21522" xr:uid="{00000000-0005-0000-0000-0000EB3F0000}"/>
    <cellStyle name="40% - Accent1 3 5 2 3 2 2" xfId="21523" xr:uid="{00000000-0005-0000-0000-0000EC3F0000}"/>
    <cellStyle name="40% - Accent1 3 5 2 3 2 3" xfId="21524" xr:uid="{00000000-0005-0000-0000-0000ED3F0000}"/>
    <cellStyle name="40% - Accent1 3 5 2 3 2_OATT calc" xfId="21525" xr:uid="{00000000-0005-0000-0000-0000EE3F0000}"/>
    <cellStyle name="40% - Accent1 3 5 2 3 3" xfId="21526" xr:uid="{00000000-0005-0000-0000-0000EF3F0000}"/>
    <cellStyle name="40% - Accent1 3 5 2 3 4" xfId="21527" xr:uid="{00000000-0005-0000-0000-0000F03F0000}"/>
    <cellStyle name="40% - Accent1 3 5 2 3_OATT calc" xfId="21528" xr:uid="{00000000-0005-0000-0000-0000F13F0000}"/>
    <cellStyle name="40% - Accent1 3 5 2 4" xfId="21529" xr:uid="{00000000-0005-0000-0000-0000F23F0000}"/>
    <cellStyle name="40% - Accent1 3 5 2 4 2" xfId="21530" xr:uid="{00000000-0005-0000-0000-0000F33F0000}"/>
    <cellStyle name="40% - Accent1 3 5 2 4 3" xfId="21531" xr:uid="{00000000-0005-0000-0000-0000F43F0000}"/>
    <cellStyle name="40% - Accent1 3 5 2 4_OATT calc" xfId="21532" xr:uid="{00000000-0005-0000-0000-0000F53F0000}"/>
    <cellStyle name="40% - Accent1 3 5 2 5" xfId="21533" xr:uid="{00000000-0005-0000-0000-0000F63F0000}"/>
    <cellStyle name="40% - Accent1 3 5 2 6" xfId="21534" xr:uid="{00000000-0005-0000-0000-0000F73F0000}"/>
    <cellStyle name="40% - Accent1 3 5 2 7" xfId="21535" xr:uid="{00000000-0005-0000-0000-0000F83F0000}"/>
    <cellStyle name="40% - Accent1 3 5 2 8" xfId="21536" xr:uid="{00000000-0005-0000-0000-0000F93F0000}"/>
    <cellStyle name="40% - Accent1 3 5 2 9" xfId="21537" xr:uid="{00000000-0005-0000-0000-0000FA3F0000}"/>
    <cellStyle name="40% - Accent1 3 5 2_OATT calc" xfId="21538" xr:uid="{00000000-0005-0000-0000-0000FB3F0000}"/>
    <cellStyle name="40% - Accent1 3 5 3" xfId="5642" xr:uid="{00000000-0005-0000-0000-0000FC3F0000}"/>
    <cellStyle name="40% - Accent1 3 5 3 2" xfId="21539" xr:uid="{00000000-0005-0000-0000-0000FD3F0000}"/>
    <cellStyle name="40% - Accent1 3 5 3 2 2" xfId="21540" xr:uid="{00000000-0005-0000-0000-0000FE3F0000}"/>
    <cellStyle name="40% - Accent1 3 5 3 2 3" xfId="21541" xr:uid="{00000000-0005-0000-0000-0000FF3F0000}"/>
    <cellStyle name="40% - Accent1 3 5 3 2_OATT calc" xfId="21542" xr:uid="{00000000-0005-0000-0000-000000400000}"/>
    <cellStyle name="40% - Accent1 3 5 3 3" xfId="21543" xr:uid="{00000000-0005-0000-0000-000001400000}"/>
    <cellStyle name="40% - Accent1 3 5 3 4" xfId="21544" xr:uid="{00000000-0005-0000-0000-000002400000}"/>
    <cellStyle name="40% - Accent1 3 5 3 5" xfId="21545" xr:uid="{00000000-0005-0000-0000-000003400000}"/>
    <cellStyle name="40% - Accent1 3 5 3_OATT calc" xfId="21546" xr:uid="{00000000-0005-0000-0000-000004400000}"/>
    <cellStyle name="40% - Accent1 3 5 4" xfId="21547" xr:uid="{00000000-0005-0000-0000-000005400000}"/>
    <cellStyle name="40% - Accent1 3 5 4 2" xfId="21548" xr:uid="{00000000-0005-0000-0000-000006400000}"/>
    <cellStyle name="40% - Accent1 3 5 4 2 2" xfId="21549" xr:uid="{00000000-0005-0000-0000-000007400000}"/>
    <cellStyle name="40% - Accent1 3 5 4 2 3" xfId="21550" xr:uid="{00000000-0005-0000-0000-000008400000}"/>
    <cellStyle name="40% - Accent1 3 5 4 2_OATT calc" xfId="21551" xr:uid="{00000000-0005-0000-0000-000009400000}"/>
    <cellStyle name="40% - Accent1 3 5 4 3" xfId="21552" xr:uid="{00000000-0005-0000-0000-00000A400000}"/>
    <cellStyle name="40% - Accent1 3 5 4 4" xfId="21553" xr:uid="{00000000-0005-0000-0000-00000B400000}"/>
    <cellStyle name="40% - Accent1 3 5 4_OATT calc" xfId="21554" xr:uid="{00000000-0005-0000-0000-00000C400000}"/>
    <cellStyle name="40% - Accent1 3 5 5" xfId="21555" xr:uid="{00000000-0005-0000-0000-00000D400000}"/>
    <cellStyle name="40% - Accent1 3 5 5 2" xfId="21556" xr:uid="{00000000-0005-0000-0000-00000E400000}"/>
    <cellStyle name="40% - Accent1 3 5 5 3" xfId="21557" xr:uid="{00000000-0005-0000-0000-00000F400000}"/>
    <cellStyle name="40% - Accent1 3 5 5_OATT calc" xfId="21558" xr:uid="{00000000-0005-0000-0000-000010400000}"/>
    <cellStyle name="40% - Accent1 3 5 6" xfId="21559" xr:uid="{00000000-0005-0000-0000-000011400000}"/>
    <cellStyle name="40% - Accent1 3 5 7" xfId="21560" xr:uid="{00000000-0005-0000-0000-000012400000}"/>
    <cellStyle name="40% - Accent1 3 5 8" xfId="21561" xr:uid="{00000000-0005-0000-0000-000013400000}"/>
    <cellStyle name="40% - Accent1 3 5 9" xfId="21562" xr:uid="{00000000-0005-0000-0000-000014400000}"/>
    <cellStyle name="40% - Accent1 3 5_OATT calc" xfId="21563" xr:uid="{00000000-0005-0000-0000-000015400000}"/>
    <cellStyle name="40% - Accent1 3 6" xfId="4255" xr:uid="{00000000-0005-0000-0000-000016400000}"/>
    <cellStyle name="40% - Accent1 3 6 10" xfId="21564" xr:uid="{00000000-0005-0000-0000-000017400000}"/>
    <cellStyle name="40% - Accent1 3 6 11" xfId="21565" xr:uid="{00000000-0005-0000-0000-000018400000}"/>
    <cellStyle name="40% - Accent1 3 6 2" xfId="21566" xr:uid="{00000000-0005-0000-0000-000019400000}"/>
    <cellStyle name="40% - Accent1 3 6 2 2" xfId="21567" xr:uid="{00000000-0005-0000-0000-00001A400000}"/>
    <cellStyle name="40% - Accent1 3 6 2 2 2" xfId="21568" xr:uid="{00000000-0005-0000-0000-00001B400000}"/>
    <cellStyle name="40% - Accent1 3 6 2 2 3" xfId="21569" xr:uid="{00000000-0005-0000-0000-00001C400000}"/>
    <cellStyle name="40% - Accent1 3 6 2 2_OATT calc" xfId="21570" xr:uid="{00000000-0005-0000-0000-00001D400000}"/>
    <cellStyle name="40% - Accent1 3 6 2 3" xfId="21571" xr:uid="{00000000-0005-0000-0000-00001E400000}"/>
    <cellStyle name="40% - Accent1 3 6 2 4" xfId="21572" xr:uid="{00000000-0005-0000-0000-00001F400000}"/>
    <cellStyle name="40% - Accent1 3 6 2 5" xfId="21573" xr:uid="{00000000-0005-0000-0000-000020400000}"/>
    <cellStyle name="40% - Accent1 3 6 2_OATT calc" xfId="21574" xr:uid="{00000000-0005-0000-0000-000021400000}"/>
    <cellStyle name="40% - Accent1 3 6 3" xfId="21575" xr:uid="{00000000-0005-0000-0000-000022400000}"/>
    <cellStyle name="40% - Accent1 3 6 3 2" xfId="21576" xr:uid="{00000000-0005-0000-0000-000023400000}"/>
    <cellStyle name="40% - Accent1 3 6 3 2 2" xfId="21577" xr:uid="{00000000-0005-0000-0000-000024400000}"/>
    <cellStyle name="40% - Accent1 3 6 3 2 3" xfId="21578" xr:uid="{00000000-0005-0000-0000-000025400000}"/>
    <cellStyle name="40% - Accent1 3 6 3 2_OATT calc" xfId="21579" xr:uid="{00000000-0005-0000-0000-000026400000}"/>
    <cellStyle name="40% - Accent1 3 6 3 3" xfId="21580" xr:uid="{00000000-0005-0000-0000-000027400000}"/>
    <cellStyle name="40% - Accent1 3 6 3 4" xfId="21581" xr:uid="{00000000-0005-0000-0000-000028400000}"/>
    <cellStyle name="40% - Accent1 3 6 3_OATT calc" xfId="21582" xr:uid="{00000000-0005-0000-0000-000029400000}"/>
    <cellStyle name="40% - Accent1 3 6 4" xfId="21583" xr:uid="{00000000-0005-0000-0000-00002A400000}"/>
    <cellStyle name="40% - Accent1 3 6 4 2" xfId="21584" xr:uid="{00000000-0005-0000-0000-00002B400000}"/>
    <cellStyle name="40% - Accent1 3 6 4 3" xfId="21585" xr:uid="{00000000-0005-0000-0000-00002C400000}"/>
    <cellStyle name="40% - Accent1 3 6 4_OATT calc" xfId="21586" xr:uid="{00000000-0005-0000-0000-00002D400000}"/>
    <cellStyle name="40% - Accent1 3 6 5" xfId="21587" xr:uid="{00000000-0005-0000-0000-00002E400000}"/>
    <cellStyle name="40% - Accent1 3 6 6" xfId="21588" xr:uid="{00000000-0005-0000-0000-00002F400000}"/>
    <cellStyle name="40% - Accent1 3 6 7" xfId="21589" xr:uid="{00000000-0005-0000-0000-000030400000}"/>
    <cellStyle name="40% - Accent1 3 6 8" xfId="21590" xr:uid="{00000000-0005-0000-0000-000031400000}"/>
    <cellStyle name="40% - Accent1 3 6 9" xfId="21591" xr:uid="{00000000-0005-0000-0000-000032400000}"/>
    <cellStyle name="40% - Accent1 3 6_OATT calc" xfId="21592" xr:uid="{00000000-0005-0000-0000-000033400000}"/>
    <cellStyle name="40% - Accent1 3 7" xfId="5152" xr:uid="{00000000-0005-0000-0000-000034400000}"/>
    <cellStyle name="40% - Accent1 3 7 2" xfId="21593" xr:uid="{00000000-0005-0000-0000-000035400000}"/>
    <cellStyle name="40% - Accent1 3 7 2 2" xfId="21594" xr:uid="{00000000-0005-0000-0000-000036400000}"/>
    <cellStyle name="40% - Accent1 3 7 2 3" xfId="21595" xr:uid="{00000000-0005-0000-0000-000037400000}"/>
    <cellStyle name="40% - Accent1 3 7 2_OATT calc" xfId="21596" xr:uid="{00000000-0005-0000-0000-000038400000}"/>
    <cellStyle name="40% - Accent1 3 7 3" xfId="21597" xr:uid="{00000000-0005-0000-0000-000039400000}"/>
    <cellStyle name="40% - Accent1 3 7 4" xfId="21598" xr:uid="{00000000-0005-0000-0000-00003A400000}"/>
    <cellStyle name="40% - Accent1 3 7 5" xfId="21599" xr:uid="{00000000-0005-0000-0000-00003B400000}"/>
    <cellStyle name="40% - Accent1 3 7_OATT calc" xfId="21600" xr:uid="{00000000-0005-0000-0000-00003C400000}"/>
    <cellStyle name="40% - Accent1 3 8" xfId="21601" xr:uid="{00000000-0005-0000-0000-00003D400000}"/>
    <cellStyle name="40% - Accent1 3 8 2" xfId="21602" xr:uid="{00000000-0005-0000-0000-00003E400000}"/>
    <cellStyle name="40% - Accent1 3 8 2 2" xfId="21603" xr:uid="{00000000-0005-0000-0000-00003F400000}"/>
    <cellStyle name="40% - Accent1 3 8 2 3" xfId="21604" xr:uid="{00000000-0005-0000-0000-000040400000}"/>
    <cellStyle name="40% - Accent1 3 8 2_OATT calc" xfId="21605" xr:uid="{00000000-0005-0000-0000-000041400000}"/>
    <cellStyle name="40% - Accent1 3 8 3" xfId="21606" xr:uid="{00000000-0005-0000-0000-000042400000}"/>
    <cellStyle name="40% - Accent1 3 8 4" xfId="21607" xr:uid="{00000000-0005-0000-0000-000043400000}"/>
    <cellStyle name="40% - Accent1 3 8_OATT calc" xfId="21608" xr:uid="{00000000-0005-0000-0000-000044400000}"/>
    <cellStyle name="40% - Accent1 3 9" xfId="21609" xr:uid="{00000000-0005-0000-0000-000045400000}"/>
    <cellStyle name="40% - Accent1 3 9 2" xfId="21610" xr:uid="{00000000-0005-0000-0000-000046400000}"/>
    <cellStyle name="40% - Accent1 3 9 3" xfId="21611" xr:uid="{00000000-0005-0000-0000-000047400000}"/>
    <cellStyle name="40% - Accent1 3 9_OATT calc" xfId="21612" xr:uid="{00000000-0005-0000-0000-000048400000}"/>
    <cellStyle name="40% - Accent1 3_OATT calc" xfId="21613" xr:uid="{00000000-0005-0000-0000-000049400000}"/>
    <cellStyle name="40% - Accent1 30" xfId="21614" xr:uid="{00000000-0005-0000-0000-00004A400000}"/>
    <cellStyle name="40% - Accent1 31" xfId="21615" xr:uid="{00000000-0005-0000-0000-00004B400000}"/>
    <cellStyle name="40% - Accent1 32" xfId="21616" xr:uid="{00000000-0005-0000-0000-00004C400000}"/>
    <cellStyle name="40% - Accent1 33" xfId="21617" xr:uid="{00000000-0005-0000-0000-00004D400000}"/>
    <cellStyle name="40% - Accent1 4" xfId="45" xr:uid="{00000000-0005-0000-0000-00004E400000}"/>
    <cellStyle name="40% - Accent1 4 10" xfId="21618" xr:uid="{00000000-0005-0000-0000-00004F400000}"/>
    <cellStyle name="40% - Accent1 4 11" xfId="21619" xr:uid="{00000000-0005-0000-0000-000050400000}"/>
    <cellStyle name="40% - Accent1 4 12" xfId="21620" xr:uid="{00000000-0005-0000-0000-000051400000}"/>
    <cellStyle name="40% - Accent1 4 13" xfId="21621" xr:uid="{00000000-0005-0000-0000-000052400000}"/>
    <cellStyle name="40% - Accent1 4 14" xfId="21622" xr:uid="{00000000-0005-0000-0000-000053400000}"/>
    <cellStyle name="40% - Accent1 4 15" xfId="21623" xr:uid="{00000000-0005-0000-0000-000054400000}"/>
    <cellStyle name="40% - Accent1 4 2" xfId="3058" xr:uid="{00000000-0005-0000-0000-000055400000}"/>
    <cellStyle name="40% - Accent1 4 2 10" xfId="21624" xr:uid="{00000000-0005-0000-0000-000056400000}"/>
    <cellStyle name="40% - Accent1 4 2 11" xfId="21625" xr:uid="{00000000-0005-0000-0000-000057400000}"/>
    <cellStyle name="40% - Accent1 4 2 12" xfId="21626" xr:uid="{00000000-0005-0000-0000-000058400000}"/>
    <cellStyle name="40% - Accent1 4 2 13" xfId="21627" xr:uid="{00000000-0005-0000-0000-000059400000}"/>
    <cellStyle name="40% - Accent1 4 2 14" xfId="21628" xr:uid="{00000000-0005-0000-0000-00005A400000}"/>
    <cellStyle name="40% - Accent1 4 2 2" xfId="3180" xr:uid="{00000000-0005-0000-0000-00005B400000}"/>
    <cellStyle name="40% - Accent1 4 2 2 10" xfId="21629" xr:uid="{00000000-0005-0000-0000-00005C400000}"/>
    <cellStyle name="40% - Accent1 4 2 2 11" xfId="21630" xr:uid="{00000000-0005-0000-0000-00005D400000}"/>
    <cellStyle name="40% - Accent1 4 2 2 12" xfId="21631" xr:uid="{00000000-0005-0000-0000-00005E400000}"/>
    <cellStyle name="40% - Accent1 4 2 2 2" xfId="3768" xr:uid="{00000000-0005-0000-0000-00005F400000}"/>
    <cellStyle name="40% - Accent1 4 2 2 2 10" xfId="21632" xr:uid="{00000000-0005-0000-0000-000060400000}"/>
    <cellStyle name="40% - Accent1 4 2 2 2 11" xfId="21633" xr:uid="{00000000-0005-0000-0000-000061400000}"/>
    <cellStyle name="40% - Accent1 4 2 2 2 2" xfId="4869" xr:uid="{00000000-0005-0000-0000-000062400000}"/>
    <cellStyle name="40% - Accent1 4 2 2 2 2 10" xfId="21634" xr:uid="{00000000-0005-0000-0000-000063400000}"/>
    <cellStyle name="40% - Accent1 4 2 2 2 2 11" xfId="21635" xr:uid="{00000000-0005-0000-0000-000064400000}"/>
    <cellStyle name="40% - Accent1 4 2 2 2 2 2" xfId="21636" xr:uid="{00000000-0005-0000-0000-000065400000}"/>
    <cellStyle name="40% - Accent1 4 2 2 2 2 2 2" xfId="21637" xr:uid="{00000000-0005-0000-0000-000066400000}"/>
    <cellStyle name="40% - Accent1 4 2 2 2 2 2 2 2" xfId="21638" xr:uid="{00000000-0005-0000-0000-000067400000}"/>
    <cellStyle name="40% - Accent1 4 2 2 2 2 2 2 3" xfId="21639" xr:uid="{00000000-0005-0000-0000-000068400000}"/>
    <cellStyle name="40% - Accent1 4 2 2 2 2 2 2_OATT calc" xfId="21640" xr:uid="{00000000-0005-0000-0000-000069400000}"/>
    <cellStyle name="40% - Accent1 4 2 2 2 2 2 3" xfId="21641" xr:uid="{00000000-0005-0000-0000-00006A400000}"/>
    <cellStyle name="40% - Accent1 4 2 2 2 2 2 4" xfId="21642" xr:uid="{00000000-0005-0000-0000-00006B400000}"/>
    <cellStyle name="40% - Accent1 4 2 2 2 2 2 5" xfId="21643" xr:uid="{00000000-0005-0000-0000-00006C400000}"/>
    <cellStyle name="40% - Accent1 4 2 2 2 2 2_OATT calc" xfId="21644" xr:uid="{00000000-0005-0000-0000-00006D400000}"/>
    <cellStyle name="40% - Accent1 4 2 2 2 2 3" xfId="21645" xr:uid="{00000000-0005-0000-0000-00006E400000}"/>
    <cellStyle name="40% - Accent1 4 2 2 2 2 3 2" xfId="21646" xr:uid="{00000000-0005-0000-0000-00006F400000}"/>
    <cellStyle name="40% - Accent1 4 2 2 2 2 3 2 2" xfId="21647" xr:uid="{00000000-0005-0000-0000-000070400000}"/>
    <cellStyle name="40% - Accent1 4 2 2 2 2 3 2 3" xfId="21648" xr:uid="{00000000-0005-0000-0000-000071400000}"/>
    <cellStyle name="40% - Accent1 4 2 2 2 2 3 2_OATT calc" xfId="21649" xr:uid="{00000000-0005-0000-0000-000072400000}"/>
    <cellStyle name="40% - Accent1 4 2 2 2 2 3 3" xfId="21650" xr:uid="{00000000-0005-0000-0000-000073400000}"/>
    <cellStyle name="40% - Accent1 4 2 2 2 2 3 4" xfId="21651" xr:uid="{00000000-0005-0000-0000-000074400000}"/>
    <cellStyle name="40% - Accent1 4 2 2 2 2 3_OATT calc" xfId="21652" xr:uid="{00000000-0005-0000-0000-000075400000}"/>
    <cellStyle name="40% - Accent1 4 2 2 2 2 4" xfId="21653" xr:uid="{00000000-0005-0000-0000-000076400000}"/>
    <cellStyle name="40% - Accent1 4 2 2 2 2 4 2" xfId="21654" xr:uid="{00000000-0005-0000-0000-000077400000}"/>
    <cellStyle name="40% - Accent1 4 2 2 2 2 4 3" xfId="21655" xr:uid="{00000000-0005-0000-0000-000078400000}"/>
    <cellStyle name="40% - Accent1 4 2 2 2 2 4_OATT calc" xfId="21656" xr:uid="{00000000-0005-0000-0000-000079400000}"/>
    <cellStyle name="40% - Accent1 4 2 2 2 2 5" xfId="21657" xr:uid="{00000000-0005-0000-0000-00007A400000}"/>
    <cellStyle name="40% - Accent1 4 2 2 2 2 6" xfId="21658" xr:uid="{00000000-0005-0000-0000-00007B400000}"/>
    <cellStyle name="40% - Accent1 4 2 2 2 2 7" xfId="21659" xr:uid="{00000000-0005-0000-0000-00007C400000}"/>
    <cellStyle name="40% - Accent1 4 2 2 2 2 8" xfId="21660" xr:uid="{00000000-0005-0000-0000-00007D400000}"/>
    <cellStyle name="40% - Accent1 4 2 2 2 2 9" xfId="21661" xr:uid="{00000000-0005-0000-0000-00007E400000}"/>
    <cellStyle name="40% - Accent1 4 2 2 2 2_OATT calc" xfId="21662" xr:uid="{00000000-0005-0000-0000-00007F400000}"/>
    <cellStyle name="40% - Accent1 4 2 2 2 3" xfId="5828" xr:uid="{00000000-0005-0000-0000-000080400000}"/>
    <cellStyle name="40% - Accent1 4 2 2 2 3 2" xfId="21663" xr:uid="{00000000-0005-0000-0000-000081400000}"/>
    <cellStyle name="40% - Accent1 4 2 2 2 3 2 2" xfId="21664" xr:uid="{00000000-0005-0000-0000-000082400000}"/>
    <cellStyle name="40% - Accent1 4 2 2 2 3 2 3" xfId="21665" xr:uid="{00000000-0005-0000-0000-000083400000}"/>
    <cellStyle name="40% - Accent1 4 2 2 2 3 2_OATT calc" xfId="21666" xr:uid="{00000000-0005-0000-0000-000084400000}"/>
    <cellStyle name="40% - Accent1 4 2 2 2 3 3" xfId="21667" xr:uid="{00000000-0005-0000-0000-000085400000}"/>
    <cellStyle name="40% - Accent1 4 2 2 2 3 4" xfId="21668" xr:uid="{00000000-0005-0000-0000-000086400000}"/>
    <cellStyle name="40% - Accent1 4 2 2 2 3 5" xfId="21669" xr:uid="{00000000-0005-0000-0000-000087400000}"/>
    <cellStyle name="40% - Accent1 4 2 2 2 3_OATT calc" xfId="21670" xr:uid="{00000000-0005-0000-0000-000088400000}"/>
    <cellStyle name="40% - Accent1 4 2 2 2 4" xfId="21671" xr:uid="{00000000-0005-0000-0000-000089400000}"/>
    <cellStyle name="40% - Accent1 4 2 2 2 4 2" xfId="21672" xr:uid="{00000000-0005-0000-0000-00008A400000}"/>
    <cellStyle name="40% - Accent1 4 2 2 2 4 2 2" xfId="21673" xr:uid="{00000000-0005-0000-0000-00008B400000}"/>
    <cellStyle name="40% - Accent1 4 2 2 2 4 2 3" xfId="21674" xr:uid="{00000000-0005-0000-0000-00008C400000}"/>
    <cellStyle name="40% - Accent1 4 2 2 2 4 2_OATT calc" xfId="21675" xr:uid="{00000000-0005-0000-0000-00008D400000}"/>
    <cellStyle name="40% - Accent1 4 2 2 2 4 3" xfId="21676" xr:uid="{00000000-0005-0000-0000-00008E400000}"/>
    <cellStyle name="40% - Accent1 4 2 2 2 4 4" xfId="21677" xr:uid="{00000000-0005-0000-0000-00008F400000}"/>
    <cellStyle name="40% - Accent1 4 2 2 2 4_OATT calc" xfId="21678" xr:uid="{00000000-0005-0000-0000-000090400000}"/>
    <cellStyle name="40% - Accent1 4 2 2 2 5" xfId="21679" xr:uid="{00000000-0005-0000-0000-000091400000}"/>
    <cellStyle name="40% - Accent1 4 2 2 2 5 2" xfId="21680" xr:uid="{00000000-0005-0000-0000-000092400000}"/>
    <cellStyle name="40% - Accent1 4 2 2 2 5 3" xfId="21681" xr:uid="{00000000-0005-0000-0000-000093400000}"/>
    <cellStyle name="40% - Accent1 4 2 2 2 5_OATT calc" xfId="21682" xr:uid="{00000000-0005-0000-0000-000094400000}"/>
    <cellStyle name="40% - Accent1 4 2 2 2 6" xfId="21683" xr:uid="{00000000-0005-0000-0000-000095400000}"/>
    <cellStyle name="40% - Accent1 4 2 2 2 7" xfId="21684" xr:uid="{00000000-0005-0000-0000-000096400000}"/>
    <cellStyle name="40% - Accent1 4 2 2 2 8" xfId="21685" xr:uid="{00000000-0005-0000-0000-000097400000}"/>
    <cellStyle name="40% - Accent1 4 2 2 2 9" xfId="21686" xr:uid="{00000000-0005-0000-0000-000098400000}"/>
    <cellStyle name="40% - Accent1 4 2 2 2_OATT calc" xfId="21687" xr:uid="{00000000-0005-0000-0000-000099400000}"/>
    <cellStyle name="40% - Accent1 4 2 2 3" xfId="4451" xr:uid="{00000000-0005-0000-0000-00009A400000}"/>
    <cellStyle name="40% - Accent1 4 2 2 3 10" xfId="21688" xr:uid="{00000000-0005-0000-0000-00009B400000}"/>
    <cellStyle name="40% - Accent1 4 2 2 3 11" xfId="21689" xr:uid="{00000000-0005-0000-0000-00009C400000}"/>
    <cellStyle name="40% - Accent1 4 2 2 3 2" xfId="21690" xr:uid="{00000000-0005-0000-0000-00009D400000}"/>
    <cellStyle name="40% - Accent1 4 2 2 3 2 2" xfId="21691" xr:uid="{00000000-0005-0000-0000-00009E400000}"/>
    <cellStyle name="40% - Accent1 4 2 2 3 2 2 2" xfId="21692" xr:uid="{00000000-0005-0000-0000-00009F400000}"/>
    <cellStyle name="40% - Accent1 4 2 2 3 2 2 3" xfId="21693" xr:uid="{00000000-0005-0000-0000-0000A0400000}"/>
    <cellStyle name="40% - Accent1 4 2 2 3 2 2_OATT calc" xfId="21694" xr:uid="{00000000-0005-0000-0000-0000A1400000}"/>
    <cellStyle name="40% - Accent1 4 2 2 3 2 3" xfId="21695" xr:uid="{00000000-0005-0000-0000-0000A2400000}"/>
    <cellStyle name="40% - Accent1 4 2 2 3 2 4" xfId="21696" xr:uid="{00000000-0005-0000-0000-0000A3400000}"/>
    <cellStyle name="40% - Accent1 4 2 2 3 2 5" xfId="21697" xr:uid="{00000000-0005-0000-0000-0000A4400000}"/>
    <cellStyle name="40% - Accent1 4 2 2 3 2_OATT calc" xfId="21698" xr:uid="{00000000-0005-0000-0000-0000A5400000}"/>
    <cellStyle name="40% - Accent1 4 2 2 3 3" xfId="21699" xr:uid="{00000000-0005-0000-0000-0000A6400000}"/>
    <cellStyle name="40% - Accent1 4 2 2 3 3 2" xfId="21700" xr:uid="{00000000-0005-0000-0000-0000A7400000}"/>
    <cellStyle name="40% - Accent1 4 2 2 3 3 2 2" xfId="21701" xr:uid="{00000000-0005-0000-0000-0000A8400000}"/>
    <cellStyle name="40% - Accent1 4 2 2 3 3 2 3" xfId="21702" xr:uid="{00000000-0005-0000-0000-0000A9400000}"/>
    <cellStyle name="40% - Accent1 4 2 2 3 3 2_OATT calc" xfId="21703" xr:uid="{00000000-0005-0000-0000-0000AA400000}"/>
    <cellStyle name="40% - Accent1 4 2 2 3 3 3" xfId="21704" xr:uid="{00000000-0005-0000-0000-0000AB400000}"/>
    <cellStyle name="40% - Accent1 4 2 2 3 3 4" xfId="21705" xr:uid="{00000000-0005-0000-0000-0000AC400000}"/>
    <cellStyle name="40% - Accent1 4 2 2 3 3_OATT calc" xfId="21706" xr:uid="{00000000-0005-0000-0000-0000AD400000}"/>
    <cellStyle name="40% - Accent1 4 2 2 3 4" xfId="21707" xr:uid="{00000000-0005-0000-0000-0000AE400000}"/>
    <cellStyle name="40% - Accent1 4 2 2 3 4 2" xfId="21708" xr:uid="{00000000-0005-0000-0000-0000AF400000}"/>
    <cellStyle name="40% - Accent1 4 2 2 3 4 3" xfId="21709" xr:uid="{00000000-0005-0000-0000-0000B0400000}"/>
    <cellStyle name="40% - Accent1 4 2 2 3 4_OATT calc" xfId="21710" xr:uid="{00000000-0005-0000-0000-0000B1400000}"/>
    <cellStyle name="40% - Accent1 4 2 2 3 5" xfId="21711" xr:uid="{00000000-0005-0000-0000-0000B2400000}"/>
    <cellStyle name="40% - Accent1 4 2 2 3 6" xfId="21712" xr:uid="{00000000-0005-0000-0000-0000B3400000}"/>
    <cellStyle name="40% - Accent1 4 2 2 3 7" xfId="21713" xr:uid="{00000000-0005-0000-0000-0000B4400000}"/>
    <cellStyle name="40% - Accent1 4 2 2 3 8" xfId="21714" xr:uid="{00000000-0005-0000-0000-0000B5400000}"/>
    <cellStyle name="40% - Accent1 4 2 2 3 9" xfId="21715" xr:uid="{00000000-0005-0000-0000-0000B6400000}"/>
    <cellStyle name="40% - Accent1 4 2 2 3_OATT calc" xfId="21716" xr:uid="{00000000-0005-0000-0000-0000B7400000}"/>
    <cellStyle name="40% - Accent1 4 2 2 4" xfId="5351" xr:uid="{00000000-0005-0000-0000-0000B8400000}"/>
    <cellStyle name="40% - Accent1 4 2 2 4 2" xfId="21717" xr:uid="{00000000-0005-0000-0000-0000B9400000}"/>
    <cellStyle name="40% - Accent1 4 2 2 4 2 2" xfId="21718" xr:uid="{00000000-0005-0000-0000-0000BA400000}"/>
    <cellStyle name="40% - Accent1 4 2 2 4 2 3" xfId="21719" xr:uid="{00000000-0005-0000-0000-0000BB400000}"/>
    <cellStyle name="40% - Accent1 4 2 2 4 2_OATT calc" xfId="21720" xr:uid="{00000000-0005-0000-0000-0000BC400000}"/>
    <cellStyle name="40% - Accent1 4 2 2 4 3" xfId="21721" xr:uid="{00000000-0005-0000-0000-0000BD400000}"/>
    <cellStyle name="40% - Accent1 4 2 2 4 4" xfId="21722" xr:uid="{00000000-0005-0000-0000-0000BE400000}"/>
    <cellStyle name="40% - Accent1 4 2 2 4 5" xfId="21723" xr:uid="{00000000-0005-0000-0000-0000BF400000}"/>
    <cellStyle name="40% - Accent1 4 2 2 4_OATT calc" xfId="21724" xr:uid="{00000000-0005-0000-0000-0000C0400000}"/>
    <cellStyle name="40% - Accent1 4 2 2 5" xfId="21725" xr:uid="{00000000-0005-0000-0000-0000C1400000}"/>
    <cellStyle name="40% - Accent1 4 2 2 5 2" xfId="21726" xr:uid="{00000000-0005-0000-0000-0000C2400000}"/>
    <cellStyle name="40% - Accent1 4 2 2 5 2 2" xfId="21727" xr:uid="{00000000-0005-0000-0000-0000C3400000}"/>
    <cellStyle name="40% - Accent1 4 2 2 5 2 3" xfId="21728" xr:uid="{00000000-0005-0000-0000-0000C4400000}"/>
    <cellStyle name="40% - Accent1 4 2 2 5 2_OATT calc" xfId="21729" xr:uid="{00000000-0005-0000-0000-0000C5400000}"/>
    <cellStyle name="40% - Accent1 4 2 2 5 3" xfId="21730" xr:uid="{00000000-0005-0000-0000-0000C6400000}"/>
    <cellStyle name="40% - Accent1 4 2 2 5 4" xfId="21731" xr:uid="{00000000-0005-0000-0000-0000C7400000}"/>
    <cellStyle name="40% - Accent1 4 2 2 5_OATT calc" xfId="21732" xr:uid="{00000000-0005-0000-0000-0000C8400000}"/>
    <cellStyle name="40% - Accent1 4 2 2 6" xfId="21733" xr:uid="{00000000-0005-0000-0000-0000C9400000}"/>
    <cellStyle name="40% - Accent1 4 2 2 6 2" xfId="21734" xr:uid="{00000000-0005-0000-0000-0000CA400000}"/>
    <cellStyle name="40% - Accent1 4 2 2 6 3" xfId="21735" xr:uid="{00000000-0005-0000-0000-0000CB400000}"/>
    <cellStyle name="40% - Accent1 4 2 2 6_OATT calc" xfId="21736" xr:uid="{00000000-0005-0000-0000-0000CC400000}"/>
    <cellStyle name="40% - Accent1 4 2 2 7" xfId="21737" xr:uid="{00000000-0005-0000-0000-0000CD400000}"/>
    <cellStyle name="40% - Accent1 4 2 2 8" xfId="21738" xr:uid="{00000000-0005-0000-0000-0000CE400000}"/>
    <cellStyle name="40% - Accent1 4 2 2 9" xfId="21739" xr:uid="{00000000-0005-0000-0000-0000CF400000}"/>
    <cellStyle name="40% - Accent1 4 2 2_OATT calc" xfId="21740" xr:uid="{00000000-0005-0000-0000-0000D0400000}"/>
    <cellStyle name="40% - Accent1 4 2 3" xfId="3338" xr:uid="{00000000-0005-0000-0000-0000D1400000}"/>
    <cellStyle name="40% - Accent1 4 2 3 10" xfId="21741" xr:uid="{00000000-0005-0000-0000-0000D2400000}"/>
    <cellStyle name="40% - Accent1 4 2 3 11" xfId="21742" xr:uid="{00000000-0005-0000-0000-0000D3400000}"/>
    <cellStyle name="40% - Accent1 4 2 3 12" xfId="21743" xr:uid="{00000000-0005-0000-0000-0000D4400000}"/>
    <cellStyle name="40% - Accent1 4 2 3 2" xfId="3920" xr:uid="{00000000-0005-0000-0000-0000D5400000}"/>
    <cellStyle name="40% - Accent1 4 2 3 2 10" xfId="21744" xr:uid="{00000000-0005-0000-0000-0000D6400000}"/>
    <cellStyle name="40% - Accent1 4 2 3 2 11" xfId="21745" xr:uid="{00000000-0005-0000-0000-0000D7400000}"/>
    <cellStyle name="40% - Accent1 4 2 3 2 2" xfId="5021" xr:uid="{00000000-0005-0000-0000-0000D8400000}"/>
    <cellStyle name="40% - Accent1 4 2 3 2 2 10" xfId="21746" xr:uid="{00000000-0005-0000-0000-0000D9400000}"/>
    <cellStyle name="40% - Accent1 4 2 3 2 2 11" xfId="21747" xr:uid="{00000000-0005-0000-0000-0000DA400000}"/>
    <cellStyle name="40% - Accent1 4 2 3 2 2 2" xfId="21748" xr:uid="{00000000-0005-0000-0000-0000DB400000}"/>
    <cellStyle name="40% - Accent1 4 2 3 2 2 2 2" xfId="21749" xr:uid="{00000000-0005-0000-0000-0000DC400000}"/>
    <cellStyle name="40% - Accent1 4 2 3 2 2 2 2 2" xfId="21750" xr:uid="{00000000-0005-0000-0000-0000DD400000}"/>
    <cellStyle name="40% - Accent1 4 2 3 2 2 2 2 3" xfId="21751" xr:uid="{00000000-0005-0000-0000-0000DE400000}"/>
    <cellStyle name="40% - Accent1 4 2 3 2 2 2 2_OATT calc" xfId="21752" xr:uid="{00000000-0005-0000-0000-0000DF400000}"/>
    <cellStyle name="40% - Accent1 4 2 3 2 2 2 3" xfId="21753" xr:uid="{00000000-0005-0000-0000-0000E0400000}"/>
    <cellStyle name="40% - Accent1 4 2 3 2 2 2 4" xfId="21754" xr:uid="{00000000-0005-0000-0000-0000E1400000}"/>
    <cellStyle name="40% - Accent1 4 2 3 2 2 2 5" xfId="21755" xr:uid="{00000000-0005-0000-0000-0000E2400000}"/>
    <cellStyle name="40% - Accent1 4 2 3 2 2 2_OATT calc" xfId="21756" xr:uid="{00000000-0005-0000-0000-0000E3400000}"/>
    <cellStyle name="40% - Accent1 4 2 3 2 2 3" xfId="21757" xr:uid="{00000000-0005-0000-0000-0000E4400000}"/>
    <cellStyle name="40% - Accent1 4 2 3 2 2 3 2" xfId="21758" xr:uid="{00000000-0005-0000-0000-0000E5400000}"/>
    <cellStyle name="40% - Accent1 4 2 3 2 2 3 2 2" xfId="21759" xr:uid="{00000000-0005-0000-0000-0000E6400000}"/>
    <cellStyle name="40% - Accent1 4 2 3 2 2 3 2 3" xfId="21760" xr:uid="{00000000-0005-0000-0000-0000E7400000}"/>
    <cellStyle name="40% - Accent1 4 2 3 2 2 3 2_OATT calc" xfId="21761" xr:uid="{00000000-0005-0000-0000-0000E8400000}"/>
    <cellStyle name="40% - Accent1 4 2 3 2 2 3 3" xfId="21762" xr:uid="{00000000-0005-0000-0000-0000E9400000}"/>
    <cellStyle name="40% - Accent1 4 2 3 2 2 3 4" xfId="21763" xr:uid="{00000000-0005-0000-0000-0000EA400000}"/>
    <cellStyle name="40% - Accent1 4 2 3 2 2 3_OATT calc" xfId="21764" xr:uid="{00000000-0005-0000-0000-0000EB400000}"/>
    <cellStyle name="40% - Accent1 4 2 3 2 2 4" xfId="21765" xr:uid="{00000000-0005-0000-0000-0000EC400000}"/>
    <cellStyle name="40% - Accent1 4 2 3 2 2 4 2" xfId="21766" xr:uid="{00000000-0005-0000-0000-0000ED400000}"/>
    <cellStyle name="40% - Accent1 4 2 3 2 2 4 3" xfId="21767" xr:uid="{00000000-0005-0000-0000-0000EE400000}"/>
    <cellStyle name="40% - Accent1 4 2 3 2 2 4_OATT calc" xfId="21768" xr:uid="{00000000-0005-0000-0000-0000EF400000}"/>
    <cellStyle name="40% - Accent1 4 2 3 2 2 5" xfId="21769" xr:uid="{00000000-0005-0000-0000-0000F0400000}"/>
    <cellStyle name="40% - Accent1 4 2 3 2 2 6" xfId="21770" xr:uid="{00000000-0005-0000-0000-0000F1400000}"/>
    <cellStyle name="40% - Accent1 4 2 3 2 2 7" xfId="21771" xr:uid="{00000000-0005-0000-0000-0000F2400000}"/>
    <cellStyle name="40% - Accent1 4 2 3 2 2 8" xfId="21772" xr:uid="{00000000-0005-0000-0000-0000F3400000}"/>
    <cellStyle name="40% - Accent1 4 2 3 2 2 9" xfId="21773" xr:uid="{00000000-0005-0000-0000-0000F4400000}"/>
    <cellStyle name="40% - Accent1 4 2 3 2 2_OATT calc" xfId="21774" xr:uid="{00000000-0005-0000-0000-0000F5400000}"/>
    <cellStyle name="40% - Accent1 4 2 3 2 3" xfId="5976" xr:uid="{00000000-0005-0000-0000-0000F6400000}"/>
    <cellStyle name="40% - Accent1 4 2 3 2 3 2" xfId="21775" xr:uid="{00000000-0005-0000-0000-0000F7400000}"/>
    <cellStyle name="40% - Accent1 4 2 3 2 3 2 2" xfId="21776" xr:uid="{00000000-0005-0000-0000-0000F8400000}"/>
    <cellStyle name="40% - Accent1 4 2 3 2 3 2 3" xfId="21777" xr:uid="{00000000-0005-0000-0000-0000F9400000}"/>
    <cellStyle name="40% - Accent1 4 2 3 2 3 2_OATT calc" xfId="21778" xr:uid="{00000000-0005-0000-0000-0000FA400000}"/>
    <cellStyle name="40% - Accent1 4 2 3 2 3 3" xfId="21779" xr:uid="{00000000-0005-0000-0000-0000FB400000}"/>
    <cellStyle name="40% - Accent1 4 2 3 2 3 4" xfId="21780" xr:uid="{00000000-0005-0000-0000-0000FC400000}"/>
    <cellStyle name="40% - Accent1 4 2 3 2 3 5" xfId="21781" xr:uid="{00000000-0005-0000-0000-0000FD400000}"/>
    <cellStyle name="40% - Accent1 4 2 3 2 3_OATT calc" xfId="21782" xr:uid="{00000000-0005-0000-0000-0000FE400000}"/>
    <cellStyle name="40% - Accent1 4 2 3 2 4" xfId="21783" xr:uid="{00000000-0005-0000-0000-0000FF400000}"/>
    <cellStyle name="40% - Accent1 4 2 3 2 4 2" xfId="21784" xr:uid="{00000000-0005-0000-0000-000000410000}"/>
    <cellStyle name="40% - Accent1 4 2 3 2 4 2 2" xfId="21785" xr:uid="{00000000-0005-0000-0000-000001410000}"/>
    <cellStyle name="40% - Accent1 4 2 3 2 4 2 3" xfId="21786" xr:uid="{00000000-0005-0000-0000-000002410000}"/>
    <cellStyle name="40% - Accent1 4 2 3 2 4 2_OATT calc" xfId="21787" xr:uid="{00000000-0005-0000-0000-000003410000}"/>
    <cellStyle name="40% - Accent1 4 2 3 2 4 3" xfId="21788" xr:uid="{00000000-0005-0000-0000-000004410000}"/>
    <cellStyle name="40% - Accent1 4 2 3 2 4 4" xfId="21789" xr:uid="{00000000-0005-0000-0000-000005410000}"/>
    <cellStyle name="40% - Accent1 4 2 3 2 4_OATT calc" xfId="21790" xr:uid="{00000000-0005-0000-0000-000006410000}"/>
    <cellStyle name="40% - Accent1 4 2 3 2 5" xfId="21791" xr:uid="{00000000-0005-0000-0000-000007410000}"/>
    <cellStyle name="40% - Accent1 4 2 3 2 5 2" xfId="21792" xr:uid="{00000000-0005-0000-0000-000008410000}"/>
    <cellStyle name="40% - Accent1 4 2 3 2 5 3" xfId="21793" xr:uid="{00000000-0005-0000-0000-000009410000}"/>
    <cellStyle name="40% - Accent1 4 2 3 2 5_OATT calc" xfId="21794" xr:uid="{00000000-0005-0000-0000-00000A410000}"/>
    <cellStyle name="40% - Accent1 4 2 3 2 6" xfId="21795" xr:uid="{00000000-0005-0000-0000-00000B410000}"/>
    <cellStyle name="40% - Accent1 4 2 3 2 7" xfId="21796" xr:uid="{00000000-0005-0000-0000-00000C410000}"/>
    <cellStyle name="40% - Accent1 4 2 3 2 8" xfId="21797" xr:uid="{00000000-0005-0000-0000-00000D410000}"/>
    <cellStyle name="40% - Accent1 4 2 3 2 9" xfId="21798" xr:uid="{00000000-0005-0000-0000-00000E410000}"/>
    <cellStyle name="40% - Accent1 4 2 3 2_OATT calc" xfId="21799" xr:uid="{00000000-0005-0000-0000-00000F410000}"/>
    <cellStyle name="40% - Accent1 4 2 3 3" xfId="4603" xr:uid="{00000000-0005-0000-0000-000010410000}"/>
    <cellStyle name="40% - Accent1 4 2 3 3 10" xfId="21800" xr:uid="{00000000-0005-0000-0000-000011410000}"/>
    <cellStyle name="40% - Accent1 4 2 3 3 11" xfId="21801" xr:uid="{00000000-0005-0000-0000-000012410000}"/>
    <cellStyle name="40% - Accent1 4 2 3 3 2" xfId="21802" xr:uid="{00000000-0005-0000-0000-000013410000}"/>
    <cellStyle name="40% - Accent1 4 2 3 3 2 2" xfId="21803" xr:uid="{00000000-0005-0000-0000-000014410000}"/>
    <cellStyle name="40% - Accent1 4 2 3 3 2 2 2" xfId="21804" xr:uid="{00000000-0005-0000-0000-000015410000}"/>
    <cellStyle name="40% - Accent1 4 2 3 3 2 2 3" xfId="21805" xr:uid="{00000000-0005-0000-0000-000016410000}"/>
    <cellStyle name="40% - Accent1 4 2 3 3 2 2_OATT calc" xfId="21806" xr:uid="{00000000-0005-0000-0000-000017410000}"/>
    <cellStyle name="40% - Accent1 4 2 3 3 2 3" xfId="21807" xr:uid="{00000000-0005-0000-0000-000018410000}"/>
    <cellStyle name="40% - Accent1 4 2 3 3 2 4" xfId="21808" xr:uid="{00000000-0005-0000-0000-000019410000}"/>
    <cellStyle name="40% - Accent1 4 2 3 3 2 5" xfId="21809" xr:uid="{00000000-0005-0000-0000-00001A410000}"/>
    <cellStyle name="40% - Accent1 4 2 3 3 2_OATT calc" xfId="21810" xr:uid="{00000000-0005-0000-0000-00001B410000}"/>
    <cellStyle name="40% - Accent1 4 2 3 3 3" xfId="21811" xr:uid="{00000000-0005-0000-0000-00001C410000}"/>
    <cellStyle name="40% - Accent1 4 2 3 3 3 2" xfId="21812" xr:uid="{00000000-0005-0000-0000-00001D410000}"/>
    <cellStyle name="40% - Accent1 4 2 3 3 3 2 2" xfId="21813" xr:uid="{00000000-0005-0000-0000-00001E410000}"/>
    <cellStyle name="40% - Accent1 4 2 3 3 3 2 3" xfId="21814" xr:uid="{00000000-0005-0000-0000-00001F410000}"/>
    <cellStyle name="40% - Accent1 4 2 3 3 3 2_OATT calc" xfId="21815" xr:uid="{00000000-0005-0000-0000-000020410000}"/>
    <cellStyle name="40% - Accent1 4 2 3 3 3 3" xfId="21816" xr:uid="{00000000-0005-0000-0000-000021410000}"/>
    <cellStyle name="40% - Accent1 4 2 3 3 3 4" xfId="21817" xr:uid="{00000000-0005-0000-0000-000022410000}"/>
    <cellStyle name="40% - Accent1 4 2 3 3 3_OATT calc" xfId="21818" xr:uid="{00000000-0005-0000-0000-000023410000}"/>
    <cellStyle name="40% - Accent1 4 2 3 3 4" xfId="21819" xr:uid="{00000000-0005-0000-0000-000024410000}"/>
    <cellStyle name="40% - Accent1 4 2 3 3 4 2" xfId="21820" xr:uid="{00000000-0005-0000-0000-000025410000}"/>
    <cellStyle name="40% - Accent1 4 2 3 3 4 3" xfId="21821" xr:uid="{00000000-0005-0000-0000-000026410000}"/>
    <cellStyle name="40% - Accent1 4 2 3 3 4_OATT calc" xfId="21822" xr:uid="{00000000-0005-0000-0000-000027410000}"/>
    <cellStyle name="40% - Accent1 4 2 3 3 5" xfId="21823" xr:uid="{00000000-0005-0000-0000-000028410000}"/>
    <cellStyle name="40% - Accent1 4 2 3 3 6" xfId="21824" xr:uid="{00000000-0005-0000-0000-000029410000}"/>
    <cellStyle name="40% - Accent1 4 2 3 3 7" xfId="21825" xr:uid="{00000000-0005-0000-0000-00002A410000}"/>
    <cellStyle name="40% - Accent1 4 2 3 3 8" xfId="21826" xr:uid="{00000000-0005-0000-0000-00002B410000}"/>
    <cellStyle name="40% - Accent1 4 2 3 3 9" xfId="21827" xr:uid="{00000000-0005-0000-0000-00002C410000}"/>
    <cellStyle name="40% - Accent1 4 2 3 3_OATT calc" xfId="21828" xr:uid="{00000000-0005-0000-0000-00002D410000}"/>
    <cellStyle name="40% - Accent1 4 2 3 4" xfId="5503" xr:uid="{00000000-0005-0000-0000-00002E410000}"/>
    <cellStyle name="40% - Accent1 4 2 3 4 2" xfId="21829" xr:uid="{00000000-0005-0000-0000-00002F410000}"/>
    <cellStyle name="40% - Accent1 4 2 3 4 2 2" xfId="21830" xr:uid="{00000000-0005-0000-0000-000030410000}"/>
    <cellStyle name="40% - Accent1 4 2 3 4 2 3" xfId="21831" xr:uid="{00000000-0005-0000-0000-000031410000}"/>
    <cellStyle name="40% - Accent1 4 2 3 4 2_OATT calc" xfId="21832" xr:uid="{00000000-0005-0000-0000-000032410000}"/>
    <cellStyle name="40% - Accent1 4 2 3 4 3" xfId="21833" xr:uid="{00000000-0005-0000-0000-000033410000}"/>
    <cellStyle name="40% - Accent1 4 2 3 4 4" xfId="21834" xr:uid="{00000000-0005-0000-0000-000034410000}"/>
    <cellStyle name="40% - Accent1 4 2 3 4 5" xfId="21835" xr:uid="{00000000-0005-0000-0000-000035410000}"/>
    <cellStyle name="40% - Accent1 4 2 3 4_OATT calc" xfId="21836" xr:uid="{00000000-0005-0000-0000-000036410000}"/>
    <cellStyle name="40% - Accent1 4 2 3 5" xfId="21837" xr:uid="{00000000-0005-0000-0000-000037410000}"/>
    <cellStyle name="40% - Accent1 4 2 3 5 2" xfId="21838" xr:uid="{00000000-0005-0000-0000-000038410000}"/>
    <cellStyle name="40% - Accent1 4 2 3 5 2 2" xfId="21839" xr:uid="{00000000-0005-0000-0000-000039410000}"/>
    <cellStyle name="40% - Accent1 4 2 3 5 2 3" xfId="21840" xr:uid="{00000000-0005-0000-0000-00003A410000}"/>
    <cellStyle name="40% - Accent1 4 2 3 5 2_OATT calc" xfId="21841" xr:uid="{00000000-0005-0000-0000-00003B410000}"/>
    <cellStyle name="40% - Accent1 4 2 3 5 3" xfId="21842" xr:uid="{00000000-0005-0000-0000-00003C410000}"/>
    <cellStyle name="40% - Accent1 4 2 3 5 4" xfId="21843" xr:uid="{00000000-0005-0000-0000-00003D410000}"/>
    <cellStyle name="40% - Accent1 4 2 3 5_OATT calc" xfId="21844" xr:uid="{00000000-0005-0000-0000-00003E410000}"/>
    <cellStyle name="40% - Accent1 4 2 3 6" xfId="21845" xr:uid="{00000000-0005-0000-0000-00003F410000}"/>
    <cellStyle name="40% - Accent1 4 2 3 6 2" xfId="21846" xr:uid="{00000000-0005-0000-0000-000040410000}"/>
    <cellStyle name="40% - Accent1 4 2 3 6 3" xfId="21847" xr:uid="{00000000-0005-0000-0000-000041410000}"/>
    <cellStyle name="40% - Accent1 4 2 3 6_OATT calc" xfId="21848" xr:uid="{00000000-0005-0000-0000-000042410000}"/>
    <cellStyle name="40% - Accent1 4 2 3 7" xfId="21849" xr:uid="{00000000-0005-0000-0000-000043410000}"/>
    <cellStyle name="40% - Accent1 4 2 3 8" xfId="21850" xr:uid="{00000000-0005-0000-0000-000044410000}"/>
    <cellStyle name="40% - Accent1 4 2 3 9" xfId="21851" xr:uid="{00000000-0005-0000-0000-000045410000}"/>
    <cellStyle name="40% - Accent1 4 2 3_OATT calc" xfId="21852" xr:uid="{00000000-0005-0000-0000-000046410000}"/>
    <cellStyle name="40% - Accent1 4 2 4" xfId="3650" xr:uid="{00000000-0005-0000-0000-000047410000}"/>
    <cellStyle name="40% - Accent1 4 2 4 10" xfId="21853" xr:uid="{00000000-0005-0000-0000-000048410000}"/>
    <cellStyle name="40% - Accent1 4 2 4 11" xfId="21854" xr:uid="{00000000-0005-0000-0000-000049410000}"/>
    <cellStyle name="40% - Accent1 4 2 4 2" xfId="4751" xr:uid="{00000000-0005-0000-0000-00004A410000}"/>
    <cellStyle name="40% - Accent1 4 2 4 2 10" xfId="21855" xr:uid="{00000000-0005-0000-0000-00004B410000}"/>
    <cellStyle name="40% - Accent1 4 2 4 2 11" xfId="21856" xr:uid="{00000000-0005-0000-0000-00004C410000}"/>
    <cellStyle name="40% - Accent1 4 2 4 2 2" xfId="21857" xr:uid="{00000000-0005-0000-0000-00004D410000}"/>
    <cellStyle name="40% - Accent1 4 2 4 2 2 2" xfId="21858" xr:uid="{00000000-0005-0000-0000-00004E410000}"/>
    <cellStyle name="40% - Accent1 4 2 4 2 2 2 2" xfId="21859" xr:uid="{00000000-0005-0000-0000-00004F410000}"/>
    <cellStyle name="40% - Accent1 4 2 4 2 2 2 3" xfId="21860" xr:uid="{00000000-0005-0000-0000-000050410000}"/>
    <cellStyle name="40% - Accent1 4 2 4 2 2 2_OATT calc" xfId="21861" xr:uid="{00000000-0005-0000-0000-000051410000}"/>
    <cellStyle name="40% - Accent1 4 2 4 2 2 3" xfId="21862" xr:uid="{00000000-0005-0000-0000-000052410000}"/>
    <cellStyle name="40% - Accent1 4 2 4 2 2 4" xfId="21863" xr:uid="{00000000-0005-0000-0000-000053410000}"/>
    <cellStyle name="40% - Accent1 4 2 4 2 2 5" xfId="21864" xr:uid="{00000000-0005-0000-0000-000054410000}"/>
    <cellStyle name="40% - Accent1 4 2 4 2 2_OATT calc" xfId="21865" xr:uid="{00000000-0005-0000-0000-000055410000}"/>
    <cellStyle name="40% - Accent1 4 2 4 2 3" xfId="21866" xr:uid="{00000000-0005-0000-0000-000056410000}"/>
    <cellStyle name="40% - Accent1 4 2 4 2 3 2" xfId="21867" xr:uid="{00000000-0005-0000-0000-000057410000}"/>
    <cellStyle name="40% - Accent1 4 2 4 2 3 2 2" xfId="21868" xr:uid="{00000000-0005-0000-0000-000058410000}"/>
    <cellStyle name="40% - Accent1 4 2 4 2 3 2 3" xfId="21869" xr:uid="{00000000-0005-0000-0000-000059410000}"/>
    <cellStyle name="40% - Accent1 4 2 4 2 3 2_OATT calc" xfId="21870" xr:uid="{00000000-0005-0000-0000-00005A410000}"/>
    <cellStyle name="40% - Accent1 4 2 4 2 3 3" xfId="21871" xr:uid="{00000000-0005-0000-0000-00005B410000}"/>
    <cellStyle name="40% - Accent1 4 2 4 2 3 4" xfId="21872" xr:uid="{00000000-0005-0000-0000-00005C410000}"/>
    <cellStyle name="40% - Accent1 4 2 4 2 3_OATT calc" xfId="21873" xr:uid="{00000000-0005-0000-0000-00005D410000}"/>
    <cellStyle name="40% - Accent1 4 2 4 2 4" xfId="21874" xr:uid="{00000000-0005-0000-0000-00005E410000}"/>
    <cellStyle name="40% - Accent1 4 2 4 2 4 2" xfId="21875" xr:uid="{00000000-0005-0000-0000-00005F410000}"/>
    <cellStyle name="40% - Accent1 4 2 4 2 4 3" xfId="21876" xr:uid="{00000000-0005-0000-0000-000060410000}"/>
    <cellStyle name="40% - Accent1 4 2 4 2 4_OATT calc" xfId="21877" xr:uid="{00000000-0005-0000-0000-000061410000}"/>
    <cellStyle name="40% - Accent1 4 2 4 2 5" xfId="21878" xr:uid="{00000000-0005-0000-0000-000062410000}"/>
    <cellStyle name="40% - Accent1 4 2 4 2 6" xfId="21879" xr:uid="{00000000-0005-0000-0000-000063410000}"/>
    <cellStyle name="40% - Accent1 4 2 4 2 7" xfId="21880" xr:uid="{00000000-0005-0000-0000-000064410000}"/>
    <cellStyle name="40% - Accent1 4 2 4 2 8" xfId="21881" xr:uid="{00000000-0005-0000-0000-000065410000}"/>
    <cellStyle name="40% - Accent1 4 2 4 2 9" xfId="21882" xr:uid="{00000000-0005-0000-0000-000066410000}"/>
    <cellStyle name="40% - Accent1 4 2 4 2_OATT calc" xfId="21883" xr:uid="{00000000-0005-0000-0000-000067410000}"/>
    <cellStyle name="40% - Accent1 4 2 4 3" xfId="5712" xr:uid="{00000000-0005-0000-0000-000068410000}"/>
    <cellStyle name="40% - Accent1 4 2 4 3 2" xfId="21884" xr:uid="{00000000-0005-0000-0000-000069410000}"/>
    <cellStyle name="40% - Accent1 4 2 4 3 2 2" xfId="21885" xr:uid="{00000000-0005-0000-0000-00006A410000}"/>
    <cellStyle name="40% - Accent1 4 2 4 3 2 3" xfId="21886" xr:uid="{00000000-0005-0000-0000-00006B410000}"/>
    <cellStyle name="40% - Accent1 4 2 4 3 2_OATT calc" xfId="21887" xr:uid="{00000000-0005-0000-0000-00006C410000}"/>
    <cellStyle name="40% - Accent1 4 2 4 3 3" xfId="21888" xr:uid="{00000000-0005-0000-0000-00006D410000}"/>
    <cellStyle name="40% - Accent1 4 2 4 3 4" xfId="21889" xr:uid="{00000000-0005-0000-0000-00006E410000}"/>
    <cellStyle name="40% - Accent1 4 2 4 3 5" xfId="21890" xr:uid="{00000000-0005-0000-0000-00006F410000}"/>
    <cellStyle name="40% - Accent1 4 2 4 3_OATT calc" xfId="21891" xr:uid="{00000000-0005-0000-0000-000070410000}"/>
    <cellStyle name="40% - Accent1 4 2 4 4" xfId="21892" xr:uid="{00000000-0005-0000-0000-000071410000}"/>
    <cellStyle name="40% - Accent1 4 2 4 4 2" xfId="21893" xr:uid="{00000000-0005-0000-0000-000072410000}"/>
    <cellStyle name="40% - Accent1 4 2 4 4 2 2" xfId="21894" xr:uid="{00000000-0005-0000-0000-000073410000}"/>
    <cellStyle name="40% - Accent1 4 2 4 4 2 3" xfId="21895" xr:uid="{00000000-0005-0000-0000-000074410000}"/>
    <cellStyle name="40% - Accent1 4 2 4 4 2_OATT calc" xfId="21896" xr:uid="{00000000-0005-0000-0000-000075410000}"/>
    <cellStyle name="40% - Accent1 4 2 4 4 3" xfId="21897" xr:uid="{00000000-0005-0000-0000-000076410000}"/>
    <cellStyle name="40% - Accent1 4 2 4 4 4" xfId="21898" xr:uid="{00000000-0005-0000-0000-000077410000}"/>
    <cellStyle name="40% - Accent1 4 2 4 4_OATT calc" xfId="21899" xr:uid="{00000000-0005-0000-0000-000078410000}"/>
    <cellStyle name="40% - Accent1 4 2 4 5" xfId="21900" xr:uid="{00000000-0005-0000-0000-000079410000}"/>
    <cellStyle name="40% - Accent1 4 2 4 5 2" xfId="21901" xr:uid="{00000000-0005-0000-0000-00007A410000}"/>
    <cellStyle name="40% - Accent1 4 2 4 5 3" xfId="21902" xr:uid="{00000000-0005-0000-0000-00007B410000}"/>
    <cellStyle name="40% - Accent1 4 2 4 5_OATT calc" xfId="21903" xr:uid="{00000000-0005-0000-0000-00007C410000}"/>
    <cellStyle name="40% - Accent1 4 2 4 6" xfId="21904" xr:uid="{00000000-0005-0000-0000-00007D410000}"/>
    <cellStyle name="40% - Accent1 4 2 4 7" xfId="21905" xr:uid="{00000000-0005-0000-0000-00007E410000}"/>
    <cellStyle name="40% - Accent1 4 2 4 8" xfId="21906" xr:uid="{00000000-0005-0000-0000-00007F410000}"/>
    <cellStyle name="40% - Accent1 4 2 4 9" xfId="21907" xr:uid="{00000000-0005-0000-0000-000080410000}"/>
    <cellStyle name="40% - Accent1 4 2 4_OATT calc" xfId="21908" xr:uid="{00000000-0005-0000-0000-000081410000}"/>
    <cellStyle name="40% - Accent1 4 2 5" xfId="4333" xr:uid="{00000000-0005-0000-0000-000082410000}"/>
    <cellStyle name="40% - Accent1 4 2 5 10" xfId="21909" xr:uid="{00000000-0005-0000-0000-000083410000}"/>
    <cellStyle name="40% - Accent1 4 2 5 11" xfId="21910" xr:uid="{00000000-0005-0000-0000-000084410000}"/>
    <cellStyle name="40% - Accent1 4 2 5 2" xfId="21911" xr:uid="{00000000-0005-0000-0000-000085410000}"/>
    <cellStyle name="40% - Accent1 4 2 5 2 2" xfId="21912" xr:uid="{00000000-0005-0000-0000-000086410000}"/>
    <cellStyle name="40% - Accent1 4 2 5 2 2 2" xfId="21913" xr:uid="{00000000-0005-0000-0000-000087410000}"/>
    <cellStyle name="40% - Accent1 4 2 5 2 2 3" xfId="21914" xr:uid="{00000000-0005-0000-0000-000088410000}"/>
    <cellStyle name="40% - Accent1 4 2 5 2 2_OATT calc" xfId="21915" xr:uid="{00000000-0005-0000-0000-000089410000}"/>
    <cellStyle name="40% - Accent1 4 2 5 2 3" xfId="21916" xr:uid="{00000000-0005-0000-0000-00008A410000}"/>
    <cellStyle name="40% - Accent1 4 2 5 2 4" xfId="21917" xr:uid="{00000000-0005-0000-0000-00008B410000}"/>
    <cellStyle name="40% - Accent1 4 2 5 2 5" xfId="21918" xr:uid="{00000000-0005-0000-0000-00008C410000}"/>
    <cellStyle name="40% - Accent1 4 2 5 2_OATT calc" xfId="21919" xr:uid="{00000000-0005-0000-0000-00008D410000}"/>
    <cellStyle name="40% - Accent1 4 2 5 3" xfId="21920" xr:uid="{00000000-0005-0000-0000-00008E410000}"/>
    <cellStyle name="40% - Accent1 4 2 5 3 2" xfId="21921" xr:uid="{00000000-0005-0000-0000-00008F410000}"/>
    <cellStyle name="40% - Accent1 4 2 5 3 2 2" xfId="21922" xr:uid="{00000000-0005-0000-0000-000090410000}"/>
    <cellStyle name="40% - Accent1 4 2 5 3 2 3" xfId="21923" xr:uid="{00000000-0005-0000-0000-000091410000}"/>
    <cellStyle name="40% - Accent1 4 2 5 3 2_OATT calc" xfId="21924" xr:uid="{00000000-0005-0000-0000-000092410000}"/>
    <cellStyle name="40% - Accent1 4 2 5 3 3" xfId="21925" xr:uid="{00000000-0005-0000-0000-000093410000}"/>
    <cellStyle name="40% - Accent1 4 2 5 3 4" xfId="21926" xr:uid="{00000000-0005-0000-0000-000094410000}"/>
    <cellStyle name="40% - Accent1 4 2 5 3_OATT calc" xfId="21927" xr:uid="{00000000-0005-0000-0000-000095410000}"/>
    <cellStyle name="40% - Accent1 4 2 5 4" xfId="21928" xr:uid="{00000000-0005-0000-0000-000096410000}"/>
    <cellStyle name="40% - Accent1 4 2 5 4 2" xfId="21929" xr:uid="{00000000-0005-0000-0000-000097410000}"/>
    <cellStyle name="40% - Accent1 4 2 5 4 3" xfId="21930" xr:uid="{00000000-0005-0000-0000-000098410000}"/>
    <cellStyle name="40% - Accent1 4 2 5 4_OATT calc" xfId="21931" xr:uid="{00000000-0005-0000-0000-000099410000}"/>
    <cellStyle name="40% - Accent1 4 2 5 5" xfId="21932" xr:uid="{00000000-0005-0000-0000-00009A410000}"/>
    <cellStyle name="40% - Accent1 4 2 5 6" xfId="21933" xr:uid="{00000000-0005-0000-0000-00009B410000}"/>
    <cellStyle name="40% - Accent1 4 2 5 7" xfId="21934" xr:uid="{00000000-0005-0000-0000-00009C410000}"/>
    <cellStyle name="40% - Accent1 4 2 5 8" xfId="21935" xr:uid="{00000000-0005-0000-0000-00009D410000}"/>
    <cellStyle name="40% - Accent1 4 2 5 9" xfId="21936" xr:uid="{00000000-0005-0000-0000-00009E410000}"/>
    <cellStyle name="40% - Accent1 4 2 5_OATT calc" xfId="21937" xr:uid="{00000000-0005-0000-0000-00009F410000}"/>
    <cellStyle name="40% - Accent1 4 2 6" xfId="5233" xr:uid="{00000000-0005-0000-0000-0000A0410000}"/>
    <cellStyle name="40% - Accent1 4 2 6 2" xfId="21938" xr:uid="{00000000-0005-0000-0000-0000A1410000}"/>
    <cellStyle name="40% - Accent1 4 2 6 2 2" xfId="21939" xr:uid="{00000000-0005-0000-0000-0000A2410000}"/>
    <cellStyle name="40% - Accent1 4 2 6 2 3" xfId="21940" xr:uid="{00000000-0005-0000-0000-0000A3410000}"/>
    <cellStyle name="40% - Accent1 4 2 6 2_OATT calc" xfId="21941" xr:uid="{00000000-0005-0000-0000-0000A4410000}"/>
    <cellStyle name="40% - Accent1 4 2 6 3" xfId="21942" xr:uid="{00000000-0005-0000-0000-0000A5410000}"/>
    <cellStyle name="40% - Accent1 4 2 6 4" xfId="21943" xr:uid="{00000000-0005-0000-0000-0000A6410000}"/>
    <cellStyle name="40% - Accent1 4 2 6 5" xfId="21944" xr:uid="{00000000-0005-0000-0000-0000A7410000}"/>
    <cellStyle name="40% - Accent1 4 2 6_OATT calc" xfId="21945" xr:uid="{00000000-0005-0000-0000-0000A8410000}"/>
    <cellStyle name="40% - Accent1 4 2 7" xfId="21946" xr:uid="{00000000-0005-0000-0000-0000A9410000}"/>
    <cellStyle name="40% - Accent1 4 2 7 2" xfId="21947" xr:uid="{00000000-0005-0000-0000-0000AA410000}"/>
    <cellStyle name="40% - Accent1 4 2 7 2 2" xfId="21948" xr:uid="{00000000-0005-0000-0000-0000AB410000}"/>
    <cellStyle name="40% - Accent1 4 2 7 2 3" xfId="21949" xr:uid="{00000000-0005-0000-0000-0000AC410000}"/>
    <cellStyle name="40% - Accent1 4 2 7 2_OATT calc" xfId="21950" xr:uid="{00000000-0005-0000-0000-0000AD410000}"/>
    <cellStyle name="40% - Accent1 4 2 7 3" xfId="21951" xr:uid="{00000000-0005-0000-0000-0000AE410000}"/>
    <cellStyle name="40% - Accent1 4 2 7 4" xfId="21952" xr:uid="{00000000-0005-0000-0000-0000AF410000}"/>
    <cellStyle name="40% - Accent1 4 2 7_OATT calc" xfId="21953" xr:uid="{00000000-0005-0000-0000-0000B0410000}"/>
    <cellStyle name="40% - Accent1 4 2 8" xfId="21954" xr:uid="{00000000-0005-0000-0000-0000B1410000}"/>
    <cellStyle name="40% - Accent1 4 2 8 2" xfId="21955" xr:uid="{00000000-0005-0000-0000-0000B2410000}"/>
    <cellStyle name="40% - Accent1 4 2 8 3" xfId="21956" xr:uid="{00000000-0005-0000-0000-0000B3410000}"/>
    <cellStyle name="40% - Accent1 4 2 8_OATT calc" xfId="21957" xr:uid="{00000000-0005-0000-0000-0000B4410000}"/>
    <cellStyle name="40% - Accent1 4 2 9" xfId="21958" xr:uid="{00000000-0005-0000-0000-0000B5410000}"/>
    <cellStyle name="40% - Accent1 4 2_OATT calc" xfId="21959" xr:uid="{00000000-0005-0000-0000-0000B6410000}"/>
    <cellStyle name="40% - Accent1 4 3" xfId="3145" xr:uid="{00000000-0005-0000-0000-0000B7410000}"/>
    <cellStyle name="40% - Accent1 4 3 10" xfId="21960" xr:uid="{00000000-0005-0000-0000-0000B8410000}"/>
    <cellStyle name="40% - Accent1 4 3 11" xfId="21961" xr:uid="{00000000-0005-0000-0000-0000B9410000}"/>
    <cellStyle name="40% - Accent1 4 3 12" xfId="21962" xr:uid="{00000000-0005-0000-0000-0000BA410000}"/>
    <cellStyle name="40% - Accent1 4 3 2" xfId="3731" xr:uid="{00000000-0005-0000-0000-0000BB410000}"/>
    <cellStyle name="40% - Accent1 4 3 2 10" xfId="21963" xr:uid="{00000000-0005-0000-0000-0000BC410000}"/>
    <cellStyle name="40% - Accent1 4 3 2 11" xfId="21964" xr:uid="{00000000-0005-0000-0000-0000BD410000}"/>
    <cellStyle name="40% - Accent1 4 3 2 2" xfId="4832" xr:uid="{00000000-0005-0000-0000-0000BE410000}"/>
    <cellStyle name="40% - Accent1 4 3 2 2 10" xfId="21965" xr:uid="{00000000-0005-0000-0000-0000BF410000}"/>
    <cellStyle name="40% - Accent1 4 3 2 2 11" xfId="21966" xr:uid="{00000000-0005-0000-0000-0000C0410000}"/>
    <cellStyle name="40% - Accent1 4 3 2 2 2" xfId="21967" xr:uid="{00000000-0005-0000-0000-0000C1410000}"/>
    <cellStyle name="40% - Accent1 4 3 2 2 2 2" xfId="21968" xr:uid="{00000000-0005-0000-0000-0000C2410000}"/>
    <cellStyle name="40% - Accent1 4 3 2 2 2 2 2" xfId="21969" xr:uid="{00000000-0005-0000-0000-0000C3410000}"/>
    <cellStyle name="40% - Accent1 4 3 2 2 2 2 3" xfId="21970" xr:uid="{00000000-0005-0000-0000-0000C4410000}"/>
    <cellStyle name="40% - Accent1 4 3 2 2 2 2_OATT calc" xfId="21971" xr:uid="{00000000-0005-0000-0000-0000C5410000}"/>
    <cellStyle name="40% - Accent1 4 3 2 2 2 3" xfId="21972" xr:uid="{00000000-0005-0000-0000-0000C6410000}"/>
    <cellStyle name="40% - Accent1 4 3 2 2 2 4" xfId="21973" xr:uid="{00000000-0005-0000-0000-0000C7410000}"/>
    <cellStyle name="40% - Accent1 4 3 2 2 2 5" xfId="21974" xr:uid="{00000000-0005-0000-0000-0000C8410000}"/>
    <cellStyle name="40% - Accent1 4 3 2 2 2_OATT calc" xfId="21975" xr:uid="{00000000-0005-0000-0000-0000C9410000}"/>
    <cellStyle name="40% - Accent1 4 3 2 2 3" xfId="21976" xr:uid="{00000000-0005-0000-0000-0000CA410000}"/>
    <cellStyle name="40% - Accent1 4 3 2 2 3 2" xfId="21977" xr:uid="{00000000-0005-0000-0000-0000CB410000}"/>
    <cellStyle name="40% - Accent1 4 3 2 2 3 2 2" xfId="21978" xr:uid="{00000000-0005-0000-0000-0000CC410000}"/>
    <cellStyle name="40% - Accent1 4 3 2 2 3 2 3" xfId="21979" xr:uid="{00000000-0005-0000-0000-0000CD410000}"/>
    <cellStyle name="40% - Accent1 4 3 2 2 3 2_OATT calc" xfId="21980" xr:uid="{00000000-0005-0000-0000-0000CE410000}"/>
    <cellStyle name="40% - Accent1 4 3 2 2 3 3" xfId="21981" xr:uid="{00000000-0005-0000-0000-0000CF410000}"/>
    <cellStyle name="40% - Accent1 4 3 2 2 3 4" xfId="21982" xr:uid="{00000000-0005-0000-0000-0000D0410000}"/>
    <cellStyle name="40% - Accent1 4 3 2 2 3_OATT calc" xfId="21983" xr:uid="{00000000-0005-0000-0000-0000D1410000}"/>
    <cellStyle name="40% - Accent1 4 3 2 2 4" xfId="21984" xr:uid="{00000000-0005-0000-0000-0000D2410000}"/>
    <cellStyle name="40% - Accent1 4 3 2 2 4 2" xfId="21985" xr:uid="{00000000-0005-0000-0000-0000D3410000}"/>
    <cellStyle name="40% - Accent1 4 3 2 2 4 3" xfId="21986" xr:uid="{00000000-0005-0000-0000-0000D4410000}"/>
    <cellStyle name="40% - Accent1 4 3 2 2 4_OATT calc" xfId="21987" xr:uid="{00000000-0005-0000-0000-0000D5410000}"/>
    <cellStyle name="40% - Accent1 4 3 2 2 5" xfId="21988" xr:uid="{00000000-0005-0000-0000-0000D6410000}"/>
    <cellStyle name="40% - Accent1 4 3 2 2 6" xfId="21989" xr:uid="{00000000-0005-0000-0000-0000D7410000}"/>
    <cellStyle name="40% - Accent1 4 3 2 2 7" xfId="21990" xr:uid="{00000000-0005-0000-0000-0000D8410000}"/>
    <cellStyle name="40% - Accent1 4 3 2 2 8" xfId="21991" xr:uid="{00000000-0005-0000-0000-0000D9410000}"/>
    <cellStyle name="40% - Accent1 4 3 2 2 9" xfId="21992" xr:uid="{00000000-0005-0000-0000-0000DA410000}"/>
    <cellStyle name="40% - Accent1 4 3 2 2_OATT calc" xfId="21993" xr:uid="{00000000-0005-0000-0000-0000DB410000}"/>
    <cellStyle name="40% - Accent1 4 3 2 3" xfId="5791" xr:uid="{00000000-0005-0000-0000-0000DC410000}"/>
    <cellStyle name="40% - Accent1 4 3 2 3 2" xfId="21994" xr:uid="{00000000-0005-0000-0000-0000DD410000}"/>
    <cellStyle name="40% - Accent1 4 3 2 3 2 2" xfId="21995" xr:uid="{00000000-0005-0000-0000-0000DE410000}"/>
    <cellStyle name="40% - Accent1 4 3 2 3 2 3" xfId="21996" xr:uid="{00000000-0005-0000-0000-0000DF410000}"/>
    <cellStyle name="40% - Accent1 4 3 2 3 2_OATT calc" xfId="21997" xr:uid="{00000000-0005-0000-0000-0000E0410000}"/>
    <cellStyle name="40% - Accent1 4 3 2 3 3" xfId="21998" xr:uid="{00000000-0005-0000-0000-0000E1410000}"/>
    <cellStyle name="40% - Accent1 4 3 2 3 4" xfId="21999" xr:uid="{00000000-0005-0000-0000-0000E2410000}"/>
    <cellStyle name="40% - Accent1 4 3 2 3 5" xfId="22000" xr:uid="{00000000-0005-0000-0000-0000E3410000}"/>
    <cellStyle name="40% - Accent1 4 3 2 3_OATT calc" xfId="22001" xr:uid="{00000000-0005-0000-0000-0000E4410000}"/>
    <cellStyle name="40% - Accent1 4 3 2 4" xfId="22002" xr:uid="{00000000-0005-0000-0000-0000E5410000}"/>
    <cellStyle name="40% - Accent1 4 3 2 4 2" xfId="22003" xr:uid="{00000000-0005-0000-0000-0000E6410000}"/>
    <cellStyle name="40% - Accent1 4 3 2 4 2 2" xfId="22004" xr:uid="{00000000-0005-0000-0000-0000E7410000}"/>
    <cellStyle name="40% - Accent1 4 3 2 4 2 3" xfId="22005" xr:uid="{00000000-0005-0000-0000-0000E8410000}"/>
    <cellStyle name="40% - Accent1 4 3 2 4 2_OATT calc" xfId="22006" xr:uid="{00000000-0005-0000-0000-0000E9410000}"/>
    <cellStyle name="40% - Accent1 4 3 2 4 3" xfId="22007" xr:uid="{00000000-0005-0000-0000-0000EA410000}"/>
    <cellStyle name="40% - Accent1 4 3 2 4 4" xfId="22008" xr:uid="{00000000-0005-0000-0000-0000EB410000}"/>
    <cellStyle name="40% - Accent1 4 3 2 4_OATT calc" xfId="22009" xr:uid="{00000000-0005-0000-0000-0000EC410000}"/>
    <cellStyle name="40% - Accent1 4 3 2 5" xfId="22010" xr:uid="{00000000-0005-0000-0000-0000ED410000}"/>
    <cellStyle name="40% - Accent1 4 3 2 5 2" xfId="22011" xr:uid="{00000000-0005-0000-0000-0000EE410000}"/>
    <cellStyle name="40% - Accent1 4 3 2 5 3" xfId="22012" xr:uid="{00000000-0005-0000-0000-0000EF410000}"/>
    <cellStyle name="40% - Accent1 4 3 2 5_OATT calc" xfId="22013" xr:uid="{00000000-0005-0000-0000-0000F0410000}"/>
    <cellStyle name="40% - Accent1 4 3 2 6" xfId="22014" xr:uid="{00000000-0005-0000-0000-0000F1410000}"/>
    <cellStyle name="40% - Accent1 4 3 2 7" xfId="22015" xr:uid="{00000000-0005-0000-0000-0000F2410000}"/>
    <cellStyle name="40% - Accent1 4 3 2 8" xfId="22016" xr:uid="{00000000-0005-0000-0000-0000F3410000}"/>
    <cellStyle name="40% - Accent1 4 3 2 9" xfId="22017" xr:uid="{00000000-0005-0000-0000-0000F4410000}"/>
    <cellStyle name="40% - Accent1 4 3 2_OATT calc" xfId="22018" xr:uid="{00000000-0005-0000-0000-0000F5410000}"/>
    <cellStyle name="40% - Accent1 4 3 3" xfId="4414" xr:uid="{00000000-0005-0000-0000-0000F6410000}"/>
    <cellStyle name="40% - Accent1 4 3 3 10" xfId="22019" xr:uid="{00000000-0005-0000-0000-0000F7410000}"/>
    <cellStyle name="40% - Accent1 4 3 3 11" xfId="22020" xr:uid="{00000000-0005-0000-0000-0000F8410000}"/>
    <cellStyle name="40% - Accent1 4 3 3 2" xfId="22021" xr:uid="{00000000-0005-0000-0000-0000F9410000}"/>
    <cellStyle name="40% - Accent1 4 3 3 2 2" xfId="22022" xr:uid="{00000000-0005-0000-0000-0000FA410000}"/>
    <cellStyle name="40% - Accent1 4 3 3 2 2 2" xfId="22023" xr:uid="{00000000-0005-0000-0000-0000FB410000}"/>
    <cellStyle name="40% - Accent1 4 3 3 2 2 3" xfId="22024" xr:uid="{00000000-0005-0000-0000-0000FC410000}"/>
    <cellStyle name="40% - Accent1 4 3 3 2 2_OATT calc" xfId="22025" xr:uid="{00000000-0005-0000-0000-0000FD410000}"/>
    <cellStyle name="40% - Accent1 4 3 3 2 3" xfId="22026" xr:uid="{00000000-0005-0000-0000-0000FE410000}"/>
    <cellStyle name="40% - Accent1 4 3 3 2 4" xfId="22027" xr:uid="{00000000-0005-0000-0000-0000FF410000}"/>
    <cellStyle name="40% - Accent1 4 3 3 2 5" xfId="22028" xr:uid="{00000000-0005-0000-0000-000000420000}"/>
    <cellStyle name="40% - Accent1 4 3 3 2_OATT calc" xfId="22029" xr:uid="{00000000-0005-0000-0000-000001420000}"/>
    <cellStyle name="40% - Accent1 4 3 3 3" xfId="22030" xr:uid="{00000000-0005-0000-0000-000002420000}"/>
    <cellStyle name="40% - Accent1 4 3 3 3 2" xfId="22031" xr:uid="{00000000-0005-0000-0000-000003420000}"/>
    <cellStyle name="40% - Accent1 4 3 3 3 2 2" xfId="22032" xr:uid="{00000000-0005-0000-0000-000004420000}"/>
    <cellStyle name="40% - Accent1 4 3 3 3 2 3" xfId="22033" xr:uid="{00000000-0005-0000-0000-000005420000}"/>
    <cellStyle name="40% - Accent1 4 3 3 3 2_OATT calc" xfId="22034" xr:uid="{00000000-0005-0000-0000-000006420000}"/>
    <cellStyle name="40% - Accent1 4 3 3 3 3" xfId="22035" xr:uid="{00000000-0005-0000-0000-000007420000}"/>
    <cellStyle name="40% - Accent1 4 3 3 3 4" xfId="22036" xr:uid="{00000000-0005-0000-0000-000008420000}"/>
    <cellStyle name="40% - Accent1 4 3 3 3_OATT calc" xfId="22037" xr:uid="{00000000-0005-0000-0000-000009420000}"/>
    <cellStyle name="40% - Accent1 4 3 3 4" xfId="22038" xr:uid="{00000000-0005-0000-0000-00000A420000}"/>
    <cellStyle name="40% - Accent1 4 3 3 4 2" xfId="22039" xr:uid="{00000000-0005-0000-0000-00000B420000}"/>
    <cellStyle name="40% - Accent1 4 3 3 4 3" xfId="22040" xr:uid="{00000000-0005-0000-0000-00000C420000}"/>
    <cellStyle name="40% - Accent1 4 3 3 4_OATT calc" xfId="22041" xr:uid="{00000000-0005-0000-0000-00000D420000}"/>
    <cellStyle name="40% - Accent1 4 3 3 5" xfId="22042" xr:uid="{00000000-0005-0000-0000-00000E420000}"/>
    <cellStyle name="40% - Accent1 4 3 3 6" xfId="22043" xr:uid="{00000000-0005-0000-0000-00000F420000}"/>
    <cellStyle name="40% - Accent1 4 3 3 7" xfId="22044" xr:uid="{00000000-0005-0000-0000-000010420000}"/>
    <cellStyle name="40% - Accent1 4 3 3 8" xfId="22045" xr:uid="{00000000-0005-0000-0000-000011420000}"/>
    <cellStyle name="40% - Accent1 4 3 3 9" xfId="22046" xr:uid="{00000000-0005-0000-0000-000012420000}"/>
    <cellStyle name="40% - Accent1 4 3 3_OATT calc" xfId="22047" xr:uid="{00000000-0005-0000-0000-000013420000}"/>
    <cellStyle name="40% - Accent1 4 3 4" xfId="5314" xr:uid="{00000000-0005-0000-0000-000014420000}"/>
    <cellStyle name="40% - Accent1 4 3 4 2" xfId="22048" xr:uid="{00000000-0005-0000-0000-000015420000}"/>
    <cellStyle name="40% - Accent1 4 3 4 2 2" xfId="22049" xr:uid="{00000000-0005-0000-0000-000016420000}"/>
    <cellStyle name="40% - Accent1 4 3 4 2 3" xfId="22050" xr:uid="{00000000-0005-0000-0000-000017420000}"/>
    <cellStyle name="40% - Accent1 4 3 4 2_OATT calc" xfId="22051" xr:uid="{00000000-0005-0000-0000-000018420000}"/>
    <cellStyle name="40% - Accent1 4 3 4 3" xfId="22052" xr:uid="{00000000-0005-0000-0000-000019420000}"/>
    <cellStyle name="40% - Accent1 4 3 4 4" xfId="22053" xr:uid="{00000000-0005-0000-0000-00001A420000}"/>
    <cellStyle name="40% - Accent1 4 3 4 5" xfId="22054" xr:uid="{00000000-0005-0000-0000-00001B420000}"/>
    <cellStyle name="40% - Accent1 4 3 4_OATT calc" xfId="22055" xr:uid="{00000000-0005-0000-0000-00001C420000}"/>
    <cellStyle name="40% - Accent1 4 3 5" xfId="22056" xr:uid="{00000000-0005-0000-0000-00001D420000}"/>
    <cellStyle name="40% - Accent1 4 3 5 2" xfId="22057" xr:uid="{00000000-0005-0000-0000-00001E420000}"/>
    <cellStyle name="40% - Accent1 4 3 5 2 2" xfId="22058" xr:uid="{00000000-0005-0000-0000-00001F420000}"/>
    <cellStyle name="40% - Accent1 4 3 5 2 3" xfId="22059" xr:uid="{00000000-0005-0000-0000-000020420000}"/>
    <cellStyle name="40% - Accent1 4 3 5 2_OATT calc" xfId="22060" xr:uid="{00000000-0005-0000-0000-000021420000}"/>
    <cellStyle name="40% - Accent1 4 3 5 3" xfId="22061" xr:uid="{00000000-0005-0000-0000-000022420000}"/>
    <cellStyle name="40% - Accent1 4 3 5 4" xfId="22062" xr:uid="{00000000-0005-0000-0000-000023420000}"/>
    <cellStyle name="40% - Accent1 4 3 5_OATT calc" xfId="22063" xr:uid="{00000000-0005-0000-0000-000024420000}"/>
    <cellStyle name="40% - Accent1 4 3 6" xfId="22064" xr:uid="{00000000-0005-0000-0000-000025420000}"/>
    <cellStyle name="40% - Accent1 4 3 6 2" xfId="22065" xr:uid="{00000000-0005-0000-0000-000026420000}"/>
    <cellStyle name="40% - Accent1 4 3 6 3" xfId="22066" xr:uid="{00000000-0005-0000-0000-000027420000}"/>
    <cellStyle name="40% - Accent1 4 3 6_OATT calc" xfId="22067" xr:uid="{00000000-0005-0000-0000-000028420000}"/>
    <cellStyle name="40% - Accent1 4 3 7" xfId="22068" xr:uid="{00000000-0005-0000-0000-000029420000}"/>
    <cellStyle name="40% - Accent1 4 3 8" xfId="22069" xr:uid="{00000000-0005-0000-0000-00002A420000}"/>
    <cellStyle name="40% - Accent1 4 3 9" xfId="22070" xr:uid="{00000000-0005-0000-0000-00002B420000}"/>
    <cellStyle name="40% - Accent1 4 3_OATT calc" xfId="22071" xr:uid="{00000000-0005-0000-0000-00002C420000}"/>
    <cellStyle name="40% - Accent1 4 4" xfId="3257" xr:uid="{00000000-0005-0000-0000-00002D420000}"/>
    <cellStyle name="40% - Accent1 4 4 10" xfId="22072" xr:uid="{00000000-0005-0000-0000-00002E420000}"/>
    <cellStyle name="40% - Accent1 4 4 11" xfId="22073" xr:uid="{00000000-0005-0000-0000-00002F420000}"/>
    <cellStyle name="40% - Accent1 4 4 12" xfId="22074" xr:uid="{00000000-0005-0000-0000-000030420000}"/>
    <cellStyle name="40% - Accent1 4 4 2" xfId="3839" xr:uid="{00000000-0005-0000-0000-000031420000}"/>
    <cellStyle name="40% - Accent1 4 4 2 10" xfId="22075" xr:uid="{00000000-0005-0000-0000-000032420000}"/>
    <cellStyle name="40% - Accent1 4 4 2 11" xfId="22076" xr:uid="{00000000-0005-0000-0000-000033420000}"/>
    <cellStyle name="40% - Accent1 4 4 2 2" xfId="4939" xr:uid="{00000000-0005-0000-0000-000034420000}"/>
    <cellStyle name="40% - Accent1 4 4 2 2 10" xfId="22077" xr:uid="{00000000-0005-0000-0000-000035420000}"/>
    <cellStyle name="40% - Accent1 4 4 2 2 11" xfId="22078" xr:uid="{00000000-0005-0000-0000-000036420000}"/>
    <cellStyle name="40% - Accent1 4 4 2 2 2" xfId="22079" xr:uid="{00000000-0005-0000-0000-000037420000}"/>
    <cellStyle name="40% - Accent1 4 4 2 2 2 2" xfId="22080" xr:uid="{00000000-0005-0000-0000-000038420000}"/>
    <cellStyle name="40% - Accent1 4 4 2 2 2 2 2" xfId="22081" xr:uid="{00000000-0005-0000-0000-000039420000}"/>
    <cellStyle name="40% - Accent1 4 4 2 2 2 2 3" xfId="22082" xr:uid="{00000000-0005-0000-0000-00003A420000}"/>
    <cellStyle name="40% - Accent1 4 4 2 2 2 2_OATT calc" xfId="22083" xr:uid="{00000000-0005-0000-0000-00003B420000}"/>
    <cellStyle name="40% - Accent1 4 4 2 2 2 3" xfId="22084" xr:uid="{00000000-0005-0000-0000-00003C420000}"/>
    <cellStyle name="40% - Accent1 4 4 2 2 2 4" xfId="22085" xr:uid="{00000000-0005-0000-0000-00003D420000}"/>
    <cellStyle name="40% - Accent1 4 4 2 2 2 5" xfId="22086" xr:uid="{00000000-0005-0000-0000-00003E420000}"/>
    <cellStyle name="40% - Accent1 4 4 2 2 2_OATT calc" xfId="22087" xr:uid="{00000000-0005-0000-0000-00003F420000}"/>
    <cellStyle name="40% - Accent1 4 4 2 2 3" xfId="22088" xr:uid="{00000000-0005-0000-0000-000040420000}"/>
    <cellStyle name="40% - Accent1 4 4 2 2 3 2" xfId="22089" xr:uid="{00000000-0005-0000-0000-000041420000}"/>
    <cellStyle name="40% - Accent1 4 4 2 2 3 2 2" xfId="22090" xr:uid="{00000000-0005-0000-0000-000042420000}"/>
    <cellStyle name="40% - Accent1 4 4 2 2 3 2 3" xfId="22091" xr:uid="{00000000-0005-0000-0000-000043420000}"/>
    <cellStyle name="40% - Accent1 4 4 2 2 3 2_OATT calc" xfId="22092" xr:uid="{00000000-0005-0000-0000-000044420000}"/>
    <cellStyle name="40% - Accent1 4 4 2 2 3 3" xfId="22093" xr:uid="{00000000-0005-0000-0000-000045420000}"/>
    <cellStyle name="40% - Accent1 4 4 2 2 3 4" xfId="22094" xr:uid="{00000000-0005-0000-0000-000046420000}"/>
    <cellStyle name="40% - Accent1 4 4 2 2 3_OATT calc" xfId="22095" xr:uid="{00000000-0005-0000-0000-000047420000}"/>
    <cellStyle name="40% - Accent1 4 4 2 2 4" xfId="22096" xr:uid="{00000000-0005-0000-0000-000048420000}"/>
    <cellStyle name="40% - Accent1 4 4 2 2 4 2" xfId="22097" xr:uid="{00000000-0005-0000-0000-000049420000}"/>
    <cellStyle name="40% - Accent1 4 4 2 2 4 3" xfId="22098" xr:uid="{00000000-0005-0000-0000-00004A420000}"/>
    <cellStyle name="40% - Accent1 4 4 2 2 4_OATT calc" xfId="22099" xr:uid="{00000000-0005-0000-0000-00004B420000}"/>
    <cellStyle name="40% - Accent1 4 4 2 2 5" xfId="22100" xr:uid="{00000000-0005-0000-0000-00004C420000}"/>
    <cellStyle name="40% - Accent1 4 4 2 2 6" xfId="22101" xr:uid="{00000000-0005-0000-0000-00004D420000}"/>
    <cellStyle name="40% - Accent1 4 4 2 2 7" xfId="22102" xr:uid="{00000000-0005-0000-0000-00004E420000}"/>
    <cellStyle name="40% - Accent1 4 4 2 2 8" xfId="22103" xr:uid="{00000000-0005-0000-0000-00004F420000}"/>
    <cellStyle name="40% - Accent1 4 4 2 2 9" xfId="22104" xr:uid="{00000000-0005-0000-0000-000050420000}"/>
    <cellStyle name="40% - Accent1 4 4 2 2_OATT calc" xfId="22105" xr:uid="{00000000-0005-0000-0000-000051420000}"/>
    <cellStyle name="40% - Accent1 4 4 2 3" xfId="5895" xr:uid="{00000000-0005-0000-0000-000052420000}"/>
    <cellStyle name="40% - Accent1 4 4 2 3 2" xfId="22106" xr:uid="{00000000-0005-0000-0000-000053420000}"/>
    <cellStyle name="40% - Accent1 4 4 2 3 2 2" xfId="22107" xr:uid="{00000000-0005-0000-0000-000054420000}"/>
    <cellStyle name="40% - Accent1 4 4 2 3 2 3" xfId="22108" xr:uid="{00000000-0005-0000-0000-000055420000}"/>
    <cellStyle name="40% - Accent1 4 4 2 3 2_OATT calc" xfId="22109" xr:uid="{00000000-0005-0000-0000-000056420000}"/>
    <cellStyle name="40% - Accent1 4 4 2 3 3" xfId="22110" xr:uid="{00000000-0005-0000-0000-000057420000}"/>
    <cellStyle name="40% - Accent1 4 4 2 3 4" xfId="22111" xr:uid="{00000000-0005-0000-0000-000058420000}"/>
    <cellStyle name="40% - Accent1 4 4 2 3 5" xfId="22112" xr:uid="{00000000-0005-0000-0000-000059420000}"/>
    <cellStyle name="40% - Accent1 4 4 2 3_OATT calc" xfId="22113" xr:uid="{00000000-0005-0000-0000-00005A420000}"/>
    <cellStyle name="40% - Accent1 4 4 2 4" xfId="22114" xr:uid="{00000000-0005-0000-0000-00005B420000}"/>
    <cellStyle name="40% - Accent1 4 4 2 4 2" xfId="22115" xr:uid="{00000000-0005-0000-0000-00005C420000}"/>
    <cellStyle name="40% - Accent1 4 4 2 4 2 2" xfId="22116" xr:uid="{00000000-0005-0000-0000-00005D420000}"/>
    <cellStyle name="40% - Accent1 4 4 2 4 2 3" xfId="22117" xr:uid="{00000000-0005-0000-0000-00005E420000}"/>
    <cellStyle name="40% - Accent1 4 4 2 4 2_OATT calc" xfId="22118" xr:uid="{00000000-0005-0000-0000-00005F420000}"/>
    <cellStyle name="40% - Accent1 4 4 2 4 3" xfId="22119" xr:uid="{00000000-0005-0000-0000-000060420000}"/>
    <cellStyle name="40% - Accent1 4 4 2 4 4" xfId="22120" xr:uid="{00000000-0005-0000-0000-000061420000}"/>
    <cellStyle name="40% - Accent1 4 4 2 4_OATT calc" xfId="22121" xr:uid="{00000000-0005-0000-0000-000062420000}"/>
    <cellStyle name="40% - Accent1 4 4 2 5" xfId="22122" xr:uid="{00000000-0005-0000-0000-000063420000}"/>
    <cellStyle name="40% - Accent1 4 4 2 5 2" xfId="22123" xr:uid="{00000000-0005-0000-0000-000064420000}"/>
    <cellStyle name="40% - Accent1 4 4 2 5 3" xfId="22124" xr:uid="{00000000-0005-0000-0000-000065420000}"/>
    <cellStyle name="40% - Accent1 4 4 2 5_OATT calc" xfId="22125" xr:uid="{00000000-0005-0000-0000-000066420000}"/>
    <cellStyle name="40% - Accent1 4 4 2 6" xfId="22126" xr:uid="{00000000-0005-0000-0000-000067420000}"/>
    <cellStyle name="40% - Accent1 4 4 2 7" xfId="22127" xr:uid="{00000000-0005-0000-0000-000068420000}"/>
    <cellStyle name="40% - Accent1 4 4 2 8" xfId="22128" xr:uid="{00000000-0005-0000-0000-000069420000}"/>
    <cellStyle name="40% - Accent1 4 4 2 9" xfId="22129" xr:uid="{00000000-0005-0000-0000-00006A420000}"/>
    <cellStyle name="40% - Accent1 4 4 2_OATT calc" xfId="22130" xr:uid="{00000000-0005-0000-0000-00006B420000}"/>
    <cellStyle name="40% - Accent1 4 4 3" xfId="4521" xr:uid="{00000000-0005-0000-0000-00006C420000}"/>
    <cellStyle name="40% - Accent1 4 4 3 10" xfId="22131" xr:uid="{00000000-0005-0000-0000-00006D420000}"/>
    <cellStyle name="40% - Accent1 4 4 3 11" xfId="22132" xr:uid="{00000000-0005-0000-0000-00006E420000}"/>
    <cellStyle name="40% - Accent1 4 4 3 2" xfId="22133" xr:uid="{00000000-0005-0000-0000-00006F420000}"/>
    <cellStyle name="40% - Accent1 4 4 3 2 2" xfId="22134" xr:uid="{00000000-0005-0000-0000-000070420000}"/>
    <cellStyle name="40% - Accent1 4 4 3 2 2 2" xfId="22135" xr:uid="{00000000-0005-0000-0000-000071420000}"/>
    <cellStyle name="40% - Accent1 4 4 3 2 2 3" xfId="22136" xr:uid="{00000000-0005-0000-0000-000072420000}"/>
    <cellStyle name="40% - Accent1 4 4 3 2 2_OATT calc" xfId="22137" xr:uid="{00000000-0005-0000-0000-000073420000}"/>
    <cellStyle name="40% - Accent1 4 4 3 2 3" xfId="22138" xr:uid="{00000000-0005-0000-0000-000074420000}"/>
    <cellStyle name="40% - Accent1 4 4 3 2 4" xfId="22139" xr:uid="{00000000-0005-0000-0000-000075420000}"/>
    <cellStyle name="40% - Accent1 4 4 3 2 5" xfId="22140" xr:uid="{00000000-0005-0000-0000-000076420000}"/>
    <cellStyle name="40% - Accent1 4 4 3 2_OATT calc" xfId="22141" xr:uid="{00000000-0005-0000-0000-000077420000}"/>
    <cellStyle name="40% - Accent1 4 4 3 3" xfId="22142" xr:uid="{00000000-0005-0000-0000-000078420000}"/>
    <cellStyle name="40% - Accent1 4 4 3 3 2" xfId="22143" xr:uid="{00000000-0005-0000-0000-000079420000}"/>
    <cellStyle name="40% - Accent1 4 4 3 3 2 2" xfId="22144" xr:uid="{00000000-0005-0000-0000-00007A420000}"/>
    <cellStyle name="40% - Accent1 4 4 3 3 2 3" xfId="22145" xr:uid="{00000000-0005-0000-0000-00007B420000}"/>
    <cellStyle name="40% - Accent1 4 4 3 3 2_OATT calc" xfId="22146" xr:uid="{00000000-0005-0000-0000-00007C420000}"/>
    <cellStyle name="40% - Accent1 4 4 3 3 3" xfId="22147" xr:uid="{00000000-0005-0000-0000-00007D420000}"/>
    <cellStyle name="40% - Accent1 4 4 3 3 4" xfId="22148" xr:uid="{00000000-0005-0000-0000-00007E420000}"/>
    <cellStyle name="40% - Accent1 4 4 3 3_OATT calc" xfId="22149" xr:uid="{00000000-0005-0000-0000-00007F420000}"/>
    <cellStyle name="40% - Accent1 4 4 3 4" xfId="22150" xr:uid="{00000000-0005-0000-0000-000080420000}"/>
    <cellStyle name="40% - Accent1 4 4 3 4 2" xfId="22151" xr:uid="{00000000-0005-0000-0000-000081420000}"/>
    <cellStyle name="40% - Accent1 4 4 3 4 3" xfId="22152" xr:uid="{00000000-0005-0000-0000-000082420000}"/>
    <cellStyle name="40% - Accent1 4 4 3 4_OATT calc" xfId="22153" xr:uid="{00000000-0005-0000-0000-000083420000}"/>
    <cellStyle name="40% - Accent1 4 4 3 5" xfId="22154" xr:uid="{00000000-0005-0000-0000-000084420000}"/>
    <cellStyle name="40% - Accent1 4 4 3 6" xfId="22155" xr:uid="{00000000-0005-0000-0000-000085420000}"/>
    <cellStyle name="40% - Accent1 4 4 3 7" xfId="22156" xr:uid="{00000000-0005-0000-0000-000086420000}"/>
    <cellStyle name="40% - Accent1 4 4 3 8" xfId="22157" xr:uid="{00000000-0005-0000-0000-000087420000}"/>
    <cellStyle name="40% - Accent1 4 4 3 9" xfId="22158" xr:uid="{00000000-0005-0000-0000-000088420000}"/>
    <cellStyle name="40% - Accent1 4 4 3_OATT calc" xfId="22159" xr:uid="{00000000-0005-0000-0000-000089420000}"/>
    <cellStyle name="40% - Accent1 4 4 4" xfId="5421" xr:uid="{00000000-0005-0000-0000-00008A420000}"/>
    <cellStyle name="40% - Accent1 4 4 4 2" xfId="22160" xr:uid="{00000000-0005-0000-0000-00008B420000}"/>
    <cellStyle name="40% - Accent1 4 4 4 2 2" xfId="22161" xr:uid="{00000000-0005-0000-0000-00008C420000}"/>
    <cellStyle name="40% - Accent1 4 4 4 2 3" xfId="22162" xr:uid="{00000000-0005-0000-0000-00008D420000}"/>
    <cellStyle name="40% - Accent1 4 4 4 2_OATT calc" xfId="22163" xr:uid="{00000000-0005-0000-0000-00008E420000}"/>
    <cellStyle name="40% - Accent1 4 4 4 3" xfId="22164" xr:uid="{00000000-0005-0000-0000-00008F420000}"/>
    <cellStyle name="40% - Accent1 4 4 4 4" xfId="22165" xr:uid="{00000000-0005-0000-0000-000090420000}"/>
    <cellStyle name="40% - Accent1 4 4 4 5" xfId="22166" xr:uid="{00000000-0005-0000-0000-000091420000}"/>
    <cellStyle name="40% - Accent1 4 4 4_OATT calc" xfId="22167" xr:uid="{00000000-0005-0000-0000-000092420000}"/>
    <cellStyle name="40% - Accent1 4 4 5" xfId="22168" xr:uid="{00000000-0005-0000-0000-000093420000}"/>
    <cellStyle name="40% - Accent1 4 4 5 2" xfId="22169" xr:uid="{00000000-0005-0000-0000-000094420000}"/>
    <cellStyle name="40% - Accent1 4 4 5 2 2" xfId="22170" xr:uid="{00000000-0005-0000-0000-000095420000}"/>
    <cellStyle name="40% - Accent1 4 4 5 2 3" xfId="22171" xr:uid="{00000000-0005-0000-0000-000096420000}"/>
    <cellStyle name="40% - Accent1 4 4 5 2_OATT calc" xfId="22172" xr:uid="{00000000-0005-0000-0000-000097420000}"/>
    <cellStyle name="40% - Accent1 4 4 5 3" xfId="22173" xr:uid="{00000000-0005-0000-0000-000098420000}"/>
    <cellStyle name="40% - Accent1 4 4 5 4" xfId="22174" xr:uid="{00000000-0005-0000-0000-000099420000}"/>
    <cellStyle name="40% - Accent1 4 4 5_OATT calc" xfId="22175" xr:uid="{00000000-0005-0000-0000-00009A420000}"/>
    <cellStyle name="40% - Accent1 4 4 6" xfId="22176" xr:uid="{00000000-0005-0000-0000-00009B420000}"/>
    <cellStyle name="40% - Accent1 4 4 6 2" xfId="22177" xr:uid="{00000000-0005-0000-0000-00009C420000}"/>
    <cellStyle name="40% - Accent1 4 4 6 3" xfId="22178" xr:uid="{00000000-0005-0000-0000-00009D420000}"/>
    <cellStyle name="40% - Accent1 4 4 6_OATT calc" xfId="22179" xr:uid="{00000000-0005-0000-0000-00009E420000}"/>
    <cellStyle name="40% - Accent1 4 4 7" xfId="22180" xr:uid="{00000000-0005-0000-0000-00009F420000}"/>
    <cellStyle name="40% - Accent1 4 4 8" xfId="22181" xr:uid="{00000000-0005-0000-0000-0000A0420000}"/>
    <cellStyle name="40% - Accent1 4 4 9" xfId="22182" xr:uid="{00000000-0005-0000-0000-0000A1420000}"/>
    <cellStyle name="40% - Accent1 4 4_OATT calc" xfId="22183" xr:uid="{00000000-0005-0000-0000-0000A2420000}"/>
    <cellStyle name="40% - Accent1 4 5" xfId="3573" xr:uid="{00000000-0005-0000-0000-0000A3420000}"/>
    <cellStyle name="40% - Accent1 4 5 10" xfId="22184" xr:uid="{00000000-0005-0000-0000-0000A4420000}"/>
    <cellStyle name="40% - Accent1 4 5 11" xfId="22185" xr:uid="{00000000-0005-0000-0000-0000A5420000}"/>
    <cellStyle name="40% - Accent1 4 5 2" xfId="4677" xr:uid="{00000000-0005-0000-0000-0000A6420000}"/>
    <cellStyle name="40% - Accent1 4 5 2 10" xfId="22186" xr:uid="{00000000-0005-0000-0000-0000A7420000}"/>
    <cellStyle name="40% - Accent1 4 5 2 11" xfId="22187" xr:uid="{00000000-0005-0000-0000-0000A8420000}"/>
    <cellStyle name="40% - Accent1 4 5 2 2" xfId="22188" xr:uid="{00000000-0005-0000-0000-0000A9420000}"/>
    <cellStyle name="40% - Accent1 4 5 2 2 2" xfId="22189" xr:uid="{00000000-0005-0000-0000-0000AA420000}"/>
    <cellStyle name="40% - Accent1 4 5 2 2 2 2" xfId="22190" xr:uid="{00000000-0005-0000-0000-0000AB420000}"/>
    <cellStyle name="40% - Accent1 4 5 2 2 2 3" xfId="22191" xr:uid="{00000000-0005-0000-0000-0000AC420000}"/>
    <cellStyle name="40% - Accent1 4 5 2 2 2_OATT calc" xfId="22192" xr:uid="{00000000-0005-0000-0000-0000AD420000}"/>
    <cellStyle name="40% - Accent1 4 5 2 2 3" xfId="22193" xr:uid="{00000000-0005-0000-0000-0000AE420000}"/>
    <cellStyle name="40% - Accent1 4 5 2 2 4" xfId="22194" xr:uid="{00000000-0005-0000-0000-0000AF420000}"/>
    <cellStyle name="40% - Accent1 4 5 2 2 5" xfId="22195" xr:uid="{00000000-0005-0000-0000-0000B0420000}"/>
    <cellStyle name="40% - Accent1 4 5 2 2_OATT calc" xfId="22196" xr:uid="{00000000-0005-0000-0000-0000B1420000}"/>
    <cellStyle name="40% - Accent1 4 5 2 3" xfId="22197" xr:uid="{00000000-0005-0000-0000-0000B2420000}"/>
    <cellStyle name="40% - Accent1 4 5 2 3 2" xfId="22198" xr:uid="{00000000-0005-0000-0000-0000B3420000}"/>
    <cellStyle name="40% - Accent1 4 5 2 3 2 2" xfId="22199" xr:uid="{00000000-0005-0000-0000-0000B4420000}"/>
    <cellStyle name="40% - Accent1 4 5 2 3 2 3" xfId="22200" xr:uid="{00000000-0005-0000-0000-0000B5420000}"/>
    <cellStyle name="40% - Accent1 4 5 2 3 2_OATT calc" xfId="22201" xr:uid="{00000000-0005-0000-0000-0000B6420000}"/>
    <cellStyle name="40% - Accent1 4 5 2 3 3" xfId="22202" xr:uid="{00000000-0005-0000-0000-0000B7420000}"/>
    <cellStyle name="40% - Accent1 4 5 2 3 4" xfId="22203" xr:uid="{00000000-0005-0000-0000-0000B8420000}"/>
    <cellStyle name="40% - Accent1 4 5 2 3_OATT calc" xfId="22204" xr:uid="{00000000-0005-0000-0000-0000B9420000}"/>
    <cellStyle name="40% - Accent1 4 5 2 4" xfId="22205" xr:uid="{00000000-0005-0000-0000-0000BA420000}"/>
    <cellStyle name="40% - Accent1 4 5 2 4 2" xfId="22206" xr:uid="{00000000-0005-0000-0000-0000BB420000}"/>
    <cellStyle name="40% - Accent1 4 5 2 4 3" xfId="22207" xr:uid="{00000000-0005-0000-0000-0000BC420000}"/>
    <cellStyle name="40% - Accent1 4 5 2 4_OATT calc" xfId="22208" xr:uid="{00000000-0005-0000-0000-0000BD420000}"/>
    <cellStyle name="40% - Accent1 4 5 2 5" xfId="22209" xr:uid="{00000000-0005-0000-0000-0000BE420000}"/>
    <cellStyle name="40% - Accent1 4 5 2 6" xfId="22210" xr:uid="{00000000-0005-0000-0000-0000BF420000}"/>
    <cellStyle name="40% - Accent1 4 5 2 7" xfId="22211" xr:uid="{00000000-0005-0000-0000-0000C0420000}"/>
    <cellStyle name="40% - Accent1 4 5 2 8" xfId="22212" xr:uid="{00000000-0005-0000-0000-0000C1420000}"/>
    <cellStyle name="40% - Accent1 4 5 2 9" xfId="22213" xr:uid="{00000000-0005-0000-0000-0000C2420000}"/>
    <cellStyle name="40% - Accent1 4 5 2_OATT calc" xfId="22214" xr:uid="{00000000-0005-0000-0000-0000C3420000}"/>
    <cellStyle name="40% - Accent1 4 5 3" xfId="5643" xr:uid="{00000000-0005-0000-0000-0000C4420000}"/>
    <cellStyle name="40% - Accent1 4 5 3 2" xfId="22215" xr:uid="{00000000-0005-0000-0000-0000C5420000}"/>
    <cellStyle name="40% - Accent1 4 5 3 2 2" xfId="22216" xr:uid="{00000000-0005-0000-0000-0000C6420000}"/>
    <cellStyle name="40% - Accent1 4 5 3 2 3" xfId="22217" xr:uid="{00000000-0005-0000-0000-0000C7420000}"/>
    <cellStyle name="40% - Accent1 4 5 3 2_OATT calc" xfId="22218" xr:uid="{00000000-0005-0000-0000-0000C8420000}"/>
    <cellStyle name="40% - Accent1 4 5 3 3" xfId="22219" xr:uid="{00000000-0005-0000-0000-0000C9420000}"/>
    <cellStyle name="40% - Accent1 4 5 3 4" xfId="22220" xr:uid="{00000000-0005-0000-0000-0000CA420000}"/>
    <cellStyle name="40% - Accent1 4 5 3 5" xfId="22221" xr:uid="{00000000-0005-0000-0000-0000CB420000}"/>
    <cellStyle name="40% - Accent1 4 5 3_OATT calc" xfId="22222" xr:uid="{00000000-0005-0000-0000-0000CC420000}"/>
    <cellStyle name="40% - Accent1 4 5 4" xfId="22223" xr:uid="{00000000-0005-0000-0000-0000CD420000}"/>
    <cellStyle name="40% - Accent1 4 5 4 2" xfId="22224" xr:uid="{00000000-0005-0000-0000-0000CE420000}"/>
    <cellStyle name="40% - Accent1 4 5 4 2 2" xfId="22225" xr:uid="{00000000-0005-0000-0000-0000CF420000}"/>
    <cellStyle name="40% - Accent1 4 5 4 2 3" xfId="22226" xr:uid="{00000000-0005-0000-0000-0000D0420000}"/>
    <cellStyle name="40% - Accent1 4 5 4 2_OATT calc" xfId="22227" xr:uid="{00000000-0005-0000-0000-0000D1420000}"/>
    <cellStyle name="40% - Accent1 4 5 4 3" xfId="22228" xr:uid="{00000000-0005-0000-0000-0000D2420000}"/>
    <cellStyle name="40% - Accent1 4 5 4 4" xfId="22229" xr:uid="{00000000-0005-0000-0000-0000D3420000}"/>
    <cellStyle name="40% - Accent1 4 5 4_OATT calc" xfId="22230" xr:uid="{00000000-0005-0000-0000-0000D4420000}"/>
    <cellStyle name="40% - Accent1 4 5 5" xfId="22231" xr:uid="{00000000-0005-0000-0000-0000D5420000}"/>
    <cellStyle name="40% - Accent1 4 5 5 2" xfId="22232" xr:uid="{00000000-0005-0000-0000-0000D6420000}"/>
    <cellStyle name="40% - Accent1 4 5 5 3" xfId="22233" xr:uid="{00000000-0005-0000-0000-0000D7420000}"/>
    <cellStyle name="40% - Accent1 4 5 5_OATT calc" xfId="22234" xr:uid="{00000000-0005-0000-0000-0000D8420000}"/>
    <cellStyle name="40% - Accent1 4 5 6" xfId="22235" xr:uid="{00000000-0005-0000-0000-0000D9420000}"/>
    <cellStyle name="40% - Accent1 4 5 7" xfId="22236" xr:uid="{00000000-0005-0000-0000-0000DA420000}"/>
    <cellStyle name="40% - Accent1 4 5 8" xfId="22237" xr:uid="{00000000-0005-0000-0000-0000DB420000}"/>
    <cellStyle name="40% - Accent1 4 5 9" xfId="22238" xr:uid="{00000000-0005-0000-0000-0000DC420000}"/>
    <cellStyle name="40% - Accent1 4 5_OATT calc" xfId="22239" xr:uid="{00000000-0005-0000-0000-0000DD420000}"/>
    <cellStyle name="40% - Accent1 4 6" xfId="4256" xr:uid="{00000000-0005-0000-0000-0000DE420000}"/>
    <cellStyle name="40% - Accent1 4 6 10" xfId="22240" xr:uid="{00000000-0005-0000-0000-0000DF420000}"/>
    <cellStyle name="40% - Accent1 4 6 11" xfId="22241" xr:uid="{00000000-0005-0000-0000-0000E0420000}"/>
    <cellStyle name="40% - Accent1 4 6 2" xfId="22242" xr:uid="{00000000-0005-0000-0000-0000E1420000}"/>
    <cellStyle name="40% - Accent1 4 6 2 2" xfId="22243" xr:uid="{00000000-0005-0000-0000-0000E2420000}"/>
    <cellStyle name="40% - Accent1 4 6 2 2 2" xfId="22244" xr:uid="{00000000-0005-0000-0000-0000E3420000}"/>
    <cellStyle name="40% - Accent1 4 6 2 2 3" xfId="22245" xr:uid="{00000000-0005-0000-0000-0000E4420000}"/>
    <cellStyle name="40% - Accent1 4 6 2 2_OATT calc" xfId="22246" xr:uid="{00000000-0005-0000-0000-0000E5420000}"/>
    <cellStyle name="40% - Accent1 4 6 2 3" xfId="22247" xr:uid="{00000000-0005-0000-0000-0000E6420000}"/>
    <cellStyle name="40% - Accent1 4 6 2 4" xfId="22248" xr:uid="{00000000-0005-0000-0000-0000E7420000}"/>
    <cellStyle name="40% - Accent1 4 6 2 5" xfId="22249" xr:uid="{00000000-0005-0000-0000-0000E8420000}"/>
    <cellStyle name="40% - Accent1 4 6 2_OATT calc" xfId="22250" xr:uid="{00000000-0005-0000-0000-0000E9420000}"/>
    <cellStyle name="40% - Accent1 4 6 3" xfId="22251" xr:uid="{00000000-0005-0000-0000-0000EA420000}"/>
    <cellStyle name="40% - Accent1 4 6 3 2" xfId="22252" xr:uid="{00000000-0005-0000-0000-0000EB420000}"/>
    <cellStyle name="40% - Accent1 4 6 3 2 2" xfId="22253" xr:uid="{00000000-0005-0000-0000-0000EC420000}"/>
    <cellStyle name="40% - Accent1 4 6 3 2 3" xfId="22254" xr:uid="{00000000-0005-0000-0000-0000ED420000}"/>
    <cellStyle name="40% - Accent1 4 6 3 2_OATT calc" xfId="22255" xr:uid="{00000000-0005-0000-0000-0000EE420000}"/>
    <cellStyle name="40% - Accent1 4 6 3 3" xfId="22256" xr:uid="{00000000-0005-0000-0000-0000EF420000}"/>
    <cellStyle name="40% - Accent1 4 6 3 4" xfId="22257" xr:uid="{00000000-0005-0000-0000-0000F0420000}"/>
    <cellStyle name="40% - Accent1 4 6 3_OATT calc" xfId="22258" xr:uid="{00000000-0005-0000-0000-0000F1420000}"/>
    <cellStyle name="40% - Accent1 4 6 4" xfId="22259" xr:uid="{00000000-0005-0000-0000-0000F2420000}"/>
    <cellStyle name="40% - Accent1 4 6 4 2" xfId="22260" xr:uid="{00000000-0005-0000-0000-0000F3420000}"/>
    <cellStyle name="40% - Accent1 4 6 4 3" xfId="22261" xr:uid="{00000000-0005-0000-0000-0000F4420000}"/>
    <cellStyle name="40% - Accent1 4 6 4_OATT calc" xfId="22262" xr:uid="{00000000-0005-0000-0000-0000F5420000}"/>
    <cellStyle name="40% - Accent1 4 6 5" xfId="22263" xr:uid="{00000000-0005-0000-0000-0000F6420000}"/>
    <cellStyle name="40% - Accent1 4 6 6" xfId="22264" xr:uid="{00000000-0005-0000-0000-0000F7420000}"/>
    <cellStyle name="40% - Accent1 4 6 7" xfId="22265" xr:uid="{00000000-0005-0000-0000-0000F8420000}"/>
    <cellStyle name="40% - Accent1 4 6 8" xfId="22266" xr:uid="{00000000-0005-0000-0000-0000F9420000}"/>
    <cellStyle name="40% - Accent1 4 6 9" xfId="22267" xr:uid="{00000000-0005-0000-0000-0000FA420000}"/>
    <cellStyle name="40% - Accent1 4 6_OATT calc" xfId="22268" xr:uid="{00000000-0005-0000-0000-0000FB420000}"/>
    <cellStyle name="40% - Accent1 4 7" xfId="5153" xr:uid="{00000000-0005-0000-0000-0000FC420000}"/>
    <cellStyle name="40% - Accent1 4 7 2" xfId="22269" xr:uid="{00000000-0005-0000-0000-0000FD420000}"/>
    <cellStyle name="40% - Accent1 4 7 2 2" xfId="22270" xr:uid="{00000000-0005-0000-0000-0000FE420000}"/>
    <cellStyle name="40% - Accent1 4 7 2 3" xfId="22271" xr:uid="{00000000-0005-0000-0000-0000FF420000}"/>
    <cellStyle name="40% - Accent1 4 7 2_OATT calc" xfId="22272" xr:uid="{00000000-0005-0000-0000-000000430000}"/>
    <cellStyle name="40% - Accent1 4 7 3" xfId="22273" xr:uid="{00000000-0005-0000-0000-000001430000}"/>
    <cellStyle name="40% - Accent1 4 7 4" xfId="22274" xr:uid="{00000000-0005-0000-0000-000002430000}"/>
    <cellStyle name="40% - Accent1 4 7 5" xfId="22275" xr:uid="{00000000-0005-0000-0000-000003430000}"/>
    <cellStyle name="40% - Accent1 4 7_OATT calc" xfId="22276" xr:uid="{00000000-0005-0000-0000-000004430000}"/>
    <cellStyle name="40% - Accent1 4 8" xfId="2957" xr:uid="{00000000-0005-0000-0000-000005430000}"/>
    <cellStyle name="40% - Accent1 4 8 2" xfId="22277" xr:uid="{00000000-0005-0000-0000-000006430000}"/>
    <cellStyle name="40% - Accent1 4 8 2 2" xfId="22278" xr:uid="{00000000-0005-0000-0000-000007430000}"/>
    <cellStyle name="40% - Accent1 4 8 2 3" xfId="22279" xr:uid="{00000000-0005-0000-0000-000008430000}"/>
    <cellStyle name="40% - Accent1 4 8 2_OATT calc" xfId="22280" xr:uid="{00000000-0005-0000-0000-000009430000}"/>
    <cellStyle name="40% - Accent1 4 8 3" xfId="22281" xr:uid="{00000000-0005-0000-0000-00000A430000}"/>
    <cellStyle name="40% - Accent1 4 8 4" xfId="22282" xr:uid="{00000000-0005-0000-0000-00000B430000}"/>
    <cellStyle name="40% - Accent1 4 8_OATT calc" xfId="22283" xr:uid="{00000000-0005-0000-0000-00000C430000}"/>
    <cellStyle name="40% - Accent1 4 9" xfId="22284" xr:uid="{00000000-0005-0000-0000-00000D430000}"/>
    <cellStyle name="40% - Accent1 4 9 2" xfId="22285" xr:uid="{00000000-0005-0000-0000-00000E430000}"/>
    <cellStyle name="40% - Accent1 4 9 3" xfId="22286" xr:uid="{00000000-0005-0000-0000-00000F430000}"/>
    <cellStyle name="40% - Accent1 4 9_OATT calc" xfId="22287" xr:uid="{00000000-0005-0000-0000-000010430000}"/>
    <cellStyle name="40% - Accent1 4_OATT calc" xfId="22288" xr:uid="{00000000-0005-0000-0000-000011430000}"/>
    <cellStyle name="40% - Accent1 5" xfId="3038" xr:uid="{00000000-0005-0000-0000-000012430000}"/>
    <cellStyle name="40% - Accent1 5 10" xfId="22289" xr:uid="{00000000-0005-0000-0000-000013430000}"/>
    <cellStyle name="40% - Accent1 5 11" xfId="22290" xr:uid="{00000000-0005-0000-0000-000014430000}"/>
    <cellStyle name="40% - Accent1 5 12" xfId="22291" xr:uid="{00000000-0005-0000-0000-000015430000}"/>
    <cellStyle name="40% - Accent1 5 13" xfId="22292" xr:uid="{00000000-0005-0000-0000-000016430000}"/>
    <cellStyle name="40% - Accent1 5 14" xfId="22293" xr:uid="{00000000-0005-0000-0000-000017430000}"/>
    <cellStyle name="40% - Accent1 5 2" xfId="3163" xr:uid="{00000000-0005-0000-0000-000018430000}"/>
    <cellStyle name="40% - Accent1 5 2 10" xfId="22294" xr:uid="{00000000-0005-0000-0000-000019430000}"/>
    <cellStyle name="40% - Accent1 5 2 11" xfId="22295" xr:uid="{00000000-0005-0000-0000-00001A430000}"/>
    <cellStyle name="40% - Accent1 5 2 12" xfId="22296" xr:uid="{00000000-0005-0000-0000-00001B430000}"/>
    <cellStyle name="40% - Accent1 5 2 2" xfId="3751" xr:uid="{00000000-0005-0000-0000-00001C430000}"/>
    <cellStyle name="40% - Accent1 5 2 2 10" xfId="22297" xr:uid="{00000000-0005-0000-0000-00001D430000}"/>
    <cellStyle name="40% - Accent1 5 2 2 11" xfId="22298" xr:uid="{00000000-0005-0000-0000-00001E430000}"/>
    <cellStyle name="40% - Accent1 5 2 2 2" xfId="4852" xr:uid="{00000000-0005-0000-0000-00001F430000}"/>
    <cellStyle name="40% - Accent1 5 2 2 2 10" xfId="22299" xr:uid="{00000000-0005-0000-0000-000020430000}"/>
    <cellStyle name="40% - Accent1 5 2 2 2 11" xfId="22300" xr:uid="{00000000-0005-0000-0000-000021430000}"/>
    <cellStyle name="40% - Accent1 5 2 2 2 2" xfId="22301" xr:uid="{00000000-0005-0000-0000-000022430000}"/>
    <cellStyle name="40% - Accent1 5 2 2 2 2 2" xfId="22302" xr:uid="{00000000-0005-0000-0000-000023430000}"/>
    <cellStyle name="40% - Accent1 5 2 2 2 2 2 2" xfId="22303" xr:uid="{00000000-0005-0000-0000-000024430000}"/>
    <cellStyle name="40% - Accent1 5 2 2 2 2 2 3" xfId="22304" xr:uid="{00000000-0005-0000-0000-000025430000}"/>
    <cellStyle name="40% - Accent1 5 2 2 2 2 2_OATT calc" xfId="22305" xr:uid="{00000000-0005-0000-0000-000026430000}"/>
    <cellStyle name="40% - Accent1 5 2 2 2 2 3" xfId="22306" xr:uid="{00000000-0005-0000-0000-000027430000}"/>
    <cellStyle name="40% - Accent1 5 2 2 2 2 4" xfId="22307" xr:uid="{00000000-0005-0000-0000-000028430000}"/>
    <cellStyle name="40% - Accent1 5 2 2 2 2 5" xfId="22308" xr:uid="{00000000-0005-0000-0000-000029430000}"/>
    <cellStyle name="40% - Accent1 5 2 2 2 2_OATT calc" xfId="22309" xr:uid="{00000000-0005-0000-0000-00002A430000}"/>
    <cellStyle name="40% - Accent1 5 2 2 2 3" xfId="22310" xr:uid="{00000000-0005-0000-0000-00002B430000}"/>
    <cellStyle name="40% - Accent1 5 2 2 2 3 2" xfId="22311" xr:uid="{00000000-0005-0000-0000-00002C430000}"/>
    <cellStyle name="40% - Accent1 5 2 2 2 3 2 2" xfId="22312" xr:uid="{00000000-0005-0000-0000-00002D430000}"/>
    <cellStyle name="40% - Accent1 5 2 2 2 3 2 3" xfId="22313" xr:uid="{00000000-0005-0000-0000-00002E430000}"/>
    <cellStyle name="40% - Accent1 5 2 2 2 3 2_OATT calc" xfId="22314" xr:uid="{00000000-0005-0000-0000-00002F430000}"/>
    <cellStyle name="40% - Accent1 5 2 2 2 3 3" xfId="22315" xr:uid="{00000000-0005-0000-0000-000030430000}"/>
    <cellStyle name="40% - Accent1 5 2 2 2 3 4" xfId="22316" xr:uid="{00000000-0005-0000-0000-000031430000}"/>
    <cellStyle name="40% - Accent1 5 2 2 2 3_OATT calc" xfId="22317" xr:uid="{00000000-0005-0000-0000-000032430000}"/>
    <cellStyle name="40% - Accent1 5 2 2 2 4" xfId="22318" xr:uid="{00000000-0005-0000-0000-000033430000}"/>
    <cellStyle name="40% - Accent1 5 2 2 2 4 2" xfId="22319" xr:uid="{00000000-0005-0000-0000-000034430000}"/>
    <cellStyle name="40% - Accent1 5 2 2 2 4 3" xfId="22320" xr:uid="{00000000-0005-0000-0000-000035430000}"/>
    <cellStyle name="40% - Accent1 5 2 2 2 4_OATT calc" xfId="22321" xr:uid="{00000000-0005-0000-0000-000036430000}"/>
    <cellStyle name="40% - Accent1 5 2 2 2 5" xfId="22322" xr:uid="{00000000-0005-0000-0000-000037430000}"/>
    <cellStyle name="40% - Accent1 5 2 2 2 6" xfId="22323" xr:uid="{00000000-0005-0000-0000-000038430000}"/>
    <cellStyle name="40% - Accent1 5 2 2 2 7" xfId="22324" xr:uid="{00000000-0005-0000-0000-000039430000}"/>
    <cellStyle name="40% - Accent1 5 2 2 2 8" xfId="22325" xr:uid="{00000000-0005-0000-0000-00003A430000}"/>
    <cellStyle name="40% - Accent1 5 2 2 2 9" xfId="22326" xr:uid="{00000000-0005-0000-0000-00003B430000}"/>
    <cellStyle name="40% - Accent1 5 2 2 2_OATT calc" xfId="22327" xr:uid="{00000000-0005-0000-0000-00003C430000}"/>
    <cellStyle name="40% - Accent1 5 2 2 3" xfId="5811" xr:uid="{00000000-0005-0000-0000-00003D430000}"/>
    <cellStyle name="40% - Accent1 5 2 2 3 2" xfId="22328" xr:uid="{00000000-0005-0000-0000-00003E430000}"/>
    <cellStyle name="40% - Accent1 5 2 2 3 2 2" xfId="22329" xr:uid="{00000000-0005-0000-0000-00003F430000}"/>
    <cellStyle name="40% - Accent1 5 2 2 3 2 3" xfId="22330" xr:uid="{00000000-0005-0000-0000-000040430000}"/>
    <cellStyle name="40% - Accent1 5 2 2 3 2_OATT calc" xfId="22331" xr:uid="{00000000-0005-0000-0000-000041430000}"/>
    <cellStyle name="40% - Accent1 5 2 2 3 3" xfId="22332" xr:uid="{00000000-0005-0000-0000-000042430000}"/>
    <cellStyle name="40% - Accent1 5 2 2 3 4" xfId="22333" xr:uid="{00000000-0005-0000-0000-000043430000}"/>
    <cellStyle name="40% - Accent1 5 2 2 3 5" xfId="22334" xr:uid="{00000000-0005-0000-0000-000044430000}"/>
    <cellStyle name="40% - Accent1 5 2 2 3_OATT calc" xfId="22335" xr:uid="{00000000-0005-0000-0000-000045430000}"/>
    <cellStyle name="40% - Accent1 5 2 2 4" xfId="22336" xr:uid="{00000000-0005-0000-0000-000046430000}"/>
    <cellStyle name="40% - Accent1 5 2 2 4 2" xfId="22337" xr:uid="{00000000-0005-0000-0000-000047430000}"/>
    <cellStyle name="40% - Accent1 5 2 2 4 2 2" xfId="22338" xr:uid="{00000000-0005-0000-0000-000048430000}"/>
    <cellStyle name="40% - Accent1 5 2 2 4 2 3" xfId="22339" xr:uid="{00000000-0005-0000-0000-000049430000}"/>
    <cellStyle name="40% - Accent1 5 2 2 4 2_OATT calc" xfId="22340" xr:uid="{00000000-0005-0000-0000-00004A430000}"/>
    <cellStyle name="40% - Accent1 5 2 2 4 3" xfId="22341" xr:uid="{00000000-0005-0000-0000-00004B430000}"/>
    <cellStyle name="40% - Accent1 5 2 2 4 4" xfId="22342" xr:uid="{00000000-0005-0000-0000-00004C430000}"/>
    <cellStyle name="40% - Accent1 5 2 2 4_OATT calc" xfId="22343" xr:uid="{00000000-0005-0000-0000-00004D430000}"/>
    <cellStyle name="40% - Accent1 5 2 2 5" xfId="22344" xr:uid="{00000000-0005-0000-0000-00004E430000}"/>
    <cellStyle name="40% - Accent1 5 2 2 5 2" xfId="22345" xr:uid="{00000000-0005-0000-0000-00004F430000}"/>
    <cellStyle name="40% - Accent1 5 2 2 5 3" xfId="22346" xr:uid="{00000000-0005-0000-0000-000050430000}"/>
    <cellStyle name="40% - Accent1 5 2 2 5_OATT calc" xfId="22347" xr:uid="{00000000-0005-0000-0000-000051430000}"/>
    <cellStyle name="40% - Accent1 5 2 2 6" xfId="22348" xr:uid="{00000000-0005-0000-0000-000052430000}"/>
    <cellStyle name="40% - Accent1 5 2 2 7" xfId="22349" xr:uid="{00000000-0005-0000-0000-000053430000}"/>
    <cellStyle name="40% - Accent1 5 2 2 8" xfId="22350" xr:uid="{00000000-0005-0000-0000-000054430000}"/>
    <cellStyle name="40% - Accent1 5 2 2 9" xfId="22351" xr:uid="{00000000-0005-0000-0000-000055430000}"/>
    <cellStyle name="40% - Accent1 5 2 2_OATT calc" xfId="22352" xr:uid="{00000000-0005-0000-0000-000056430000}"/>
    <cellStyle name="40% - Accent1 5 2 3" xfId="4434" xr:uid="{00000000-0005-0000-0000-000057430000}"/>
    <cellStyle name="40% - Accent1 5 2 3 10" xfId="22353" xr:uid="{00000000-0005-0000-0000-000058430000}"/>
    <cellStyle name="40% - Accent1 5 2 3 11" xfId="22354" xr:uid="{00000000-0005-0000-0000-000059430000}"/>
    <cellStyle name="40% - Accent1 5 2 3 2" xfId="22355" xr:uid="{00000000-0005-0000-0000-00005A430000}"/>
    <cellStyle name="40% - Accent1 5 2 3 2 2" xfId="22356" xr:uid="{00000000-0005-0000-0000-00005B430000}"/>
    <cellStyle name="40% - Accent1 5 2 3 2 2 2" xfId="22357" xr:uid="{00000000-0005-0000-0000-00005C430000}"/>
    <cellStyle name="40% - Accent1 5 2 3 2 2 3" xfId="22358" xr:uid="{00000000-0005-0000-0000-00005D430000}"/>
    <cellStyle name="40% - Accent1 5 2 3 2 2_OATT calc" xfId="22359" xr:uid="{00000000-0005-0000-0000-00005E430000}"/>
    <cellStyle name="40% - Accent1 5 2 3 2 3" xfId="22360" xr:uid="{00000000-0005-0000-0000-00005F430000}"/>
    <cellStyle name="40% - Accent1 5 2 3 2 4" xfId="22361" xr:uid="{00000000-0005-0000-0000-000060430000}"/>
    <cellStyle name="40% - Accent1 5 2 3 2 5" xfId="22362" xr:uid="{00000000-0005-0000-0000-000061430000}"/>
    <cellStyle name="40% - Accent1 5 2 3 2_OATT calc" xfId="22363" xr:uid="{00000000-0005-0000-0000-000062430000}"/>
    <cellStyle name="40% - Accent1 5 2 3 3" xfId="22364" xr:uid="{00000000-0005-0000-0000-000063430000}"/>
    <cellStyle name="40% - Accent1 5 2 3 3 2" xfId="22365" xr:uid="{00000000-0005-0000-0000-000064430000}"/>
    <cellStyle name="40% - Accent1 5 2 3 3 2 2" xfId="22366" xr:uid="{00000000-0005-0000-0000-000065430000}"/>
    <cellStyle name="40% - Accent1 5 2 3 3 2 3" xfId="22367" xr:uid="{00000000-0005-0000-0000-000066430000}"/>
    <cellStyle name="40% - Accent1 5 2 3 3 2_OATT calc" xfId="22368" xr:uid="{00000000-0005-0000-0000-000067430000}"/>
    <cellStyle name="40% - Accent1 5 2 3 3 3" xfId="22369" xr:uid="{00000000-0005-0000-0000-000068430000}"/>
    <cellStyle name="40% - Accent1 5 2 3 3 4" xfId="22370" xr:uid="{00000000-0005-0000-0000-000069430000}"/>
    <cellStyle name="40% - Accent1 5 2 3 3_OATT calc" xfId="22371" xr:uid="{00000000-0005-0000-0000-00006A430000}"/>
    <cellStyle name="40% - Accent1 5 2 3 4" xfId="22372" xr:uid="{00000000-0005-0000-0000-00006B430000}"/>
    <cellStyle name="40% - Accent1 5 2 3 4 2" xfId="22373" xr:uid="{00000000-0005-0000-0000-00006C430000}"/>
    <cellStyle name="40% - Accent1 5 2 3 4 3" xfId="22374" xr:uid="{00000000-0005-0000-0000-00006D430000}"/>
    <cellStyle name="40% - Accent1 5 2 3 4_OATT calc" xfId="22375" xr:uid="{00000000-0005-0000-0000-00006E430000}"/>
    <cellStyle name="40% - Accent1 5 2 3 5" xfId="22376" xr:uid="{00000000-0005-0000-0000-00006F430000}"/>
    <cellStyle name="40% - Accent1 5 2 3 6" xfId="22377" xr:uid="{00000000-0005-0000-0000-000070430000}"/>
    <cellStyle name="40% - Accent1 5 2 3 7" xfId="22378" xr:uid="{00000000-0005-0000-0000-000071430000}"/>
    <cellStyle name="40% - Accent1 5 2 3 8" xfId="22379" xr:uid="{00000000-0005-0000-0000-000072430000}"/>
    <cellStyle name="40% - Accent1 5 2 3 9" xfId="22380" xr:uid="{00000000-0005-0000-0000-000073430000}"/>
    <cellStyle name="40% - Accent1 5 2 3_OATT calc" xfId="22381" xr:uid="{00000000-0005-0000-0000-000074430000}"/>
    <cellStyle name="40% - Accent1 5 2 4" xfId="5334" xr:uid="{00000000-0005-0000-0000-000075430000}"/>
    <cellStyle name="40% - Accent1 5 2 4 2" xfId="22382" xr:uid="{00000000-0005-0000-0000-000076430000}"/>
    <cellStyle name="40% - Accent1 5 2 4 2 2" xfId="22383" xr:uid="{00000000-0005-0000-0000-000077430000}"/>
    <cellStyle name="40% - Accent1 5 2 4 2 3" xfId="22384" xr:uid="{00000000-0005-0000-0000-000078430000}"/>
    <cellStyle name="40% - Accent1 5 2 4 2_OATT calc" xfId="22385" xr:uid="{00000000-0005-0000-0000-000079430000}"/>
    <cellStyle name="40% - Accent1 5 2 4 3" xfId="22386" xr:uid="{00000000-0005-0000-0000-00007A430000}"/>
    <cellStyle name="40% - Accent1 5 2 4 4" xfId="22387" xr:uid="{00000000-0005-0000-0000-00007B430000}"/>
    <cellStyle name="40% - Accent1 5 2 4 5" xfId="22388" xr:uid="{00000000-0005-0000-0000-00007C430000}"/>
    <cellStyle name="40% - Accent1 5 2 4_OATT calc" xfId="22389" xr:uid="{00000000-0005-0000-0000-00007D430000}"/>
    <cellStyle name="40% - Accent1 5 2 5" xfId="22390" xr:uid="{00000000-0005-0000-0000-00007E430000}"/>
    <cellStyle name="40% - Accent1 5 2 5 2" xfId="22391" xr:uid="{00000000-0005-0000-0000-00007F430000}"/>
    <cellStyle name="40% - Accent1 5 2 5 2 2" xfId="22392" xr:uid="{00000000-0005-0000-0000-000080430000}"/>
    <cellStyle name="40% - Accent1 5 2 5 2 3" xfId="22393" xr:uid="{00000000-0005-0000-0000-000081430000}"/>
    <cellStyle name="40% - Accent1 5 2 5 2_OATT calc" xfId="22394" xr:uid="{00000000-0005-0000-0000-000082430000}"/>
    <cellStyle name="40% - Accent1 5 2 5 3" xfId="22395" xr:uid="{00000000-0005-0000-0000-000083430000}"/>
    <cellStyle name="40% - Accent1 5 2 5 4" xfId="22396" xr:uid="{00000000-0005-0000-0000-000084430000}"/>
    <cellStyle name="40% - Accent1 5 2 5_OATT calc" xfId="22397" xr:uid="{00000000-0005-0000-0000-000085430000}"/>
    <cellStyle name="40% - Accent1 5 2 6" xfId="22398" xr:uid="{00000000-0005-0000-0000-000086430000}"/>
    <cellStyle name="40% - Accent1 5 2 6 2" xfId="22399" xr:uid="{00000000-0005-0000-0000-000087430000}"/>
    <cellStyle name="40% - Accent1 5 2 6 3" xfId="22400" xr:uid="{00000000-0005-0000-0000-000088430000}"/>
    <cellStyle name="40% - Accent1 5 2 6_OATT calc" xfId="22401" xr:uid="{00000000-0005-0000-0000-000089430000}"/>
    <cellStyle name="40% - Accent1 5 2 7" xfId="22402" xr:uid="{00000000-0005-0000-0000-00008A430000}"/>
    <cellStyle name="40% - Accent1 5 2 8" xfId="22403" xr:uid="{00000000-0005-0000-0000-00008B430000}"/>
    <cellStyle name="40% - Accent1 5 2 9" xfId="22404" xr:uid="{00000000-0005-0000-0000-00008C430000}"/>
    <cellStyle name="40% - Accent1 5 2_OATT calc" xfId="22405" xr:uid="{00000000-0005-0000-0000-00008D430000}"/>
    <cellStyle name="40% - Accent1 5 3" xfId="3315" xr:uid="{00000000-0005-0000-0000-00008E430000}"/>
    <cellStyle name="40% - Accent1 5 3 10" xfId="22406" xr:uid="{00000000-0005-0000-0000-00008F430000}"/>
    <cellStyle name="40% - Accent1 5 3 11" xfId="22407" xr:uid="{00000000-0005-0000-0000-000090430000}"/>
    <cellStyle name="40% - Accent1 5 3 12" xfId="22408" xr:uid="{00000000-0005-0000-0000-000091430000}"/>
    <cellStyle name="40% - Accent1 5 3 2" xfId="3897" xr:uid="{00000000-0005-0000-0000-000092430000}"/>
    <cellStyle name="40% - Accent1 5 3 2 10" xfId="22409" xr:uid="{00000000-0005-0000-0000-000093430000}"/>
    <cellStyle name="40% - Accent1 5 3 2 11" xfId="22410" xr:uid="{00000000-0005-0000-0000-000094430000}"/>
    <cellStyle name="40% - Accent1 5 3 2 2" xfId="4998" xr:uid="{00000000-0005-0000-0000-000095430000}"/>
    <cellStyle name="40% - Accent1 5 3 2 2 10" xfId="22411" xr:uid="{00000000-0005-0000-0000-000096430000}"/>
    <cellStyle name="40% - Accent1 5 3 2 2 11" xfId="22412" xr:uid="{00000000-0005-0000-0000-000097430000}"/>
    <cellStyle name="40% - Accent1 5 3 2 2 2" xfId="22413" xr:uid="{00000000-0005-0000-0000-000098430000}"/>
    <cellStyle name="40% - Accent1 5 3 2 2 2 2" xfId="22414" xr:uid="{00000000-0005-0000-0000-000099430000}"/>
    <cellStyle name="40% - Accent1 5 3 2 2 2 2 2" xfId="22415" xr:uid="{00000000-0005-0000-0000-00009A430000}"/>
    <cellStyle name="40% - Accent1 5 3 2 2 2 2 3" xfId="22416" xr:uid="{00000000-0005-0000-0000-00009B430000}"/>
    <cellStyle name="40% - Accent1 5 3 2 2 2 2_OATT calc" xfId="22417" xr:uid="{00000000-0005-0000-0000-00009C430000}"/>
    <cellStyle name="40% - Accent1 5 3 2 2 2 3" xfId="22418" xr:uid="{00000000-0005-0000-0000-00009D430000}"/>
    <cellStyle name="40% - Accent1 5 3 2 2 2 4" xfId="22419" xr:uid="{00000000-0005-0000-0000-00009E430000}"/>
    <cellStyle name="40% - Accent1 5 3 2 2 2 5" xfId="22420" xr:uid="{00000000-0005-0000-0000-00009F430000}"/>
    <cellStyle name="40% - Accent1 5 3 2 2 2_OATT calc" xfId="22421" xr:uid="{00000000-0005-0000-0000-0000A0430000}"/>
    <cellStyle name="40% - Accent1 5 3 2 2 3" xfId="22422" xr:uid="{00000000-0005-0000-0000-0000A1430000}"/>
    <cellStyle name="40% - Accent1 5 3 2 2 3 2" xfId="22423" xr:uid="{00000000-0005-0000-0000-0000A2430000}"/>
    <cellStyle name="40% - Accent1 5 3 2 2 3 2 2" xfId="22424" xr:uid="{00000000-0005-0000-0000-0000A3430000}"/>
    <cellStyle name="40% - Accent1 5 3 2 2 3 2 3" xfId="22425" xr:uid="{00000000-0005-0000-0000-0000A4430000}"/>
    <cellStyle name="40% - Accent1 5 3 2 2 3 2_OATT calc" xfId="22426" xr:uid="{00000000-0005-0000-0000-0000A5430000}"/>
    <cellStyle name="40% - Accent1 5 3 2 2 3 3" xfId="22427" xr:uid="{00000000-0005-0000-0000-0000A6430000}"/>
    <cellStyle name="40% - Accent1 5 3 2 2 3 4" xfId="22428" xr:uid="{00000000-0005-0000-0000-0000A7430000}"/>
    <cellStyle name="40% - Accent1 5 3 2 2 3_OATT calc" xfId="22429" xr:uid="{00000000-0005-0000-0000-0000A8430000}"/>
    <cellStyle name="40% - Accent1 5 3 2 2 4" xfId="22430" xr:uid="{00000000-0005-0000-0000-0000A9430000}"/>
    <cellStyle name="40% - Accent1 5 3 2 2 4 2" xfId="22431" xr:uid="{00000000-0005-0000-0000-0000AA430000}"/>
    <cellStyle name="40% - Accent1 5 3 2 2 4 3" xfId="22432" xr:uid="{00000000-0005-0000-0000-0000AB430000}"/>
    <cellStyle name="40% - Accent1 5 3 2 2 4_OATT calc" xfId="22433" xr:uid="{00000000-0005-0000-0000-0000AC430000}"/>
    <cellStyle name="40% - Accent1 5 3 2 2 5" xfId="22434" xr:uid="{00000000-0005-0000-0000-0000AD430000}"/>
    <cellStyle name="40% - Accent1 5 3 2 2 6" xfId="22435" xr:uid="{00000000-0005-0000-0000-0000AE430000}"/>
    <cellStyle name="40% - Accent1 5 3 2 2 7" xfId="22436" xr:uid="{00000000-0005-0000-0000-0000AF430000}"/>
    <cellStyle name="40% - Accent1 5 3 2 2 8" xfId="22437" xr:uid="{00000000-0005-0000-0000-0000B0430000}"/>
    <cellStyle name="40% - Accent1 5 3 2 2 9" xfId="22438" xr:uid="{00000000-0005-0000-0000-0000B1430000}"/>
    <cellStyle name="40% - Accent1 5 3 2 2_OATT calc" xfId="22439" xr:uid="{00000000-0005-0000-0000-0000B2430000}"/>
    <cellStyle name="40% - Accent1 5 3 2 3" xfId="5953" xr:uid="{00000000-0005-0000-0000-0000B3430000}"/>
    <cellStyle name="40% - Accent1 5 3 2 3 2" xfId="22440" xr:uid="{00000000-0005-0000-0000-0000B4430000}"/>
    <cellStyle name="40% - Accent1 5 3 2 3 2 2" xfId="22441" xr:uid="{00000000-0005-0000-0000-0000B5430000}"/>
    <cellStyle name="40% - Accent1 5 3 2 3 2 3" xfId="22442" xr:uid="{00000000-0005-0000-0000-0000B6430000}"/>
    <cellStyle name="40% - Accent1 5 3 2 3 2_OATT calc" xfId="22443" xr:uid="{00000000-0005-0000-0000-0000B7430000}"/>
    <cellStyle name="40% - Accent1 5 3 2 3 3" xfId="22444" xr:uid="{00000000-0005-0000-0000-0000B8430000}"/>
    <cellStyle name="40% - Accent1 5 3 2 3 4" xfId="22445" xr:uid="{00000000-0005-0000-0000-0000B9430000}"/>
    <cellStyle name="40% - Accent1 5 3 2 3 5" xfId="22446" xr:uid="{00000000-0005-0000-0000-0000BA430000}"/>
    <cellStyle name="40% - Accent1 5 3 2 3_OATT calc" xfId="22447" xr:uid="{00000000-0005-0000-0000-0000BB430000}"/>
    <cellStyle name="40% - Accent1 5 3 2 4" xfId="22448" xr:uid="{00000000-0005-0000-0000-0000BC430000}"/>
    <cellStyle name="40% - Accent1 5 3 2 4 2" xfId="22449" xr:uid="{00000000-0005-0000-0000-0000BD430000}"/>
    <cellStyle name="40% - Accent1 5 3 2 4 2 2" xfId="22450" xr:uid="{00000000-0005-0000-0000-0000BE430000}"/>
    <cellStyle name="40% - Accent1 5 3 2 4 2 3" xfId="22451" xr:uid="{00000000-0005-0000-0000-0000BF430000}"/>
    <cellStyle name="40% - Accent1 5 3 2 4 2_OATT calc" xfId="22452" xr:uid="{00000000-0005-0000-0000-0000C0430000}"/>
    <cellStyle name="40% - Accent1 5 3 2 4 3" xfId="22453" xr:uid="{00000000-0005-0000-0000-0000C1430000}"/>
    <cellStyle name="40% - Accent1 5 3 2 4 4" xfId="22454" xr:uid="{00000000-0005-0000-0000-0000C2430000}"/>
    <cellStyle name="40% - Accent1 5 3 2 4_OATT calc" xfId="22455" xr:uid="{00000000-0005-0000-0000-0000C3430000}"/>
    <cellStyle name="40% - Accent1 5 3 2 5" xfId="22456" xr:uid="{00000000-0005-0000-0000-0000C4430000}"/>
    <cellStyle name="40% - Accent1 5 3 2 5 2" xfId="22457" xr:uid="{00000000-0005-0000-0000-0000C5430000}"/>
    <cellStyle name="40% - Accent1 5 3 2 5 3" xfId="22458" xr:uid="{00000000-0005-0000-0000-0000C6430000}"/>
    <cellStyle name="40% - Accent1 5 3 2 5_OATT calc" xfId="22459" xr:uid="{00000000-0005-0000-0000-0000C7430000}"/>
    <cellStyle name="40% - Accent1 5 3 2 6" xfId="22460" xr:uid="{00000000-0005-0000-0000-0000C8430000}"/>
    <cellStyle name="40% - Accent1 5 3 2 7" xfId="22461" xr:uid="{00000000-0005-0000-0000-0000C9430000}"/>
    <cellStyle name="40% - Accent1 5 3 2 8" xfId="22462" xr:uid="{00000000-0005-0000-0000-0000CA430000}"/>
    <cellStyle name="40% - Accent1 5 3 2 9" xfId="22463" xr:uid="{00000000-0005-0000-0000-0000CB430000}"/>
    <cellStyle name="40% - Accent1 5 3 2_OATT calc" xfId="22464" xr:uid="{00000000-0005-0000-0000-0000CC430000}"/>
    <cellStyle name="40% - Accent1 5 3 3" xfId="4580" xr:uid="{00000000-0005-0000-0000-0000CD430000}"/>
    <cellStyle name="40% - Accent1 5 3 3 10" xfId="22465" xr:uid="{00000000-0005-0000-0000-0000CE430000}"/>
    <cellStyle name="40% - Accent1 5 3 3 11" xfId="22466" xr:uid="{00000000-0005-0000-0000-0000CF430000}"/>
    <cellStyle name="40% - Accent1 5 3 3 2" xfId="22467" xr:uid="{00000000-0005-0000-0000-0000D0430000}"/>
    <cellStyle name="40% - Accent1 5 3 3 2 2" xfId="22468" xr:uid="{00000000-0005-0000-0000-0000D1430000}"/>
    <cellStyle name="40% - Accent1 5 3 3 2 2 2" xfId="22469" xr:uid="{00000000-0005-0000-0000-0000D2430000}"/>
    <cellStyle name="40% - Accent1 5 3 3 2 2 3" xfId="22470" xr:uid="{00000000-0005-0000-0000-0000D3430000}"/>
    <cellStyle name="40% - Accent1 5 3 3 2 2_OATT calc" xfId="22471" xr:uid="{00000000-0005-0000-0000-0000D4430000}"/>
    <cellStyle name="40% - Accent1 5 3 3 2 3" xfId="22472" xr:uid="{00000000-0005-0000-0000-0000D5430000}"/>
    <cellStyle name="40% - Accent1 5 3 3 2 4" xfId="22473" xr:uid="{00000000-0005-0000-0000-0000D6430000}"/>
    <cellStyle name="40% - Accent1 5 3 3 2 5" xfId="22474" xr:uid="{00000000-0005-0000-0000-0000D7430000}"/>
    <cellStyle name="40% - Accent1 5 3 3 2_OATT calc" xfId="22475" xr:uid="{00000000-0005-0000-0000-0000D8430000}"/>
    <cellStyle name="40% - Accent1 5 3 3 3" xfId="22476" xr:uid="{00000000-0005-0000-0000-0000D9430000}"/>
    <cellStyle name="40% - Accent1 5 3 3 3 2" xfId="22477" xr:uid="{00000000-0005-0000-0000-0000DA430000}"/>
    <cellStyle name="40% - Accent1 5 3 3 3 2 2" xfId="22478" xr:uid="{00000000-0005-0000-0000-0000DB430000}"/>
    <cellStyle name="40% - Accent1 5 3 3 3 2 3" xfId="22479" xr:uid="{00000000-0005-0000-0000-0000DC430000}"/>
    <cellStyle name="40% - Accent1 5 3 3 3 2_OATT calc" xfId="22480" xr:uid="{00000000-0005-0000-0000-0000DD430000}"/>
    <cellStyle name="40% - Accent1 5 3 3 3 3" xfId="22481" xr:uid="{00000000-0005-0000-0000-0000DE430000}"/>
    <cellStyle name="40% - Accent1 5 3 3 3 4" xfId="22482" xr:uid="{00000000-0005-0000-0000-0000DF430000}"/>
    <cellStyle name="40% - Accent1 5 3 3 3_OATT calc" xfId="22483" xr:uid="{00000000-0005-0000-0000-0000E0430000}"/>
    <cellStyle name="40% - Accent1 5 3 3 4" xfId="22484" xr:uid="{00000000-0005-0000-0000-0000E1430000}"/>
    <cellStyle name="40% - Accent1 5 3 3 4 2" xfId="22485" xr:uid="{00000000-0005-0000-0000-0000E2430000}"/>
    <cellStyle name="40% - Accent1 5 3 3 4 3" xfId="22486" xr:uid="{00000000-0005-0000-0000-0000E3430000}"/>
    <cellStyle name="40% - Accent1 5 3 3 4_OATT calc" xfId="22487" xr:uid="{00000000-0005-0000-0000-0000E4430000}"/>
    <cellStyle name="40% - Accent1 5 3 3 5" xfId="22488" xr:uid="{00000000-0005-0000-0000-0000E5430000}"/>
    <cellStyle name="40% - Accent1 5 3 3 6" xfId="22489" xr:uid="{00000000-0005-0000-0000-0000E6430000}"/>
    <cellStyle name="40% - Accent1 5 3 3 7" xfId="22490" xr:uid="{00000000-0005-0000-0000-0000E7430000}"/>
    <cellStyle name="40% - Accent1 5 3 3 8" xfId="22491" xr:uid="{00000000-0005-0000-0000-0000E8430000}"/>
    <cellStyle name="40% - Accent1 5 3 3 9" xfId="22492" xr:uid="{00000000-0005-0000-0000-0000E9430000}"/>
    <cellStyle name="40% - Accent1 5 3 3_OATT calc" xfId="22493" xr:uid="{00000000-0005-0000-0000-0000EA430000}"/>
    <cellStyle name="40% - Accent1 5 3 4" xfId="5480" xr:uid="{00000000-0005-0000-0000-0000EB430000}"/>
    <cellStyle name="40% - Accent1 5 3 4 2" xfId="22494" xr:uid="{00000000-0005-0000-0000-0000EC430000}"/>
    <cellStyle name="40% - Accent1 5 3 4 2 2" xfId="22495" xr:uid="{00000000-0005-0000-0000-0000ED430000}"/>
    <cellStyle name="40% - Accent1 5 3 4 2 3" xfId="22496" xr:uid="{00000000-0005-0000-0000-0000EE430000}"/>
    <cellStyle name="40% - Accent1 5 3 4 2_OATT calc" xfId="22497" xr:uid="{00000000-0005-0000-0000-0000EF430000}"/>
    <cellStyle name="40% - Accent1 5 3 4 3" xfId="22498" xr:uid="{00000000-0005-0000-0000-0000F0430000}"/>
    <cellStyle name="40% - Accent1 5 3 4 4" xfId="22499" xr:uid="{00000000-0005-0000-0000-0000F1430000}"/>
    <cellStyle name="40% - Accent1 5 3 4 5" xfId="22500" xr:uid="{00000000-0005-0000-0000-0000F2430000}"/>
    <cellStyle name="40% - Accent1 5 3 4_OATT calc" xfId="22501" xr:uid="{00000000-0005-0000-0000-0000F3430000}"/>
    <cellStyle name="40% - Accent1 5 3 5" xfId="22502" xr:uid="{00000000-0005-0000-0000-0000F4430000}"/>
    <cellStyle name="40% - Accent1 5 3 5 2" xfId="22503" xr:uid="{00000000-0005-0000-0000-0000F5430000}"/>
    <cellStyle name="40% - Accent1 5 3 5 2 2" xfId="22504" xr:uid="{00000000-0005-0000-0000-0000F6430000}"/>
    <cellStyle name="40% - Accent1 5 3 5 2 3" xfId="22505" xr:uid="{00000000-0005-0000-0000-0000F7430000}"/>
    <cellStyle name="40% - Accent1 5 3 5 2_OATT calc" xfId="22506" xr:uid="{00000000-0005-0000-0000-0000F8430000}"/>
    <cellStyle name="40% - Accent1 5 3 5 3" xfId="22507" xr:uid="{00000000-0005-0000-0000-0000F9430000}"/>
    <cellStyle name="40% - Accent1 5 3 5 4" xfId="22508" xr:uid="{00000000-0005-0000-0000-0000FA430000}"/>
    <cellStyle name="40% - Accent1 5 3 5_OATT calc" xfId="22509" xr:uid="{00000000-0005-0000-0000-0000FB430000}"/>
    <cellStyle name="40% - Accent1 5 3 6" xfId="22510" xr:uid="{00000000-0005-0000-0000-0000FC430000}"/>
    <cellStyle name="40% - Accent1 5 3 6 2" xfId="22511" xr:uid="{00000000-0005-0000-0000-0000FD430000}"/>
    <cellStyle name="40% - Accent1 5 3 6 3" xfId="22512" xr:uid="{00000000-0005-0000-0000-0000FE430000}"/>
    <cellStyle name="40% - Accent1 5 3 6_OATT calc" xfId="22513" xr:uid="{00000000-0005-0000-0000-0000FF430000}"/>
    <cellStyle name="40% - Accent1 5 3 7" xfId="22514" xr:uid="{00000000-0005-0000-0000-000000440000}"/>
    <cellStyle name="40% - Accent1 5 3 8" xfId="22515" xr:uid="{00000000-0005-0000-0000-000001440000}"/>
    <cellStyle name="40% - Accent1 5 3 9" xfId="22516" xr:uid="{00000000-0005-0000-0000-000002440000}"/>
    <cellStyle name="40% - Accent1 5 3_OATT calc" xfId="22517" xr:uid="{00000000-0005-0000-0000-000003440000}"/>
    <cellStyle name="40% - Accent1 5 4" xfId="3627" xr:uid="{00000000-0005-0000-0000-000004440000}"/>
    <cellStyle name="40% - Accent1 5 4 10" xfId="22518" xr:uid="{00000000-0005-0000-0000-000005440000}"/>
    <cellStyle name="40% - Accent1 5 4 11" xfId="22519" xr:uid="{00000000-0005-0000-0000-000006440000}"/>
    <cellStyle name="40% - Accent1 5 4 2" xfId="4728" xr:uid="{00000000-0005-0000-0000-000007440000}"/>
    <cellStyle name="40% - Accent1 5 4 2 10" xfId="22520" xr:uid="{00000000-0005-0000-0000-000008440000}"/>
    <cellStyle name="40% - Accent1 5 4 2 11" xfId="22521" xr:uid="{00000000-0005-0000-0000-000009440000}"/>
    <cellStyle name="40% - Accent1 5 4 2 2" xfId="22522" xr:uid="{00000000-0005-0000-0000-00000A440000}"/>
    <cellStyle name="40% - Accent1 5 4 2 2 2" xfId="22523" xr:uid="{00000000-0005-0000-0000-00000B440000}"/>
    <cellStyle name="40% - Accent1 5 4 2 2 2 2" xfId="22524" xr:uid="{00000000-0005-0000-0000-00000C440000}"/>
    <cellStyle name="40% - Accent1 5 4 2 2 2 3" xfId="22525" xr:uid="{00000000-0005-0000-0000-00000D440000}"/>
    <cellStyle name="40% - Accent1 5 4 2 2 2_OATT calc" xfId="22526" xr:uid="{00000000-0005-0000-0000-00000E440000}"/>
    <cellStyle name="40% - Accent1 5 4 2 2 3" xfId="22527" xr:uid="{00000000-0005-0000-0000-00000F440000}"/>
    <cellStyle name="40% - Accent1 5 4 2 2 4" xfId="22528" xr:uid="{00000000-0005-0000-0000-000010440000}"/>
    <cellStyle name="40% - Accent1 5 4 2 2 5" xfId="22529" xr:uid="{00000000-0005-0000-0000-000011440000}"/>
    <cellStyle name="40% - Accent1 5 4 2 2_OATT calc" xfId="22530" xr:uid="{00000000-0005-0000-0000-000012440000}"/>
    <cellStyle name="40% - Accent1 5 4 2 3" xfId="22531" xr:uid="{00000000-0005-0000-0000-000013440000}"/>
    <cellStyle name="40% - Accent1 5 4 2 3 2" xfId="22532" xr:uid="{00000000-0005-0000-0000-000014440000}"/>
    <cellStyle name="40% - Accent1 5 4 2 3 2 2" xfId="22533" xr:uid="{00000000-0005-0000-0000-000015440000}"/>
    <cellStyle name="40% - Accent1 5 4 2 3 2 3" xfId="22534" xr:uid="{00000000-0005-0000-0000-000016440000}"/>
    <cellStyle name="40% - Accent1 5 4 2 3 2_OATT calc" xfId="22535" xr:uid="{00000000-0005-0000-0000-000017440000}"/>
    <cellStyle name="40% - Accent1 5 4 2 3 3" xfId="22536" xr:uid="{00000000-0005-0000-0000-000018440000}"/>
    <cellStyle name="40% - Accent1 5 4 2 3 4" xfId="22537" xr:uid="{00000000-0005-0000-0000-000019440000}"/>
    <cellStyle name="40% - Accent1 5 4 2 3_OATT calc" xfId="22538" xr:uid="{00000000-0005-0000-0000-00001A440000}"/>
    <cellStyle name="40% - Accent1 5 4 2 4" xfId="22539" xr:uid="{00000000-0005-0000-0000-00001B440000}"/>
    <cellStyle name="40% - Accent1 5 4 2 4 2" xfId="22540" xr:uid="{00000000-0005-0000-0000-00001C440000}"/>
    <cellStyle name="40% - Accent1 5 4 2 4 3" xfId="22541" xr:uid="{00000000-0005-0000-0000-00001D440000}"/>
    <cellStyle name="40% - Accent1 5 4 2 4_OATT calc" xfId="22542" xr:uid="{00000000-0005-0000-0000-00001E440000}"/>
    <cellStyle name="40% - Accent1 5 4 2 5" xfId="22543" xr:uid="{00000000-0005-0000-0000-00001F440000}"/>
    <cellStyle name="40% - Accent1 5 4 2 6" xfId="22544" xr:uid="{00000000-0005-0000-0000-000020440000}"/>
    <cellStyle name="40% - Accent1 5 4 2 7" xfId="22545" xr:uid="{00000000-0005-0000-0000-000021440000}"/>
    <cellStyle name="40% - Accent1 5 4 2 8" xfId="22546" xr:uid="{00000000-0005-0000-0000-000022440000}"/>
    <cellStyle name="40% - Accent1 5 4 2 9" xfId="22547" xr:uid="{00000000-0005-0000-0000-000023440000}"/>
    <cellStyle name="40% - Accent1 5 4 2_OATT calc" xfId="22548" xr:uid="{00000000-0005-0000-0000-000024440000}"/>
    <cellStyle name="40% - Accent1 5 4 3" xfId="5689" xr:uid="{00000000-0005-0000-0000-000025440000}"/>
    <cellStyle name="40% - Accent1 5 4 3 2" xfId="22549" xr:uid="{00000000-0005-0000-0000-000026440000}"/>
    <cellStyle name="40% - Accent1 5 4 3 2 2" xfId="22550" xr:uid="{00000000-0005-0000-0000-000027440000}"/>
    <cellStyle name="40% - Accent1 5 4 3 2 3" xfId="22551" xr:uid="{00000000-0005-0000-0000-000028440000}"/>
    <cellStyle name="40% - Accent1 5 4 3 2_OATT calc" xfId="22552" xr:uid="{00000000-0005-0000-0000-000029440000}"/>
    <cellStyle name="40% - Accent1 5 4 3 3" xfId="22553" xr:uid="{00000000-0005-0000-0000-00002A440000}"/>
    <cellStyle name="40% - Accent1 5 4 3 4" xfId="22554" xr:uid="{00000000-0005-0000-0000-00002B440000}"/>
    <cellStyle name="40% - Accent1 5 4 3 5" xfId="22555" xr:uid="{00000000-0005-0000-0000-00002C440000}"/>
    <cellStyle name="40% - Accent1 5 4 3_OATT calc" xfId="22556" xr:uid="{00000000-0005-0000-0000-00002D440000}"/>
    <cellStyle name="40% - Accent1 5 4 4" xfId="22557" xr:uid="{00000000-0005-0000-0000-00002E440000}"/>
    <cellStyle name="40% - Accent1 5 4 4 2" xfId="22558" xr:uid="{00000000-0005-0000-0000-00002F440000}"/>
    <cellStyle name="40% - Accent1 5 4 4 2 2" xfId="22559" xr:uid="{00000000-0005-0000-0000-000030440000}"/>
    <cellStyle name="40% - Accent1 5 4 4 2 3" xfId="22560" xr:uid="{00000000-0005-0000-0000-000031440000}"/>
    <cellStyle name="40% - Accent1 5 4 4 2_OATT calc" xfId="22561" xr:uid="{00000000-0005-0000-0000-000032440000}"/>
    <cellStyle name="40% - Accent1 5 4 4 3" xfId="22562" xr:uid="{00000000-0005-0000-0000-000033440000}"/>
    <cellStyle name="40% - Accent1 5 4 4 4" xfId="22563" xr:uid="{00000000-0005-0000-0000-000034440000}"/>
    <cellStyle name="40% - Accent1 5 4 4_OATT calc" xfId="22564" xr:uid="{00000000-0005-0000-0000-000035440000}"/>
    <cellStyle name="40% - Accent1 5 4 5" xfId="22565" xr:uid="{00000000-0005-0000-0000-000036440000}"/>
    <cellStyle name="40% - Accent1 5 4 5 2" xfId="22566" xr:uid="{00000000-0005-0000-0000-000037440000}"/>
    <cellStyle name="40% - Accent1 5 4 5 3" xfId="22567" xr:uid="{00000000-0005-0000-0000-000038440000}"/>
    <cellStyle name="40% - Accent1 5 4 5_OATT calc" xfId="22568" xr:uid="{00000000-0005-0000-0000-000039440000}"/>
    <cellStyle name="40% - Accent1 5 4 6" xfId="22569" xr:uid="{00000000-0005-0000-0000-00003A440000}"/>
    <cellStyle name="40% - Accent1 5 4 7" xfId="22570" xr:uid="{00000000-0005-0000-0000-00003B440000}"/>
    <cellStyle name="40% - Accent1 5 4 8" xfId="22571" xr:uid="{00000000-0005-0000-0000-00003C440000}"/>
    <cellStyle name="40% - Accent1 5 4 9" xfId="22572" xr:uid="{00000000-0005-0000-0000-00003D440000}"/>
    <cellStyle name="40% - Accent1 5 4_OATT calc" xfId="22573" xr:uid="{00000000-0005-0000-0000-00003E440000}"/>
    <cellStyle name="40% - Accent1 5 5" xfId="4310" xr:uid="{00000000-0005-0000-0000-00003F440000}"/>
    <cellStyle name="40% - Accent1 5 5 10" xfId="22574" xr:uid="{00000000-0005-0000-0000-000040440000}"/>
    <cellStyle name="40% - Accent1 5 5 11" xfId="22575" xr:uid="{00000000-0005-0000-0000-000041440000}"/>
    <cellStyle name="40% - Accent1 5 5 2" xfId="22576" xr:uid="{00000000-0005-0000-0000-000042440000}"/>
    <cellStyle name="40% - Accent1 5 5 2 2" xfId="22577" xr:uid="{00000000-0005-0000-0000-000043440000}"/>
    <cellStyle name="40% - Accent1 5 5 2 2 2" xfId="22578" xr:uid="{00000000-0005-0000-0000-000044440000}"/>
    <cellStyle name="40% - Accent1 5 5 2 2 3" xfId="22579" xr:uid="{00000000-0005-0000-0000-000045440000}"/>
    <cellStyle name="40% - Accent1 5 5 2 2_OATT calc" xfId="22580" xr:uid="{00000000-0005-0000-0000-000046440000}"/>
    <cellStyle name="40% - Accent1 5 5 2 3" xfId="22581" xr:uid="{00000000-0005-0000-0000-000047440000}"/>
    <cellStyle name="40% - Accent1 5 5 2 4" xfId="22582" xr:uid="{00000000-0005-0000-0000-000048440000}"/>
    <cellStyle name="40% - Accent1 5 5 2 5" xfId="22583" xr:uid="{00000000-0005-0000-0000-000049440000}"/>
    <cellStyle name="40% - Accent1 5 5 2_OATT calc" xfId="22584" xr:uid="{00000000-0005-0000-0000-00004A440000}"/>
    <cellStyle name="40% - Accent1 5 5 3" xfId="22585" xr:uid="{00000000-0005-0000-0000-00004B440000}"/>
    <cellStyle name="40% - Accent1 5 5 3 2" xfId="22586" xr:uid="{00000000-0005-0000-0000-00004C440000}"/>
    <cellStyle name="40% - Accent1 5 5 3 2 2" xfId="22587" xr:uid="{00000000-0005-0000-0000-00004D440000}"/>
    <cellStyle name="40% - Accent1 5 5 3 2 3" xfId="22588" xr:uid="{00000000-0005-0000-0000-00004E440000}"/>
    <cellStyle name="40% - Accent1 5 5 3 2_OATT calc" xfId="22589" xr:uid="{00000000-0005-0000-0000-00004F440000}"/>
    <cellStyle name="40% - Accent1 5 5 3 3" xfId="22590" xr:uid="{00000000-0005-0000-0000-000050440000}"/>
    <cellStyle name="40% - Accent1 5 5 3 4" xfId="22591" xr:uid="{00000000-0005-0000-0000-000051440000}"/>
    <cellStyle name="40% - Accent1 5 5 3_OATT calc" xfId="22592" xr:uid="{00000000-0005-0000-0000-000052440000}"/>
    <cellStyle name="40% - Accent1 5 5 4" xfId="22593" xr:uid="{00000000-0005-0000-0000-000053440000}"/>
    <cellStyle name="40% - Accent1 5 5 4 2" xfId="22594" xr:uid="{00000000-0005-0000-0000-000054440000}"/>
    <cellStyle name="40% - Accent1 5 5 4 3" xfId="22595" xr:uid="{00000000-0005-0000-0000-000055440000}"/>
    <cellStyle name="40% - Accent1 5 5 4_OATT calc" xfId="22596" xr:uid="{00000000-0005-0000-0000-000056440000}"/>
    <cellStyle name="40% - Accent1 5 5 5" xfId="22597" xr:uid="{00000000-0005-0000-0000-000057440000}"/>
    <cellStyle name="40% - Accent1 5 5 6" xfId="22598" xr:uid="{00000000-0005-0000-0000-000058440000}"/>
    <cellStyle name="40% - Accent1 5 5 7" xfId="22599" xr:uid="{00000000-0005-0000-0000-000059440000}"/>
    <cellStyle name="40% - Accent1 5 5 8" xfId="22600" xr:uid="{00000000-0005-0000-0000-00005A440000}"/>
    <cellStyle name="40% - Accent1 5 5 9" xfId="22601" xr:uid="{00000000-0005-0000-0000-00005B440000}"/>
    <cellStyle name="40% - Accent1 5 5_OATT calc" xfId="22602" xr:uid="{00000000-0005-0000-0000-00005C440000}"/>
    <cellStyle name="40% - Accent1 5 6" xfId="5210" xr:uid="{00000000-0005-0000-0000-00005D440000}"/>
    <cellStyle name="40% - Accent1 5 6 2" xfId="22603" xr:uid="{00000000-0005-0000-0000-00005E440000}"/>
    <cellStyle name="40% - Accent1 5 6 2 2" xfId="22604" xr:uid="{00000000-0005-0000-0000-00005F440000}"/>
    <cellStyle name="40% - Accent1 5 6 2 3" xfId="22605" xr:uid="{00000000-0005-0000-0000-000060440000}"/>
    <cellStyle name="40% - Accent1 5 6 2_OATT calc" xfId="22606" xr:uid="{00000000-0005-0000-0000-000061440000}"/>
    <cellStyle name="40% - Accent1 5 6 3" xfId="22607" xr:uid="{00000000-0005-0000-0000-000062440000}"/>
    <cellStyle name="40% - Accent1 5 6 4" xfId="22608" xr:uid="{00000000-0005-0000-0000-000063440000}"/>
    <cellStyle name="40% - Accent1 5 6 5" xfId="22609" xr:uid="{00000000-0005-0000-0000-000064440000}"/>
    <cellStyle name="40% - Accent1 5 6_OATT calc" xfId="22610" xr:uid="{00000000-0005-0000-0000-000065440000}"/>
    <cellStyle name="40% - Accent1 5 7" xfId="22611" xr:uid="{00000000-0005-0000-0000-000066440000}"/>
    <cellStyle name="40% - Accent1 5 7 2" xfId="22612" xr:uid="{00000000-0005-0000-0000-000067440000}"/>
    <cellStyle name="40% - Accent1 5 7 2 2" xfId="22613" xr:uid="{00000000-0005-0000-0000-000068440000}"/>
    <cellStyle name="40% - Accent1 5 7 2 3" xfId="22614" xr:uid="{00000000-0005-0000-0000-000069440000}"/>
    <cellStyle name="40% - Accent1 5 7 2_OATT calc" xfId="22615" xr:uid="{00000000-0005-0000-0000-00006A440000}"/>
    <cellStyle name="40% - Accent1 5 7 3" xfId="22616" xr:uid="{00000000-0005-0000-0000-00006B440000}"/>
    <cellStyle name="40% - Accent1 5 7 4" xfId="22617" xr:uid="{00000000-0005-0000-0000-00006C440000}"/>
    <cellStyle name="40% - Accent1 5 7_OATT calc" xfId="22618" xr:uid="{00000000-0005-0000-0000-00006D440000}"/>
    <cellStyle name="40% - Accent1 5 8" xfId="22619" xr:uid="{00000000-0005-0000-0000-00006E440000}"/>
    <cellStyle name="40% - Accent1 5 8 2" xfId="22620" xr:uid="{00000000-0005-0000-0000-00006F440000}"/>
    <cellStyle name="40% - Accent1 5 8 3" xfId="22621" xr:uid="{00000000-0005-0000-0000-000070440000}"/>
    <cellStyle name="40% - Accent1 5 8_OATT calc" xfId="22622" xr:uid="{00000000-0005-0000-0000-000071440000}"/>
    <cellStyle name="40% - Accent1 5 9" xfId="22623" xr:uid="{00000000-0005-0000-0000-000072440000}"/>
    <cellStyle name="40% - Accent1 5_OATT calc" xfId="22624" xr:uid="{00000000-0005-0000-0000-000073440000}"/>
    <cellStyle name="40% - Accent1 6" xfId="3369" xr:uid="{00000000-0005-0000-0000-000074440000}"/>
    <cellStyle name="40% - Accent1 6 10" xfId="22625" xr:uid="{00000000-0005-0000-0000-000075440000}"/>
    <cellStyle name="40% - Accent1 6 11" xfId="22626" xr:uid="{00000000-0005-0000-0000-000076440000}"/>
    <cellStyle name="40% - Accent1 6 12" xfId="22627" xr:uid="{00000000-0005-0000-0000-000077440000}"/>
    <cellStyle name="40% - Accent1 6 2" xfId="3952" xr:uid="{00000000-0005-0000-0000-000078440000}"/>
    <cellStyle name="40% - Accent1 6 2 10" xfId="22628" xr:uid="{00000000-0005-0000-0000-000079440000}"/>
    <cellStyle name="40% - Accent1 6 2 11" xfId="22629" xr:uid="{00000000-0005-0000-0000-00007A440000}"/>
    <cellStyle name="40% - Accent1 6 2 2" xfId="5053" xr:uid="{00000000-0005-0000-0000-00007B440000}"/>
    <cellStyle name="40% - Accent1 6 2 2 10" xfId="22630" xr:uid="{00000000-0005-0000-0000-00007C440000}"/>
    <cellStyle name="40% - Accent1 6 2 2 11" xfId="22631" xr:uid="{00000000-0005-0000-0000-00007D440000}"/>
    <cellStyle name="40% - Accent1 6 2 2 2" xfId="22632" xr:uid="{00000000-0005-0000-0000-00007E440000}"/>
    <cellStyle name="40% - Accent1 6 2 2 2 2" xfId="22633" xr:uid="{00000000-0005-0000-0000-00007F440000}"/>
    <cellStyle name="40% - Accent1 6 2 2 2 2 2" xfId="22634" xr:uid="{00000000-0005-0000-0000-000080440000}"/>
    <cellStyle name="40% - Accent1 6 2 2 2 2 3" xfId="22635" xr:uid="{00000000-0005-0000-0000-000081440000}"/>
    <cellStyle name="40% - Accent1 6 2 2 2 2_OATT calc" xfId="22636" xr:uid="{00000000-0005-0000-0000-000082440000}"/>
    <cellStyle name="40% - Accent1 6 2 2 2 3" xfId="22637" xr:uid="{00000000-0005-0000-0000-000083440000}"/>
    <cellStyle name="40% - Accent1 6 2 2 2 4" xfId="22638" xr:uid="{00000000-0005-0000-0000-000084440000}"/>
    <cellStyle name="40% - Accent1 6 2 2 2 5" xfId="22639" xr:uid="{00000000-0005-0000-0000-000085440000}"/>
    <cellStyle name="40% - Accent1 6 2 2 2_OATT calc" xfId="22640" xr:uid="{00000000-0005-0000-0000-000086440000}"/>
    <cellStyle name="40% - Accent1 6 2 2 3" xfId="22641" xr:uid="{00000000-0005-0000-0000-000087440000}"/>
    <cellStyle name="40% - Accent1 6 2 2 3 2" xfId="22642" xr:uid="{00000000-0005-0000-0000-000088440000}"/>
    <cellStyle name="40% - Accent1 6 2 2 3 2 2" xfId="22643" xr:uid="{00000000-0005-0000-0000-000089440000}"/>
    <cellStyle name="40% - Accent1 6 2 2 3 2 3" xfId="22644" xr:uid="{00000000-0005-0000-0000-00008A440000}"/>
    <cellStyle name="40% - Accent1 6 2 2 3 2_OATT calc" xfId="22645" xr:uid="{00000000-0005-0000-0000-00008B440000}"/>
    <cellStyle name="40% - Accent1 6 2 2 3 3" xfId="22646" xr:uid="{00000000-0005-0000-0000-00008C440000}"/>
    <cellStyle name="40% - Accent1 6 2 2 3 4" xfId="22647" xr:uid="{00000000-0005-0000-0000-00008D440000}"/>
    <cellStyle name="40% - Accent1 6 2 2 3_OATT calc" xfId="22648" xr:uid="{00000000-0005-0000-0000-00008E440000}"/>
    <cellStyle name="40% - Accent1 6 2 2 4" xfId="22649" xr:uid="{00000000-0005-0000-0000-00008F440000}"/>
    <cellStyle name="40% - Accent1 6 2 2 4 2" xfId="22650" xr:uid="{00000000-0005-0000-0000-000090440000}"/>
    <cellStyle name="40% - Accent1 6 2 2 4 3" xfId="22651" xr:uid="{00000000-0005-0000-0000-000091440000}"/>
    <cellStyle name="40% - Accent1 6 2 2 4_OATT calc" xfId="22652" xr:uid="{00000000-0005-0000-0000-000092440000}"/>
    <cellStyle name="40% - Accent1 6 2 2 5" xfId="22653" xr:uid="{00000000-0005-0000-0000-000093440000}"/>
    <cellStyle name="40% - Accent1 6 2 2 6" xfId="22654" xr:uid="{00000000-0005-0000-0000-000094440000}"/>
    <cellStyle name="40% - Accent1 6 2 2 7" xfId="22655" xr:uid="{00000000-0005-0000-0000-000095440000}"/>
    <cellStyle name="40% - Accent1 6 2 2 8" xfId="22656" xr:uid="{00000000-0005-0000-0000-000096440000}"/>
    <cellStyle name="40% - Accent1 6 2 2 9" xfId="22657" xr:uid="{00000000-0005-0000-0000-000097440000}"/>
    <cellStyle name="40% - Accent1 6 2 2_OATT calc" xfId="22658" xr:uid="{00000000-0005-0000-0000-000098440000}"/>
    <cellStyle name="40% - Accent1 6 2 3" xfId="6008" xr:uid="{00000000-0005-0000-0000-000099440000}"/>
    <cellStyle name="40% - Accent1 6 2 3 2" xfId="22659" xr:uid="{00000000-0005-0000-0000-00009A440000}"/>
    <cellStyle name="40% - Accent1 6 2 3 2 2" xfId="22660" xr:uid="{00000000-0005-0000-0000-00009B440000}"/>
    <cellStyle name="40% - Accent1 6 2 3 2 3" xfId="22661" xr:uid="{00000000-0005-0000-0000-00009C440000}"/>
    <cellStyle name="40% - Accent1 6 2 3 2_OATT calc" xfId="22662" xr:uid="{00000000-0005-0000-0000-00009D440000}"/>
    <cellStyle name="40% - Accent1 6 2 3 3" xfId="22663" xr:uid="{00000000-0005-0000-0000-00009E440000}"/>
    <cellStyle name="40% - Accent1 6 2 3 4" xfId="22664" xr:uid="{00000000-0005-0000-0000-00009F440000}"/>
    <cellStyle name="40% - Accent1 6 2 3 5" xfId="22665" xr:uid="{00000000-0005-0000-0000-0000A0440000}"/>
    <cellStyle name="40% - Accent1 6 2 3_OATT calc" xfId="22666" xr:uid="{00000000-0005-0000-0000-0000A1440000}"/>
    <cellStyle name="40% - Accent1 6 2 4" xfId="22667" xr:uid="{00000000-0005-0000-0000-0000A2440000}"/>
    <cellStyle name="40% - Accent1 6 2 4 2" xfId="22668" xr:uid="{00000000-0005-0000-0000-0000A3440000}"/>
    <cellStyle name="40% - Accent1 6 2 4 2 2" xfId="22669" xr:uid="{00000000-0005-0000-0000-0000A4440000}"/>
    <cellStyle name="40% - Accent1 6 2 4 2 3" xfId="22670" xr:uid="{00000000-0005-0000-0000-0000A5440000}"/>
    <cellStyle name="40% - Accent1 6 2 4 2_OATT calc" xfId="22671" xr:uid="{00000000-0005-0000-0000-0000A6440000}"/>
    <cellStyle name="40% - Accent1 6 2 4 3" xfId="22672" xr:uid="{00000000-0005-0000-0000-0000A7440000}"/>
    <cellStyle name="40% - Accent1 6 2 4 4" xfId="22673" xr:uid="{00000000-0005-0000-0000-0000A8440000}"/>
    <cellStyle name="40% - Accent1 6 2 4_OATT calc" xfId="22674" xr:uid="{00000000-0005-0000-0000-0000A9440000}"/>
    <cellStyle name="40% - Accent1 6 2 5" xfId="22675" xr:uid="{00000000-0005-0000-0000-0000AA440000}"/>
    <cellStyle name="40% - Accent1 6 2 5 2" xfId="22676" xr:uid="{00000000-0005-0000-0000-0000AB440000}"/>
    <cellStyle name="40% - Accent1 6 2 5 3" xfId="22677" xr:uid="{00000000-0005-0000-0000-0000AC440000}"/>
    <cellStyle name="40% - Accent1 6 2 5_OATT calc" xfId="22678" xr:uid="{00000000-0005-0000-0000-0000AD440000}"/>
    <cellStyle name="40% - Accent1 6 2 6" xfId="22679" xr:uid="{00000000-0005-0000-0000-0000AE440000}"/>
    <cellStyle name="40% - Accent1 6 2 7" xfId="22680" xr:uid="{00000000-0005-0000-0000-0000AF440000}"/>
    <cellStyle name="40% - Accent1 6 2 8" xfId="22681" xr:uid="{00000000-0005-0000-0000-0000B0440000}"/>
    <cellStyle name="40% - Accent1 6 2 9" xfId="22682" xr:uid="{00000000-0005-0000-0000-0000B1440000}"/>
    <cellStyle name="40% - Accent1 6 2_OATT calc" xfId="22683" xr:uid="{00000000-0005-0000-0000-0000B2440000}"/>
    <cellStyle name="40% - Accent1 6 3" xfId="4635" xr:uid="{00000000-0005-0000-0000-0000B3440000}"/>
    <cellStyle name="40% - Accent1 6 3 10" xfId="22684" xr:uid="{00000000-0005-0000-0000-0000B4440000}"/>
    <cellStyle name="40% - Accent1 6 3 11" xfId="22685" xr:uid="{00000000-0005-0000-0000-0000B5440000}"/>
    <cellStyle name="40% - Accent1 6 3 2" xfId="22686" xr:uid="{00000000-0005-0000-0000-0000B6440000}"/>
    <cellStyle name="40% - Accent1 6 3 2 2" xfId="22687" xr:uid="{00000000-0005-0000-0000-0000B7440000}"/>
    <cellStyle name="40% - Accent1 6 3 2 2 2" xfId="22688" xr:uid="{00000000-0005-0000-0000-0000B8440000}"/>
    <cellStyle name="40% - Accent1 6 3 2 2 3" xfId="22689" xr:uid="{00000000-0005-0000-0000-0000B9440000}"/>
    <cellStyle name="40% - Accent1 6 3 2 2_OATT calc" xfId="22690" xr:uid="{00000000-0005-0000-0000-0000BA440000}"/>
    <cellStyle name="40% - Accent1 6 3 2 3" xfId="22691" xr:uid="{00000000-0005-0000-0000-0000BB440000}"/>
    <cellStyle name="40% - Accent1 6 3 2 4" xfId="22692" xr:uid="{00000000-0005-0000-0000-0000BC440000}"/>
    <cellStyle name="40% - Accent1 6 3 2 5" xfId="22693" xr:uid="{00000000-0005-0000-0000-0000BD440000}"/>
    <cellStyle name="40% - Accent1 6 3 2_OATT calc" xfId="22694" xr:uid="{00000000-0005-0000-0000-0000BE440000}"/>
    <cellStyle name="40% - Accent1 6 3 3" xfId="22695" xr:uid="{00000000-0005-0000-0000-0000BF440000}"/>
    <cellStyle name="40% - Accent1 6 3 3 2" xfId="22696" xr:uid="{00000000-0005-0000-0000-0000C0440000}"/>
    <cellStyle name="40% - Accent1 6 3 3 2 2" xfId="22697" xr:uid="{00000000-0005-0000-0000-0000C1440000}"/>
    <cellStyle name="40% - Accent1 6 3 3 2 3" xfId="22698" xr:uid="{00000000-0005-0000-0000-0000C2440000}"/>
    <cellStyle name="40% - Accent1 6 3 3 2_OATT calc" xfId="22699" xr:uid="{00000000-0005-0000-0000-0000C3440000}"/>
    <cellStyle name="40% - Accent1 6 3 3 3" xfId="22700" xr:uid="{00000000-0005-0000-0000-0000C4440000}"/>
    <cellStyle name="40% - Accent1 6 3 3 4" xfId="22701" xr:uid="{00000000-0005-0000-0000-0000C5440000}"/>
    <cellStyle name="40% - Accent1 6 3 3_OATT calc" xfId="22702" xr:uid="{00000000-0005-0000-0000-0000C6440000}"/>
    <cellStyle name="40% - Accent1 6 3 4" xfId="22703" xr:uid="{00000000-0005-0000-0000-0000C7440000}"/>
    <cellStyle name="40% - Accent1 6 3 4 2" xfId="22704" xr:uid="{00000000-0005-0000-0000-0000C8440000}"/>
    <cellStyle name="40% - Accent1 6 3 4 3" xfId="22705" xr:uid="{00000000-0005-0000-0000-0000C9440000}"/>
    <cellStyle name="40% - Accent1 6 3 4_OATT calc" xfId="22706" xr:uid="{00000000-0005-0000-0000-0000CA440000}"/>
    <cellStyle name="40% - Accent1 6 3 5" xfId="22707" xr:uid="{00000000-0005-0000-0000-0000CB440000}"/>
    <cellStyle name="40% - Accent1 6 3 6" xfId="22708" xr:uid="{00000000-0005-0000-0000-0000CC440000}"/>
    <cellStyle name="40% - Accent1 6 3 7" xfId="22709" xr:uid="{00000000-0005-0000-0000-0000CD440000}"/>
    <cellStyle name="40% - Accent1 6 3 8" xfId="22710" xr:uid="{00000000-0005-0000-0000-0000CE440000}"/>
    <cellStyle name="40% - Accent1 6 3 9" xfId="22711" xr:uid="{00000000-0005-0000-0000-0000CF440000}"/>
    <cellStyle name="40% - Accent1 6 3_OATT calc" xfId="22712" xr:uid="{00000000-0005-0000-0000-0000D0440000}"/>
    <cellStyle name="40% - Accent1 6 4" xfId="5535" xr:uid="{00000000-0005-0000-0000-0000D1440000}"/>
    <cellStyle name="40% - Accent1 6 4 2" xfId="22713" xr:uid="{00000000-0005-0000-0000-0000D2440000}"/>
    <cellStyle name="40% - Accent1 6 4 2 2" xfId="22714" xr:uid="{00000000-0005-0000-0000-0000D3440000}"/>
    <cellStyle name="40% - Accent1 6 4 2 3" xfId="22715" xr:uid="{00000000-0005-0000-0000-0000D4440000}"/>
    <cellStyle name="40% - Accent1 6 4 2_OATT calc" xfId="22716" xr:uid="{00000000-0005-0000-0000-0000D5440000}"/>
    <cellStyle name="40% - Accent1 6 4 3" xfId="22717" xr:uid="{00000000-0005-0000-0000-0000D6440000}"/>
    <cellStyle name="40% - Accent1 6 4 4" xfId="22718" xr:uid="{00000000-0005-0000-0000-0000D7440000}"/>
    <cellStyle name="40% - Accent1 6 4 5" xfId="22719" xr:uid="{00000000-0005-0000-0000-0000D8440000}"/>
    <cellStyle name="40% - Accent1 6 4_OATT calc" xfId="22720" xr:uid="{00000000-0005-0000-0000-0000D9440000}"/>
    <cellStyle name="40% - Accent1 6 5" xfId="22721" xr:uid="{00000000-0005-0000-0000-0000DA440000}"/>
    <cellStyle name="40% - Accent1 6 5 2" xfId="22722" xr:uid="{00000000-0005-0000-0000-0000DB440000}"/>
    <cellStyle name="40% - Accent1 6 5 2 2" xfId="22723" xr:uid="{00000000-0005-0000-0000-0000DC440000}"/>
    <cellStyle name="40% - Accent1 6 5 2 3" xfId="22724" xr:uid="{00000000-0005-0000-0000-0000DD440000}"/>
    <cellStyle name="40% - Accent1 6 5 2_OATT calc" xfId="22725" xr:uid="{00000000-0005-0000-0000-0000DE440000}"/>
    <cellStyle name="40% - Accent1 6 5 3" xfId="22726" xr:uid="{00000000-0005-0000-0000-0000DF440000}"/>
    <cellStyle name="40% - Accent1 6 5 4" xfId="22727" xr:uid="{00000000-0005-0000-0000-0000E0440000}"/>
    <cellStyle name="40% - Accent1 6 5_OATT calc" xfId="22728" xr:uid="{00000000-0005-0000-0000-0000E1440000}"/>
    <cellStyle name="40% - Accent1 6 6" xfId="22729" xr:uid="{00000000-0005-0000-0000-0000E2440000}"/>
    <cellStyle name="40% - Accent1 6 6 2" xfId="22730" xr:uid="{00000000-0005-0000-0000-0000E3440000}"/>
    <cellStyle name="40% - Accent1 6 6 3" xfId="22731" xr:uid="{00000000-0005-0000-0000-0000E4440000}"/>
    <cellStyle name="40% - Accent1 6 6_OATT calc" xfId="22732" xr:uid="{00000000-0005-0000-0000-0000E5440000}"/>
    <cellStyle name="40% - Accent1 6 7" xfId="22733" xr:uid="{00000000-0005-0000-0000-0000E6440000}"/>
    <cellStyle name="40% - Accent1 6 8" xfId="22734" xr:uid="{00000000-0005-0000-0000-0000E7440000}"/>
    <cellStyle name="40% - Accent1 6 9" xfId="22735" xr:uid="{00000000-0005-0000-0000-0000E8440000}"/>
    <cellStyle name="40% - Accent1 6_OATT calc" xfId="22736" xr:uid="{00000000-0005-0000-0000-0000E9440000}"/>
    <cellStyle name="40% - Accent1 7" xfId="3443" xr:uid="{00000000-0005-0000-0000-0000EA440000}"/>
    <cellStyle name="40% - Accent1 7 2" xfId="4078" xr:uid="{00000000-0005-0000-0000-0000EB440000}"/>
    <cellStyle name="40% - Accent1 7 3" xfId="5566" xr:uid="{00000000-0005-0000-0000-0000EC440000}"/>
    <cellStyle name="40% - Accent1 8" xfId="3542" xr:uid="{00000000-0005-0000-0000-0000ED440000}"/>
    <cellStyle name="40% - Accent1 8 10" xfId="22737" xr:uid="{00000000-0005-0000-0000-0000EE440000}"/>
    <cellStyle name="40% - Accent1 8 11" xfId="22738" xr:uid="{00000000-0005-0000-0000-0000EF440000}"/>
    <cellStyle name="40% - Accent1 8 2" xfId="4647" xr:uid="{00000000-0005-0000-0000-0000F0440000}"/>
    <cellStyle name="40% - Accent1 8 2 10" xfId="22739" xr:uid="{00000000-0005-0000-0000-0000F1440000}"/>
    <cellStyle name="40% - Accent1 8 2 11" xfId="22740" xr:uid="{00000000-0005-0000-0000-0000F2440000}"/>
    <cellStyle name="40% - Accent1 8 2 2" xfId="22741" xr:uid="{00000000-0005-0000-0000-0000F3440000}"/>
    <cellStyle name="40% - Accent1 8 2 2 2" xfId="22742" xr:uid="{00000000-0005-0000-0000-0000F4440000}"/>
    <cellStyle name="40% - Accent1 8 2 2 2 2" xfId="22743" xr:uid="{00000000-0005-0000-0000-0000F5440000}"/>
    <cellStyle name="40% - Accent1 8 2 2 2 3" xfId="22744" xr:uid="{00000000-0005-0000-0000-0000F6440000}"/>
    <cellStyle name="40% - Accent1 8 2 2 2_OATT calc" xfId="22745" xr:uid="{00000000-0005-0000-0000-0000F7440000}"/>
    <cellStyle name="40% - Accent1 8 2 2 3" xfId="22746" xr:uid="{00000000-0005-0000-0000-0000F8440000}"/>
    <cellStyle name="40% - Accent1 8 2 2 4" xfId="22747" xr:uid="{00000000-0005-0000-0000-0000F9440000}"/>
    <cellStyle name="40% - Accent1 8 2 2 5" xfId="22748" xr:uid="{00000000-0005-0000-0000-0000FA440000}"/>
    <cellStyle name="40% - Accent1 8 2 2_OATT calc" xfId="22749" xr:uid="{00000000-0005-0000-0000-0000FB440000}"/>
    <cellStyle name="40% - Accent1 8 2 3" xfId="22750" xr:uid="{00000000-0005-0000-0000-0000FC440000}"/>
    <cellStyle name="40% - Accent1 8 2 3 2" xfId="22751" xr:uid="{00000000-0005-0000-0000-0000FD440000}"/>
    <cellStyle name="40% - Accent1 8 2 3 2 2" xfId="22752" xr:uid="{00000000-0005-0000-0000-0000FE440000}"/>
    <cellStyle name="40% - Accent1 8 2 3 2 3" xfId="22753" xr:uid="{00000000-0005-0000-0000-0000FF440000}"/>
    <cellStyle name="40% - Accent1 8 2 3 2_OATT calc" xfId="22754" xr:uid="{00000000-0005-0000-0000-000000450000}"/>
    <cellStyle name="40% - Accent1 8 2 3 3" xfId="22755" xr:uid="{00000000-0005-0000-0000-000001450000}"/>
    <cellStyle name="40% - Accent1 8 2 3 4" xfId="22756" xr:uid="{00000000-0005-0000-0000-000002450000}"/>
    <cellStyle name="40% - Accent1 8 2 3_OATT calc" xfId="22757" xr:uid="{00000000-0005-0000-0000-000003450000}"/>
    <cellStyle name="40% - Accent1 8 2 4" xfId="22758" xr:uid="{00000000-0005-0000-0000-000004450000}"/>
    <cellStyle name="40% - Accent1 8 2 4 2" xfId="22759" xr:uid="{00000000-0005-0000-0000-000005450000}"/>
    <cellStyle name="40% - Accent1 8 2 4 3" xfId="22760" xr:uid="{00000000-0005-0000-0000-000006450000}"/>
    <cellStyle name="40% - Accent1 8 2 4_OATT calc" xfId="22761" xr:uid="{00000000-0005-0000-0000-000007450000}"/>
    <cellStyle name="40% - Accent1 8 2 5" xfId="22762" xr:uid="{00000000-0005-0000-0000-000008450000}"/>
    <cellStyle name="40% - Accent1 8 2 6" xfId="22763" xr:uid="{00000000-0005-0000-0000-000009450000}"/>
    <cellStyle name="40% - Accent1 8 2 7" xfId="22764" xr:uid="{00000000-0005-0000-0000-00000A450000}"/>
    <cellStyle name="40% - Accent1 8 2 8" xfId="22765" xr:uid="{00000000-0005-0000-0000-00000B450000}"/>
    <cellStyle name="40% - Accent1 8 2 9" xfId="22766" xr:uid="{00000000-0005-0000-0000-00000C450000}"/>
    <cellStyle name="40% - Accent1 8 2_OATT calc" xfId="22767" xr:uid="{00000000-0005-0000-0000-00000D450000}"/>
    <cellStyle name="40% - Accent1 8 3" xfId="5613" xr:uid="{00000000-0005-0000-0000-00000E450000}"/>
    <cellStyle name="40% - Accent1 8 3 2" xfId="22768" xr:uid="{00000000-0005-0000-0000-00000F450000}"/>
    <cellStyle name="40% - Accent1 8 3 2 2" xfId="22769" xr:uid="{00000000-0005-0000-0000-000010450000}"/>
    <cellStyle name="40% - Accent1 8 3 2 3" xfId="22770" xr:uid="{00000000-0005-0000-0000-000011450000}"/>
    <cellStyle name="40% - Accent1 8 3 2_OATT calc" xfId="22771" xr:uid="{00000000-0005-0000-0000-000012450000}"/>
    <cellStyle name="40% - Accent1 8 3 3" xfId="22772" xr:uid="{00000000-0005-0000-0000-000013450000}"/>
    <cellStyle name="40% - Accent1 8 3 4" xfId="22773" xr:uid="{00000000-0005-0000-0000-000014450000}"/>
    <cellStyle name="40% - Accent1 8 3 5" xfId="22774" xr:uid="{00000000-0005-0000-0000-000015450000}"/>
    <cellStyle name="40% - Accent1 8 3_OATT calc" xfId="22775" xr:uid="{00000000-0005-0000-0000-000016450000}"/>
    <cellStyle name="40% - Accent1 8 4" xfId="22776" xr:uid="{00000000-0005-0000-0000-000017450000}"/>
    <cellStyle name="40% - Accent1 8 4 2" xfId="22777" xr:uid="{00000000-0005-0000-0000-000018450000}"/>
    <cellStyle name="40% - Accent1 8 4 2 2" xfId="22778" xr:uid="{00000000-0005-0000-0000-000019450000}"/>
    <cellStyle name="40% - Accent1 8 4 2 3" xfId="22779" xr:uid="{00000000-0005-0000-0000-00001A450000}"/>
    <cellStyle name="40% - Accent1 8 4 2_OATT calc" xfId="22780" xr:uid="{00000000-0005-0000-0000-00001B450000}"/>
    <cellStyle name="40% - Accent1 8 4 3" xfId="22781" xr:uid="{00000000-0005-0000-0000-00001C450000}"/>
    <cellStyle name="40% - Accent1 8 4 4" xfId="22782" xr:uid="{00000000-0005-0000-0000-00001D450000}"/>
    <cellStyle name="40% - Accent1 8 4_OATT calc" xfId="22783" xr:uid="{00000000-0005-0000-0000-00001E450000}"/>
    <cellStyle name="40% - Accent1 8 5" xfId="22784" xr:uid="{00000000-0005-0000-0000-00001F450000}"/>
    <cellStyle name="40% - Accent1 8 5 2" xfId="22785" xr:uid="{00000000-0005-0000-0000-000020450000}"/>
    <cellStyle name="40% - Accent1 8 5 3" xfId="22786" xr:uid="{00000000-0005-0000-0000-000021450000}"/>
    <cellStyle name="40% - Accent1 8 5_OATT calc" xfId="22787" xr:uid="{00000000-0005-0000-0000-000022450000}"/>
    <cellStyle name="40% - Accent1 8 6" xfId="22788" xr:uid="{00000000-0005-0000-0000-000023450000}"/>
    <cellStyle name="40% - Accent1 8 7" xfId="22789" xr:uid="{00000000-0005-0000-0000-000024450000}"/>
    <cellStyle name="40% - Accent1 8 8" xfId="22790" xr:uid="{00000000-0005-0000-0000-000025450000}"/>
    <cellStyle name="40% - Accent1 8 9" xfId="22791" xr:uid="{00000000-0005-0000-0000-000026450000}"/>
    <cellStyle name="40% - Accent1 8_OATT calc" xfId="22792" xr:uid="{00000000-0005-0000-0000-000027450000}"/>
    <cellStyle name="40% - Accent1 9" xfId="4227" xr:uid="{00000000-0005-0000-0000-000028450000}"/>
    <cellStyle name="40% - Accent1 9 10" xfId="22793" xr:uid="{00000000-0005-0000-0000-000029450000}"/>
    <cellStyle name="40% - Accent1 9 11" xfId="22794" xr:uid="{00000000-0005-0000-0000-00002A450000}"/>
    <cellStyle name="40% - Accent1 9 2" xfId="6035" xr:uid="{00000000-0005-0000-0000-00002B450000}"/>
    <cellStyle name="40% - Accent1 9 2 2" xfId="22795" xr:uid="{00000000-0005-0000-0000-00002C450000}"/>
    <cellStyle name="40% - Accent1 9 2 2 2" xfId="22796" xr:uid="{00000000-0005-0000-0000-00002D450000}"/>
    <cellStyle name="40% - Accent1 9 2 2 3" xfId="22797" xr:uid="{00000000-0005-0000-0000-00002E450000}"/>
    <cellStyle name="40% - Accent1 9 2 2_OATT calc" xfId="22798" xr:uid="{00000000-0005-0000-0000-00002F450000}"/>
    <cellStyle name="40% - Accent1 9 2 3" xfId="22799" xr:uid="{00000000-0005-0000-0000-000030450000}"/>
    <cellStyle name="40% - Accent1 9 2 4" xfId="22800" xr:uid="{00000000-0005-0000-0000-000031450000}"/>
    <cellStyle name="40% - Accent1 9 2 5" xfId="22801" xr:uid="{00000000-0005-0000-0000-000032450000}"/>
    <cellStyle name="40% - Accent1 9 2_OATT calc" xfId="22802" xr:uid="{00000000-0005-0000-0000-000033450000}"/>
    <cellStyle name="40% - Accent1 9 3" xfId="22803" xr:uid="{00000000-0005-0000-0000-000034450000}"/>
    <cellStyle name="40% - Accent1 9 3 2" xfId="22804" xr:uid="{00000000-0005-0000-0000-000035450000}"/>
    <cellStyle name="40% - Accent1 9 3 2 2" xfId="22805" xr:uid="{00000000-0005-0000-0000-000036450000}"/>
    <cellStyle name="40% - Accent1 9 3 2 3" xfId="22806" xr:uid="{00000000-0005-0000-0000-000037450000}"/>
    <cellStyle name="40% - Accent1 9 3 2_OATT calc" xfId="22807" xr:uid="{00000000-0005-0000-0000-000038450000}"/>
    <cellStyle name="40% - Accent1 9 3 3" xfId="22808" xr:uid="{00000000-0005-0000-0000-000039450000}"/>
    <cellStyle name="40% - Accent1 9 3 4" xfId="22809" xr:uid="{00000000-0005-0000-0000-00003A450000}"/>
    <cellStyle name="40% - Accent1 9 3_OATT calc" xfId="22810" xr:uid="{00000000-0005-0000-0000-00003B450000}"/>
    <cellStyle name="40% - Accent1 9 4" xfId="22811" xr:uid="{00000000-0005-0000-0000-00003C450000}"/>
    <cellStyle name="40% - Accent1 9 4 2" xfId="22812" xr:uid="{00000000-0005-0000-0000-00003D450000}"/>
    <cellStyle name="40% - Accent1 9 4 3" xfId="22813" xr:uid="{00000000-0005-0000-0000-00003E450000}"/>
    <cellStyle name="40% - Accent1 9 4_OATT calc" xfId="22814" xr:uid="{00000000-0005-0000-0000-00003F450000}"/>
    <cellStyle name="40% - Accent1 9 5" xfId="22815" xr:uid="{00000000-0005-0000-0000-000040450000}"/>
    <cellStyle name="40% - Accent1 9 6" xfId="22816" xr:uid="{00000000-0005-0000-0000-000041450000}"/>
    <cellStyle name="40% - Accent1 9 7" xfId="22817" xr:uid="{00000000-0005-0000-0000-000042450000}"/>
    <cellStyle name="40% - Accent1 9 8" xfId="22818" xr:uid="{00000000-0005-0000-0000-000043450000}"/>
    <cellStyle name="40% - Accent1 9 9" xfId="22819" xr:uid="{00000000-0005-0000-0000-000044450000}"/>
    <cellStyle name="40% - Accent1 9_OATT calc" xfId="22820" xr:uid="{00000000-0005-0000-0000-000045450000}"/>
    <cellStyle name="40% - Accent2" xfId="46" builtinId="35" customBuiltin="1"/>
    <cellStyle name="40% - Accent2 10" xfId="5124" xr:uid="{00000000-0005-0000-0000-000047450000}"/>
    <cellStyle name="40% - Accent2 10 2" xfId="22821" xr:uid="{00000000-0005-0000-0000-000048450000}"/>
    <cellStyle name="40% - Accent2 10 2 2" xfId="22822" xr:uid="{00000000-0005-0000-0000-000049450000}"/>
    <cellStyle name="40% - Accent2 10 2 3" xfId="22823" xr:uid="{00000000-0005-0000-0000-00004A450000}"/>
    <cellStyle name="40% - Accent2 10 2_OATT calc" xfId="22824" xr:uid="{00000000-0005-0000-0000-00004B450000}"/>
    <cellStyle name="40% - Accent2 10 3" xfId="22825" xr:uid="{00000000-0005-0000-0000-00004C450000}"/>
    <cellStyle name="40% - Accent2 10 4" xfId="22826" xr:uid="{00000000-0005-0000-0000-00004D450000}"/>
    <cellStyle name="40% - Accent2 10_OATT calc" xfId="22827" xr:uid="{00000000-0005-0000-0000-00004E450000}"/>
    <cellStyle name="40% - Accent2 11" xfId="22828" xr:uid="{00000000-0005-0000-0000-00004F450000}"/>
    <cellStyle name="40% - Accent2 11 2" xfId="22829" xr:uid="{00000000-0005-0000-0000-000050450000}"/>
    <cellStyle name="40% - Accent2 11 2 2" xfId="22830" xr:uid="{00000000-0005-0000-0000-000051450000}"/>
    <cellStyle name="40% - Accent2 11 2 3" xfId="22831" xr:uid="{00000000-0005-0000-0000-000052450000}"/>
    <cellStyle name="40% - Accent2 11 2_OATT calc" xfId="22832" xr:uid="{00000000-0005-0000-0000-000053450000}"/>
    <cellStyle name="40% - Accent2 11 3" xfId="22833" xr:uid="{00000000-0005-0000-0000-000054450000}"/>
    <cellStyle name="40% - Accent2 11 4" xfId="22834" xr:uid="{00000000-0005-0000-0000-000055450000}"/>
    <cellStyle name="40% - Accent2 11_OATT calc" xfId="22835" xr:uid="{00000000-0005-0000-0000-000056450000}"/>
    <cellStyle name="40% - Accent2 12" xfId="22836" xr:uid="{00000000-0005-0000-0000-000057450000}"/>
    <cellStyle name="40% - Accent2 12 2" xfId="22837" xr:uid="{00000000-0005-0000-0000-000058450000}"/>
    <cellStyle name="40% - Accent2 12 3" xfId="22838" xr:uid="{00000000-0005-0000-0000-000059450000}"/>
    <cellStyle name="40% - Accent2 12_OATT calc" xfId="22839" xr:uid="{00000000-0005-0000-0000-00005A450000}"/>
    <cellStyle name="40% - Accent2 13" xfId="22840" xr:uid="{00000000-0005-0000-0000-00005B450000}"/>
    <cellStyle name="40% - Accent2 14" xfId="22841" xr:uid="{00000000-0005-0000-0000-00005C450000}"/>
    <cellStyle name="40% - Accent2 15" xfId="22842" xr:uid="{00000000-0005-0000-0000-00005D450000}"/>
    <cellStyle name="40% - Accent2 16" xfId="22843" xr:uid="{00000000-0005-0000-0000-00005E450000}"/>
    <cellStyle name="40% - Accent2 17" xfId="22844" xr:uid="{00000000-0005-0000-0000-00005F450000}"/>
    <cellStyle name="40% - Accent2 18" xfId="22845" xr:uid="{00000000-0005-0000-0000-000060450000}"/>
    <cellStyle name="40% - Accent2 19" xfId="22846" xr:uid="{00000000-0005-0000-0000-000061450000}"/>
    <cellStyle name="40% - Accent2 2" xfId="47" xr:uid="{00000000-0005-0000-0000-000062450000}"/>
    <cellStyle name="40% - Accent2 2 10" xfId="22847" xr:uid="{00000000-0005-0000-0000-000063450000}"/>
    <cellStyle name="40% - Accent2 2 11" xfId="22848" xr:uid="{00000000-0005-0000-0000-000064450000}"/>
    <cellStyle name="40% - Accent2 2 12" xfId="22849" xr:uid="{00000000-0005-0000-0000-000065450000}"/>
    <cellStyle name="40% - Accent2 2 13" xfId="22850" xr:uid="{00000000-0005-0000-0000-000066450000}"/>
    <cellStyle name="40% - Accent2 2 2" xfId="48" xr:uid="{00000000-0005-0000-0000-000067450000}"/>
    <cellStyle name="40% - Accent2 2 2 10" xfId="22851" xr:uid="{00000000-0005-0000-0000-000068450000}"/>
    <cellStyle name="40% - Accent2 2 2 11" xfId="22852" xr:uid="{00000000-0005-0000-0000-000069450000}"/>
    <cellStyle name="40% - Accent2 2 2 12" xfId="22853" xr:uid="{00000000-0005-0000-0000-00006A450000}"/>
    <cellStyle name="40% - Accent2 2 2 13" xfId="22854" xr:uid="{00000000-0005-0000-0000-00006B450000}"/>
    <cellStyle name="40% - Accent2 2 2 14" xfId="22855" xr:uid="{00000000-0005-0000-0000-00006C450000}"/>
    <cellStyle name="40% - Accent2 2 2 15" xfId="22856" xr:uid="{00000000-0005-0000-0000-00006D450000}"/>
    <cellStyle name="40% - Accent2 2 2 2" xfId="3215" xr:uid="{00000000-0005-0000-0000-00006E450000}"/>
    <cellStyle name="40% - Accent2 2 2 2 10" xfId="22857" xr:uid="{00000000-0005-0000-0000-00006F450000}"/>
    <cellStyle name="40% - Accent2 2 2 2 11" xfId="22858" xr:uid="{00000000-0005-0000-0000-000070450000}"/>
    <cellStyle name="40% - Accent2 2 2 2 12" xfId="22859" xr:uid="{00000000-0005-0000-0000-000071450000}"/>
    <cellStyle name="40% - Accent2 2 2 2 2" xfId="3800" xr:uid="{00000000-0005-0000-0000-000072450000}"/>
    <cellStyle name="40% - Accent2 2 2 2 2 10" xfId="22860" xr:uid="{00000000-0005-0000-0000-000073450000}"/>
    <cellStyle name="40% - Accent2 2 2 2 2 11" xfId="22861" xr:uid="{00000000-0005-0000-0000-000074450000}"/>
    <cellStyle name="40% - Accent2 2 2 2 2 2" xfId="4901" xr:uid="{00000000-0005-0000-0000-000075450000}"/>
    <cellStyle name="40% - Accent2 2 2 2 2 2 10" xfId="22862" xr:uid="{00000000-0005-0000-0000-000076450000}"/>
    <cellStyle name="40% - Accent2 2 2 2 2 2 11" xfId="22863" xr:uid="{00000000-0005-0000-0000-000077450000}"/>
    <cellStyle name="40% - Accent2 2 2 2 2 2 2" xfId="22864" xr:uid="{00000000-0005-0000-0000-000078450000}"/>
    <cellStyle name="40% - Accent2 2 2 2 2 2 2 2" xfId="22865" xr:uid="{00000000-0005-0000-0000-000079450000}"/>
    <cellStyle name="40% - Accent2 2 2 2 2 2 2 2 2" xfId="22866" xr:uid="{00000000-0005-0000-0000-00007A450000}"/>
    <cellStyle name="40% - Accent2 2 2 2 2 2 2 2 3" xfId="22867" xr:uid="{00000000-0005-0000-0000-00007B450000}"/>
    <cellStyle name="40% - Accent2 2 2 2 2 2 2 2_OATT calc" xfId="22868" xr:uid="{00000000-0005-0000-0000-00007C450000}"/>
    <cellStyle name="40% - Accent2 2 2 2 2 2 2 3" xfId="22869" xr:uid="{00000000-0005-0000-0000-00007D450000}"/>
    <cellStyle name="40% - Accent2 2 2 2 2 2 2 4" xfId="22870" xr:uid="{00000000-0005-0000-0000-00007E450000}"/>
    <cellStyle name="40% - Accent2 2 2 2 2 2 2 5" xfId="22871" xr:uid="{00000000-0005-0000-0000-00007F450000}"/>
    <cellStyle name="40% - Accent2 2 2 2 2 2 2_OATT calc" xfId="22872" xr:uid="{00000000-0005-0000-0000-000080450000}"/>
    <cellStyle name="40% - Accent2 2 2 2 2 2 3" xfId="22873" xr:uid="{00000000-0005-0000-0000-000081450000}"/>
    <cellStyle name="40% - Accent2 2 2 2 2 2 3 2" xfId="22874" xr:uid="{00000000-0005-0000-0000-000082450000}"/>
    <cellStyle name="40% - Accent2 2 2 2 2 2 3 2 2" xfId="22875" xr:uid="{00000000-0005-0000-0000-000083450000}"/>
    <cellStyle name="40% - Accent2 2 2 2 2 2 3 2 3" xfId="22876" xr:uid="{00000000-0005-0000-0000-000084450000}"/>
    <cellStyle name="40% - Accent2 2 2 2 2 2 3 2_OATT calc" xfId="22877" xr:uid="{00000000-0005-0000-0000-000085450000}"/>
    <cellStyle name="40% - Accent2 2 2 2 2 2 3 3" xfId="22878" xr:uid="{00000000-0005-0000-0000-000086450000}"/>
    <cellStyle name="40% - Accent2 2 2 2 2 2 3 4" xfId="22879" xr:uid="{00000000-0005-0000-0000-000087450000}"/>
    <cellStyle name="40% - Accent2 2 2 2 2 2 3_OATT calc" xfId="22880" xr:uid="{00000000-0005-0000-0000-000088450000}"/>
    <cellStyle name="40% - Accent2 2 2 2 2 2 4" xfId="22881" xr:uid="{00000000-0005-0000-0000-000089450000}"/>
    <cellStyle name="40% - Accent2 2 2 2 2 2 4 2" xfId="22882" xr:uid="{00000000-0005-0000-0000-00008A450000}"/>
    <cellStyle name="40% - Accent2 2 2 2 2 2 4 3" xfId="22883" xr:uid="{00000000-0005-0000-0000-00008B450000}"/>
    <cellStyle name="40% - Accent2 2 2 2 2 2 4_OATT calc" xfId="22884" xr:uid="{00000000-0005-0000-0000-00008C450000}"/>
    <cellStyle name="40% - Accent2 2 2 2 2 2 5" xfId="22885" xr:uid="{00000000-0005-0000-0000-00008D450000}"/>
    <cellStyle name="40% - Accent2 2 2 2 2 2 6" xfId="22886" xr:uid="{00000000-0005-0000-0000-00008E450000}"/>
    <cellStyle name="40% - Accent2 2 2 2 2 2 7" xfId="22887" xr:uid="{00000000-0005-0000-0000-00008F450000}"/>
    <cellStyle name="40% - Accent2 2 2 2 2 2 8" xfId="22888" xr:uid="{00000000-0005-0000-0000-000090450000}"/>
    <cellStyle name="40% - Accent2 2 2 2 2 2 9" xfId="22889" xr:uid="{00000000-0005-0000-0000-000091450000}"/>
    <cellStyle name="40% - Accent2 2 2 2 2 2_OATT calc" xfId="22890" xr:uid="{00000000-0005-0000-0000-000092450000}"/>
    <cellStyle name="40% - Accent2 2 2 2 2 3" xfId="5858" xr:uid="{00000000-0005-0000-0000-000093450000}"/>
    <cellStyle name="40% - Accent2 2 2 2 2 3 2" xfId="22891" xr:uid="{00000000-0005-0000-0000-000094450000}"/>
    <cellStyle name="40% - Accent2 2 2 2 2 3 2 2" xfId="22892" xr:uid="{00000000-0005-0000-0000-000095450000}"/>
    <cellStyle name="40% - Accent2 2 2 2 2 3 2 3" xfId="22893" xr:uid="{00000000-0005-0000-0000-000096450000}"/>
    <cellStyle name="40% - Accent2 2 2 2 2 3 2_OATT calc" xfId="22894" xr:uid="{00000000-0005-0000-0000-000097450000}"/>
    <cellStyle name="40% - Accent2 2 2 2 2 3 3" xfId="22895" xr:uid="{00000000-0005-0000-0000-000098450000}"/>
    <cellStyle name="40% - Accent2 2 2 2 2 3 4" xfId="22896" xr:uid="{00000000-0005-0000-0000-000099450000}"/>
    <cellStyle name="40% - Accent2 2 2 2 2 3 5" xfId="22897" xr:uid="{00000000-0005-0000-0000-00009A450000}"/>
    <cellStyle name="40% - Accent2 2 2 2 2 3_OATT calc" xfId="22898" xr:uid="{00000000-0005-0000-0000-00009B450000}"/>
    <cellStyle name="40% - Accent2 2 2 2 2 4" xfId="22899" xr:uid="{00000000-0005-0000-0000-00009C450000}"/>
    <cellStyle name="40% - Accent2 2 2 2 2 4 2" xfId="22900" xr:uid="{00000000-0005-0000-0000-00009D450000}"/>
    <cellStyle name="40% - Accent2 2 2 2 2 4 2 2" xfId="22901" xr:uid="{00000000-0005-0000-0000-00009E450000}"/>
    <cellStyle name="40% - Accent2 2 2 2 2 4 2 3" xfId="22902" xr:uid="{00000000-0005-0000-0000-00009F450000}"/>
    <cellStyle name="40% - Accent2 2 2 2 2 4 2_OATT calc" xfId="22903" xr:uid="{00000000-0005-0000-0000-0000A0450000}"/>
    <cellStyle name="40% - Accent2 2 2 2 2 4 3" xfId="22904" xr:uid="{00000000-0005-0000-0000-0000A1450000}"/>
    <cellStyle name="40% - Accent2 2 2 2 2 4 4" xfId="22905" xr:uid="{00000000-0005-0000-0000-0000A2450000}"/>
    <cellStyle name="40% - Accent2 2 2 2 2 4_OATT calc" xfId="22906" xr:uid="{00000000-0005-0000-0000-0000A3450000}"/>
    <cellStyle name="40% - Accent2 2 2 2 2 5" xfId="22907" xr:uid="{00000000-0005-0000-0000-0000A4450000}"/>
    <cellStyle name="40% - Accent2 2 2 2 2 5 2" xfId="22908" xr:uid="{00000000-0005-0000-0000-0000A5450000}"/>
    <cellStyle name="40% - Accent2 2 2 2 2 5 3" xfId="22909" xr:uid="{00000000-0005-0000-0000-0000A6450000}"/>
    <cellStyle name="40% - Accent2 2 2 2 2 5_OATT calc" xfId="22910" xr:uid="{00000000-0005-0000-0000-0000A7450000}"/>
    <cellStyle name="40% - Accent2 2 2 2 2 6" xfId="22911" xr:uid="{00000000-0005-0000-0000-0000A8450000}"/>
    <cellStyle name="40% - Accent2 2 2 2 2 7" xfId="22912" xr:uid="{00000000-0005-0000-0000-0000A9450000}"/>
    <cellStyle name="40% - Accent2 2 2 2 2 8" xfId="22913" xr:uid="{00000000-0005-0000-0000-0000AA450000}"/>
    <cellStyle name="40% - Accent2 2 2 2 2 9" xfId="22914" xr:uid="{00000000-0005-0000-0000-0000AB450000}"/>
    <cellStyle name="40% - Accent2 2 2 2 2_OATT calc" xfId="22915" xr:uid="{00000000-0005-0000-0000-0000AC450000}"/>
    <cellStyle name="40% - Accent2 2 2 2 3" xfId="4483" xr:uid="{00000000-0005-0000-0000-0000AD450000}"/>
    <cellStyle name="40% - Accent2 2 2 2 3 10" xfId="22916" xr:uid="{00000000-0005-0000-0000-0000AE450000}"/>
    <cellStyle name="40% - Accent2 2 2 2 3 11" xfId="22917" xr:uid="{00000000-0005-0000-0000-0000AF450000}"/>
    <cellStyle name="40% - Accent2 2 2 2 3 2" xfId="22918" xr:uid="{00000000-0005-0000-0000-0000B0450000}"/>
    <cellStyle name="40% - Accent2 2 2 2 3 2 2" xfId="22919" xr:uid="{00000000-0005-0000-0000-0000B1450000}"/>
    <cellStyle name="40% - Accent2 2 2 2 3 2 2 2" xfId="22920" xr:uid="{00000000-0005-0000-0000-0000B2450000}"/>
    <cellStyle name="40% - Accent2 2 2 2 3 2 2 3" xfId="22921" xr:uid="{00000000-0005-0000-0000-0000B3450000}"/>
    <cellStyle name="40% - Accent2 2 2 2 3 2 2_OATT calc" xfId="22922" xr:uid="{00000000-0005-0000-0000-0000B4450000}"/>
    <cellStyle name="40% - Accent2 2 2 2 3 2 3" xfId="22923" xr:uid="{00000000-0005-0000-0000-0000B5450000}"/>
    <cellStyle name="40% - Accent2 2 2 2 3 2 4" xfId="22924" xr:uid="{00000000-0005-0000-0000-0000B6450000}"/>
    <cellStyle name="40% - Accent2 2 2 2 3 2 5" xfId="22925" xr:uid="{00000000-0005-0000-0000-0000B7450000}"/>
    <cellStyle name="40% - Accent2 2 2 2 3 2_OATT calc" xfId="22926" xr:uid="{00000000-0005-0000-0000-0000B8450000}"/>
    <cellStyle name="40% - Accent2 2 2 2 3 3" xfId="22927" xr:uid="{00000000-0005-0000-0000-0000B9450000}"/>
    <cellStyle name="40% - Accent2 2 2 2 3 3 2" xfId="22928" xr:uid="{00000000-0005-0000-0000-0000BA450000}"/>
    <cellStyle name="40% - Accent2 2 2 2 3 3 2 2" xfId="22929" xr:uid="{00000000-0005-0000-0000-0000BB450000}"/>
    <cellStyle name="40% - Accent2 2 2 2 3 3 2 3" xfId="22930" xr:uid="{00000000-0005-0000-0000-0000BC450000}"/>
    <cellStyle name="40% - Accent2 2 2 2 3 3 2_OATT calc" xfId="22931" xr:uid="{00000000-0005-0000-0000-0000BD450000}"/>
    <cellStyle name="40% - Accent2 2 2 2 3 3 3" xfId="22932" xr:uid="{00000000-0005-0000-0000-0000BE450000}"/>
    <cellStyle name="40% - Accent2 2 2 2 3 3 4" xfId="22933" xr:uid="{00000000-0005-0000-0000-0000BF450000}"/>
    <cellStyle name="40% - Accent2 2 2 2 3 3_OATT calc" xfId="22934" xr:uid="{00000000-0005-0000-0000-0000C0450000}"/>
    <cellStyle name="40% - Accent2 2 2 2 3 4" xfId="22935" xr:uid="{00000000-0005-0000-0000-0000C1450000}"/>
    <cellStyle name="40% - Accent2 2 2 2 3 4 2" xfId="22936" xr:uid="{00000000-0005-0000-0000-0000C2450000}"/>
    <cellStyle name="40% - Accent2 2 2 2 3 4 3" xfId="22937" xr:uid="{00000000-0005-0000-0000-0000C3450000}"/>
    <cellStyle name="40% - Accent2 2 2 2 3 4_OATT calc" xfId="22938" xr:uid="{00000000-0005-0000-0000-0000C4450000}"/>
    <cellStyle name="40% - Accent2 2 2 2 3 5" xfId="22939" xr:uid="{00000000-0005-0000-0000-0000C5450000}"/>
    <cellStyle name="40% - Accent2 2 2 2 3 6" xfId="22940" xr:uid="{00000000-0005-0000-0000-0000C6450000}"/>
    <cellStyle name="40% - Accent2 2 2 2 3 7" xfId="22941" xr:uid="{00000000-0005-0000-0000-0000C7450000}"/>
    <cellStyle name="40% - Accent2 2 2 2 3 8" xfId="22942" xr:uid="{00000000-0005-0000-0000-0000C8450000}"/>
    <cellStyle name="40% - Accent2 2 2 2 3 9" xfId="22943" xr:uid="{00000000-0005-0000-0000-0000C9450000}"/>
    <cellStyle name="40% - Accent2 2 2 2 3_OATT calc" xfId="22944" xr:uid="{00000000-0005-0000-0000-0000CA450000}"/>
    <cellStyle name="40% - Accent2 2 2 2 4" xfId="5383" xr:uid="{00000000-0005-0000-0000-0000CB450000}"/>
    <cellStyle name="40% - Accent2 2 2 2 4 2" xfId="22945" xr:uid="{00000000-0005-0000-0000-0000CC450000}"/>
    <cellStyle name="40% - Accent2 2 2 2 4 2 2" xfId="22946" xr:uid="{00000000-0005-0000-0000-0000CD450000}"/>
    <cellStyle name="40% - Accent2 2 2 2 4 2 3" xfId="22947" xr:uid="{00000000-0005-0000-0000-0000CE450000}"/>
    <cellStyle name="40% - Accent2 2 2 2 4 2_OATT calc" xfId="22948" xr:uid="{00000000-0005-0000-0000-0000CF450000}"/>
    <cellStyle name="40% - Accent2 2 2 2 4 3" xfId="22949" xr:uid="{00000000-0005-0000-0000-0000D0450000}"/>
    <cellStyle name="40% - Accent2 2 2 2 4 4" xfId="22950" xr:uid="{00000000-0005-0000-0000-0000D1450000}"/>
    <cellStyle name="40% - Accent2 2 2 2 4 5" xfId="22951" xr:uid="{00000000-0005-0000-0000-0000D2450000}"/>
    <cellStyle name="40% - Accent2 2 2 2 4_OATT calc" xfId="22952" xr:uid="{00000000-0005-0000-0000-0000D3450000}"/>
    <cellStyle name="40% - Accent2 2 2 2 5" xfId="22953" xr:uid="{00000000-0005-0000-0000-0000D4450000}"/>
    <cellStyle name="40% - Accent2 2 2 2 5 2" xfId="22954" xr:uid="{00000000-0005-0000-0000-0000D5450000}"/>
    <cellStyle name="40% - Accent2 2 2 2 5 2 2" xfId="22955" xr:uid="{00000000-0005-0000-0000-0000D6450000}"/>
    <cellStyle name="40% - Accent2 2 2 2 5 2 3" xfId="22956" xr:uid="{00000000-0005-0000-0000-0000D7450000}"/>
    <cellStyle name="40% - Accent2 2 2 2 5 2_OATT calc" xfId="22957" xr:uid="{00000000-0005-0000-0000-0000D8450000}"/>
    <cellStyle name="40% - Accent2 2 2 2 5 3" xfId="22958" xr:uid="{00000000-0005-0000-0000-0000D9450000}"/>
    <cellStyle name="40% - Accent2 2 2 2 5 4" xfId="22959" xr:uid="{00000000-0005-0000-0000-0000DA450000}"/>
    <cellStyle name="40% - Accent2 2 2 2 5_OATT calc" xfId="22960" xr:uid="{00000000-0005-0000-0000-0000DB450000}"/>
    <cellStyle name="40% - Accent2 2 2 2 6" xfId="22961" xr:uid="{00000000-0005-0000-0000-0000DC450000}"/>
    <cellStyle name="40% - Accent2 2 2 2 6 2" xfId="22962" xr:uid="{00000000-0005-0000-0000-0000DD450000}"/>
    <cellStyle name="40% - Accent2 2 2 2 6 3" xfId="22963" xr:uid="{00000000-0005-0000-0000-0000DE450000}"/>
    <cellStyle name="40% - Accent2 2 2 2 6_OATT calc" xfId="22964" xr:uid="{00000000-0005-0000-0000-0000DF450000}"/>
    <cellStyle name="40% - Accent2 2 2 2 7" xfId="22965" xr:uid="{00000000-0005-0000-0000-0000E0450000}"/>
    <cellStyle name="40% - Accent2 2 2 2 8" xfId="22966" xr:uid="{00000000-0005-0000-0000-0000E1450000}"/>
    <cellStyle name="40% - Accent2 2 2 2 9" xfId="22967" xr:uid="{00000000-0005-0000-0000-0000E2450000}"/>
    <cellStyle name="40% - Accent2 2 2 2_OATT calc" xfId="22968" xr:uid="{00000000-0005-0000-0000-0000E3450000}"/>
    <cellStyle name="40% - Accent2 2 2 3" xfId="3285" xr:uid="{00000000-0005-0000-0000-0000E4450000}"/>
    <cellStyle name="40% - Accent2 2 2 3 10" xfId="22969" xr:uid="{00000000-0005-0000-0000-0000E5450000}"/>
    <cellStyle name="40% - Accent2 2 2 3 11" xfId="22970" xr:uid="{00000000-0005-0000-0000-0000E6450000}"/>
    <cellStyle name="40% - Accent2 2 2 3 12" xfId="22971" xr:uid="{00000000-0005-0000-0000-0000E7450000}"/>
    <cellStyle name="40% - Accent2 2 2 3 2" xfId="3867" xr:uid="{00000000-0005-0000-0000-0000E8450000}"/>
    <cellStyle name="40% - Accent2 2 2 3 2 10" xfId="22972" xr:uid="{00000000-0005-0000-0000-0000E9450000}"/>
    <cellStyle name="40% - Accent2 2 2 3 2 11" xfId="22973" xr:uid="{00000000-0005-0000-0000-0000EA450000}"/>
    <cellStyle name="40% - Accent2 2 2 3 2 2" xfId="4967" xr:uid="{00000000-0005-0000-0000-0000EB450000}"/>
    <cellStyle name="40% - Accent2 2 2 3 2 2 10" xfId="22974" xr:uid="{00000000-0005-0000-0000-0000EC450000}"/>
    <cellStyle name="40% - Accent2 2 2 3 2 2 11" xfId="22975" xr:uid="{00000000-0005-0000-0000-0000ED450000}"/>
    <cellStyle name="40% - Accent2 2 2 3 2 2 2" xfId="22976" xr:uid="{00000000-0005-0000-0000-0000EE450000}"/>
    <cellStyle name="40% - Accent2 2 2 3 2 2 2 2" xfId="22977" xr:uid="{00000000-0005-0000-0000-0000EF450000}"/>
    <cellStyle name="40% - Accent2 2 2 3 2 2 2 2 2" xfId="22978" xr:uid="{00000000-0005-0000-0000-0000F0450000}"/>
    <cellStyle name="40% - Accent2 2 2 3 2 2 2 2 3" xfId="22979" xr:uid="{00000000-0005-0000-0000-0000F1450000}"/>
    <cellStyle name="40% - Accent2 2 2 3 2 2 2 2_OATT calc" xfId="22980" xr:uid="{00000000-0005-0000-0000-0000F2450000}"/>
    <cellStyle name="40% - Accent2 2 2 3 2 2 2 3" xfId="22981" xr:uid="{00000000-0005-0000-0000-0000F3450000}"/>
    <cellStyle name="40% - Accent2 2 2 3 2 2 2 4" xfId="22982" xr:uid="{00000000-0005-0000-0000-0000F4450000}"/>
    <cellStyle name="40% - Accent2 2 2 3 2 2 2 5" xfId="22983" xr:uid="{00000000-0005-0000-0000-0000F5450000}"/>
    <cellStyle name="40% - Accent2 2 2 3 2 2 2_OATT calc" xfId="22984" xr:uid="{00000000-0005-0000-0000-0000F6450000}"/>
    <cellStyle name="40% - Accent2 2 2 3 2 2 3" xfId="22985" xr:uid="{00000000-0005-0000-0000-0000F7450000}"/>
    <cellStyle name="40% - Accent2 2 2 3 2 2 3 2" xfId="22986" xr:uid="{00000000-0005-0000-0000-0000F8450000}"/>
    <cellStyle name="40% - Accent2 2 2 3 2 2 3 2 2" xfId="22987" xr:uid="{00000000-0005-0000-0000-0000F9450000}"/>
    <cellStyle name="40% - Accent2 2 2 3 2 2 3 2 3" xfId="22988" xr:uid="{00000000-0005-0000-0000-0000FA450000}"/>
    <cellStyle name="40% - Accent2 2 2 3 2 2 3 2_OATT calc" xfId="22989" xr:uid="{00000000-0005-0000-0000-0000FB450000}"/>
    <cellStyle name="40% - Accent2 2 2 3 2 2 3 3" xfId="22990" xr:uid="{00000000-0005-0000-0000-0000FC450000}"/>
    <cellStyle name="40% - Accent2 2 2 3 2 2 3 4" xfId="22991" xr:uid="{00000000-0005-0000-0000-0000FD450000}"/>
    <cellStyle name="40% - Accent2 2 2 3 2 2 3_OATT calc" xfId="22992" xr:uid="{00000000-0005-0000-0000-0000FE450000}"/>
    <cellStyle name="40% - Accent2 2 2 3 2 2 4" xfId="22993" xr:uid="{00000000-0005-0000-0000-0000FF450000}"/>
    <cellStyle name="40% - Accent2 2 2 3 2 2 4 2" xfId="22994" xr:uid="{00000000-0005-0000-0000-000000460000}"/>
    <cellStyle name="40% - Accent2 2 2 3 2 2 4 3" xfId="22995" xr:uid="{00000000-0005-0000-0000-000001460000}"/>
    <cellStyle name="40% - Accent2 2 2 3 2 2 4_OATT calc" xfId="22996" xr:uid="{00000000-0005-0000-0000-000002460000}"/>
    <cellStyle name="40% - Accent2 2 2 3 2 2 5" xfId="22997" xr:uid="{00000000-0005-0000-0000-000003460000}"/>
    <cellStyle name="40% - Accent2 2 2 3 2 2 6" xfId="22998" xr:uid="{00000000-0005-0000-0000-000004460000}"/>
    <cellStyle name="40% - Accent2 2 2 3 2 2 7" xfId="22999" xr:uid="{00000000-0005-0000-0000-000005460000}"/>
    <cellStyle name="40% - Accent2 2 2 3 2 2 8" xfId="23000" xr:uid="{00000000-0005-0000-0000-000006460000}"/>
    <cellStyle name="40% - Accent2 2 2 3 2 2 9" xfId="23001" xr:uid="{00000000-0005-0000-0000-000007460000}"/>
    <cellStyle name="40% - Accent2 2 2 3 2 2_OATT calc" xfId="23002" xr:uid="{00000000-0005-0000-0000-000008460000}"/>
    <cellStyle name="40% - Accent2 2 2 3 2 3" xfId="5923" xr:uid="{00000000-0005-0000-0000-000009460000}"/>
    <cellStyle name="40% - Accent2 2 2 3 2 3 2" xfId="23003" xr:uid="{00000000-0005-0000-0000-00000A460000}"/>
    <cellStyle name="40% - Accent2 2 2 3 2 3 2 2" xfId="23004" xr:uid="{00000000-0005-0000-0000-00000B460000}"/>
    <cellStyle name="40% - Accent2 2 2 3 2 3 2 3" xfId="23005" xr:uid="{00000000-0005-0000-0000-00000C460000}"/>
    <cellStyle name="40% - Accent2 2 2 3 2 3 2_OATT calc" xfId="23006" xr:uid="{00000000-0005-0000-0000-00000D460000}"/>
    <cellStyle name="40% - Accent2 2 2 3 2 3 3" xfId="23007" xr:uid="{00000000-0005-0000-0000-00000E460000}"/>
    <cellStyle name="40% - Accent2 2 2 3 2 3 4" xfId="23008" xr:uid="{00000000-0005-0000-0000-00000F460000}"/>
    <cellStyle name="40% - Accent2 2 2 3 2 3 5" xfId="23009" xr:uid="{00000000-0005-0000-0000-000010460000}"/>
    <cellStyle name="40% - Accent2 2 2 3 2 3_OATT calc" xfId="23010" xr:uid="{00000000-0005-0000-0000-000011460000}"/>
    <cellStyle name="40% - Accent2 2 2 3 2 4" xfId="23011" xr:uid="{00000000-0005-0000-0000-000012460000}"/>
    <cellStyle name="40% - Accent2 2 2 3 2 4 2" xfId="23012" xr:uid="{00000000-0005-0000-0000-000013460000}"/>
    <cellStyle name="40% - Accent2 2 2 3 2 4 2 2" xfId="23013" xr:uid="{00000000-0005-0000-0000-000014460000}"/>
    <cellStyle name="40% - Accent2 2 2 3 2 4 2 3" xfId="23014" xr:uid="{00000000-0005-0000-0000-000015460000}"/>
    <cellStyle name="40% - Accent2 2 2 3 2 4 2_OATT calc" xfId="23015" xr:uid="{00000000-0005-0000-0000-000016460000}"/>
    <cellStyle name="40% - Accent2 2 2 3 2 4 3" xfId="23016" xr:uid="{00000000-0005-0000-0000-000017460000}"/>
    <cellStyle name="40% - Accent2 2 2 3 2 4 4" xfId="23017" xr:uid="{00000000-0005-0000-0000-000018460000}"/>
    <cellStyle name="40% - Accent2 2 2 3 2 4_OATT calc" xfId="23018" xr:uid="{00000000-0005-0000-0000-000019460000}"/>
    <cellStyle name="40% - Accent2 2 2 3 2 5" xfId="23019" xr:uid="{00000000-0005-0000-0000-00001A460000}"/>
    <cellStyle name="40% - Accent2 2 2 3 2 5 2" xfId="23020" xr:uid="{00000000-0005-0000-0000-00001B460000}"/>
    <cellStyle name="40% - Accent2 2 2 3 2 5 3" xfId="23021" xr:uid="{00000000-0005-0000-0000-00001C460000}"/>
    <cellStyle name="40% - Accent2 2 2 3 2 5_OATT calc" xfId="23022" xr:uid="{00000000-0005-0000-0000-00001D460000}"/>
    <cellStyle name="40% - Accent2 2 2 3 2 6" xfId="23023" xr:uid="{00000000-0005-0000-0000-00001E460000}"/>
    <cellStyle name="40% - Accent2 2 2 3 2 7" xfId="23024" xr:uid="{00000000-0005-0000-0000-00001F460000}"/>
    <cellStyle name="40% - Accent2 2 2 3 2 8" xfId="23025" xr:uid="{00000000-0005-0000-0000-000020460000}"/>
    <cellStyle name="40% - Accent2 2 2 3 2 9" xfId="23026" xr:uid="{00000000-0005-0000-0000-000021460000}"/>
    <cellStyle name="40% - Accent2 2 2 3 2_OATT calc" xfId="23027" xr:uid="{00000000-0005-0000-0000-000022460000}"/>
    <cellStyle name="40% - Accent2 2 2 3 3" xfId="4549" xr:uid="{00000000-0005-0000-0000-000023460000}"/>
    <cellStyle name="40% - Accent2 2 2 3 3 10" xfId="23028" xr:uid="{00000000-0005-0000-0000-000024460000}"/>
    <cellStyle name="40% - Accent2 2 2 3 3 11" xfId="23029" xr:uid="{00000000-0005-0000-0000-000025460000}"/>
    <cellStyle name="40% - Accent2 2 2 3 3 2" xfId="23030" xr:uid="{00000000-0005-0000-0000-000026460000}"/>
    <cellStyle name="40% - Accent2 2 2 3 3 2 2" xfId="23031" xr:uid="{00000000-0005-0000-0000-000027460000}"/>
    <cellStyle name="40% - Accent2 2 2 3 3 2 2 2" xfId="23032" xr:uid="{00000000-0005-0000-0000-000028460000}"/>
    <cellStyle name="40% - Accent2 2 2 3 3 2 2 3" xfId="23033" xr:uid="{00000000-0005-0000-0000-000029460000}"/>
    <cellStyle name="40% - Accent2 2 2 3 3 2 2_OATT calc" xfId="23034" xr:uid="{00000000-0005-0000-0000-00002A460000}"/>
    <cellStyle name="40% - Accent2 2 2 3 3 2 3" xfId="23035" xr:uid="{00000000-0005-0000-0000-00002B460000}"/>
    <cellStyle name="40% - Accent2 2 2 3 3 2 4" xfId="23036" xr:uid="{00000000-0005-0000-0000-00002C460000}"/>
    <cellStyle name="40% - Accent2 2 2 3 3 2 5" xfId="23037" xr:uid="{00000000-0005-0000-0000-00002D460000}"/>
    <cellStyle name="40% - Accent2 2 2 3 3 2_OATT calc" xfId="23038" xr:uid="{00000000-0005-0000-0000-00002E460000}"/>
    <cellStyle name="40% - Accent2 2 2 3 3 3" xfId="23039" xr:uid="{00000000-0005-0000-0000-00002F460000}"/>
    <cellStyle name="40% - Accent2 2 2 3 3 3 2" xfId="23040" xr:uid="{00000000-0005-0000-0000-000030460000}"/>
    <cellStyle name="40% - Accent2 2 2 3 3 3 2 2" xfId="23041" xr:uid="{00000000-0005-0000-0000-000031460000}"/>
    <cellStyle name="40% - Accent2 2 2 3 3 3 2 3" xfId="23042" xr:uid="{00000000-0005-0000-0000-000032460000}"/>
    <cellStyle name="40% - Accent2 2 2 3 3 3 2_OATT calc" xfId="23043" xr:uid="{00000000-0005-0000-0000-000033460000}"/>
    <cellStyle name="40% - Accent2 2 2 3 3 3 3" xfId="23044" xr:uid="{00000000-0005-0000-0000-000034460000}"/>
    <cellStyle name="40% - Accent2 2 2 3 3 3 4" xfId="23045" xr:uid="{00000000-0005-0000-0000-000035460000}"/>
    <cellStyle name="40% - Accent2 2 2 3 3 3_OATT calc" xfId="23046" xr:uid="{00000000-0005-0000-0000-000036460000}"/>
    <cellStyle name="40% - Accent2 2 2 3 3 4" xfId="23047" xr:uid="{00000000-0005-0000-0000-000037460000}"/>
    <cellStyle name="40% - Accent2 2 2 3 3 4 2" xfId="23048" xr:uid="{00000000-0005-0000-0000-000038460000}"/>
    <cellStyle name="40% - Accent2 2 2 3 3 4 3" xfId="23049" xr:uid="{00000000-0005-0000-0000-000039460000}"/>
    <cellStyle name="40% - Accent2 2 2 3 3 4_OATT calc" xfId="23050" xr:uid="{00000000-0005-0000-0000-00003A460000}"/>
    <cellStyle name="40% - Accent2 2 2 3 3 5" xfId="23051" xr:uid="{00000000-0005-0000-0000-00003B460000}"/>
    <cellStyle name="40% - Accent2 2 2 3 3 6" xfId="23052" xr:uid="{00000000-0005-0000-0000-00003C460000}"/>
    <cellStyle name="40% - Accent2 2 2 3 3 7" xfId="23053" xr:uid="{00000000-0005-0000-0000-00003D460000}"/>
    <cellStyle name="40% - Accent2 2 2 3 3 8" xfId="23054" xr:uid="{00000000-0005-0000-0000-00003E460000}"/>
    <cellStyle name="40% - Accent2 2 2 3 3 9" xfId="23055" xr:uid="{00000000-0005-0000-0000-00003F460000}"/>
    <cellStyle name="40% - Accent2 2 2 3 3_OATT calc" xfId="23056" xr:uid="{00000000-0005-0000-0000-000040460000}"/>
    <cellStyle name="40% - Accent2 2 2 3 4" xfId="5449" xr:uid="{00000000-0005-0000-0000-000041460000}"/>
    <cellStyle name="40% - Accent2 2 2 3 4 2" xfId="23057" xr:uid="{00000000-0005-0000-0000-000042460000}"/>
    <cellStyle name="40% - Accent2 2 2 3 4 2 2" xfId="23058" xr:uid="{00000000-0005-0000-0000-000043460000}"/>
    <cellStyle name="40% - Accent2 2 2 3 4 2 3" xfId="23059" xr:uid="{00000000-0005-0000-0000-000044460000}"/>
    <cellStyle name="40% - Accent2 2 2 3 4 2_OATT calc" xfId="23060" xr:uid="{00000000-0005-0000-0000-000045460000}"/>
    <cellStyle name="40% - Accent2 2 2 3 4 3" xfId="23061" xr:uid="{00000000-0005-0000-0000-000046460000}"/>
    <cellStyle name="40% - Accent2 2 2 3 4 4" xfId="23062" xr:uid="{00000000-0005-0000-0000-000047460000}"/>
    <cellStyle name="40% - Accent2 2 2 3 4 5" xfId="23063" xr:uid="{00000000-0005-0000-0000-000048460000}"/>
    <cellStyle name="40% - Accent2 2 2 3 4_OATT calc" xfId="23064" xr:uid="{00000000-0005-0000-0000-000049460000}"/>
    <cellStyle name="40% - Accent2 2 2 3 5" xfId="23065" xr:uid="{00000000-0005-0000-0000-00004A460000}"/>
    <cellStyle name="40% - Accent2 2 2 3 5 2" xfId="23066" xr:uid="{00000000-0005-0000-0000-00004B460000}"/>
    <cellStyle name="40% - Accent2 2 2 3 5 2 2" xfId="23067" xr:uid="{00000000-0005-0000-0000-00004C460000}"/>
    <cellStyle name="40% - Accent2 2 2 3 5 2 3" xfId="23068" xr:uid="{00000000-0005-0000-0000-00004D460000}"/>
    <cellStyle name="40% - Accent2 2 2 3 5 2_OATT calc" xfId="23069" xr:uid="{00000000-0005-0000-0000-00004E460000}"/>
    <cellStyle name="40% - Accent2 2 2 3 5 3" xfId="23070" xr:uid="{00000000-0005-0000-0000-00004F460000}"/>
    <cellStyle name="40% - Accent2 2 2 3 5 4" xfId="23071" xr:uid="{00000000-0005-0000-0000-000050460000}"/>
    <cellStyle name="40% - Accent2 2 2 3 5_OATT calc" xfId="23072" xr:uid="{00000000-0005-0000-0000-000051460000}"/>
    <cellStyle name="40% - Accent2 2 2 3 6" xfId="23073" xr:uid="{00000000-0005-0000-0000-000052460000}"/>
    <cellStyle name="40% - Accent2 2 2 3 6 2" xfId="23074" xr:uid="{00000000-0005-0000-0000-000053460000}"/>
    <cellStyle name="40% - Accent2 2 2 3 6 3" xfId="23075" xr:uid="{00000000-0005-0000-0000-000054460000}"/>
    <cellStyle name="40% - Accent2 2 2 3 6_OATT calc" xfId="23076" xr:uid="{00000000-0005-0000-0000-000055460000}"/>
    <cellStyle name="40% - Accent2 2 2 3 7" xfId="23077" xr:uid="{00000000-0005-0000-0000-000056460000}"/>
    <cellStyle name="40% - Accent2 2 2 3 8" xfId="23078" xr:uid="{00000000-0005-0000-0000-000057460000}"/>
    <cellStyle name="40% - Accent2 2 2 3 9" xfId="23079" xr:uid="{00000000-0005-0000-0000-000058460000}"/>
    <cellStyle name="40% - Accent2 2 2 3_OATT calc" xfId="23080" xr:uid="{00000000-0005-0000-0000-000059460000}"/>
    <cellStyle name="40% - Accent2 2 2 4" xfId="3601" xr:uid="{00000000-0005-0000-0000-00005A460000}"/>
    <cellStyle name="40% - Accent2 2 2 4 10" xfId="23081" xr:uid="{00000000-0005-0000-0000-00005B460000}"/>
    <cellStyle name="40% - Accent2 2 2 4 11" xfId="23082" xr:uid="{00000000-0005-0000-0000-00005C460000}"/>
    <cellStyle name="40% - Accent2 2 2 4 2" xfId="4702" xr:uid="{00000000-0005-0000-0000-00005D460000}"/>
    <cellStyle name="40% - Accent2 2 2 4 2 10" xfId="23083" xr:uid="{00000000-0005-0000-0000-00005E460000}"/>
    <cellStyle name="40% - Accent2 2 2 4 2 11" xfId="23084" xr:uid="{00000000-0005-0000-0000-00005F460000}"/>
    <cellStyle name="40% - Accent2 2 2 4 2 2" xfId="23085" xr:uid="{00000000-0005-0000-0000-000060460000}"/>
    <cellStyle name="40% - Accent2 2 2 4 2 2 2" xfId="23086" xr:uid="{00000000-0005-0000-0000-000061460000}"/>
    <cellStyle name="40% - Accent2 2 2 4 2 2 2 2" xfId="23087" xr:uid="{00000000-0005-0000-0000-000062460000}"/>
    <cellStyle name="40% - Accent2 2 2 4 2 2 2 3" xfId="23088" xr:uid="{00000000-0005-0000-0000-000063460000}"/>
    <cellStyle name="40% - Accent2 2 2 4 2 2 2_OATT calc" xfId="23089" xr:uid="{00000000-0005-0000-0000-000064460000}"/>
    <cellStyle name="40% - Accent2 2 2 4 2 2 3" xfId="23090" xr:uid="{00000000-0005-0000-0000-000065460000}"/>
    <cellStyle name="40% - Accent2 2 2 4 2 2 4" xfId="23091" xr:uid="{00000000-0005-0000-0000-000066460000}"/>
    <cellStyle name="40% - Accent2 2 2 4 2 2 5" xfId="23092" xr:uid="{00000000-0005-0000-0000-000067460000}"/>
    <cellStyle name="40% - Accent2 2 2 4 2 2_OATT calc" xfId="23093" xr:uid="{00000000-0005-0000-0000-000068460000}"/>
    <cellStyle name="40% - Accent2 2 2 4 2 3" xfId="23094" xr:uid="{00000000-0005-0000-0000-000069460000}"/>
    <cellStyle name="40% - Accent2 2 2 4 2 3 2" xfId="23095" xr:uid="{00000000-0005-0000-0000-00006A460000}"/>
    <cellStyle name="40% - Accent2 2 2 4 2 3 2 2" xfId="23096" xr:uid="{00000000-0005-0000-0000-00006B460000}"/>
    <cellStyle name="40% - Accent2 2 2 4 2 3 2 3" xfId="23097" xr:uid="{00000000-0005-0000-0000-00006C460000}"/>
    <cellStyle name="40% - Accent2 2 2 4 2 3 2_OATT calc" xfId="23098" xr:uid="{00000000-0005-0000-0000-00006D460000}"/>
    <cellStyle name="40% - Accent2 2 2 4 2 3 3" xfId="23099" xr:uid="{00000000-0005-0000-0000-00006E460000}"/>
    <cellStyle name="40% - Accent2 2 2 4 2 3 4" xfId="23100" xr:uid="{00000000-0005-0000-0000-00006F460000}"/>
    <cellStyle name="40% - Accent2 2 2 4 2 3_OATT calc" xfId="23101" xr:uid="{00000000-0005-0000-0000-000070460000}"/>
    <cellStyle name="40% - Accent2 2 2 4 2 4" xfId="23102" xr:uid="{00000000-0005-0000-0000-000071460000}"/>
    <cellStyle name="40% - Accent2 2 2 4 2 4 2" xfId="23103" xr:uid="{00000000-0005-0000-0000-000072460000}"/>
    <cellStyle name="40% - Accent2 2 2 4 2 4 3" xfId="23104" xr:uid="{00000000-0005-0000-0000-000073460000}"/>
    <cellStyle name="40% - Accent2 2 2 4 2 4_OATT calc" xfId="23105" xr:uid="{00000000-0005-0000-0000-000074460000}"/>
    <cellStyle name="40% - Accent2 2 2 4 2 5" xfId="23106" xr:uid="{00000000-0005-0000-0000-000075460000}"/>
    <cellStyle name="40% - Accent2 2 2 4 2 6" xfId="23107" xr:uid="{00000000-0005-0000-0000-000076460000}"/>
    <cellStyle name="40% - Accent2 2 2 4 2 7" xfId="23108" xr:uid="{00000000-0005-0000-0000-000077460000}"/>
    <cellStyle name="40% - Accent2 2 2 4 2 8" xfId="23109" xr:uid="{00000000-0005-0000-0000-000078460000}"/>
    <cellStyle name="40% - Accent2 2 2 4 2 9" xfId="23110" xr:uid="{00000000-0005-0000-0000-000079460000}"/>
    <cellStyle name="40% - Accent2 2 2 4 2_OATT calc" xfId="23111" xr:uid="{00000000-0005-0000-0000-00007A460000}"/>
    <cellStyle name="40% - Accent2 2 2 4 3" xfId="5665" xr:uid="{00000000-0005-0000-0000-00007B460000}"/>
    <cellStyle name="40% - Accent2 2 2 4 3 2" xfId="23112" xr:uid="{00000000-0005-0000-0000-00007C460000}"/>
    <cellStyle name="40% - Accent2 2 2 4 3 2 2" xfId="23113" xr:uid="{00000000-0005-0000-0000-00007D460000}"/>
    <cellStyle name="40% - Accent2 2 2 4 3 2 3" xfId="23114" xr:uid="{00000000-0005-0000-0000-00007E460000}"/>
    <cellStyle name="40% - Accent2 2 2 4 3 2_OATT calc" xfId="23115" xr:uid="{00000000-0005-0000-0000-00007F460000}"/>
    <cellStyle name="40% - Accent2 2 2 4 3 3" xfId="23116" xr:uid="{00000000-0005-0000-0000-000080460000}"/>
    <cellStyle name="40% - Accent2 2 2 4 3 4" xfId="23117" xr:uid="{00000000-0005-0000-0000-000081460000}"/>
    <cellStyle name="40% - Accent2 2 2 4 3 5" xfId="23118" xr:uid="{00000000-0005-0000-0000-000082460000}"/>
    <cellStyle name="40% - Accent2 2 2 4 3_OATT calc" xfId="23119" xr:uid="{00000000-0005-0000-0000-000083460000}"/>
    <cellStyle name="40% - Accent2 2 2 4 4" xfId="23120" xr:uid="{00000000-0005-0000-0000-000084460000}"/>
    <cellStyle name="40% - Accent2 2 2 4 4 2" xfId="23121" xr:uid="{00000000-0005-0000-0000-000085460000}"/>
    <cellStyle name="40% - Accent2 2 2 4 4 2 2" xfId="23122" xr:uid="{00000000-0005-0000-0000-000086460000}"/>
    <cellStyle name="40% - Accent2 2 2 4 4 2 3" xfId="23123" xr:uid="{00000000-0005-0000-0000-000087460000}"/>
    <cellStyle name="40% - Accent2 2 2 4 4 2_OATT calc" xfId="23124" xr:uid="{00000000-0005-0000-0000-000088460000}"/>
    <cellStyle name="40% - Accent2 2 2 4 4 3" xfId="23125" xr:uid="{00000000-0005-0000-0000-000089460000}"/>
    <cellStyle name="40% - Accent2 2 2 4 4 4" xfId="23126" xr:uid="{00000000-0005-0000-0000-00008A460000}"/>
    <cellStyle name="40% - Accent2 2 2 4 4_OATT calc" xfId="23127" xr:uid="{00000000-0005-0000-0000-00008B460000}"/>
    <cellStyle name="40% - Accent2 2 2 4 5" xfId="23128" xr:uid="{00000000-0005-0000-0000-00008C460000}"/>
    <cellStyle name="40% - Accent2 2 2 4 5 2" xfId="23129" xr:uid="{00000000-0005-0000-0000-00008D460000}"/>
    <cellStyle name="40% - Accent2 2 2 4 5 3" xfId="23130" xr:uid="{00000000-0005-0000-0000-00008E460000}"/>
    <cellStyle name="40% - Accent2 2 2 4 5_OATT calc" xfId="23131" xr:uid="{00000000-0005-0000-0000-00008F460000}"/>
    <cellStyle name="40% - Accent2 2 2 4 6" xfId="23132" xr:uid="{00000000-0005-0000-0000-000090460000}"/>
    <cellStyle name="40% - Accent2 2 2 4 7" xfId="23133" xr:uid="{00000000-0005-0000-0000-000091460000}"/>
    <cellStyle name="40% - Accent2 2 2 4 8" xfId="23134" xr:uid="{00000000-0005-0000-0000-000092460000}"/>
    <cellStyle name="40% - Accent2 2 2 4 9" xfId="23135" xr:uid="{00000000-0005-0000-0000-000093460000}"/>
    <cellStyle name="40% - Accent2 2 2 4_OATT calc" xfId="23136" xr:uid="{00000000-0005-0000-0000-000094460000}"/>
    <cellStyle name="40% - Accent2 2 2 5" xfId="4281" xr:uid="{00000000-0005-0000-0000-000095460000}"/>
    <cellStyle name="40% - Accent2 2 2 5 10" xfId="23137" xr:uid="{00000000-0005-0000-0000-000096460000}"/>
    <cellStyle name="40% - Accent2 2 2 5 11" xfId="23138" xr:uid="{00000000-0005-0000-0000-000097460000}"/>
    <cellStyle name="40% - Accent2 2 2 5 2" xfId="23139" xr:uid="{00000000-0005-0000-0000-000098460000}"/>
    <cellStyle name="40% - Accent2 2 2 5 2 2" xfId="23140" xr:uid="{00000000-0005-0000-0000-000099460000}"/>
    <cellStyle name="40% - Accent2 2 2 5 2 2 2" xfId="23141" xr:uid="{00000000-0005-0000-0000-00009A460000}"/>
    <cellStyle name="40% - Accent2 2 2 5 2 2 3" xfId="23142" xr:uid="{00000000-0005-0000-0000-00009B460000}"/>
    <cellStyle name="40% - Accent2 2 2 5 2 2_OATT calc" xfId="23143" xr:uid="{00000000-0005-0000-0000-00009C460000}"/>
    <cellStyle name="40% - Accent2 2 2 5 2 3" xfId="23144" xr:uid="{00000000-0005-0000-0000-00009D460000}"/>
    <cellStyle name="40% - Accent2 2 2 5 2 4" xfId="23145" xr:uid="{00000000-0005-0000-0000-00009E460000}"/>
    <cellStyle name="40% - Accent2 2 2 5 2 5" xfId="23146" xr:uid="{00000000-0005-0000-0000-00009F460000}"/>
    <cellStyle name="40% - Accent2 2 2 5 2_OATT calc" xfId="23147" xr:uid="{00000000-0005-0000-0000-0000A0460000}"/>
    <cellStyle name="40% - Accent2 2 2 5 3" xfId="23148" xr:uid="{00000000-0005-0000-0000-0000A1460000}"/>
    <cellStyle name="40% - Accent2 2 2 5 3 2" xfId="23149" xr:uid="{00000000-0005-0000-0000-0000A2460000}"/>
    <cellStyle name="40% - Accent2 2 2 5 3 2 2" xfId="23150" xr:uid="{00000000-0005-0000-0000-0000A3460000}"/>
    <cellStyle name="40% - Accent2 2 2 5 3 2 3" xfId="23151" xr:uid="{00000000-0005-0000-0000-0000A4460000}"/>
    <cellStyle name="40% - Accent2 2 2 5 3 2_OATT calc" xfId="23152" xr:uid="{00000000-0005-0000-0000-0000A5460000}"/>
    <cellStyle name="40% - Accent2 2 2 5 3 3" xfId="23153" xr:uid="{00000000-0005-0000-0000-0000A6460000}"/>
    <cellStyle name="40% - Accent2 2 2 5 3 4" xfId="23154" xr:uid="{00000000-0005-0000-0000-0000A7460000}"/>
    <cellStyle name="40% - Accent2 2 2 5 3_OATT calc" xfId="23155" xr:uid="{00000000-0005-0000-0000-0000A8460000}"/>
    <cellStyle name="40% - Accent2 2 2 5 4" xfId="23156" xr:uid="{00000000-0005-0000-0000-0000A9460000}"/>
    <cellStyle name="40% - Accent2 2 2 5 4 2" xfId="23157" xr:uid="{00000000-0005-0000-0000-0000AA460000}"/>
    <cellStyle name="40% - Accent2 2 2 5 4 3" xfId="23158" xr:uid="{00000000-0005-0000-0000-0000AB460000}"/>
    <cellStyle name="40% - Accent2 2 2 5 4_OATT calc" xfId="23159" xr:uid="{00000000-0005-0000-0000-0000AC460000}"/>
    <cellStyle name="40% - Accent2 2 2 5 5" xfId="23160" xr:uid="{00000000-0005-0000-0000-0000AD460000}"/>
    <cellStyle name="40% - Accent2 2 2 5 6" xfId="23161" xr:uid="{00000000-0005-0000-0000-0000AE460000}"/>
    <cellStyle name="40% - Accent2 2 2 5 7" xfId="23162" xr:uid="{00000000-0005-0000-0000-0000AF460000}"/>
    <cellStyle name="40% - Accent2 2 2 5 8" xfId="23163" xr:uid="{00000000-0005-0000-0000-0000B0460000}"/>
    <cellStyle name="40% - Accent2 2 2 5 9" xfId="23164" xr:uid="{00000000-0005-0000-0000-0000B1460000}"/>
    <cellStyle name="40% - Accent2 2 2 5_OATT calc" xfId="23165" xr:uid="{00000000-0005-0000-0000-0000B2460000}"/>
    <cellStyle name="40% - Accent2 2 2 6" xfId="5181" xr:uid="{00000000-0005-0000-0000-0000B3460000}"/>
    <cellStyle name="40% - Accent2 2 2 6 2" xfId="23166" xr:uid="{00000000-0005-0000-0000-0000B4460000}"/>
    <cellStyle name="40% - Accent2 2 2 6 2 2" xfId="23167" xr:uid="{00000000-0005-0000-0000-0000B5460000}"/>
    <cellStyle name="40% - Accent2 2 2 6 2 3" xfId="23168" xr:uid="{00000000-0005-0000-0000-0000B6460000}"/>
    <cellStyle name="40% - Accent2 2 2 6 2_OATT calc" xfId="23169" xr:uid="{00000000-0005-0000-0000-0000B7460000}"/>
    <cellStyle name="40% - Accent2 2 2 6 3" xfId="23170" xr:uid="{00000000-0005-0000-0000-0000B8460000}"/>
    <cellStyle name="40% - Accent2 2 2 6 4" xfId="23171" xr:uid="{00000000-0005-0000-0000-0000B9460000}"/>
    <cellStyle name="40% - Accent2 2 2 6 5" xfId="23172" xr:uid="{00000000-0005-0000-0000-0000BA460000}"/>
    <cellStyle name="40% - Accent2 2 2 6_OATT calc" xfId="23173" xr:uid="{00000000-0005-0000-0000-0000BB460000}"/>
    <cellStyle name="40% - Accent2 2 2 7" xfId="3014" xr:uid="{00000000-0005-0000-0000-0000BC460000}"/>
    <cellStyle name="40% - Accent2 2 2 7 2" xfId="23174" xr:uid="{00000000-0005-0000-0000-0000BD460000}"/>
    <cellStyle name="40% - Accent2 2 2 7 2 2" xfId="23175" xr:uid="{00000000-0005-0000-0000-0000BE460000}"/>
    <cellStyle name="40% - Accent2 2 2 7 2 3" xfId="23176" xr:uid="{00000000-0005-0000-0000-0000BF460000}"/>
    <cellStyle name="40% - Accent2 2 2 7 2_OATT calc" xfId="23177" xr:uid="{00000000-0005-0000-0000-0000C0460000}"/>
    <cellStyle name="40% - Accent2 2 2 7 3" xfId="23178" xr:uid="{00000000-0005-0000-0000-0000C1460000}"/>
    <cellStyle name="40% - Accent2 2 2 7 4" xfId="23179" xr:uid="{00000000-0005-0000-0000-0000C2460000}"/>
    <cellStyle name="40% - Accent2 2 2 7_OATT calc" xfId="23180" xr:uid="{00000000-0005-0000-0000-0000C3460000}"/>
    <cellStyle name="40% - Accent2 2 2 8" xfId="23181" xr:uid="{00000000-0005-0000-0000-0000C4460000}"/>
    <cellStyle name="40% - Accent2 2 2 8 2" xfId="23182" xr:uid="{00000000-0005-0000-0000-0000C5460000}"/>
    <cellStyle name="40% - Accent2 2 2 8 2 2" xfId="23183" xr:uid="{00000000-0005-0000-0000-0000C6460000}"/>
    <cellStyle name="40% - Accent2 2 2 8 2 3" xfId="23184" xr:uid="{00000000-0005-0000-0000-0000C7460000}"/>
    <cellStyle name="40% - Accent2 2 2 8 2_OATT calc" xfId="23185" xr:uid="{00000000-0005-0000-0000-0000C8460000}"/>
    <cellStyle name="40% - Accent2 2 2 8 3" xfId="23186" xr:uid="{00000000-0005-0000-0000-0000C9460000}"/>
    <cellStyle name="40% - Accent2 2 2 8 4" xfId="23187" xr:uid="{00000000-0005-0000-0000-0000CA460000}"/>
    <cellStyle name="40% - Accent2 2 2 8_OATT calc" xfId="23188" xr:uid="{00000000-0005-0000-0000-0000CB460000}"/>
    <cellStyle name="40% - Accent2 2 2 9" xfId="23189" xr:uid="{00000000-0005-0000-0000-0000CC460000}"/>
    <cellStyle name="40% - Accent2 2 2 9 2" xfId="23190" xr:uid="{00000000-0005-0000-0000-0000CD460000}"/>
    <cellStyle name="40% - Accent2 2 2 9 3" xfId="23191" xr:uid="{00000000-0005-0000-0000-0000CE460000}"/>
    <cellStyle name="40% - Accent2 2 2 9_OATT calc" xfId="23192" xr:uid="{00000000-0005-0000-0000-0000CF460000}"/>
    <cellStyle name="40% - Accent2 2 2_OATT calc" xfId="23193" xr:uid="{00000000-0005-0000-0000-0000D0460000}"/>
    <cellStyle name="40% - Accent2 2 3" xfId="3070" xr:uid="{00000000-0005-0000-0000-0000D1460000}"/>
    <cellStyle name="40% - Accent2 2 3 2" xfId="23194" xr:uid="{00000000-0005-0000-0000-0000D2460000}"/>
    <cellStyle name="40% - Accent2 2 4" xfId="3111" xr:uid="{00000000-0005-0000-0000-0000D3460000}"/>
    <cellStyle name="40% - Accent2 2 4 10" xfId="23195" xr:uid="{00000000-0005-0000-0000-0000D4460000}"/>
    <cellStyle name="40% - Accent2 2 4 11" xfId="23196" xr:uid="{00000000-0005-0000-0000-0000D5460000}"/>
    <cellStyle name="40% - Accent2 2 4 12" xfId="23197" xr:uid="{00000000-0005-0000-0000-0000D6460000}"/>
    <cellStyle name="40% - Accent2 2 4 2" xfId="3696" xr:uid="{00000000-0005-0000-0000-0000D7460000}"/>
    <cellStyle name="40% - Accent2 2 4 2 10" xfId="23198" xr:uid="{00000000-0005-0000-0000-0000D8460000}"/>
    <cellStyle name="40% - Accent2 2 4 2 11" xfId="23199" xr:uid="{00000000-0005-0000-0000-0000D9460000}"/>
    <cellStyle name="40% - Accent2 2 4 2 2" xfId="4796" xr:uid="{00000000-0005-0000-0000-0000DA460000}"/>
    <cellStyle name="40% - Accent2 2 4 2 2 10" xfId="23200" xr:uid="{00000000-0005-0000-0000-0000DB460000}"/>
    <cellStyle name="40% - Accent2 2 4 2 2 11" xfId="23201" xr:uid="{00000000-0005-0000-0000-0000DC460000}"/>
    <cellStyle name="40% - Accent2 2 4 2 2 2" xfId="23202" xr:uid="{00000000-0005-0000-0000-0000DD460000}"/>
    <cellStyle name="40% - Accent2 2 4 2 2 2 2" xfId="23203" xr:uid="{00000000-0005-0000-0000-0000DE460000}"/>
    <cellStyle name="40% - Accent2 2 4 2 2 2 2 2" xfId="23204" xr:uid="{00000000-0005-0000-0000-0000DF460000}"/>
    <cellStyle name="40% - Accent2 2 4 2 2 2 2 3" xfId="23205" xr:uid="{00000000-0005-0000-0000-0000E0460000}"/>
    <cellStyle name="40% - Accent2 2 4 2 2 2 2_OATT calc" xfId="23206" xr:uid="{00000000-0005-0000-0000-0000E1460000}"/>
    <cellStyle name="40% - Accent2 2 4 2 2 2 3" xfId="23207" xr:uid="{00000000-0005-0000-0000-0000E2460000}"/>
    <cellStyle name="40% - Accent2 2 4 2 2 2 4" xfId="23208" xr:uid="{00000000-0005-0000-0000-0000E3460000}"/>
    <cellStyle name="40% - Accent2 2 4 2 2 2 5" xfId="23209" xr:uid="{00000000-0005-0000-0000-0000E4460000}"/>
    <cellStyle name="40% - Accent2 2 4 2 2 2_OATT calc" xfId="23210" xr:uid="{00000000-0005-0000-0000-0000E5460000}"/>
    <cellStyle name="40% - Accent2 2 4 2 2 3" xfId="23211" xr:uid="{00000000-0005-0000-0000-0000E6460000}"/>
    <cellStyle name="40% - Accent2 2 4 2 2 3 2" xfId="23212" xr:uid="{00000000-0005-0000-0000-0000E7460000}"/>
    <cellStyle name="40% - Accent2 2 4 2 2 3 2 2" xfId="23213" xr:uid="{00000000-0005-0000-0000-0000E8460000}"/>
    <cellStyle name="40% - Accent2 2 4 2 2 3 2 3" xfId="23214" xr:uid="{00000000-0005-0000-0000-0000E9460000}"/>
    <cellStyle name="40% - Accent2 2 4 2 2 3 2_OATT calc" xfId="23215" xr:uid="{00000000-0005-0000-0000-0000EA460000}"/>
    <cellStyle name="40% - Accent2 2 4 2 2 3 3" xfId="23216" xr:uid="{00000000-0005-0000-0000-0000EB460000}"/>
    <cellStyle name="40% - Accent2 2 4 2 2 3 4" xfId="23217" xr:uid="{00000000-0005-0000-0000-0000EC460000}"/>
    <cellStyle name="40% - Accent2 2 4 2 2 3_OATT calc" xfId="23218" xr:uid="{00000000-0005-0000-0000-0000ED460000}"/>
    <cellStyle name="40% - Accent2 2 4 2 2 4" xfId="23219" xr:uid="{00000000-0005-0000-0000-0000EE460000}"/>
    <cellStyle name="40% - Accent2 2 4 2 2 4 2" xfId="23220" xr:uid="{00000000-0005-0000-0000-0000EF460000}"/>
    <cellStyle name="40% - Accent2 2 4 2 2 4 3" xfId="23221" xr:uid="{00000000-0005-0000-0000-0000F0460000}"/>
    <cellStyle name="40% - Accent2 2 4 2 2 4_OATT calc" xfId="23222" xr:uid="{00000000-0005-0000-0000-0000F1460000}"/>
    <cellStyle name="40% - Accent2 2 4 2 2 5" xfId="23223" xr:uid="{00000000-0005-0000-0000-0000F2460000}"/>
    <cellStyle name="40% - Accent2 2 4 2 2 6" xfId="23224" xr:uid="{00000000-0005-0000-0000-0000F3460000}"/>
    <cellStyle name="40% - Accent2 2 4 2 2 7" xfId="23225" xr:uid="{00000000-0005-0000-0000-0000F4460000}"/>
    <cellStyle name="40% - Accent2 2 4 2 2 8" xfId="23226" xr:uid="{00000000-0005-0000-0000-0000F5460000}"/>
    <cellStyle name="40% - Accent2 2 4 2 2 9" xfId="23227" xr:uid="{00000000-0005-0000-0000-0000F6460000}"/>
    <cellStyle name="40% - Accent2 2 4 2 2_OATT calc" xfId="23228" xr:uid="{00000000-0005-0000-0000-0000F7460000}"/>
    <cellStyle name="40% - Accent2 2 4 2 3" xfId="5756" xr:uid="{00000000-0005-0000-0000-0000F8460000}"/>
    <cellStyle name="40% - Accent2 2 4 2 3 2" xfId="23229" xr:uid="{00000000-0005-0000-0000-0000F9460000}"/>
    <cellStyle name="40% - Accent2 2 4 2 3 2 2" xfId="23230" xr:uid="{00000000-0005-0000-0000-0000FA460000}"/>
    <cellStyle name="40% - Accent2 2 4 2 3 2 3" xfId="23231" xr:uid="{00000000-0005-0000-0000-0000FB460000}"/>
    <cellStyle name="40% - Accent2 2 4 2 3 2_OATT calc" xfId="23232" xr:uid="{00000000-0005-0000-0000-0000FC460000}"/>
    <cellStyle name="40% - Accent2 2 4 2 3 3" xfId="23233" xr:uid="{00000000-0005-0000-0000-0000FD460000}"/>
    <cellStyle name="40% - Accent2 2 4 2 3 4" xfId="23234" xr:uid="{00000000-0005-0000-0000-0000FE460000}"/>
    <cellStyle name="40% - Accent2 2 4 2 3 5" xfId="23235" xr:uid="{00000000-0005-0000-0000-0000FF460000}"/>
    <cellStyle name="40% - Accent2 2 4 2 3_OATT calc" xfId="23236" xr:uid="{00000000-0005-0000-0000-000000470000}"/>
    <cellStyle name="40% - Accent2 2 4 2 4" xfId="23237" xr:uid="{00000000-0005-0000-0000-000001470000}"/>
    <cellStyle name="40% - Accent2 2 4 2 4 2" xfId="23238" xr:uid="{00000000-0005-0000-0000-000002470000}"/>
    <cellStyle name="40% - Accent2 2 4 2 4 2 2" xfId="23239" xr:uid="{00000000-0005-0000-0000-000003470000}"/>
    <cellStyle name="40% - Accent2 2 4 2 4 2 3" xfId="23240" xr:uid="{00000000-0005-0000-0000-000004470000}"/>
    <cellStyle name="40% - Accent2 2 4 2 4 2_OATT calc" xfId="23241" xr:uid="{00000000-0005-0000-0000-000005470000}"/>
    <cellStyle name="40% - Accent2 2 4 2 4 3" xfId="23242" xr:uid="{00000000-0005-0000-0000-000006470000}"/>
    <cellStyle name="40% - Accent2 2 4 2 4 4" xfId="23243" xr:uid="{00000000-0005-0000-0000-000007470000}"/>
    <cellStyle name="40% - Accent2 2 4 2 4_OATT calc" xfId="23244" xr:uid="{00000000-0005-0000-0000-000008470000}"/>
    <cellStyle name="40% - Accent2 2 4 2 5" xfId="23245" xr:uid="{00000000-0005-0000-0000-000009470000}"/>
    <cellStyle name="40% - Accent2 2 4 2 5 2" xfId="23246" xr:uid="{00000000-0005-0000-0000-00000A470000}"/>
    <cellStyle name="40% - Accent2 2 4 2 5 3" xfId="23247" xr:uid="{00000000-0005-0000-0000-00000B470000}"/>
    <cellStyle name="40% - Accent2 2 4 2 5_OATT calc" xfId="23248" xr:uid="{00000000-0005-0000-0000-00000C470000}"/>
    <cellStyle name="40% - Accent2 2 4 2 6" xfId="23249" xr:uid="{00000000-0005-0000-0000-00000D470000}"/>
    <cellStyle name="40% - Accent2 2 4 2 7" xfId="23250" xr:uid="{00000000-0005-0000-0000-00000E470000}"/>
    <cellStyle name="40% - Accent2 2 4 2 8" xfId="23251" xr:uid="{00000000-0005-0000-0000-00000F470000}"/>
    <cellStyle name="40% - Accent2 2 4 2 9" xfId="23252" xr:uid="{00000000-0005-0000-0000-000010470000}"/>
    <cellStyle name="40% - Accent2 2 4 2_OATT calc" xfId="23253" xr:uid="{00000000-0005-0000-0000-000011470000}"/>
    <cellStyle name="40% - Accent2 2 4 3" xfId="4378" xr:uid="{00000000-0005-0000-0000-000012470000}"/>
    <cellStyle name="40% - Accent2 2 4 3 10" xfId="23254" xr:uid="{00000000-0005-0000-0000-000013470000}"/>
    <cellStyle name="40% - Accent2 2 4 3 11" xfId="23255" xr:uid="{00000000-0005-0000-0000-000014470000}"/>
    <cellStyle name="40% - Accent2 2 4 3 2" xfId="23256" xr:uid="{00000000-0005-0000-0000-000015470000}"/>
    <cellStyle name="40% - Accent2 2 4 3 2 2" xfId="23257" xr:uid="{00000000-0005-0000-0000-000016470000}"/>
    <cellStyle name="40% - Accent2 2 4 3 2 2 2" xfId="23258" xr:uid="{00000000-0005-0000-0000-000017470000}"/>
    <cellStyle name="40% - Accent2 2 4 3 2 2 3" xfId="23259" xr:uid="{00000000-0005-0000-0000-000018470000}"/>
    <cellStyle name="40% - Accent2 2 4 3 2 2_OATT calc" xfId="23260" xr:uid="{00000000-0005-0000-0000-000019470000}"/>
    <cellStyle name="40% - Accent2 2 4 3 2 3" xfId="23261" xr:uid="{00000000-0005-0000-0000-00001A470000}"/>
    <cellStyle name="40% - Accent2 2 4 3 2 4" xfId="23262" xr:uid="{00000000-0005-0000-0000-00001B470000}"/>
    <cellStyle name="40% - Accent2 2 4 3 2 5" xfId="23263" xr:uid="{00000000-0005-0000-0000-00001C470000}"/>
    <cellStyle name="40% - Accent2 2 4 3 2_OATT calc" xfId="23264" xr:uid="{00000000-0005-0000-0000-00001D470000}"/>
    <cellStyle name="40% - Accent2 2 4 3 3" xfId="23265" xr:uid="{00000000-0005-0000-0000-00001E470000}"/>
    <cellStyle name="40% - Accent2 2 4 3 3 2" xfId="23266" xr:uid="{00000000-0005-0000-0000-00001F470000}"/>
    <cellStyle name="40% - Accent2 2 4 3 3 2 2" xfId="23267" xr:uid="{00000000-0005-0000-0000-000020470000}"/>
    <cellStyle name="40% - Accent2 2 4 3 3 2 3" xfId="23268" xr:uid="{00000000-0005-0000-0000-000021470000}"/>
    <cellStyle name="40% - Accent2 2 4 3 3 2_OATT calc" xfId="23269" xr:uid="{00000000-0005-0000-0000-000022470000}"/>
    <cellStyle name="40% - Accent2 2 4 3 3 3" xfId="23270" xr:uid="{00000000-0005-0000-0000-000023470000}"/>
    <cellStyle name="40% - Accent2 2 4 3 3 4" xfId="23271" xr:uid="{00000000-0005-0000-0000-000024470000}"/>
    <cellStyle name="40% - Accent2 2 4 3 3_OATT calc" xfId="23272" xr:uid="{00000000-0005-0000-0000-000025470000}"/>
    <cellStyle name="40% - Accent2 2 4 3 4" xfId="23273" xr:uid="{00000000-0005-0000-0000-000026470000}"/>
    <cellStyle name="40% - Accent2 2 4 3 4 2" xfId="23274" xr:uid="{00000000-0005-0000-0000-000027470000}"/>
    <cellStyle name="40% - Accent2 2 4 3 4 3" xfId="23275" xr:uid="{00000000-0005-0000-0000-000028470000}"/>
    <cellStyle name="40% - Accent2 2 4 3 4_OATT calc" xfId="23276" xr:uid="{00000000-0005-0000-0000-000029470000}"/>
    <cellStyle name="40% - Accent2 2 4 3 5" xfId="23277" xr:uid="{00000000-0005-0000-0000-00002A470000}"/>
    <cellStyle name="40% - Accent2 2 4 3 6" xfId="23278" xr:uid="{00000000-0005-0000-0000-00002B470000}"/>
    <cellStyle name="40% - Accent2 2 4 3 7" xfId="23279" xr:uid="{00000000-0005-0000-0000-00002C470000}"/>
    <cellStyle name="40% - Accent2 2 4 3 8" xfId="23280" xr:uid="{00000000-0005-0000-0000-00002D470000}"/>
    <cellStyle name="40% - Accent2 2 4 3 9" xfId="23281" xr:uid="{00000000-0005-0000-0000-00002E470000}"/>
    <cellStyle name="40% - Accent2 2 4 3_OATT calc" xfId="23282" xr:uid="{00000000-0005-0000-0000-00002F470000}"/>
    <cellStyle name="40% - Accent2 2 4 4" xfId="5259" xr:uid="{00000000-0005-0000-0000-000030470000}"/>
    <cellStyle name="40% - Accent2 2 4 4 2" xfId="23283" xr:uid="{00000000-0005-0000-0000-000031470000}"/>
    <cellStyle name="40% - Accent2 2 4 4 2 2" xfId="23284" xr:uid="{00000000-0005-0000-0000-000032470000}"/>
    <cellStyle name="40% - Accent2 2 4 4 2 3" xfId="23285" xr:uid="{00000000-0005-0000-0000-000033470000}"/>
    <cellStyle name="40% - Accent2 2 4 4 2_OATT calc" xfId="23286" xr:uid="{00000000-0005-0000-0000-000034470000}"/>
    <cellStyle name="40% - Accent2 2 4 4 3" xfId="23287" xr:uid="{00000000-0005-0000-0000-000035470000}"/>
    <cellStyle name="40% - Accent2 2 4 4 4" xfId="23288" xr:uid="{00000000-0005-0000-0000-000036470000}"/>
    <cellStyle name="40% - Accent2 2 4 4 5" xfId="23289" xr:uid="{00000000-0005-0000-0000-000037470000}"/>
    <cellStyle name="40% - Accent2 2 4 4_OATT calc" xfId="23290" xr:uid="{00000000-0005-0000-0000-000038470000}"/>
    <cellStyle name="40% - Accent2 2 4 5" xfId="23291" xr:uid="{00000000-0005-0000-0000-000039470000}"/>
    <cellStyle name="40% - Accent2 2 4 5 2" xfId="23292" xr:uid="{00000000-0005-0000-0000-00003A470000}"/>
    <cellStyle name="40% - Accent2 2 4 5 2 2" xfId="23293" xr:uid="{00000000-0005-0000-0000-00003B470000}"/>
    <cellStyle name="40% - Accent2 2 4 5 2 3" xfId="23294" xr:uid="{00000000-0005-0000-0000-00003C470000}"/>
    <cellStyle name="40% - Accent2 2 4 5 2_OATT calc" xfId="23295" xr:uid="{00000000-0005-0000-0000-00003D470000}"/>
    <cellStyle name="40% - Accent2 2 4 5 3" xfId="23296" xr:uid="{00000000-0005-0000-0000-00003E470000}"/>
    <cellStyle name="40% - Accent2 2 4 5 4" xfId="23297" xr:uid="{00000000-0005-0000-0000-00003F470000}"/>
    <cellStyle name="40% - Accent2 2 4 5_OATT calc" xfId="23298" xr:uid="{00000000-0005-0000-0000-000040470000}"/>
    <cellStyle name="40% - Accent2 2 4 6" xfId="23299" xr:uid="{00000000-0005-0000-0000-000041470000}"/>
    <cellStyle name="40% - Accent2 2 4 6 2" xfId="23300" xr:uid="{00000000-0005-0000-0000-000042470000}"/>
    <cellStyle name="40% - Accent2 2 4 6 3" xfId="23301" xr:uid="{00000000-0005-0000-0000-000043470000}"/>
    <cellStyle name="40% - Accent2 2 4 6_OATT calc" xfId="23302" xr:uid="{00000000-0005-0000-0000-000044470000}"/>
    <cellStyle name="40% - Accent2 2 4 7" xfId="23303" xr:uid="{00000000-0005-0000-0000-000045470000}"/>
    <cellStyle name="40% - Accent2 2 4 8" xfId="23304" xr:uid="{00000000-0005-0000-0000-000046470000}"/>
    <cellStyle name="40% - Accent2 2 4 9" xfId="23305" xr:uid="{00000000-0005-0000-0000-000047470000}"/>
    <cellStyle name="40% - Accent2 2 4_OATT calc" xfId="23306" xr:uid="{00000000-0005-0000-0000-000048470000}"/>
    <cellStyle name="40% - Accent2 2 5" xfId="4183" xr:uid="{00000000-0005-0000-0000-000049470000}"/>
    <cellStyle name="40% - Accent2 2 5 2" xfId="23307" xr:uid="{00000000-0005-0000-0000-00004A470000}"/>
    <cellStyle name="40% - Accent2 2 5 2 2" xfId="23308" xr:uid="{00000000-0005-0000-0000-00004B470000}"/>
    <cellStyle name="40% - Accent2 2 5 2 3" xfId="23309" xr:uid="{00000000-0005-0000-0000-00004C470000}"/>
    <cellStyle name="40% - Accent2 2 5 2_OATT calc" xfId="23310" xr:uid="{00000000-0005-0000-0000-00004D470000}"/>
    <cellStyle name="40% - Accent2 2 5 3" xfId="23311" xr:uid="{00000000-0005-0000-0000-00004E470000}"/>
    <cellStyle name="40% - Accent2 2 5 4" xfId="23312" xr:uid="{00000000-0005-0000-0000-00004F470000}"/>
    <cellStyle name="40% - Accent2 2 5 5" xfId="23313" xr:uid="{00000000-0005-0000-0000-000050470000}"/>
    <cellStyle name="40% - Accent2 2 5_OATT calc" xfId="23314" xr:uid="{00000000-0005-0000-0000-000051470000}"/>
    <cellStyle name="40% - Accent2 2 6" xfId="4132" xr:uid="{00000000-0005-0000-0000-000052470000}"/>
    <cellStyle name="40% - Accent2 2 6 2" xfId="6030" xr:uid="{00000000-0005-0000-0000-000053470000}"/>
    <cellStyle name="40% - Accent2 2 6 2 2" xfId="23315" xr:uid="{00000000-0005-0000-0000-000054470000}"/>
    <cellStyle name="40% - Accent2 2 6 2 3" xfId="23316" xr:uid="{00000000-0005-0000-0000-000055470000}"/>
    <cellStyle name="40% - Accent2 2 6 2_OATT calc" xfId="23317" xr:uid="{00000000-0005-0000-0000-000056470000}"/>
    <cellStyle name="40% - Accent2 2 6 3" xfId="23318" xr:uid="{00000000-0005-0000-0000-000057470000}"/>
    <cellStyle name="40% - Accent2 2 6 4" xfId="23319" xr:uid="{00000000-0005-0000-0000-000058470000}"/>
    <cellStyle name="40% - Accent2 2 6_OATT calc" xfId="23320" xr:uid="{00000000-0005-0000-0000-000059470000}"/>
    <cellStyle name="40% - Accent2 2 7" xfId="2958" xr:uid="{00000000-0005-0000-0000-00005A470000}"/>
    <cellStyle name="40% - Accent2 2 7 2" xfId="23321" xr:uid="{00000000-0005-0000-0000-00005B470000}"/>
    <cellStyle name="40% - Accent2 2 7 3" xfId="23322" xr:uid="{00000000-0005-0000-0000-00005C470000}"/>
    <cellStyle name="40% - Accent2 2 7_OATT calc" xfId="23323" xr:uid="{00000000-0005-0000-0000-00005D470000}"/>
    <cellStyle name="40% - Accent2 2 8" xfId="23324" xr:uid="{00000000-0005-0000-0000-00005E470000}"/>
    <cellStyle name="40% - Accent2 2 9" xfId="23325" xr:uid="{00000000-0005-0000-0000-00005F470000}"/>
    <cellStyle name="40% - Accent2 2_OATT calc" xfId="23326" xr:uid="{00000000-0005-0000-0000-000060470000}"/>
    <cellStyle name="40% - Accent2 20" xfId="23327" xr:uid="{00000000-0005-0000-0000-000061470000}"/>
    <cellStyle name="40% - Accent2 21" xfId="23328" xr:uid="{00000000-0005-0000-0000-000062470000}"/>
    <cellStyle name="40% - Accent2 22" xfId="23329" xr:uid="{00000000-0005-0000-0000-000063470000}"/>
    <cellStyle name="40% - Accent2 23" xfId="23330" xr:uid="{00000000-0005-0000-0000-000064470000}"/>
    <cellStyle name="40% - Accent2 24" xfId="23331" xr:uid="{00000000-0005-0000-0000-000065470000}"/>
    <cellStyle name="40% - Accent2 25" xfId="23332" xr:uid="{00000000-0005-0000-0000-000066470000}"/>
    <cellStyle name="40% - Accent2 26" xfId="23333" xr:uid="{00000000-0005-0000-0000-000067470000}"/>
    <cellStyle name="40% - Accent2 27" xfId="23334" xr:uid="{00000000-0005-0000-0000-000068470000}"/>
    <cellStyle name="40% - Accent2 28" xfId="23335" xr:uid="{00000000-0005-0000-0000-000069470000}"/>
    <cellStyle name="40% - Accent2 29" xfId="23336" xr:uid="{00000000-0005-0000-0000-00006A470000}"/>
    <cellStyle name="40% - Accent2 3" xfId="49" xr:uid="{00000000-0005-0000-0000-00006B470000}"/>
    <cellStyle name="40% - Accent2 3 10" xfId="23337" xr:uid="{00000000-0005-0000-0000-00006C470000}"/>
    <cellStyle name="40% - Accent2 3 11" xfId="23338" xr:uid="{00000000-0005-0000-0000-00006D470000}"/>
    <cellStyle name="40% - Accent2 3 12" xfId="23339" xr:uid="{00000000-0005-0000-0000-00006E470000}"/>
    <cellStyle name="40% - Accent2 3 13" xfId="23340" xr:uid="{00000000-0005-0000-0000-00006F470000}"/>
    <cellStyle name="40% - Accent2 3 14" xfId="23341" xr:uid="{00000000-0005-0000-0000-000070470000}"/>
    <cellStyle name="40% - Accent2 3 15" xfId="23342" xr:uid="{00000000-0005-0000-0000-000071470000}"/>
    <cellStyle name="40% - Accent2 3 2" xfId="50" xr:uid="{00000000-0005-0000-0000-000072470000}"/>
    <cellStyle name="40% - Accent2 3 2 10" xfId="23343" xr:uid="{00000000-0005-0000-0000-000073470000}"/>
    <cellStyle name="40% - Accent2 3 2 11" xfId="23344" xr:uid="{00000000-0005-0000-0000-000074470000}"/>
    <cellStyle name="40% - Accent2 3 2 12" xfId="23345" xr:uid="{00000000-0005-0000-0000-000075470000}"/>
    <cellStyle name="40% - Accent2 3 2 13" xfId="23346" xr:uid="{00000000-0005-0000-0000-000076470000}"/>
    <cellStyle name="40% - Accent2 3 2 14" xfId="23347" xr:uid="{00000000-0005-0000-0000-000077470000}"/>
    <cellStyle name="40% - Accent2 3 2 2" xfId="3185" xr:uid="{00000000-0005-0000-0000-000078470000}"/>
    <cellStyle name="40% - Accent2 3 2 2 10" xfId="23348" xr:uid="{00000000-0005-0000-0000-000079470000}"/>
    <cellStyle name="40% - Accent2 3 2 2 11" xfId="23349" xr:uid="{00000000-0005-0000-0000-00007A470000}"/>
    <cellStyle name="40% - Accent2 3 2 2 12" xfId="23350" xr:uid="{00000000-0005-0000-0000-00007B470000}"/>
    <cellStyle name="40% - Accent2 3 2 2 2" xfId="3774" xr:uid="{00000000-0005-0000-0000-00007C470000}"/>
    <cellStyle name="40% - Accent2 3 2 2 2 10" xfId="23351" xr:uid="{00000000-0005-0000-0000-00007D470000}"/>
    <cellStyle name="40% - Accent2 3 2 2 2 11" xfId="23352" xr:uid="{00000000-0005-0000-0000-00007E470000}"/>
    <cellStyle name="40% - Accent2 3 2 2 2 2" xfId="4875" xr:uid="{00000000-0005-0000-0000-00007F470000}"/>
    <cellStyle name="40% - Accent2 3 2 2 2 2 10" xfId="23353" xr:uid="{00000000-0005-0000-0000-000080470000}"/>
    <cellStyle name="40% - Accent2 3 2 2 2 2 11" xfId="23354" xr:uid="{00000000-0005-0000-0000-000081470000}"/>
    <cellStyle name="40% - Accent2 3 2 2 2 2 2" xfId="23355" xr:uid="{00000000-0005-0000-0000-000082470000}"/>
    <cellStyle name="40% - Accent2 3 2 2 2 2 2 2" xfId="23356" xr:uid="{00000000-0005-0000-0000-000083470000}"/>
    <cellStyle name="40% - Accent2 3 2 2 2 2 2 2 2" xfId="23357" xr:uid="{00000000-0005-0000-0000-000084470000}"/>
    <cellStyle name="40% - Accent2 3 2 2 2 2 2 2 3" xfId="23358" xr:uid="{00000000-0005-0000-0000-000085470000}"/>
    <cellStyle name="40% - Accent2 3 2 2 2 2 2 2_OATT calc" xfId="23359" xr:uid="{00000000-0005-0000-0000-000086470000}"/>
    <cellStyle name="40% - Accent2 3 2 2 2 2 2 3" xfId="23360" xr:uid="{00000000-0005-0000-0000-000087470000}"/>
    <cellStyle name="40% - Accent2 3 2 2 2 2 2 4" xfId="23361" xr:uid="{00000000-0005-0000-0000-000088470000}"/>
    <cellStyle name="40% - Accent2 3 2 2 2 2 2 5" xfId="23362" xr:uid="{00000000-0005-0000-0000-000089470000}"/>
    <cellStyle name="40% - Accent2 3 2 2 2 2 2_OATT calc" xfId="23363" xr:uid="{00000000-0005-0000-0000-00008A470000}"/>
    <cellStyle name="40% - Accent2 3 2 2 2 2 3" xfId="23364" xr:uid="{00000000-0005-0000-0000-00008B470000}"/>
    <cellStyle name="40% - Accent2 3 2 2 2 2 3 2" xfId="23365" xr:uid="{00000000-0005-0000-0000-00008C470000}"/>
    <cellStyle name="40% - Accent2 3 2 2 2 2 3 2 2" xfId="23366" xr:uid="{00000000-0005-0000-0000-00008D470000}"/>
    <cellStyle name="40% - Accent2 3 2 2 2 2 3 2 3" xfId="23367" xr:uid="{00000000-0005-0000-0000-00008E470000}"/>
    <cellStyle name="40% - Accent2 3 2 2 2 2 3 2_OATT calc" xfId="23368" xr:uid="{00000000-0005-0000-0000-00008F470000}"/>
    <cellStyle name="40% - Accent2 3 2 2 2 2 3 3" xfId="23369" xr:uid="{00000000-0005-0000-0000-000090470000}"/>
    <cellStyle name="40% - Accent2 3 2 2 2 2 3 4" xfId="23370" xr:uid="{00000000-0005-0000-0000-000091470000}"/>
    <cellStyle name="40% - Accent2 3 2 2 2 2 3_OATT calc" xfId="23371" xr:uid="{00000000-0005-0000-0000-000092470000}"/>
    <cellStyle name="40% - Accent2 3 2 2 2 2 4" xfId="23372" xr:uid="{00000000-0005-0000-0000-000093470000}"/>
    <cellStyle name="40% - Accent2 3 2 2 2 2 4 2" xfId="23373" xr:uid="{00000000-0005-0000-0000-000094470000}"/>
    <cellStyle name="40% - Accent2 3 2 2 2 2 4 3" xfId="23374" xr:uid="{00000000-0005-0000-0000-000095470000}"/>
    <cellStyle name="40% - Accent2 3 2 2 2 2 4_OATT calc" xfId="23375" xr:uid="{00000000-0005-0000-0000-000096470000}"/>
    <cellStyle name="40% - Accent2 3 2 2 2 2 5" xfId="23376" xr:uid="{00000000-0005-0000-0000-000097470000}"/>
    <cellStyle name="40% - Accent2 3 2 2 2 2 6" xfId="23377" xr:uid="{00000000-0005-0000-0000-000098470000}"/>
    <cellStyle name="40% - Accent2 3 2 2 2 2 7" xfId="23378" xr:uid="{00000000-0005-0000-0000-000099470000}"/>
    <cellStyle name="40% - Accent2 3 2 2 2 2 8" xfId="23379" xr:uid="{00000000-0005-0000-0000-00009A470000}"/>
    <cellStyle name="40% - Accent2 3 2 2 2 2 9" xfId="23380" xr:uid="{00000000-0005-0000-0000-00009B470000}"/>
    <cellStyle name="40% - Accent2 3 2 2 2 2_OATT calc" xfId="23381" xr:uid="{00000000-0005-0000-0000-00009C470000}"/>
    <cellStyle name="40% - Accent2 3 2 2 2 3" xfId="5834" xr:uid="{00000000-0005-0000-0000-00009D470000}"/>
    <cellStyle name="40% - Accent2 3 2 2 2 3 2" xfId="23382" xr:uid="{00000000-0005-0000-0000-00009E470000}"/>
    <cellStyle name="40% - Accent2 3 2 2 2 3 2 2" xfId="23383" xr:uid="{00000000-0005-0000-0000-00009F470000}"/>
    <cellStyle name="40% - Accent2 3 2 2 2 3 2 3" xfId="23384" xr:uid="{00000000-0005-0000-0000-0000A0470000}"/>
    <cellStyle name="40% - Accent2 3 2 2 2 3 2_OATT calc" xfId="23385" xr:uid="{00000000-0005-0000-0000-0000A1470000}"/>
    <cellStyle name="40% - Accent2 3 2 2 2 3 3" xfId="23386" xr:uid="{00000000-0005-0000-0000-0000A2470000}"/>
    <cellStyle name="40% - Accent2 3 2 2 2 3 4" xfId="23387" xr:uid="{00000000-0005-0000-0000-0000A3470000}"/>
    <cellStyle name="40% - Accent2 3 2 2 2 3 5" xfId="23388" xr:uid="{00000000-0005-0000-0000-0000A4470000}"/>
    <cellStyle name="40% - Accent2 3 2 2 2 3_OATT calc" xfId="23389" xr:uid="{00000000-0005-0000-0000-0000A5470000}"/>
    <cellStyle name="40% - Accent2 3 2 2 2 4" xfId="23390" xr:uid="{00000000-0005-0000-0000-0000A6470000}"/>
    <cellStyle name="40% - Accent2 3 2 2 2 4 2" xfId="23391" xr:uid="{00000000-0005-0000-0000-0000A7470000}"/>
    <cellStyle name="40% - Accent2 3 2 2 2 4 2 2" xfId="23392" xr:uid="{00000000-0005-0000-0000-0000A8470000}"/>
    <cellStyle name="40% - Accent2 3 2 2 2 4 2 3" xfId="23393" xr:uid="{00000000-0005-0000-0000-0000A9470000}"/>
    <cellStyle name="40% - Accent2 3 2 2 2 4 2_OATT calc" xfId="23394" xr:uid="{00000000-0005-0000-0000-0000AA470000}"/>
    <cellStyle name="40% - Accent2 3 2 2 2 4 3" xfId="23395" xr:uid="{00000000-0005-0000-0000-0000AB470000}"/>
    <cellStyle name="40% - Accent2 3 2 2 2 4 4" xfId="23396" xr:uid="{00000000-0005-0000-0000-0000AC470000}"/>
    <cellStyle name="40% - Accent2 3 2 2 2 4_OATT calc" xfId="23397" xr:uid="{00000000-0005-0000-0000-0000AD470000}"/>
    <cellStyle name="40% - Accent2 3 2 2 2 5" xfId="23398" xr:uid="{00000000-0005-0000-0000-0000AE470000}"/>
    <cellStyle name="40% - Accent2 3 2 2 2 5 2" xfId="23399" xr:uid="{00000000-0005-0000-0000-0000AF470000}"/>
    <cellStyle name="40% - Accent2 3 2 2 2 5 3" xfId="23400" xr:uid="{00000000-0005-0000-0000-0000B0470000}"/>
    <cellStyle name="40% - Accent2 3 2 2 2 5_OATT calc" xfId="23401" xr:uid="{00000000-0005-0000-0000-0000B1470000}"/>
    <cellStyle name="40% - Accent2 3 2 2 2 6" xfId="23402" xr:uid="{00000000-0005-0000-0000-0000B2470000}"/>
    <cellStyle name="40% - Accent2 3 2 2 2 7" xfId="23403" xr:uid="{00000000-0005-0000-0000-0000B3470000}"/>
    <cellStyle name="40% - Accent2 3 2 2 2 8" xfId="23404" xr:uid="{00000000-0005-0000-0000-0000B4470000}"/>
    <cellStyle name="40% - Accent2 3 2 2 2 9" xfId="23405" xr:uid="{00000000-0005-0000-0000-0000B5470000}"/>
    <cellStyle name="40% - Accent2 3 2 2 2_OATT calc" xfId="23406" xr:uid="{00000000-0005-0000-0000-0000B6470000}"/>
    <cellStyle name="40% - Accent2 3 2 2 3" xfId="4457" xr:uid="{00000000-0005-0000-0000-0000B7470000}"/>
    <cellStyle name="40% - Accent2 3 2 2 3 10" xfId="23407" xr:uid="{00000000-0005-0000-0000-0000B8470000}"/>
    <cellStyle name="40% - Accent2 3 2 2 3 11" xfId="23408" xr:uid="{00000000-0005-0000-0000-0000B9470000}"/>
    <cellStyle name="40% - Accent2 3 2 2 3 2" xfId="23409" xr:uid="{00000000-0005-0000-0000-0000BA470000}"/>
    <cellStyle name="40% - Accent2 3 2 2 3 2 2" xfId="23410" xr:uid="{00000000-0005-0000-0000-0000BB470000}"/>
    <cellStyle name="40% - Accent2 3 2 2 3 2 2 2" xfId="23411" xr:uid="{00000000-0005-0000-0000-0000BC470000}"/>
    <cellStyle name="40% - Accent2 3 2 2 3 2 2 3" xfId="23412" xr:uid="{00000000-0005-0000-0000-0000BD470000}"/>
    <cellStyle name="40% - Accent2 3 2 2 3 2 2_OATT calc" xfId="23413" xr:uid="{00000000-0005-0000-0000-0000BE470000}"/>
    <cellStyle name="40% - Accent2 3 2 2 3 2 3" xfId="23414" xr:uid="{00000000-0005-0000-0000-0000BF470000}"/>
    <cellStyle name="40% - Accent2 3 2 2 3 2 4" xfId="23415" xr:uid="{00000000-0005-0000-0000-0000C0470000}"/>
    <cellStyle name="40% - Accent2 3 2 2 3 2 5" xfId="23416" xr:uid="{00000000-0005-0000-0000-0000C1470000}"/>
    <cellStyle name="40% - Accent2 3 2 2 3 2_OATT calc" xfId="23417" xr:uid="{00000000-0005-0000-0000-0000C2470000}"/>
    <cellStyle name="40% - Accent2 3 2 2 3 3" xfId="23418" xr:uid="{00000000-0005-0000-0000-0000C3470000}"/>
    <cellStyle name="40% - Accent2 3 2 2 3 3 2" xfId="23419" xr:uid="{00000000-0005-0000-0000-0000C4470000}"/>
    <cellStyle name="40% - Accent2 3 2 2 3 3 2 2" xfId="23420" xr:uid="{00000000-0005-0000-0000-0000C5470000}"/>
    <cellStyle name="40% - Accent2 3 2 2 3 3 2 3" xfId="23421" xr:uid="{00000000-0005-0000-0000-0000C6470000}"/>
    <cellStyle name="40% - Accent2 3 2 2 3 3 2_OATT calc" xfId="23422" xr:uid="{00000000-0005-0000-0000-0000C7470000}"/>
    <cellStyle name="40% - Accent2 3 2 2 3 3 3" xfId="23423" xr:uid="{00000000-0005-0000-0000-0000C8470000}"/>
    <cellStyle name="40% - Accent2 3 2 2 3 3 4" xfId="23424" xr:uid="{00000000-0005-0000-0000-0000C9470000}"/>
    <cellStyle name="40% - Accent2 3 2 2 3 3_OATT calc" xfId="23425" xr:uid="{00000000-0005-0000-0000-0000CA470000}"/>
    <cellStyle name="40% - Accent2 3 2 2 3 4" xfId="23426" xr:uid="{00000000-0005-0000-0000-0000CB470000}"/>
    <cellStyle name="40% - Accent2 3 2 2 3 4 2" xfId="23427" xr:uid="{00000000-0005-0000-0000-0000CC470000}"/>
    <cellStyle name="40% - Accent2 3 2 2 3 4 3" xfId="23428" xr:uid="{00000000-0005-0000-0000-0000CD470000}"/>
    <cellStyle name="40% - Accent2 3 2 2 3 4_OATT calc" xfId="23429" xr:uid="{00000000-0005-0000-0000-0000CE470000}"/>
    <cellStyle name="40% - Accent2 3 2 2 3 5" xfId="23430" xr:uid="{00000000-0005-0000-0000-0000CF470000}"/>
    <cellStyle name="40% - Accent2 3 2 2 3 6" xfId="23431" xr:uid="{00000000-0005-0000-0000-0000D0470000}"/>
    <cellStyle name="40% - Accent2 3 2 2 3 7" xfId="23432" xr:uid="{00000000-0005-0000-0000-0000D1470000}"/>
    <cellStyle name="40% - Accent2 3 2 2 3 8" xfId="23433" xr:uid="{00000000-0005-0000-0000-0000D2470000}"/>
    <cellStyle name="40% - Accent2 3 2 2 3 9" xfId="23434" xr:uid="{00000000-0005-0000-0000-0000D3470000}"/>
    <cellStyle name="40% - Accent2 3 2 2 3_OATT calc" xfId="23435" xr:uid="{00000000-0005-0000-0000-0000D4470000}"/>
    <cellStyle name="40% - Accent2 3 2 2 4" xfId="5357" xr:uid="{00000000-0005-0000-0000-0000D5470000}"/>
    <cellStyle name="40% - Accent2 3 2 2 4 2" xfId="23436" xr:uid="{00000000-0005-0000-0000-0000D6470000}"/>
    <cellStyle name="40% - Accent2 3 2 2 4 2 2" xfId="23437" xr:uid="{00000000-0005-0000-0000-0000D7470000}"/>
    <cellStyle name="40% - Accent2 3 2 2 4 2 3" xfId="23438" xr:uid="{00000000-0005-0000-0000-0000D8470000}"/>
    <cellStyle name="40% - Accent2 3 2 2 4 2_OATT calc" xfId="23439" xr:uid="{00000000-0005-0000-0000-0000D9470000}"/>
    <cellStyle name="40% - Accent2 3 2 2 4 3" xfId="23440" xr:uid="{00000000-0005-0000-0000-0000DA470000}"/>
    <cellStyle name="40% - Accent2 3 2 2 4 4" xfId="23441" xr:uid="{00000000-0005-0000-0000-0000DB470000}"/>
    <cellStyle name="40% - Accent2 3 2 2 4 5" xfId="23442" xr:uid="{00000000-0005-0000-0000-0000DC470000}"/>
    <cellStyle name="40% - Accent2 3 2 2 4_OATT calc" xfId="23443" xr:uid="{00000000-0005-0000-0000-0000DD470000}"/>
    <cellStyle name="40% - Accent2 3 2 2 5" xfId="23444" xr:uid="{00000000-0005-0000-0000-0000DE470000}"/>
    <cellStyle name="40% - Accent2 3 2 2 5 2" xfId="23445" xr:uid="{00000000-0005-0000-0000-0000DF470000}"/>
    <cellStyle name="40% - Accent2 3 2 2 5 2 2" xfId="23446" xr:uid="{00000000-0005-0000-0000-0000E0470000}"/>
    <cellStyle name="40% - Accent2 3 2 2 5 2 3" xfId="23447" xr:uid="{00000000-0005-0000-0000-0000E1470000}"/>
    <cellStyle name="40% - Accent2 3 2 2 5 2_OATT calc" xfId="23448" xr:uid="{00000000-0005-0000-0000-0000E2470000}"/>
    <cellStyle name="40% - Accent2 3 2 2 5 3" xfId="23449" xr:uid="{00000000-0005-0000-0000-0000E3470000}"/>
    <cellStyle name="40% - Accent2 3 2 2 5 4" xfId="23450" xr:uid="{00000000-0005-0000-0000-0000E4470000}"/>
    <cellStyle name="40% - Accent2 3 2 2 5_OATT calc" xfId="23451" xr:uid="{00000000-0005-0000-0000-0000E5470000}"/>
    <cellStyle name="40% - Accent2 3 2 2 6" xfId="23452" xr:uid="{00000000-0005-0000-0000-0000E6470000}"/>
    <cellStyle name="40% - Accent2 3 2 2 6 2" xfId="23453" xr:uid="{00000000-0005-0000-0000-0000E7470000}"/>
    <cellStyle name="40% - Accent2 3 2 2 6 3" xfId="23454" xr:uid="{00000000-0005-0000-0000-0000E8470000}"/>
    <cellStyle name="40% - Accent2 3 2 2 6_OATT calc" xfId="23455" xr:uid="{00000000-0005-0000-0000-0000E9470000}"/>
    <cellStyle name="40% - Accent2 3 2 2 7" xfId="23456" xr:uid="{00000000-0005-0000-0000-0000EA470000}"/>
    <cellStyle name="40% - Accent2 3 2 2 8" xfId="23457" xr:uid="{00000000-0005-0000-0000-0000EB470000}"/>
    <cellStyle name="40% - Accent2 3 2 2 9" xfId="23458" xr:uid="{00000000-0005-0000-0000-0000EC470000}"/>
    <cellStyle name="40% - Accent2 3 2 2_OATT calc" xfId="23459" xr:uid="{00000000-0005-0000-0000-0000ED470000}"/>
    <cellStyle name="40% - Accent2 3 2 3" xfId="3341" xr:uid="{00000000-0005-0000-0000-0000EE470000}"/>
    <cellStyle name="40% - Accent2 3 2 3 10" xfId="23460" xr:uid="{00000000-0005-0000-0000-0000EF470000}"/>
    <cellStyle name="40% - Accent2 3 2 3 11" xfId="23461" xr:uid="{00000000-0005-0000-0000-0000F0470000}"/>
    <cellStyle name="40% - Accent2 3 2 3 12" xfId="23462" xr:uid="{00000000-0005-0000-0000-0000F1470000}"/>
    <cellStyle name="40% - Accent2 3 2 3 2" xfId="3923" xr:uid="{00000000-0005-0000-0000-0000F2470000}"/>
    <cellStyle name="40% - Accent2 3 2 3 2 10" xfId="23463" xr:uid="{00000000-0005-0000-0000-0000F3470000}"/>
    <cellStyle name="40% - Accent2 3 2 3 2 11" xfId="23464" xr:uid="{00000000-0005-0000-0000-0000F4470000}"/>
    <cellStyle name="40% - Accent2 3 2 3 2 2" xfId="5024" xr:uid="{00000000-0005-0000-0000-0000F5470000}"/>
    <cellStyle name="40% - Accent2 3 2 3 2 2 10" xfId="23465" xr:uid="{00000000-0005-0000-0000-0000F6470000}"/>
    <cellStyle name="40% - Accent2 3 2 3 2 2 11" xfId="23466" xr:uid="{00000000-0005-0000-0000-0000F7470000}"/>
    <cellStyle name="40% - Accent2 3 2 3 2 2 2" xfId="23467" xr:uid="{00000000-0005-0000-0000-0000F8470000}"/>
    <cellStyle name="40% - Accent2 3 2 3 2 2 2 2" xfId="23468" xr:uid="{00000000-0005-0000-0000-0000F9470000}"/>
    <cellStyle name="40% - Accent2 3 2 3 2 2 2 2 2" xfId="23469" xr:uid="{00000000-0005-0000-0000-0000FA470000}"/>
    <cellStyle name="40% - Accent2 3 2 3 2 2 2 2 3" xfId="23470" xr:uid="{00000000-0005-0000-0000-0000FB470000}"/>
    <cellStyle name="40% - Accent2 3 2 3 2 2 2 2_OATT calc" xfId="23471" xr:uid="{00000000-0005-0000-0000-0000FC470000}"/>
    <cellStyle name="40% - Accent2 3 2 3 2 2 2 3" xfId="23472" xr:uid="{00000000-0005-0000-0000-0000FD470000}"/>
    <cellStyle name="40% - Accent2 3 2 3 2 2 2 4" xfId="23473" xr:uid="{00000000-0005-0000-0000-0000FE470000}"/>
    <cellStyle name="40% - Accent2 3 2 3 2 2 2 5" xfId="23474" xr:uid="{00000000-0005-0000-0000-0000FF470000}"/>
    <cellStyle name="40% - Accent2 3 2 3 2 2 2_OATT calc" xfId="23475" xr:uid="{00000000-0005-0000-0000-000000480000}"/>
    <cellStyle name="40% - Accent2 3 2 3 2 2 3" xfId="23476" xr:uid="{00000000-0005-0000-0000-000001480000}"/>
    <cellStyle name="40% - Accent2 3 2 3 2 2 3 2" xfId="23477" xr:uid="{00000000-0005-0000-0000-000002480000}"/>
    <cellStyle name="40% - Accent2 3 2 3 2 2 3 2 2" xfId="23478" xr:uid="{00000000-0005-0000-0000-000003480000}"/>
    <cellStyle name="40% - Accent2 3 2 3 2 2 3 2 3" xfId="23479" xr:uid="{00000000-0005-0000-0000-000004480000}"/>
    <cellStyle name="40% - Accent2 3 2 3 2 2 3 2_OATT calc" xfId="23480" xr:uid="{00000000-0005-0000-0000-000005480000}"/>
    <cellStyle name="40% - Accent2 3 2 3 2 2 3 3" xfId="23481" xr:uid="{00000000-0005-0000-0000-000006480000}"/>
    <cellStyle name="40% - Accent2 3 2 3 2 2 3 4" xfId="23482" xr:uid="{00000000-0005-0000-0000-000007480000}"/>
    <cellStyle name="40% - Accent2 3 2 3 2 2 3_OATT calc" xfId="23483" xr:uid="{00000000-0005-0000-0000-000008480000}"/>
    <cellStyle name="40% - Accent2 3 2 3 2 2 4" xfId="23484" xr:uid="{00000000-0005-0000-0000-000009480000}"/>
    <cellStyle name="40% - Accent2 3 2 3 2 2 4 2" xfId="23485" xr:uid="{00000000-0005-0000-0000-00000A480000}"/>
    <cellStyle name="40% - Accent2 3 2 3 2 2 4 3" xfId="23486" xr:uid="{00000000-0005-0000-0000-00000B480000}"/>
    <cellStyle name="40% - Accent2 3 2 3 2 2 4_OATT calc" xfId="23487" xr:uid="{00000000-0005-0000-0000-00000C480000}"/>
    <cellStyle name="40% - Accent2 3 2 3 2 2 5" xfId="23488" xr:uid="{00000000-0005-0000-0000-00000D480000}"/>
    <cellStyle name="40% - Accent2 3 2 3 2 2 6" xfId="23489" xr:uid="{00000000-0005-0000-0000-00000E480000}"/>
    <cellStyle name="40% - Accent2 3 2 3 2 2 7" xfId="23490" xr:uid="{00000000-0005-0000-0000-00000F480000}"/>
    <cellStyle name="40% - Accent2 3 2 3 2 2 8" xfId="23491" xr:uid="{00000000-0005-0000-0000-000010480000}"/>
    <cellStyle name="40% - Accent2 3 2 3 2 2 9" xfId="23492" xr:uid="{00000000-0005-0000-0000-000011480000}"/>
    <cellStyle name="40% - Accent2 3 2 3 2 2_OATT calc" xfId="23493" xr:uid="{00000000-0005-0000-0000-000012480000}"/>
    <cellStyle name="40% - Accent2 3 2 3 2 3" xfId="5979" xr:uid="{00000000-0005-0000-0000-000013480000}"/>
    <cellStyle name="40% - Accent2 3 2 3 2 3 2" xfId="23494" xr:uid="{00000000-0005-0000-0000-000014480000}"/>
    <cellStyle name="40% - Accent2 3 2 3 2 3 2 2" xfId="23495" xr:uid="{00000000-0005-0000-0000-000015480000}"/>
    <cellStyle name="40% - Accent2 3 2 3 2 3 2 3" xfId="23496" xr:uid="{00000000-0005-0000-0000-000016480000}"/>
    <cellStyle name="40% - Accent2 3 2 3 2 3 2_OATT calc" xfId="23497" xr:uid="{00000000-0005-0000-0000-000017480000}"/>
    <cellStyle name="40% - Accent2 3 2 3 2 3 3" xfId="23498" xr:uid="{00000000-0005-0000-0000-000018480000}"/>
    <cellStyle name="40% - Accent2 3 2 3 2 3 4" xfId="23499" xr:uid="{00000000-0005-0000-0000-000019480000}"/>
    <cellStyle name="40% - Accent2 3 2 3 2 3 5" xfId="23500" xr:uid="{00000000-0005-0000-0000-00001A480000}"/>
    <cellStyle name="40% - Accent2 3 2 3 2 3_OATT calc" xfId="23501" xr:uid="{00000000-0005-0000-0000-00001B480000}"/>
    <cellStyle name="40% - Accent2 3 2 3 2 4" xfId="23502" xr:uid="{00000000-0005-0000-0000-00001C480000}"/>
    <cellStyle name="40% - Accent2 3 2 3 2 4 2" xfId="23503" xr:uid="{00000000-0005-0000-0000-00001D480000}"/>
    <cellStyle name="40% - Accent2 3 2 3 2 4 2 2" xfId="23504" xr:uid="{00000000-0005-0000-0000-00001E480000}"/>
    <cellStyle name="40% - Accent2 3 2 3 2 4 2 3" xfId="23505" xr:uid="{00000000-0005-0000-0000-00001F480000}"/>
    <cellStyle name="40% - Accent2 3 2 3 2 4 2_OATT calc" xfId="23506" xr:uid="{00000000-0005-0000-0000-000020480000}"/>
    <cellStyle name="40% - Accent2 3 2 3 2 4 3" xfId="23507" xr:uid="{00000000-0005-0000-0000-000021480000}"/>
    <cellStyle name="40% - Accent2 3 2 3 2 4 4" xfId="23508" xr:uid="{00000000-0005-0000-0000-000022480000}"/>
    <cellStyle name="40% - Accent2 3 2 3 2 4_OATT calc" xfId="23509" xr:uid="{00000000-0005-0000-0000-000023480000}"/>
    <cellStyle name="40% - Accent2 3 2 3 2 5" xfId="23510" xr:uid="{00000000-0005-0000-0000-000024480000}"/>
    <cellStyle name="40% - Accent2 3 2 3 2 5 2" xfId="23511" xr:uid="{00000000-0005-0000-0000-000025480000}"/>
    <cellStyle name="40% - Accent2 3 2 3 2 5 3" xfId="23512" xr:uid="{00000000-0005-0000-0000-000026480000}"/>
    <cellStyle name="40% - Accent2 3 2 3 2 5_OATT calc" xfId="23513" xr:uid="{00000000-0005-0000-0000-000027480000}"/>
    <cellStyle name="40% - Accent2 3 2 3 2 6" xfId="23514" xr:uid="{00000000-0005-0000-0000-000028480000}"/>
    <cellStyle name="40% - Accent2 3 2 3 2 7" xfId="23515" xr:uid="{00000000-0005-0000-0000-000029480000}"/>
    <cellStyle name="40% - Accent2 3 2 3 2 8" xfId="23516" xr:uid="{00000000-0005-0000-0000-00002A480000}"/>
    <cellStyle name="40% - Accent2 3 2 3 2 9" xfId="23517" xr:uid="{00000000-0005-0000-0000-00002B480000}"/>
    <cellStyle name="40% - Accent2 3 2 3 2_OATT calc" xfId="23518" xr:uid="{00000000-0005-0000-0000-00002C480000}"/>
    <cellStyle name="40% - Accent2 3 2 3 3" xfId="4606" xr:uid="{00000000-0005-0000-0000-00002D480000}"/>
    <cellStyle name="40% - Accent2 3 2 3 3 10" xfId="23519" xr:uid="{00000000-0005-0000-0000-00002E480000}"/>
    <cellStyle name="40% - Accent2 3 2 3 3 11" xfId="23520" xr:uid="{00000000-0005-0000-0000-00002F480000}"/>
    <cellStyle name="40% - Accent2 3 2 3 3 2" xfId="23521" xr:uid="{00000000-0005-0000-0000-000030480000}"/>
    <cellStyle name="40% - Accent2 3 2 3 3 2 2" xfId="23522" xr:uid="{00000000-0005-0000-0000-000031480000}"/>
    <cellStyle name="40% - Accent2 3 2 3 3 2 2 2" xfId="23523" xr:uid="{00000000-0005-0000-0000-000032480000}"/>
    <cellStyle name="40% - Accent2 3 2 3 3 2 2 3" xfId="23524" xr:uid="{00000000-0005-0000-0000-000033480000}"/>
    <cellStyle name="40% - Accent2 3 2 3 3 2 2_OATT calc" xfId="23525" xr:uid="{00000000-0005-0000-0000-000034480000}"/>
    <cellStyle name="40% - Accent2 3 2 3 3 2 3" xfId="23526" xr:uid="{00000000-0005-0000-0000-000035480000}"/>
    <cellStyle name="40% - Accent2 3 2 3 3 2 4" xfId="23527" xr:uid="{00000000-0005-0000-0000-000036480000}"/>
    <cellStyle name="40% - Accent2 3 2 3 3 2 5" xfId="23528" xr:uid="{00000000-0005-0000-0000-000037480000}"/>
    <cellStyle name="40% - Accent2 3 2 3 3 2_OATT calc" xfId="23529" xr:uid="{00000000-0005-0000-0000-000038480000}"/>
    <cellStyle name="40% - Accent2 3 2 3 3 3" xfId="23530" xr:uid="{00000000-0005-0000-0000-000039480000}"/>
    <cellStyle name="40% - Accent2 3 2 3 3 3 2" xfId="23531" xr:uid="{00000000-0005-0000-0000-00003A480000}"/>
    <cellStyle name="40% - Accent2 3 2 3 3 3 2 2" xfId="23532" xr:uid="{00000000-0005-0000-0000-00003B480000}"/>
    <cellStyle name="40% - Accent2 3 2 3 3 3 2 3" xfId="23533" xr:uid="{00000000-0005-0000-0000-00003C480000}"/>
    <cellStyle name="40% - Accent2 3 2 3 3 3 2_OATT calc" xfId="23534" xr:uid="{00000000-0005-0000-0000-00003D480000}"/>
    <cellStyle name="40% - Accent2 3 2 3 3 3 3" xfId="23535" xr:uid="{00000000-0005-0000-0000-00003E480000}"/>
    <cellStyle name="40% - Accent2 3 2 3 3 3 4" xfId="23536" xr:uid="{00000000-0005-0000-0000-00003F480000}"/>
    <cellStyle name="40% - Accent2 3 2 3 3 3_OATT calc" xfId="23537" xr:uid="{00000000-0005-0000-0000-000040480000}"/>
    <cellStyle name="40% - Accent2 3 2 3 3 4" xfId="23538" xr:uid="{00000000-0005-0000-0000-000041480000}"/>
    <cellStyle name="40% - Accent2 3 2 3 3 4 2" xfId="23539" xr:uid="{00000000-0005-0000-0000-000042480000}"/>
    <cellStyle name="40% - Accent2 3 2 3 3 4 3" xfId="23540" xr:uid="{00000000-0005-0000-0000-000043480000}"/>
    <cellStyle name="40% - Accent2 3 2 3 3 4_OATT calc" xfId="23541" xr:uid="{00000000-0005-0000-0000-000044480000}"/>
    <cellStyle name="40% - Accent2 3 2 3 3 5" xfId="23542" xr:uid="{00000000-0005-0000-0000-000045480000}"/>
    <cellStyle name="40% - Accent2 3 2 3 3 6" xfId="23543" xr:uid="{00000000-0005-0000-0000-000046480000}"/>
    <cellStyle name="40% - Accent2 3 2 3 3 7" xfId="23544" xr:uid="{00000000-0005-0000-0000-000047480000}"/>
    <cellStyle name="40% - Accent2 3 2 3 3 8" xfId="23545" xr:uid="{00000000-0005-0000-0000-000048480000}"/>
    <cellStyle name="40% - Accent2 3 2 3 3 9" xfId="23546" xr:uid="{00000000-0005-0000-0000-000049480000}"/>
    <cellStyle name="40% - Accent2 3 2 3 3_OATT calc" xfId="23547" xr:uid="{00000000-0005-0000-0000-00004A480000}"/>
    <cellStyle name="40% - Accent2 3 2 3 4" xfId="5506" xr:uid="{00000000-0005-0000-0000-00004B480000}"/>
    <cellStyle name="40% - Accent2 3 2 3 4 2" xfId="23548" xr:uid="{00000000-0005-0000-0000-00004C480000}"/>
    <cellStyle name="40% - Accent2 3 2 3 4 2 2" xfId="23549" xr:uid="{00000000-0005-0000-0000-00004D480000}"/>
    <cellStyle name="40% - Accent2 3 2 3 4 2 3" xfId="23550" xr:uid="{00000000-0005-0000-0000-00004E480000}"/>
    <cellStyle name="40% - Accent2 3 2 3 4 2_OATT calc" xfId="23551" xr:uid="{00000000-0005-0000-0000-00004F480000}"/>
    <cellStyle name="40% - Accent2 3 2 3 4 3" xfId="23552" xr:uid="{00000000-0005-0000-0000-000050480000}"/>
    <cellStyle name="40% - Accent2 3 2 3 4 4" xfId="23553" xr:uid="{00000000-0005-0000-0000-000051480000}"/>
    <cellStyle name="40% - Accent2 3 2 3 4 5" xfId="23554" xr:uid="{00000000-0005-0000-0000-000052480000}"/>
    <cellStyle name="40% - Accent2 3 2 3 4_OATT calc" xfId="23555" xr:uid="{00000000-0005-0000-0000-000053480000}"/>
    <cellStyle name="40% - Accent2 3 2 3 5" xfId="23556" xr:uid="{00000000-0005-0000-0000-000054480000}"/>
    <cellStyle name="40% - Accent2 3 2 3 5 2" xfId="23557" xr:uid="{00000000-0005-0000-0000-000055480000}"/>
    <cellStyle name="40% - Accent2 3 2 3 5 2 2" xfId="23558" xr:uid="{00000000-0005-0000-0000-000056480000}"/>
    <cellStyle name="40% - Accent2 3 2 3 5 2 3" xfId="23559" xr:uid="{00000000-0005-0000-0000-000057480000}"/>
    <cellStyle name="40% - Accent2 3 2 3 5 2_OATT calc" xfId="23560" xr:uid="{00000000-0005-0000-0000-000058480000}"/>
    <cellStyle name="40% - Accent2 3 2 3 5 3" xfId="23561" xr:uid="{00000000-0005-0000-0000-000059480000}"/>
    <cellStyle name="40% - Accent2 3 2 3 5 4" xfId="23562" xr:uid="{00000000-0005-0000-0000-00005A480000}"/>
    <cellStyle name="40% - Accent2 3 2 3 5_OATT calc" xfId="23563" xr:uid="{00000000-0005-0000-0000-00005B480000}"/>
    <cellStyle name="40% - Accent2 3 2 3 6" xfId="23564" xr:uid="{00000000-0005-0000-0000-00005C480000}"/>
    <cellStyle name="40% - Accent2 3 2 3 6 2" xfId="23565" xr:uid="{00000000-0005-0000-0000-00005D480000}"/>
    <cellStyle name="40% - Accent2 3 2 3 6 3" xfId="23566" xr:uid="{00000000-0005-0000-0000-00005E480000}"/>
    <cellStyle name="40% - Accent2 3 2 3 6_OATT calc" xfId="23567" xr:uid="{00000000-0005-0000-0000-00005F480000}"/>
    <cellStyle name="40% - Accent2 3 2 3 7" xfId="23568" xr:uid="{00000000-0005-0000-0000-000060480000}"/>
    <cellStyle name="40% - Accent2 3 2 3 8" xfId="23569" xr:uid="{00000000-0005-0000-0000-000061480000}"/>
    <cellStyle name="40% - Accent2 3 2 3 9" xfId="23570" xr:uid="{00000000-0005-0000-0000-000062480000}"/>
    <cellStyle name="40% - Accent2 3 2 3_OATT calc" xfId="23571" xr:uid="{00000000-0005-0000-0000-000063480000}"/>
    <cellStyle name="40% - Accent2 3 2 4" xfId="3653" xr:uid="{00000000-0005-0000-0000-000064480000}"/>
    <cellStyle name="40% - Accent2 3 2 4 10" xfId="23572" xr:uid="{00000000-0005-0000-0000-000065480000}"/>
    <cellStyle name="40% - Accent2 3 2 4 11" xfId="23573" xr:uid="{00000000-0005-0000-0000-000066480000}"/>
    <cellStyle name="40% - Accent2 3 2 4 2" xfId="4754" xr:uid="{00000000-0005-0000-0000-000067480000}"/>
    <cellStyle name="40% - Accent2 3 2 4 2 10" xfId="23574" xr:uid="{00000000-0005-0000-0000-000068480000}"/>
    <cellStyle name="40% - Accent2 3 2 4 2 11" xfId="23575" xr:uid="{00000000-0005-0000-0000-000069480000}"/>
    <cellStyle name="40% - Accent2 3 2 4 2 2" xfId="23576" xr:uid="{00000000-0005-0000-0000-00006A480000}"/>
    <cellStyle name="40% - Accent2 3 2 4 2 2 2" xfId="23577" xr:uid="{00000000-0005-0000-0000-00006B480000}"/>
    <cellStyle name="40% - Accent2 3 2 4 2 2 2 2" xfId="23578" xr:uid="{00000000-0005-0000-0000-00006C480000}"/>
    <cellStyle name="40% - Accent2 3 2 4 2 2 2 3" xfId="23579" xr:uid="{00000000-0005-0000-0000-00006D480000}"/>
    <cellStyle name="40% - Accent2 3 2 4 2 2 2_OATT calc" xfId="23580" xr:uid="{00000000-0005-0000-0000-00006E480000}"/>
    <cellStyle name="40% - Accent2 3 2 4 2 2 3" xfId="23581" xr:uid="{00000000-0005-0000-0000-00006F480000}"/>
    <cellStyle name="40% - Accent2 3 2 4 2 2 4" xfId="23582" xr:uid="{00000000-0005-0000-0000-000070480000}"/>
    <cellStyle name="40% - Accent2 3 2 4 2 2 5" xfId="23583" xr:uid="{00000000-0005-0000-0000-000071480000}"/>
    <cellStyle name="40% - Accent2 3 2 4 2 2_OATT calc" xfId="23584" xr:uid="{00000000-0005-0000-0000-000072480000}"/>
    <cellStyle name="40% - Accent2 3 2 4 2 3" xfId="23585" xr:uid="{00000000-0005-0000-0000-000073480000}"/>
    <cellStyle name="40% - Accent2 3 2 4 2 3 2" xfId="23586" xr:uid="{00000000-0005-0000-0000-000074480000}"/>
    <cellStyle name="40% - Accent2 3 2 4 2 3 2 2" xfId="23587" xr:uid="{00000000-0005-0000-0000-000075480000}"/>
    <cellStyle name="40% - Accent2 3 2 4 2 3 2 3" xfId="23588" xr:uid="{00000000-0005-0000-0000-000076480000}"/>
    <cellStyle name="40% - Accent2 3 2 4 2 3 2_OATT calc" xfId="23589" xr:uid="{00000000-0005-0000-0000-000077480000}"/>
    <cellStyle name="40% - Accent2 3 2 4 2 3 3" xfId="23590" xr:uid="{00000000-0005-0000-0000-000078480000}"/>
    <cellStyle name="40% - Accent2 3 2 4 2 3 4" xfId="23591" xr:uid="{00000000-0005-0000-0000-000079480000}"/>
    <cellStyle name="40% - Accent2 3 2 4 2 3_OATT calc" xfId="23592" xr:uid="{00000000-0005-0000-0000-00007A480000}"/>
    <cellStyle name="40% - Accent2 3 2 4 2 4" xfId="23593" xr:uid="{00000000-0005-0000-0000-00007B480000}"/>
    <cellStyle name="40% - Accent2 3 2 4 2 4 2" xfId="23594" xr:uid="{00000000-0005-0000-0000-00007C480000}"/>
    <cellStyle name="40% - Accent2 3 2 4 2 4 3" xfId="23595" xr:uid="{00000000-0005-0000-0000-00007D480000}"/>
    <cellStyle name="40% - Accent2 3 2 4 2 4_OATT calc" xfId="23596" xr:uid="{00000000-0005-0000-0000-00007E480000}"/>
    <cellStyle name="40% - Accent2 3 2 4 2 5" xfId="23597" xr:uid="{00000000-0005-0000-0000-00007F480000}"/>
    <cellStyle name="40% - Accent2 3 2 4 2 6" xfId="23598" xr:uid="{00000000-0005-0000-0000-000080480000}"/>
    <cellStyle name="40% - Accent2 3 2 4 2 7" xfId="23599" xr:uid="{00000000-0005-0000-0000-000081480000}"/>
    <cellStyle name="40% - Accent2 3 2 4 2 8" xfId="23600" xr:uid="{00000000-0005-0000-0000-000082480000}"/>
    <cellStyle name="40% - Accent2 3 2 4 2 9" xfId="23601" xr:uid="{00000000-0005-0000-0000-000083480000}"/>
    <cellStyle name="40% - Accent2 3 2 4 2_OATT calc" xfId="23602" xr:uid="{00000000-0005-0000-0000-000084480000}"/>
    <cellStyle name="40% - Accent2 3 2 4 3" xfId="5715" xr:uid="{00000000-0005-0000-0000-000085480000}"/>
    <cellStyle name="40% - Accent2 3 2 4 3 2" xfId="23603" xr:uid="{00000000-0005-0000-0000-000086480000}"/>
    <cellStyle name="40% - Accent2 3 2 4 3 2 2" xfId="23604" xr:uid="{00000000-0005-0000-0000-000087480000}"/>
    <cellStyle name="40% - Accent2 3 2 4 3 2 3" xfId="23605" xr:uid="{00000000-0005-0000-0000-000088480000}"/>
    <cellStyle name="40% - Accent2 3 2 4 3 2_OATT calc" xfId="23606" xr:uid="{00000000-0005-0000-0000-000089480000}"/>
    <cellStyle name="40% - Accent2 3 2 4 3 3" xfId="23607" xr:uid="{00000000-0005-0000-0000-00008A480000}"/>
    <cellStyle name="40% - Accent2 3 2 4 3 4" xfId="23608" xr:uid="{00000000-0005-0000-0000-00008B480000}"/>
    <cellStyle name="40% - Accent2 3 2 4 3 5" xfId="23609" xr:uid="{00000000-0005-0000-0000-00008C480000}"/>
    <cellStyle name="40% - Accent2 3 2 4 3_OATT calc" xfId="23610" xr:uid="{00000000-0005-0000-0000-00008D480000}"/>
    <cellStyle name="40% - Accent2 3 2 4 4" xfId="23611" xr:uid="{00000000-0005-0000-0000-00008E480000}"/>
    <cellStyle name="40% - Accent2 3 2 4 4 2" xfId="23612" xr:uid="{00000000-0005-0000-0000-00008F480000}"/>
    <cellStyle name="40% - Accent2 3 2 4 4 2 2" xfId="23613" xr:uid="{00000000-0005-0000-0000-000090480000}"/>
    <cellStyle name="40% - Accent2 3 2 4 4 2 3" xfId="23614" xr:uid="{00000000-0005-0000-0000-000091480000}"/>
    <cellStyle name="40% - Accent2 3 2 4 4 2_OATT calc" xfId="23615" xr:uid="{00000000-0005-0000-0000-000092480000}"/>
    <cellStyle name="40% - Accent2 3 2 4 4 3" xfId="23616" xr:uid="{00000000-0005-0000-0000-000093480000}"/>
    <cellStyle name="40% - Accent2 3 2 4 4 4" xfId="23617" xr:uid="{00000000-0005-0000-0000-000094480000}"/>
    <cellStyle name="40% - Accent2 3 2 4 4_OATT calc" xfId="23618" xr:uid="{00000000-0005-0000-0000-000095480000}"/>
    <cellStyle name="40% - Accent2 3 2 4 5" xfId="23619" xr:uid="{00000000-0005-0000-0000-000096480000}"/>
    <cellStyle name="40% - Accent2 3 2 4 5 2" xfId="23620" xr:uid="{00000000-0005-0000-0000-000097480000}"/>
    <cellStyle name="40% - Accent2 3 2 4 5 3" xfId="23621" xr:uid="{00000000-0005-0000-0000-000098480000}"/>
    <cellStyle name="40% - Accent2 3 2 4 5_OATT calc" xfId="23622" xr:uid="{00000000-0005-0000-0000-000099480000}"/>
    <cellStyle name="40% - Accent2 3 2 4 6" xfId="23623" xr:uid="{00000000-0005-0000-0000-00009A480000}"/>
    <cellStyle name="40% - Accent2 3 2 4 7" xfId="23624" xr:uid="{00000000-0005-0000-0000-00009B480000}"/>
    <cellStyle name="40% - Accent2 3 2 4 8" xfId="23625" xr:uid="{00000000-0005-0000-0000-00009C480000}"/>
    <cellStyle name="40% - Accent2 3 2 4 9" xfId="23626" xr:uid="{00000000-0005-0000-0000-00009D480000}"/>
    <cellStyle name="40% - Accent2 3 2 4_OATT calc" xfId="23627" xr:uid="{00000000-0005-0000-0000-00009E480000}"/>
    <cellStyle name="40% - Accent2 3 2 5" xfId="4336" xr:uid="{00000000-0005-0000-0000-00009F480000}"/>
    <cellStyle name="40% - Accent2 3 2 5 10" xfId="23628" xr:uid="{00000000-0005-0000-0000-0000A0480000}"/>
    <cellStyle name="40% - Accent2 3 2 5 11" xfId="23629" xr:uid="{00000000-0005-0000-0000-0000A1480000}"/>
    <cellStyle name="40% - Accent2 3 2 5 2" xfId="23630" xr:uid="{00000000-0005-0000-0000-0000A2480000}"/>
    <cellStyle name="40% - Accent2 3 2 5 2 2" xfId="23631" xr:uid="{00000000-0005-0000-0000-0000A3480000}"/>
    <cellStyle name="40% - Accent2 3 2 5 2 2 2" xfId="23632" xr:uid="{00000000-0005-0000-0000-0000A4480000}"/>
    <cellStyle name="40% - Accent2 3 2 5 2 2 3" xfId="23633" xr:uid="{00000000-0005-0000-0000-0000A5480000}"/>
    <cellStyle name="40% - Accent2 3 2 5 2 2_OATT calc" xfId="23634" xr:uid="{00000000-0005-0000-0000-0000A6480000}"/>
    <cellStyle name="40% - Accent2 3 2 5 2 3" xfId="23635" xr:uid="{00000000-0005-0000-0000-0000A7480000}"/>
    <cellStyle name="40% - Accent2 3 2 5 2 4" xfId="23636" xr:uid="{00000000-0005-0000-0000-0000A8480000}"/>
    <cellStyle name="40% - Accent2 3 2 5 2 5" xfId="23637" xr:uid="{00000000-0005-0000-0000-0000A9480000}"/>
    <cellStyle name="40% - Accent2 3 2 5 2_OATT calc" xfId="23638" xr:uid="{00000000-0005-0000-0000-0000AA480000}"/>
    <cellStyle name="40% - Accent2 3 2 5 3" xfId="23639" xr:uid="{00000000-0005-0000-0000-0000AB480000}"/>
    <cellStyle name="40% - Accent2 3 2 5 3 2" xfId="23640" xr:uid="{00000000-0005-0000-0000-0000AC480000}"/>
    <cellStyle name="40% - Accent2 3 2 5 3 2 2" xfId="23641" xr:uid="{00000000-0005-0000-0000-0000AD480000}"/>
    <cellStyle name="40% - Accent2 3 2 5 3 2 3" xfId="23642" xr:uid="{00000000-0005-0000-0000-0000AE480000}"/>
    <cellStyle name="40% - Accent2 3 2 5 3 2_OATT calc" xfId="23643" xr:uid="{00000000-0005-0000-0000-0000AF480000}"/>
    <cellStyle name="40% - Accent2 3 2 5 3 3" xfId="23644" xr:uid="{00000000-0005-0000-0000-0000B0480000}"/>
    <cellStyle name="40% - Accent2 3 2 5 3 4" xfId="23645" xr:uid="{00000000-0005-0000-0000-0000B1480000}"/>
    <cellStyle name="40% - Accent2 3 2 5 3_OATT calc" xfId="23646" xr:uid="{00000000-0005-0000-0000-0000B2480000}"/>
    <cellStyle name="40% - Accent2 3 2 5 4" xfId="23647" xr:uid="{00000000-0005-0000-0000-0000B3480000}"/>
    <cellStyle name="40% - Accent2 3 2 5 4 2" xfId="23648" xr:uid="{00000000-0005-0000-0000-0000B4480000}"/>
    <cellStyle name="40% - Accent2 3 2 5 4 3" xfId="23649" xr:uid="{00000000-0005-0000-0000-0000B5480000}"/>
    <cellStyle name="40% - Accent2 3 2 5 4_OATT calc" xfId="23650" xr:uid="{00000000-0005-0000-0000-0000B6480000}"/>
    <cellStyle name="40% - Accent2 3 2 5 5" xfId="23651" xr:uid="{00000000-0005-0000-0000-0000B7480000}"/>
    <cellStyle name="40% - Accent2 3 2 5 6" xfId="23652" xr:uid="{00000000-0005-0000-0000-0000B8480000}"/>
    <cellStyle name="40% - Accent2 3 2 5 7" xfId="23653" xr:uid="{00000000-0005-0000-0000-0000B9480000}"/>
    <cellStyle name="40% - Accent2 3 2 5 8" xfId="23654" xr:uid="{00000000-0005-0000-0000-0000BA480000}"/>
    <cellStyle name="40% - Accent2 3 2 5 9" xfId="23655" xr:uid="{00000000-0005-0000-0000-0000BB480000}"/>
    <cellStyle name="40% - Accent2 3 2 5_OATT calc" xfId="23656" xr:uid="{00000000-0005-0000-0000-0000BC480000}"/>
    <cellStyle name="40% - Accent2 3 2 6" xfId="5236" xr:uid="{00000000-0005-0000-0000-0000BD480000}"/>
    <cellStyle name="40% - Accent2 3 2 6 2" xfId="23657" xr:uid="{00000000-0005-0000-0000-0000BE480000}"/>
    <cellStyle name="40% - Accent2 3 2 6 2 2" xfId="23658" xr:uid="{00000000-0005-0000-0000-0000BF480000}"/>
    <cellStyle name="40% - Accent2 3 2 6 2 3" xfId="23659" xr:uid="{00000000-0005-0000-0000-0000C0480000}"/>
    <cellStyle name="40% - Accent2 3 2 6 2_OATT calc" xfId="23660" xr:uid="{00000000-0005-0000-0000-0000C1480000}"/>
    <cellStyle name="40% - Accent2 3 2 6 3" xfId="23661" xr:uid="{00000000-0005-0000-0000-0000C2480000}"/>
    <cellStyle name="40% - Accent2 3 2 6 4" xfId="23662" xr:uid="{00000000-0005-0000-0000-0000C3480000}"/>
    <cellStyle name="40% - Accent2 3 2 6 5" xfId="23663" xr:uid="{00000000-0005-0000-0000-0000C4480000}"/>
    <cellStyle name="40% - Accent2 3 2 6_OATT calc" xfId="23664" xr:uid="{00000000-0005-0000-0000-0000C5480000}"/>
    <cellStyle name="40% - Accent2 3 2 7" xfId="23665" xr:uid="{00000000-0005-0000-0000-0000C6480000}"/>
    <cellStyle name="40% - Accent2 3 2 7 2" xfId="23666" xr:uid="{00000000-0005-0000-0000-0000C7480000}"/>
    <cellStyle name="40% - Accent2 3 2 7 2 2" xfId="23667" xr:uid="{00000000-0005-0000-0000-0000C8480000}"/>
    <cellStyle name="40% - Accent2 3 2 7 2 3" xfId="23668" xr:uid="{00000000-0005-0000-0000-0000C9480000}"/>
    <cellStyle name="40% - Accent2 3 2 7 2_OATT calc" xfId="23669" xr:uid="{00000000-0005-0000-0000-0000CA480000}"/>
    <cellStyle name="40% - Accent2 3 2 7 3" xfId="23670" xr:uid="{00000000-0005-0000-0000-0000CB480000}"/>
    <cellStyle name="40% - Accent2 3 2 7 4" xfId="23671" xr:uid="{00000000-0005-0000-0000-0000CC480000}"/>
    <cellStyle name="40% - Accent2 3 2 7_OATT calc" xfId="23672" xr:uid="{00000000-0005-0000-0000-0000CD480000}"/>
    <cellStyle name="40% - Accent2 3 2 8" xfId="23673" xr:uid="{00000000-0005-0000-0000-0000CE480000}"/>
    <cellStyle name="40% - Accent2 3 2 8 2" xfId="23674" xr:uid="{00000000-0005-0000-0000-0000CF480000}"/>
    <cellStyle name="40% - Accent2 3 2 8 3" xfId="23675" xr:uid="{00000000-0005-0000-0000-0000D0480000}"/>
    <cellStyle name="40% - Accent2 3 2 8_OATT calc" xfId="23676" xr:uid="{00000000-0005-0000-0000-0000D1480000}"/>
    <cellStyle name="40% - Accent2 3 2 9" xfId="23677" xr:uid="{00000000-0005-0000-0000-0000D2480000}"/>
    <cellStyle name="40% - Accent2 3 2_OATT calc" xfId="23678" xr:uid="{00000000-0005-0000-0000-0000D3480000}"/>
    <cellStyle name="40% - Accent2 3 3" xfId="3127" xr:uid="{00000000-0005-0000-0000-0000D4480000}"/>
    <cellStyle name="40% - Accent2 3 3 10" xfId="23679" xr:uid="{00000000-0005-0000-0000-0000D5480000}"/>
    <cellStyle name="40% - Accent2 3 3 11" xfId="23680" xr:uid="{00000000-0005-0000-0000-0000D6480000}"/>
    <cellStyle name="40% - Accent2 3 3 12" xfId="23681" xr:uid="{00000000-0005-0000-0000-0000D7480000}"/>
    <cellStyle name="40% - Accent2 3 3 2" xfId="3713" xr:uid="{00000000-0005-0000-0000-0000D8480000}"/>
    <cellStyle name="40% - Accent2 3 3 2 10" xfId="23682" xr:uid="{00000000-0005-0000-0000-0000D9480000}"/>
    <cellStyle name="40% - Accent2 3 3 2 11" xfId="23683" xr:uid="{00000000-0005-0000-0000-0000DA480000}"/>
    <cellStyle name="40% - Accent2 3 3 2 2" xfId="4814" xr:uid="{00000000-0005-0000-0000-0000DB480000}"/>
    <cellStyle name="40% - Accent2 3 3 2 2 10" xfId="23684" xr:uid="{00000000-0005-0000-0000-0000DC480000}"/>
    <cellStyle name="40% - Accent2 3 3 2 2 11" xfId="23685" xr:uid="{00000000-0005-0000-0000-0000DD480000}"/>
    <cellStyle name="40% - Accent2 3 3 2 2 2" xfId="23686" xr:uid="{00000000-0005-0000-0000-0000DE480000}"/>
    <cellStyle name="40% - Accent2 3 3 2 2 2 2" xfId="23687" xr:uid="{00000000-0005-0000-0000-0000DF480000}"/>
    <cellStyle name="40% - Accent2 3 3 2 2 2 2 2" xfId="23688" xr:uid="{00000000-0005-0000-0000-0000E0480000}"/>
    <cellStyle name="40% - Accent2 3 3 2 2 2 2 3" xfId="23689" xr:uid="{00000000-0005-0000-0000-0000E1480000}"/>
    <cellStyle name="40% - Accent2 3 3 2 2 2 2_OATT calc" xfId="23690" xr:uid="{00000000-0005-0000-0000-0000E2480000}"/>
    <cellStyle name="40% - Accent2 3 3 2 2 2 3" xfId="23691" xr:uid="{00000000-0005-0000-0000-0000E3480000}"/>
    <cellStyle name="40% - Accent2 3 3 2 2 2 4" xfId="23692" xr:uid="{00000000-0005-0000-0000-0000E4480000}"/>
    <cellStyle name="40% - Accent2 3 3 2 2 2 5" xfId="23693" xr:uid="{00000000-0005-0000-0000-0000E5480000}"/>
    <cellStyle name="40% - Accent2 3 3 2 2 2_OATT calc" xfId="23694" xr:uid="{00000000-0005-0000-0000-0000E6480000}"/>
    <cellStyle name="40% - Accent2 3 3 2 2 3" xfId="23695" xr:uid="{00000000-0005-0000-0000-0000E7480000}"/>
    <cellStyle name="40% - Accent2 3 3 2 2 3 2" xfId="23696" xr:uid="{00000000-0005-0000-0000-0000E8480000}"/>
    <cellStyle name="40% - Accent2 3 3 2 2 3 2 2" xfId="23697" xr:uid="{00000000-0005-0000-0000-0000E9480000}"/>
    <cellStyle name="40% - Accent2 3 3 2 2 3 2 3" xfId="23698" xr:uid="{00000000-0005-0000-0000-0000EA480000}"/>
    <cellStyle name="40% - Accent2 3 3 2 2 3 2_OATT calc" xfId="23699" xr:uid="{00000000-0005-0000-0000-0000EB480000}"/>
    <cellStyle name="40% - Accent2 3 3 2 2 3 3" xfId="23700" xr:uid="{00000000-0005-0000-0000-0000EC480000}"/>
    <cellStyle name="40% - Accent2 3 3 2 2 3 4" xfId="23701" xr:uid="{00000000-0005-0000-0000-0000ED480000}"/>
    <cellStyle name="40% - Accent2 3 3 2 2 3_OATT calc" xfId="23702" xr:uid="{00000000-0005-0000-0000-0000EE480000}"/>
    <cellStyle name="40% - Accent2 3 3 2 2 4" xfId="23703" xr:uid="{00000000-0005-0000-0000-0000EF480000}"/>
    <cellStyle name="40% - Accent2 3 3 2 2 4 2" xfId="23704" xr:uid="{00000000-0005-0000-0000-0000F0480000}"/>
    <cellStyle name="40% - Accent2 3 3 2 2 4 3" xfId="23705" xr:uid="{00000000-0005-0000-0000-0000F1480000}"/>
    <cellStyle name="40% - Accent2 3 3 2 2 4_OATT calc" xfId="23706" xr:uid="{00000000-0005-0000-0000-0000F2480000}"/>
    <cellStyle name="40% - Accent2 3 3 2 2 5" xfId="23707" xr:uid="{00000000-0005-0000-0000-0000F3480000}"/>
    <cellStyle name="40% - Accent2 3 3 2 2 6" xfId="23708" xr:uid="{00000000-0005-0000-0000-0000F4480000}"/>
    <cellStyle name="40% - Accent2 3 3 2 2 7" xfId="23709" xr:uid="{00000000-0005-0000-0000-0000F5480000}"/>
    <cellStyle name="40% - Accent2 3 3 2 2 8" xfId="23710" xr:uid="{00000000-0005-0000-0000-0000F6480000}"/>
    <cellStyle name="40% - Accent2 3 3 2 2 9" xfId="23711" xr:uid="{00000000-0005-0000-0000-0000F7480000}"/>
    <cellStyle name="40% - Accent2 3 3 2 2_OATT calc" xfId="23712" xr:uid="{00000000-0005-0000-0000-0000F8480000}"/>
    <cellStyle name="40% - Accent2 3 3 2 3" xfId="5773" xr:uid="{00000000-0005-0000-0000-0000F9480000}"/>
    <cellStyle name="40% - Accent2 3 3 2 3 2" xfId="23713" xr:uid="{00000000-0005-0000-0000-0000FA480000}"/>
    <cellStyle name="40% - Accent2 3 3 2 3 2 2" xfId="23714" xr:uid="{00000000-0005-0000-0000-0000FB480000}"/>
    <cellStyle name="40% - Accent2 3 3 2 3 2 3" xfId="23715" xr:uid="{00000000-0005-0000-0000-0000FC480000}"/>
    <cellStyle name="40% - Accent2 3 3 2 3 2_OATT calc" xfId="23716" xr:uid="{00000000-0005-0000-0000-0000FD480000}"/>
    <cellStyle name="40% - Accent2 3 3 2 3 3" xfId="23717" xr:uid="{00000000-0005-0000-0000-0000FE480000}"/>
    <cellStyle name="40% - Accent2 3 3 2 3 4" xfId="23718" xr:uid="{00000000-0005-0000-0000-0000FF480000}"/>
    <cellStyle name="40% - Accent2 3 3 2 3 5" xfId="23719" xr:uid="{00000000-0005-0000-0000-000000490000}"/>
    <cellStyle name="40% - Accent2 3 3 2 3_OATT calc" xfId="23720" xr:uid="{00000000-0005-0000-0000-000001490000}"/>
    <cellStyle name="40% - Accent2 3 3 2 4" xfId="23721" xr:uid="{00000000-0005-0000-0000-000002490000}"/>
    <cellStyle name="40% - Accent2 3 3 2 4 2" xfId="23722" xr:uid="{00000000-0005-0000-0000-000003490000}"/>
    <cellStyle name="40% - Accent2 3 3 2 4 2 2" xfId="23723" xr:uid="{00000000-0005-0000-0000-000004490000}"/>
    <cellStyle name="40% - Accent2 3 3 2 4 2 3" xfId="23724" xr:uid="{00000000-0005-0000-0000-000005490000}"/>
    <cellStyle name="40% - Accent2 3 3 2 4 2_OATT calc" xfId="23725" xr:uid="{00000000-0005-0000-0000-000006490000}"/>
    <cellStyle name="40% - Accent2 3 3 2 4 3" xfId="23726" xr:uid="{00000000-0005-0000-0000-000007490000}"/>
    <cellStyle name="40% - Accent2 3 3 2 4 4" xfId="23727" xr:uid="{00000000-0005-0000-0000-000008490000}"/>
    <cellStyle name="40% - Accent2 3 3 2 4_OATT calc" xfId="23728" xr:uid="{00000000-0005-0000-0000-000009490000}"/>
    <cellStyle name="40% - Accent2 3 3 2 5" xfId="23729" xr:uid="{00000000-0005-0000-0000-00000A490000}"/>
    <cellStyle name="40% - Accent2 3 3 2 5 2" xfId="23730" xr:uid="{00000000-0005-0000-0000-00000B490000}"/>
    <cellStyle name="40% - Accent2 3 3 2 5 3" xfId="23731" xr:uid="{00000000-0005-0000-0000-00000C490000}"/>
    <cellStyle name="40% - Accent2 3 3 2 5_OATT calc" xfId="23732" xr:uid="{00000000-0005-0000-0000-00000D490000}"/>
    <cellStyle name="40% - Accent2 3 3 2 6" xfId="23733" xr:uid="{00000000-0005-0000-0000-00000E490000}"/>
    <cellStyle name="40% - Accent2 3 3 2 7" xfId="23734" xr:uid="{00000000-0005-0000-0000-00000F490000}"/>
    <cellStyle name="40% - Accent2 3 3 2 8" xfId="23735" xr:uid="{00000000-0005-0000-0000-000010490000}"/>
    <cellStyle name="40% - Accent2 3 3 2 9" xfId="23736" xr:uid="{00000000-0005-0000-0000-000011490000}"/>
    <cellStyle name="40% - Accent2 3 3 2_OATT calc" xfId="23737" xr:uid="{00000000-0005-0000-0000-000012490000}"/>
    <cellStyle name="40% - Accent2 3 3 3" xfId="4396" xr:uid="{00000000-0005-0000-0000-000013490000}"/>
    <cellStyle name="40% - Accent2 3 3 3 10" xfId="23738" xr:uid="{00000000-0005-0000-0000-000014490000}"/>
    <cellStyle name="40% - Accent2 3 3 3 11" xfId="23739" xr:uid="{00000000-0005-0000-0000-000015490000}"/>
    <cellStyle name="40% - Accent2 3 3 3 2" xfId="23740" xr:uid="{00000000-0005-0000-0000-000016490000}"/>
    <cellStyle name="40% - Accent2 3 3 3 2 2" xfId="23741" xr:uid="{00000000-0005-0000-0000-000017490000}"/>
    <cellStyle name="40% - Accent2 3 3 3 2 2 2" xfId="23742" xr:uid="{00000000-0005-0000-0000-000018490000}"/>
    <cellStyle name="40% - Accent2 3 3 3 2 2 3" xfId="23743" xr:uid="{00000000-0005-0000-0000-000019490000}"/>
    <cellStyle name="40% - Accent2 3 3 3 2 2_OATT calc" xfId="23744" xr:uid="{00000000-0005-0000-0000-00001A490000}"/>
    <cellStyle name="40% - Accent2 3 3 3 2 3" xfId="23745" xr:uid="{00000000-0005-0000-0000-00001B490000}"/>
    <cellStyle name="40% - Accent2 3 3 3 2 4" xfId="23746" xr:uid="{00000000-0005-0000-0000-00001C490000}"/>
    <cellStyle name="40% - Accent2 3 3 3 2 5" xfId="23747" xr:uid="{00000000-0005-0000-0000-00001D490000}"/>
    <cellStyle name="40% - Accent2 3 3 3 2_OATT calc" xfId="23748" xr:uid="{00000000-0005-0000-0000-00001E490000}"/>
    <cellStyle name="40% - Accent2 3 3 3 3" xfId="23749" xr:uid="{00000000-0005-0000-0000-00001F490000}"/>
    <cellStyle name="40% - Accent2 3 3 3 3 2" xfId="23750" xr:uid="{00000000-0005-0000-0000-000020490000}"/>
    <cellStyle name="40% - Accent2 3 3 3 3 2 2" xfId="23751" xr:uid="{00000000-0005-0000-0000-000021490000}"/>
    <cellStyle name="40% - Accent2 3 3 3 3 2 3" xfId="23752" xr:uid="{00000000-0005-0000-0000-000022490000}"/>
    <cellStyle name="40% - Accent2 3 3 3 3 2_OATT calc" xfId="23753" xr:uid="{00000000-0005-0000-0000-000023490000}"/>
    <cellStyle name="40% - Accent2 3 3 3 3 3" xfId="23754" xr:uid="{00000000-0005-0000-0000-000024490000}"/>
    <cellStyle name="40% - Accent2 3 3 3 3 4" xfId="23755" xr:uid="{00000000-0005-0000-0000-000025490000}"/>
    <cellStyle name="40% - Accent2 3 3 3 3_OATT calc" xfId="23756" xr:uid="{00000000-0005-0000-0000-000026490000}"/>
    <cellStyle name="40% - Accent2 3 3 3 4" xfId="23757" xr:uid="{00000000-0005-0000-0000-000027490000}"/>
    <cellStyle name="40% - Accent2 3 3 3 4 2" xfId="23758" xr:uid="{00000000-0005-0000-0000-000028490000}"/>
    <cellStyle name="40% - Accent2 3 3 3 4 3" xfId="23759" xr:uid="{00000000-0005-0000-0000-000029490000}"/>
    <cellStyle name="40% - Accent2 3 3 3 4_OATT calc" xfId="23760" xr:uid="{00000000-0005-0000-0000-00002A490000}"/>
    <cellStyle name="40% - Accent2 3 3 3 5" xfId="23761" xr:uid="{00000000-0005-0000-0000-00002B490000}"/>
    <cellStyle name="40% - Accent2 3 3 3 6" xfId="23762" xr:uid="{00000000-0005-0000-0000-00002C490000}"/>
    <cellStyle name="40% - Accent2 3 3 3 7" xfId="23763" xr:uid="{00000000-0005-0000-0000-00002D490000}"/>
    <cellStyle name="40% - Accent2 3 3 3 8" xfId="23764" xr:uid="{00000000-0005-0000-0000-00002E490000}"/>
    <cellStyle name="40% - Accent2 3 3 3 9" xfId="23765" xr:uid="{00000000-0005-0000-0000-00002F490000}"/>
    <cellStyle name="40% - Accent2 3 3 3_OATT calc" xfId="23766" xr:uid="{00000000-0005-0000-0000-000030490000}"/>
    <cellStyle name="40% - Accent2 3 3 4" xfId="5296" xr:uid="{00000000-0005-0000-0000-000031490000}"/>
    <cellStyle name="40% - Accent2 3 3 4 2" xfId="23767" xr:uid="{00000000-0005-0000-0000-000032490000}"/>
    <cellStyle name="40% - Accent2 3 3 4 2 2" xfId="23768" xr:uid="{00000000-0005-0000-0000-000033490000}"/>
    <cellStyle name="40% - Accent2 3 3 4 2 3" xfId="23769" xr:uid="{00000000-0005-0000-0000-000034490000}"/>
    <cellStyle name="40% - Accent2 3 3 4 2_OATT calc" xfId="23770" xr:uid="{00000000-0005-0000-0000-000035490000}"/>
    <cellStyle name="40% - Accent2 3 3 4 3" xfId="23771" xr:uid="{00000000-0005-0000-0000-000036490000}"/>
    <cellStyle name="40% - Accent2 3 3 4 4" xfId="23772" xr:uid="{00000000-0005-0000-0000-000037490000}"/>
    <cellStyle name="40% - Accent2 3 3 4 5" xfId="23773" xr:uid="{00000000-0005-0000-0000-000038490000}"/>
    <cellStyle name="40% - Accent2 3 3 4_OATT calc" xfId="23774" xr:uid="{00000000-0005-0000-0000-000039490000}"/>
    <cellStyle name="40% - Accent2 3 3 5" xfId="23775" xr:uid="{00000000-0005-0000-0000-00003A490000}"/>
    <cellStyle name="40% - Accent2 3 3 5 2" xfId="23776" xr:uid="{00000000-0005-0000-0000-00003B490000}"/>
    <cellStyle name="40% - Accent2 3 3 5 2 2" xfId="23777" xr:uid="{00000000-0005-0000-0000-00003C490000}"/>
    <cellStyle name="40% - Accent2 3 3 5 2 3" xfId="23778" xr:uid="{00000000-0005-0000-0000-00003D490000}"/>
    <cellStyle name="40% - Accent2 3 3 5 2_OATT calc" xfId="23779" xr:uid="{00000000-0005-0000-0000-00003E490000}"/>
    <cellStyle name="40% - Accent2 3 3 5 3" xfId="23780" xr:uid="{00000000-0005-0000-0000-00003F490000}"/>
    <cellStyle name="40% - Accent2 3 3 5 4" xfId="23781" xr:uid="{00000000-0005-0000-0000-000040490000}"/>
    <cellStyle name="40% - Accent2 3 3 5_OATT calc" xfId="23782" xr:uid="{00000000-0005-0000-0000-000041490000}"/>
    <cellStyle name="40% - Accent2 3 3 6" xfId="23783" xr:uid="{00000000-0005-0000-0000-000042490000}"/>
    <cellStyle name="40% - Accent2 3 3 6 2" xfId="23784" xr:uid="{00000000-0005-0000-0000-000043490000}"/>
    <cellStyle name="40% - Accent2 3 3 6 3" xfId="23785" xr:uid="{00000000-0005-0000-0000-000044490000}"/>
    <cellStyle name="40% - Accent2 3 3 6_OATT calc" xfId="23786" xr:uid="{00000000-0005-0000-0000-000045490000}"/>
    <cellStyle name="40% - Accent2 3 3 7" xfId="23787" xr:uid="{00000000-0005-0000-0000-000046490000}"/>
    <cellStyle name="40% - Accent2 3 3 8" xfId="23788" xr:uid="{00000000-0005-0000-0000-000047490000}"/>
    <cellStyle name="40% - Accent2 3 3 9" xfId="23789" xr:uid="{00000000-0005-0000-0000-000048490000}"/>
    <cellStyle name="40% - Accent2 3 3_OATT calc" xfId="23790" xr:uid="{00000000-0005-0000-0000-000049490000}"/>
    <cellStyle name="40% - Accent2 3 4" xfId="3258" xr:uid="{00000000-0005-0000-0000-00004A490000}"/>
    <cellStyle name="40% - Accent2 3 4 10" xfId="23791" xr:uid="{00000000-0005-0000-0000-00004B490000}"/>
    <cellStyle name="40% - Accent2 3 4 11" xfId="23792" xr:uid="{00000000-0005-0000-0000-00004C490000}"/>
    <cellStyle name="40% - Accent2 3 4 12" xfId="23793" xr:uid="{00000000-0005-0000-0000-00004D490000}"/>
    <cellStyle name="40% - Accent2 3 4 2" xfId="3840" xr:uid="{00000000-0005-0000-0000-00004E490000}"/>
    <cellStyle name="40% - Accent2 3 4 2 10" xfId="23794" xr:uid="{00000000-0005-0000-0000-00004F490000}"/>
    <cellStyle name="40% - Accent2 3 4 2 11" xfId="23795" xr:uid="{00000000-0005-0000-0000-000050490000}"/>
    <cellStyle name="40% - Accent2 3 4 2 2" xfId="4940" xr:uid="{00000000-0005-0000-0000-000051490000}"/>
    <cellStyle name="40% - Accent2 3 4 2 2 10" xfId="23796" xr:uid="{00000000-0005-0000-0000-000052490000}"/>
    <cellStyle name="40% - Accent2 3 4 2 2 11" xfId="23797" xr:uid="{00000000-0005-0000-0000-000053490000}"/>
    <cellStyle name="40% - Accent2 3 4 2 2 2" xfId="23798" xr:uid="{00000000-0005-0000-0000-000054490000}"/>
    <cellStyle name="40% - Accent2 3 4 2 2 2 2" xfId="23799" xr:uid="{00000000-0005-0000-0000-000055490000}"/>
    <cellStyle name="40% - Accent2 3 4 2 2 2 2 2" xfId="23800" xr:uid="{00000000-0005-0000-0000-000056490000}"/>
    <cellStyle name="40% - Accent2 3 4 2 2 2 2 3" xfId="23801" xr:uid="{00000000-0005-0000-0000-000057490000}"/>
    <cellStyle name="40% - Accent2 3 4 2 2 2 2_OATT calc" xfId="23802" xr:uid="{00000000-0005-0000-0000-000058490000}"/>
    <cellStyle name="40% - Accent2 3 4 2 2 2 3" xfId="23803" xr:uid="{00000000-0005-0000-0000-000059490000}"/>
    <cellStyle name="40% - Accent2 3 4 2 2 2 4" xfId="23804" xr:uid="{00000000-0005-0000-0000-00005A490000}"/>
    <cellStyle name="40% - Accent2 3 4 2 2 2 5" xfId="23805" xr:uid="{00000000-0005-0000-0000-00005B490000}"/>
    <cellStyle name="40% - Accent2 3 4 2 2 2_OATT calc" xfId="23806" xr:uid="{00000000-0005-0000-0000-00005C490000}"/>
    <cellStyle name="40% - Accent2 3 4 2 2 3" xfId="23807" xr:uid="{00000000-0005-0000-0000-00005D490000}"/>
    <cellStyle name="40% - Accent2 3 4 2 2 3 2" xfId="23808" xr:uid="{00000000-0005-0000-0000-00005E490000}"/>
    <cellStyle name="40% - Accent2 3 4 2 2 3 2 2" xfId="23809" xr:uid="{00000000-0005-0000-0000-00005F490000}"/>
    <cellStyle name="40% - Accent2 3 4 2 2 3 2 3" xfId="23810" xr:uid="{00000000-0005-0000-0000-000060490000}"/>
    <cellStyle name="40% - Accent2 3 4 2 2 3 2_OATT calc" xfId="23811" xr:uid="{00000000-0005-0000-0000-000061490000}"/>
    <cellStyle name="40% - Accent2 3 4 2 2 3 3" xfId="23812" xr:uid="{00000000-0005-0000-0000-000062490000}"/>
    <cellStyle name="40% - Accent2 3 4 2 2 3 4" xfId="23813" xr:uid="{00000000-0005-0000-0000-000063490000}"/>
    <cellStyle name="40% - Accent2 3 4 2 2 3_OATT calc" xfId="23814" xr:uid="{00000000-0005-0000-0000-000064490000}"/>
    <cellStyle name="40% - Accent2 3 4 2 2 4" xfId="23815" xr:uid="{00000000-0005-0000-0000-000065490000}"/>
    <cellStyle name="40% - Accent2 3 4 2 2 4 2" xfId="23816" xr:uid="{00000000-0005-0000-0000-000066490000}"/>
    <cellStyle name="40% - Accent2 3 4 2 2 4 3" xfId="23817" xr:uid="{00000000-0005-0000-0000-000067490000}"/>
    <cellStyle name="40% - Accent2 3 4 2 2 4_OATT calc" xfId="23818" xr:uid="{00000000-0005-0000-0000-000068490000}"/>
    <cellStyle name="40% - Accent2 3 4 2 2 5" xfId="23819" xr:uid="{00000000-0005-0000-0000-000069490000}"/>
    <cellStyle name="40% - Accent2 3 4 2 2 6" xfId="23820" xr:uid="{00000000-0005-0000-0000-00006A490000}"/>
    <cellStyle name="40% - Accent2 3 4 2 2 7" xfId="23821" xr:uid="{00000000-0005-0000-0000-00006B490000}"/>
    <cellStyle name="40% - Accent2 3 4 2 2 8" xfId="23822" xr:uid="{00000000-0005-0000-0000-00006C490000}"/>
    <cellStyle name="40% - Accent2 3 4 2 2 9" xfId="23823" xr:uid="{00000000-0005-0000-0000-00006D490000}"/>
    <cellStyle name="40% - Accent2 3 4 2 2_OATT calc" xfId="23824" xr:uid="{00000000-0005-0000-0000-00006E490000}"/>
    <cellStyle name="40% - Accent2 3 4 2 3" xfId="5896" xr:uid="{00000000-0005-0000-0000-00006F490000}"/>
    <cellStyle name="40% - Accent2 3 4 2 3 2" xfId="23825" xr:uid="{00000000-0005-0000-0000-000070490000}"/>
    <cellStyle name="40% - Accent2 3 4 2 3 2 2" xfId="23826" xr:uid="{00000000-0005-0000-0000-000071490000}"/>
    <cellStyle name="40% - Accent2 3 4 2 3 2 3" xfId="23827" xr:uid="{00000000-0005-0000-0000-000072490000}"/>
    <cellStyle name="40% - Accent2 3 4 2 3 2_OATT calc" xfId="23828" xr:uid="{00000000-0005-0000-0000-000073490000}"/>
    <cellStyle name="40% - Accent2 3 4 2 3 3" xfId="23829" xr:uid="{00000000-0005-0000-0000-000074490000}"/>
    <cellStyle name="40% - Accent2 3 4 2 3 4" xfId="23830" xr:uid="{00000000-0005-0000-0000-000075490000}"/>
    <cellStyle name="40% - Accent2 3 4 2 3 5" xfId="23831" xr:uid="{00000000-0005-0000-0000-000076490000}"/>
    <cellStyle name="40% - Accent2 3 4 2 3_OATT calc" xfId="23832" xr:uid="{00000000-0005-0000-0000-000077490000}"/>
    <cellStyle name="40% - Accent2 3 4 2 4" xfId="23833" xr:uid="{00000000-0005-0000-0000-000078490000}"/>
    <cellStyle name="40% - Accent2 3 4 2 4 2" xfId="23834" xr:uid="{00000000-0005-0000-0000-000079490000}"/>
    <cellStyle name="40% - Accent2 3 4 2 4 2 2" xfId="23835" xr:uid="{00000000-0005-0000-0000-00007A490000}"/>
    <cellStyle name="40% - Accent2 3 4 2 4 2 3" xfId="23836" xr:uid="{00000000-0005-0000-0000-00007B490000}"/>
    <cellStyle name="40% - Accent2 3 4 2 4 2_OATT calc" xfId="23837" xr:uid="{00000000-0005-0000-0000-00007C490000}"/>
    <cellStyle name="40% - Accent2 3 4 2 4 3" xfId="23838" xr:uid="{00000000-0005-0000-0000-00007D490000}"/>
    <cellStyle name="40% - Accent2 3 4 2 4 4" xfId="23839" xr:uid="{00000000-0005-0000-0000-00007E490000}"/>
    <cellStyle name="40% - Accent2 3 4 2 4_OATT calc" xfId="23840" xr:uid="{00000000-0005-0000-0000-00007F490000}"/>
    <cellStyle name="40% - Accent2 3 4 2 5" xfId="23841" xr:uid="{00000000-0005-0000-0000-000080490000}"/>
    <cellStyle name="40% - Accent2 3 4 2 5 2" xfId="23842" xr:uid="{00000000-0005-0000-0000-000081490000}"/>
    <cellStyle name="40% - Accent2 3 4 2 5 3" xfId="23843" xr:uid="{00000000-0005-0000-0000-000082490000}"/>
    <cellStyle name="40% - Accent2 3 4 2 5_OATT calc" xfId="23844" xr:uid="{00000000-0005-0000-0000-000083490000}"/>
    <cellStyle name="40% - Accent2 3 4 2 6" xfId="23845" xr:uid="{00000000-0005-0000-0000-000084490000}"/>
    <cellStyle name="40% - Accent2 3 4 2 7" xfId="23846" xr:uid="{00000000-0005-0000-0000-000085490000}"/>
    <cellStyle name="40% - Accent2 3 4 2 8" xfId="23847" xr:uid="{00000000-0005-0000-0000-000086490000}"/>
    <cellStyle name="40% - Accent2 3 4 2 9" xfId="23848" xr:uid="{00000000-0005-0000-0000-000087490000}"/>
    <cellStyle name="40% - Accent2 3 4 2_OATT calc" xfId="23849" xr:uid="{00000000-0005-0000-0000-000088490000}"/>
    <cellStyle name="40% - Accent2 3 4 3" xfId="4522" xr:uid="{00000000-0005-0000-0000-000089490000}"/>
    <cellStyle name="40% - Accent2 3 4 3 10" xfId="23850" xr:uid="{00000000-0005-0000-0000-00008A490000}"/>
    <cellStyle name="40% - Accent2 3 4 3 11" xfId="23851" xr:uid="{00000000-0005-0000-0000-00008B490000}"/>
    <cellStyle name="40% - Accent2 3 4 3 2" xfId="23852" xr:uid="{00000000-0005-0000-0000-00008C490000}"/>
    <cellStyle name="40% - Accent2 3 4 3 2 2" xfId="23853" xr:uid="{00000000-0005-0000-0000-00008D490000}"/>
    <cellStyle name="40% - Accent2 3 4 3 2 2 2" xfId="23854" xr:uid="{00000000-0005-0000-0000-00008E490000}"/>
    <cellStyle name="40% - Accent2 3 4 3 2 2 3" xfId="23855" xr:uid="{00000000-0005-0000-0000-00008F490000}"/>
    <cellStyle name="40% - Accent2 3 4 3 2 2_OATT calc" xfId="23856" xr:uid="{00000000-0005-0000-0000-000090490000}"/>
    <cellStyle name="40% - Accent2 3 4 3 2 3" xfId="23857" xr:uid="{00000000-0005-0000-0000-000091490000}"/>
    <cellStyle name="40% - Accent2 3 4 3 2 4" xfId="23858" xr:uid="{00000000-0005-0000-0000-000092490000}"/>
    <cellStyle name="40% - Accent2 3 4 3 2 5" xfId="23859" xr:uid="{00000000-0005-0000-0000-000093490000}"/>
    <cellStyle name="40% - Accent2 3 4 3 2_OATT calc" xfId="23860" xr:uid="{00000000-0005-0000-0000-000094490000}"/>
    <cellStyle name="40% - Accent2 3 4 3 3" xfId="23861" xr:uid="{00000000-0005-0000-0000-000095490000}"/>
    <cellStyle name="40% - Accent2 3 4 3 3 2" xfId="23862" xr:uid="{00000000-0005-0000-0000-000096490000}"/>
    <cellStyle name="40% - Accent2 3 4 3 3 2 2" xfId="23863" xr:uid="{00000000-0005-0000-0000-000097490000}"/>
    <cellStyle name="40% - Accent2 3 4 3 3 2 3" xfId="23864" xr:uid="{00000000-0005-0000-0000-000098490000}"/>
    <cellStyle name="40% - Accent2 3 4 3 3 2_OATT calc" xfId="23865" xr:uid="{00000000-0005-0000-0000-000099490000}"/>
    <cellStyle name="40% - Accent2 3 4 3 3 3" xfId="23866" xr:uid="{00000000-0005-0000-0000-00009A490000}"/>
    <cellStyle name="40% - Accent2 3 4 3 3 4" xfId="23867" xr:uid="{00000000-0005-0000-0000-00009B490000}"/>
    <cellStyle name="40% - Accent2 3 4 3 3_OATT calc" xfId="23868" xr:uid="{00000000-0005-0000-0000-00009C490000}"/>
    <cellStyle name="40% - Accent2 3 4 3 4" xfId="23869" xr:uid="{00000000-0005-0000-0000-00009D490000}"/>
    <cellStyle name="40% - Accent2 3 4 3 4 2" xfId="23870" xr:uid="{00000000-0005-0000-0000-00009E490000}"/>
    <cellStyle name="40% - Accent2 3 4 3 4 3" xfId="23871" xr:uid="{00000000-0005-0000-0000-00009F490000}"/>
    <cellStyle name="40% - Accent2 3 4 3 4_OATT calc" xfId="23872" xr:uid="{00000000-0005-0000-0000-0000A0490000}"/>
    <cellStyle name="40% - Accent2 3 4 3 5" xfId="23873" xr:uid="{00000000-0005-0000-0000-0000A1490000}"/>
    <cellStyle name="40% - Accent2 3 4 3 6" xfId="23874" xr:uid="{00000000-0005-0000-0000-0000A2490000}"/>
    <cellStyle name="40% - Accent2 3 4 3 7" xfId="23875" xr:uid="{00000000-0005-0000-0000-0000A3490000}"/>
    <cellStyle name="40% - Accent2 3 4 3 8" xfId="23876" xr:uid="{00000000-0005-0000-0000-0000A4490000}"/>
    <cellStyle name="40% - Accent2 3 4 3 9" xfId="23877" xr:uid="{00000000-0005-0000-0000-0000A5490000}"/>
    <cellStyle name="40% - Accent2 3 4 3_OATT calc" xfId="23878" xr:uid="{00000000-0005-0000-0000-0000A6490000}"/>
    <cellStyle name="40% - Accent2 3 4 4" xfId="5422" xr:uid="{00000000-0005-0000-0000-0000A7490000}"/>
    <cellStyle name="40% - Accent2 3 4 4 2" xfId="23879" xr:uid="{00000000-0005-0000-0000-0000A8490000}"/>
    <cellStyle name="40% - Accent2 3 4 4 2 2" xfId="23880" xr:uid="{00000000-0005-0000-0000-0000A9490000}"/>
    <cellStyle name="40% - Accent2 3 4 4 2 3" xfId="23881" xr:uid="{00000000-0005-0000-0000-0000AA490000}"/>
    <cellStyle name="40% - Accent2 3 4 4 2_OATT calc" xfId="23882" xr:uid="{00000000-0005-0000-0000-0000AB490000}"/>
    <cellStyle name="40% - Accent2 3 4 4 3" xfId="23883" xr:uid="{00000000-0005-0000-0000-0000AC490000}"/>
    <cellStyle name="40% - Accent2 3 4 4 4" xfId="23884" xr:uid="{00000000-0005-0000-0000-0000AD490000}"/>
    <cellStyle name="40% - Accent2 3 4 4 5" xfId="23885" xr:uid="{00000000-0005-0000-0000-0000AE490000}"/>
    <cellStyle name="40% - Accent2 3 4 4_OATT calc" xfId="23886" xr:uid="{00000000-0005-0000-0000-0000AF490000}"/>
    <cellStyle name="40% - Accent2 3 4 5" xfId="23887" xr:uid="{00000000-0005-0000-0000-0000B0490000}"/>
    <cellStyle name="40% - Accent2 3 4 5 2" xfId="23888" xr:uid="{00000000-0005-0000-0000-0000B1490000}"/>
    <cellStyle name="40% - Accent2 3 4 5 2 2" xfId="23889" xr:uid="{00000000-0005-0000-0000-0000B2490000}"/>
    <cellStyle name="40% - Accent2 3 4 5 2 3" xfId="23890" xr:uid="{00000000-0005-0000-0000-0000B3490000}"/>
    <cellStyle name="40% - Accent2 3 4 5 2_OATT calc" xfId="23891" xr:uid="{00000000-0005-0000-0000-0000B4490000}"/>
    <cellStyle name="40% - Accent2 3 4 5 3" xfId="23892" xr:uid="{00000000-0005-0000-0000-0000B5490000}"/>
    <cellStyle name="40% - Accent2 3 4 5 4" xfId="23893" xr:uid="{00000000-0005-0000-0000-0000B6490000}"/>
    <cellStyle name="40% - Accent2 3 4 5_OATT calc" xfId="23894" xr:uid="{00000000-0005-0000-0000-0000B7490000}"/>
    <cellStyle name="40% - Accent2 3 4 6" xfId="23895" xr:uid="{00000000-0005-0000-0000-0000B8490000}"/>
    <cellStyle name="40% - Accent2 3 4 6 2" xfId="23896" xr:uid="{00000000-0005-0000-0000-0000B9490000}"/>
    <cellStyle name="40% - Accent2 3 4 6 3" xfId="23897" xr:uid="{00000000-0005-0000-0000-0000BA490000}"/>
    <cellStyle name="40% - Accent2 3 4 6_OATT calc" xfId="23898" xr:uid="{00000000-0005-0000-0000-0000BB490000}"/>
    <cellStyle name="40% - Accent2 3 4 7" xfId="23899" xr:uid="{00000000-0005-0000-0000-0000BC490000}"/>
    <cellStyle name="40% - Accent2 3 4 8" xfId="23900" xr:uid="{00000000-0005-0000-0000-0000BD490000}"/>
    <cellStyle name="40% - Accent2 3 4 9" xfId="23901" xr:uid="{00000000-0005-0000-0000-0000BE490000}"/>
    <cellStyle name="40% - Accent2 3 4_OATT calc" xfId="23902" xr:uid="{00000000-0005-0000-0000-0000BF490000}"/>
    <cellStyle name="40% - Accent2 3 5" xfId="3574" xr:uid="{00000000-0005-0000-0000-0000C0490000}"/>
    <cellStyle name="40% - Accent2 3 5 10" xfId="23903" xr:uid="{00000000-0005-0000-0000-0000C1490000}"/>
    <cellStyle name="40% - Accent2 3 5 11" xfId="23904" xr:uid="{00000000-0005-0000-0000-0000C2490000}"/>
    <cellStyle name="40% - Accent2 3 5 2" xfId="4678" xr:uid="{00000000-0005-0000-0000-0000C3490000}"/>
    <cellStyle name="40% - Accent2 3 5 2 10" xfId="23905" xr:uid="{00000000-0005-0000-0000-0000C4490000}"/>
    <cellStyle name="40% - Accent2 3 5 2 11" xfId="23906" xr:uid="{00000000-0005-0000-0000-0000C5490000}"/>
    <cellStyle name="40% - Accent2 3 5 2 2" xfId="23907" xr:uid="{00000000-0005-0000-0000-0000C6490000}"/>
    <cellStyle name="40% - Accent2 3 5 2 2 2" xfId="23908" xr:uid="{00000000-0005-0000-0000-0000C7490000}"/>
    <cellStyle name="40% - Accent2 3 5 2 2 2 2" xfId="23909" xr:uid="{00000000-0005-0000-0000-0000C8490000}"/>
    <cellStyle name="40% - Accent2 3 5 2 2 2 3" xfId="23910" xr:uid="{00000000-0005-0000-0000-0000C9490000}"/>
    <cellStyle name="40% - Accent2 3 5 2 2 2_OATT calc" xfId="23911" xr:uid="{00000000-0005-0000-0000-0000CA490000}"/>
    <cellStyle name="40% - Accent2 3 5 2 2 3" xfId="23912" xr:uid="{00000000-0005-0000-0000-0000CB490000}"/>
    <cellStyle name="40% - Accent2 3 5 2 2 4" xfId="23913" xr:uid="{00000000-0005-0000-0000-0000CC490000}"/>
    <cellStyle name="40% - Accent2 3 5 2 2 5" xfId="23914" xr:uid="{00000000-0005-0000-0000-0000CD490000}"/>
    <cellStyle name="40% - Accent2 3 5 2 2_OATT calc" xfId="23915" xr:uid="{00000000-0005-0000-0000-0000CE490000}"/>
    <cellStyle name="40% - Accent2 3 5 2 3" xfId="23916" xr:uid="{00000000-0005-0000-0000-0000CF490000}"/>
    <cellStyle name="40% - Accent2 3 5 2 3 2" xfId="23917" xr:uid="{00000000-0005-0000-0000-0000D0490000}"/>
    <cellStyle name="40% - Accent2 3 5 2 3 2 2" xfId="23918" xr:uid="{00000000-0005-0000-0000-0000D1490000}"/>
    <cellStyle name="40% - Accent2 3 5 2 3 2 3" xfId="23919" xr:uid="{00000000-0005-0000-0000-0000D2490000}"/>
    <cellStyle name="40% - Accent2 3 5 2 3 2_OATT calc" xfId="23920" xr:uid="{00000000-0005-0000-0000-0000D3490000}"/>
    <cellStyle name="40% - Accent2 3 5 2 3 3" xfId="23921" xr:uid="{00000000-0005-0000-0000-0000D4490000}"/>
    <cellStyle name="40% - Accent2 3 5 2 3 4" xfId="23922" xr:uid="{00000000-0005-0000-0000-0000D5490000}"/>
    <cellStyle name="40% - Accent2 3 5 2 3_OATT calc" xfId="23923" xr:uid="{00000000-0005-0000-0000-0000D6490000}"/>
    <cellStyle name="40% - Accent2 3 5 2 4" xfId="23924" xr:uid="{00000000-0005-0000-0000-0000D7490000}"/>
    <cellStyle name="40% - Accent2 3 5 2 4 2" xfId="23925" xr:uid="{00000000-0005-0000-0000-0000D8490000}"/>
    <cellStyle name="40% - Accent2 3 5 2 4 3" xfId="23926" xr:uid="{00000000-0005-0000-0000-0000D9490000}"/>
    <cellStyle name="40% - Accent2 3 5 2 4_OATT calc" xfId="23927" xr:uid="{00000000-0005-0000-0000-0000DA490000}"/>
    <cellStyle name="40% - Accent2 3 5 2 5" xfId="23928" xr:uid="{00000000-0005-0000-0000-0000DB490000}"/>
    <cellStyle name="40% - Accent2 3 5 2 6" xfId="23929" xr:uid="{00000000-0005-0000-0000-0000DC490000}"/>
    <cellStyle name="40% - Accent2 3 5 2 7" xfId="23930" xr:uid="{00000000-0005-0000-0000-0000DD490000}"/>
    <cellStyle name="40% - Accent2 3 5 2 8" xfId="23931" xr:uid="{00000000-0005-0000-0000-0000DE490000}"/>
    <cellStyle name="40% - Accent2 3 5 2 9" xfId="23932" xr:uid="{00000000-0005-0000-0000-0000DF490000}"/>
    <cellStyle name="40% - Accent2 3 5 2_OATT calc" xfId="23933" xr:uid="{00000000-0005-0000-0000-0000E0490000}"/>
    <cellStyle name="40% - Accent2 3 5 3" xfId="5644" xr:uid="{00000000-0005-0000-0000-0000E1490000}"/>
    <cellStyle name="40% - Accent2 3 5 3 2" xfId="23934" xr:uid="{00000000-0005-0000-0000-0000E2490000}"/>
    <cellStyle name="40% - Accent2 3 5 3 2 2" xfId="23935" xr:uid="{00000000-0005-0000-0000-0000E3490000}"/>
    <cellStyle name="40% - Accent2 3 5 3 2 3" xfId="23936" xr:uid="{00000000-0005-0000-0000-0000E4490000}"/>
    <cellStyle name="40% - Accent2 3 5 3 2_OATT calc" xfId="23937" xr:uid="{00000000-0005-0000-0000-0000E5490000}"/>
    <cellStyle name="40% - Accent2 3 5 3 3" xfId="23938" xr:uid="{00000000-0005-0000-0000-0000E6490000}"/>
    <cellStyle name="40% - Accent2 3 5 3 4" xfId="23939" xr:uid="{00000000-0005-0000-0000-0000E7490000}"/>
    <cellStyle name="40% - Accent2 3 5 3 5" xfId="23940" xr:uid="{00000000-0005-0000-0000-0000E8490000}"/>
    <cellStyle name="40% - Accent2 3 5 3_OATT calc" xfId="23941" xr:uid="{00000000-0005-0000-0000-0000E9490000}"/>
    <cellStyle name="40% - Accent2 3 5 4" xfId="23942" xr:uid="{00000000-0005-0000-0000-0000EA490000}"/>
    <cellStyle name="40% - Accent2 3 5 4 2" xfId="23943" xr:uid="{00000000-0005-0000-0000-0000EB490000}"/>
    <cellStyle name="40% - Accent2 3 5 4 2 2" xfId="23944" xr:uid="{00000000-0005-0000-0000-0000EC490000}"/>
    <cellStyle name="40% - Accent2 3 5 4 2 3" xfId="23945" xr:uid="{00000000-0005-0000-0000-0000ED490000}"/>
    <cellStyle name="40% - Accent2 3 5 4 2_OATT calc" xfId="23946" xr:uid="{00000000-0005-0000-0000-0000EE490000}"/>
    <cellStyle name="40% - Accent2 3 5 4 3" xfId="23947" xr:uid="{00000000-0005-0000-0000-0000EF490000}"/>
    <cellStyle name="40% - Accent2 3 5 4 4" xfId="23948" xr:uid="{00000000-0005-0000-0000-0000F0490000}"/>
    <cellStyle name="40% - Accent2 3 5 4_OATT calc" xfId="23949" xr:uid="{00000000-0005-0000-0000-0000F1490000}"/>
    <cellStyle name="40% - Accent2 3 5 5" xfId="23950" xr:uid="{00000000-0005-0000-0000-0000F2490000}"/>
    <cellStyle name="40% - Accent2 3 5 5 2" xfId="23951" xr:uid="{00000000-0005-0000-0000-0000F3490000}"/>
    <cellStyle name="40% - Accent2 3 5 5 3" xfId="23952" xr:uid="{00000000-0005-0000-0000-0000F4490000}"/>
    <cellStyle name="40% - Accent2 3 5 5_OATT calc" xfId="23953" xr:uid="{00000000-0005-0000-0000-0000F5490000}"/>
    <cellStyle name="40% - Accent2 3 5 6" xfId="23954" xr:uid="{00000000-0005-0000-0000-0000F6490000}"/>
    <cellStyle name="40% - Accent2 3 5 7" xfId="23955" xr:uid="{00000000-0005-0000-0000-0000F7490000}"/>
    <cellStyle name="40% - Accent2 3 5 8" xfId="23956" xr:uid="{00000000-0005-0000-0000-0000F8490000}"/>
    <cellStyle name="40% - Accent2 3 5 9" xfId="23957" xr:uid="{00000000-0005-0000-0000-0000F9490000}"/>
    <cellStyle name="40% - Accent2 3 5_OATT calc" xfId="23958" xr:uid="{00000000-0005-0000-0000-0000FA490000}"/>
    <cellStyle name="40% - Accent2 3 6" xfId="4257" xr:uid="{00000000-0005-0000-0000-0000FB490000}"/>
    <cellStyle name="40% - Accent2 3 6 10" xfId="23959" xr:uid="{00000000-0005-0000-0000-0000FC490000}"/>
    <cellStyle name="40% - Accent2 3 6 11" xfId="23960" xr:uid="{00000000-0005-0000-0000-0000FD490000}"/>
    <cellStyle name="40% - Accent2 3 6 2" xfId="23961" xr:uid="{00000000-0005-0000-0000-0000FE490000}"/>
    <cellStyle name="40% - Accent2 3 6 2 2" xfId="23962" xr:uid="{00000000-0005-0000-0000-0000FF490000}"/>
    <cellStyle name="40% - Accent2 3 6 2 2 2" xfId="23963" xr:uid="{00000000-0005-0000-0000-0000004A0000}"/>
    <cellStyle name="40% - Accent2 3 6 2 2 3" xfId="23964" xr:uid="{00000000-0005-0000-0000-0000014A0000}"/>
    <cellStyle name="40% - Accent2 3 6 2 2_OATT calc" xfId="23965" xr:uid="{00000000-0005-0000-0000-0000024A0000}"/>
    <cellStyle name="40% - Accent2 3 6 2 3" xfId="23966" xr:uid="{00000000-0005-0000-0000-0000034A0000}"/>
    <cellStyle name="40% - Accent2 3 6 2 4" xfId="23967" xr:uid="{00000000-0005-0000-0000-0000044A0000}"/>
    <cellStyle name="40% - Accent2 3 6 2 5" xfId="23968" xr:uid="{00000000-0005-0000-0000-0000054A0000}"/>
    <cellStyle name="40% - Accent2 3 6 2_OATT calc" xfId="23969" xr:uid="{00000000-0005-0000-0000-0000064A0000}"/>
    <cellStyle name="40% - Accent2 3 6 3" xfId="23970" xr:uid="{00000000-0005-0000-0000-0000074A0000}"/>
    <cellStyle name="40% - Accent2 3 6 3 2" xfId="23971" xr:uid="{00000000-0005-0000-0000-0000084A0000}"/>
    <cellStyle name="40% - Accent2 3 6 3 2 2" xfId="23972" xr:uid="{00000000-0005-0000-0000-0000094A0000}"/>
    <cellStyle name="40% - Accent2 3 6 3 2 3" xfId="23973" xr:uid="{00000000-0005-0000-0000-00000A4A0000}"/>
    <cellStyle name="40% - Accent2 3 6 3 2_OATT calc" xfId="23974" xr:uid="{00000000-0005-0000-0000-00000B4A0000}"/>
    <cellStyle name="40% - Accent2 3 6 3 3" xfId="23975" xr:uid="{00000000-0005-0000-0000-00000C4A0000}"/>
    <cellStyle name="40% - Accent2 3 6 3 4" xfId="23976" xr:uid="{00000000-0005-0000-0000-00000D4A0000}"/>
    <cellStyle name="40% - Accent2 3 6 3_OATT calc" xfId="23977" xr:uid="{00000000-0005-0000-0000-00000E4A0000}"/>
    <cellStyle name="40% - Accent2 3 6 4" xfId="23978" xr:uid="{00000000-0005-0000-0000-00000F4A0000}"/>
    <cellStyle name="40% - Accent2 3 6 4 2" xfId="23979" xr:uid="{00000000-0005-0000-0000-0000104A0000}"/>
    <cellStyle name="40% - Accent2 3 6 4 3" xfId="23980" xr:uid="{00000000-0005-0000-0000-0000114A0000}"/>
    <cellStyle name="40% - Accent2 3 6 4_OATT calc" xfId="23981" xr:uid="{00000000-0005-0000-0000-0000124A0000}"/>
    <cellStyle name="40% - Accent2 3 6 5" xfId="23982" xr:uid="{00000000-0005-0000-0000-0000134A0000}"/>
    <cellStyle name="40% - Accent2 3 6 6" xfId="23983" xr:uid="{00000000-0005-0000-0000-0000144A0000}"/>
    <cellStyle name="40% - Accent2 3 6 7" xfId="23984" xr:uid="{00000000-0005-0000-0000-0000154A0000}"/>
    <cellStyle name="40% - Accent2 3 6 8" xfId="23985" xr:uid="{00000000-0005-0000-0000-0000164A0000}"/>
    <cellStyle name="40% - Accent2 3 6 9" xfId="23986" xr:uid="{00000000-0005-0000-0000-0000174A0000}"/>
    <cellStyle name="40% - Accent2 3 6_OATT calc" xfId="23987" xr:uid="{00000000-0005-0000-0000-0000184A0000}"/>
    <cellStyle name="40% - Accent2 3 7" xfId="5154" xr:uid="{00000000-0005-0000-0000-0000194A0000}"/>
    <cellStyle name="40% - Accent2 3 7 2" xfId="23988" xr:uid="{00000000-0005-0000-0000-00001A4A0000}"/>
    <cellStyle name="40% - Accent2 3 7 2 2" xfId="23989" xr:uid="{00000000-0005-0000-0000-00001B4A0000}"/>
    <cellStyle name="40% - Accent2 3 7 2 3" xfId="23990" xr:uid="{00000000-0005-0000-0000-00001C4A0000}"/>
    <cellStyle name="40% - Accent2 3 7 2_OATT calc" xfId="23991" xr:uid="{00000000-0005-0000-0000-00001D4A0000}"/>
    <cellStyle name="40% - Accent2 3 7 3" xfId="23992" xr:uid="{00000000-0005-0000-0000-00001E4A0000}"/>
    <cellStyle name="40% - Accent2 3 7 4" xfId="23993" xr:uid="{00000000-0005-0000-0000-00001F4A0000}"/>
    <cellStyle name="40% - Accent2 3 7 5" xfId="23994" xr:uid="{00000000-0005-0000-0000-0000204A0000}"/>
    <cellStyle name="40% - Accent2 3 7_OATT calc" xfId="23995" xr:uid="{00000000-0005-0000-0000-0000214A0000}"/>
    <cellStyle name="40% - Accent2 3 8" xfId="23996" xr:uid="{00000000-0005-0000-0000-0000224A0000}"/>
    <cellStyle name="40% - Accent2 3 8 2" xfId="23997" xr:uid="{00000000-0005-0000-0000-0000234A0000}"/>
    <cellStyle name="40% - Accent2 3 8 2 2" xfId="23998" xr:uid="{00000000-0005-0000-0000-0000244A0000}"/>
    <cellStyle name="40% - Accent2 3 8 2 3" xfId="23999" xr:uid="{00000000-0005-0000-0000-0000254A0000}"/>
    <cellStyle name="40% - Accent2 3 8 2_OATT calc" xfId="24000" xr:uid="{00000000-0005-0000-0000-0000264A0000}"/>
    <cellStyle name="40% - Accent2 3 8 3" xfId="24001" xr:uid="{00000000-0005-0000-0000-0000274A0000}"/>
    <cellStyle name="40% - Accent2 3 8 4" xfId="24002" xr:uid="{00000000-0005-0000-0000-0000284A0000}"/>
    <cellStyle name="40% - Accent2 3 8_OATT calc" xfId="24003" xr:uid="{00000000-0005-0000-0000-0000294A0000}"/>
    <cellStyle name="40% - Accent2 3 9" xfId="24004" xr:uid="{00000000-0005-0000-0000-00002A4A0000}"/>
    <cellStyle name="40% - Accent2 3 9 2" xfId="24005" xr:uid="{00000000-0005-0000-0000-00002B4A0000}"/>
    <cellStyle name="40% - Accent2 3 9 3" xfId="24006" xr:uid="{00000000-0005-0000-0000-00002C4A0000}"/>
    <cellStyle name="40% - Accent2 3 9_OATT calc" xfId="24007" xr:uid="{00000000-0005-0000-0000-00002D4A0000}"/>
    <cellStyle name="40% - Accent2 3_OATT calc" xfId="24008" xr:uid="{00000000-0005-0000-0000-00002E4A0000}"/>
    <cellStyle name="40% - Accent2 30" xfId="24009" xr:uid="{00000000-0005-0000-0000-00002F4A0000}"/>
    <cellStyle name="40% - Accent2 31" xfId="24010" xr:uid="{00000000-0005-0000-0000-0000304A0000}"/>
    <cellStyle name="40% - Accent2 32" xfId="24011" xr:uid="{00000000-0005-0000-0000-0000314A0000}"/>
    <cellStyle name="40% - Accent2 33" xfId="24012" xr:uid="{00000000-0005-0000-0000-0000324A0000}"/>
    <cellStyle name="40% - Accent2 4" xfId="51" xr:uid="{00000000-0005-0000-0000-0000334A0000}"/>
    <cellStyle name="40% - Accent2 4 10" xfId="24013" xr:uid="{00000000-0005-0000-0000-0000344A0000}"/>
    <cellStyle name="40% - Accent2 4 11" xfId="24014" xr:uid="{00000000-0005-0000-0000-0000354A0000}"/>
    <cellStyle name="40% - Accent2 4 12" xfId="24015" xr:uid="{00000000-0005-0000-0000-0000364A0000}"/>
    <cellStyle name="40% - Accent2 4 13" xfId="24016" xr:uid="{00000000-0005-0000-0000-0000374A0000}"/>
    <cellStyle name="40% - Accent2 4 14" xfId="24017" xr:uid="{00000000-0005-0000-0000-0000384A0000}"/>
    <cellStyle name="40% - Accent2 4 15" xfId="24018" xr:uid="{00000000-0005-0000-0000-0000394A0000}"/>
    <cellStyle name="40% - Accent2 4 2" xfId="3052" xr:uid="{00000000-0005-0000-0000-00003A4A0000}"/>
    <cellStyle name="40% - Accent2 4 2 10" xfId="24019" xr:uid="{00000000-0005-0000-0000-00003B4A0000}"/>
    <cellStyle name="40% - Accent2 4 2 11" xfId="24020" xr:uid="{00000000-0005-0000-0000-00003C4A0000}"/>
    <cellStyle name="40% - Accent2 4 2 12" xfId="24021" xr:uid="{00000000-0005-0000-0000-00003D4A0000}"/>
    <cellStyle name="40% - Accent2 4 2 13" xfId="24022" xr:uid="{00000000-0005-0000-0000-00003E4A0000}"/>
    <cellStyle name="40% - Accent2 4 2 14" xfId="24023" xr:uid="{00000000-0005-0000-0000-00003F4A0000}"/>
    <cellStyle name="40% - Accent2 4 2 2" xfId="3173" xr:uid="{00000000-0005-0000-0000-0000404A0000}"/>
    <cellStyle name="40% - Accent2 4 2 2 10" xfId="24024" xr:uid="{00000000-0005-0000-0000-0000414A0000}"/>
    <cellStyle name="40% - Accent2 4 2 2 11" xfId="24025" xr:uid="{00000000-0005-0000-0000-0000424A0000}"/>
    <cellStyle name="40% - Accent2 4 2 2 12" xfId="24026" xr:uid="{00000000-0005-0000-0000-0000434A0000}"/>
    <cellStyle name="40% - Accent2 4 2 2 2" xfId="3761" xr:uid="{00000000-0005-0000-0000-0000444A0000}"/>
    <cellStyle name="40% - Accent2 4 2 2 2 10" xfId="24027" xr:uid="{00000000-0005-0000-0000-0000454A0000}"/>
    <cellStyle name="40% - Accent2 4 2 2 2 11" xfId="24028" xr:uid="{00000000-0005-0000-0000-0000464A0000}"/>
    <cellStyle name="40% - Accent2 4 2 2 2 2" xfId="4862" xr:uid="{00000000-0005-0000-0000-0000474A0000}"/>
    <cellStyle name="40% - Accent2 4 2 2 2 2 10" xfId="24029" xr:uid="{00000000-0005-0000-0000-0000484A0000}"/>
    <cellStyle name="40% - Accent2 4 2 2 2 2 11" xfId="24030" xr:uid="{00000000-0005-0000-0000-0000494A0000}"/>
    <cellStyle name="40% - Accent2 4 2 2 2 2 2" xfId="24031" xr:uid="{00000000-0005-0000-0000-00004A4A0000}"/>
    <cellStyle name="40% - Accent2 4 2 2 2 2 2 2" xfId="24032" xr:uid="{00000000-0005-0000-0000-00004B4A0000}"/>
    <cellStyle name="40% - Accent2 4 2 2 2 2 2 2 2" xfId="24033" xr:uid="{00000000-0005-0000-0000-00004C4A0000}"/>
    <cellStyle name="40% - Accent2 4 2 2 2 2 2 2 3" xfId="24034" xr:uid="{00000000-0005-0000-0000-00004D4A0000}"/>
    <cellStyle name="40% - Accent2 4 2 2 2 2 2 2_OATT calc" xfId="24035" xr:uid="{00000000-0005-0000-0000-00004E4A0000}"/>
    <cellStyle name="40% - Accent2 4 2 2 2 2 2 3" xfId="24036" xr:uid="{00000000-0005-0000-0000-00004F4A0000}"/>
    <cellStyle name="40% - Accent2 4 2 2 2 2 2 4" xfId="24037" xr:uid="{00000000-0005-0000-0000-0000504A0000}"/>
    <cellStyle name="40% - Accent2 4 2 2 2 2 2 5" xfId="24038" xr:uid="{00000000-0005-0000-0000-0000514A0000}"/>
    <cellStyle name="40% - Accent2 4 2 2 2 2 2_OATT calc" xfId="24039" xr:uid="{00000000-0005-0000-0000-0000524A0000}"/>
    <cellStyle name="40% - Accent2 4 2 2 2 2 3" xfId="24040" xr:uid="{00000000-0005-0000-0000-0000534A0000}"/>
    <cellStyle name="40% - Accent2 4 2 2 2 2 3 2" xfId="24041" xr:uid="{00000000-0005-0000-0000-0000544A0000}"/>
    <cellStyle name="40% - Accent2 4 2 2 2 2 3 2 2" xfId="24042" xr:uid="{00000000-0005-0000-0000-0000554A0000}"/>
    <cellStyle name="40% - Accent2 4 2 2 2 2 3 2 3" xfId="24043" xr:uid="{00000000-0005-0000-0000-0000564A0000}"/>
    <cellStyle name="40% - Accent2 4 2 2 2 2 3 2_OATT calc" xfId="24044" xr:uid="{00000000-0005-0000-0000-0000574A0000}"/>
    <cellStyle name="40% - Accent2 4 2 2 2 2 3 3" xfId="24045" xr:uid="{00000000-0005-0000-0000-0000584A0000}"/>
    <cellStyle name="40% - Accent2 4 2 2 2 2 3 4" xfId="24046" xr:uid="{00000000-0005-0000-0000-0000594A0000}"/>
    <cellStyle name="40% - Accent2 4 2 2 2 2 3_OATT calc" xfId="24047" xr:uid="{00000000-0005-0000-0000-00005A4A0000}"/>
    <cellStyle name="40% - Accent2 4 2 2 2 2 4" xfId="24048" xr:uid="{00000000-0005-0000-0000-00005B4A0000}"/>
    <cellStyle name="40% - Accent2 4 2 2 2 2 4 2" xfId="24049" xr:uid="{00000000-0005-0000-0000-00005C4A0000}"/>
    <cellStyle name="40% - Accent2 4 2 2 2 2 4 3" xfId="24050" xr:uid="{00000000-0005-0000-0000-00005D4A0000}"/>
    <cellStyle name="40% - Accent2 4 2 2 2 2 4_OATT calc" xfId="24051" xr:uid="{00000000-0005-0000-0000-00005E4A0000}"/>
    <cellStyle name="40% - Accent2 4 2 2 2 2 5" xfId="24052" xr:uid="{00000000-0005-0000-0000-00005F4A0000}"/>
    <cellStyle name="40% - Accent2 4 2 2 2 2 6" xfId="24053" xr:uid="{00000000-0005-0000-0000-0000604A0000}"/>
    <cellStyle name="40% - Accent2 4 2 2 2 2 7" xfId="24054" xr:uid="{00000000-0005-0000-0000-0000614A0000}"/>
    <cellStyle name="40% - Accent2 4 2 2 2 2 8" xfId="24055" xr:uid="{00000000-0005-0000-0000-0000624A0000}"/>
    <cellStyle name="40% - Accent2 4 2 2 2 2 9" xfId="24056" xr:uid="{00000000-0005-0000-0000-0000634A0000}"/>
    <cellStyle name="40% - Accent2 4 2 2 2 2_OATT calc" xfId="24057" xr:uid="{00000000-0005-0000-0000-0000644A0000}"/>
    <cellStyle name="40% - Accent2 4 2 2 2 3" xfId="5821" xr:uid="{00000000-0005-0000-0000-0000654A0000}"/>
    <cellStyle name="40% - Accent2 4 2 2 2 3 2" xfId="24058" xr:uid="{00000000-0005-0000-0000-0000664A0000}"/>
    <cellStyle name="40% - Accent2 4 2 2 2 3 2 2" xfId="24059" xr:uid="{00000000-0005-0000-0000-0000674A0000}"/>
    <cellStyle name="40% - Accent2 4 2 2 2 3 2 3" xfId="24060" xr:uid="{00000000-0005-0000-0000-0000684A0000}"/>
    <cellStyle name="40% - Accent2 4 2 2 2 3 2_OATT calc" xfId="24061" xr:uid="{00000000-0005-0000-0000-0000694A0000}"/>
    <cellStyle name="40% - Accent2 4 2 2 2 3 3" xfId="24062" xr:uid="{00000000-0005-0000-0000-00006A4A0000}"/>
    <cellStyle name="40% - Accent2 4 2 2 2 3 4" xfId="24063" xr:uid="{00000000-0005-0000-0000-00006B4A0000}"/>
    <cellStyle name="40% - Accent2 4 2 2 2 3 5" xfId="24064" xr:uid="{00000000-0005-0000-0000-00006C4A0000}"/>
    <cellStyle name="40% - Accent2 4 2 2 2 3_OATT calc" xfId="24065" xr:uid="{00000000-0005-0000-0000-00006D4A0000}"/>
    <cellStyle name="40% - Accent2 4 2 2 2 4" xfId="24066" xr:uid="{00000000-0005-0000-0000-00006E4A0000}"/>
    <cellStyle name="40% - Accent2 4 2 2 2 4 2" xfId="24067" xr:uid="{00000000-0005-0000-0000-00006F4A0000}"/>
    <cellStyle name="40% - Accent2 4 2 2 2 4 2 2" xfId="24068" xr:uid="{00000000-0005-0000-0000-0000704A0000}"/>
    <cellStyle name="40% - Accent2 4 2 2 2 4 2 3" xfId="24069" xr:uid="{00000000-0005-0000-0000-0000714A0000}"/>
    <cellStyle name="40% - Accent2 4 2 2 2 4 2_OATT calc" xfId="24070" xr:uid="{00000000-0005-0000-0000-0000724A0000}"/>
    <cellStyle name="40% - Accent2 4 2 2 2 4 3" xfId="24071" xr:uid="{00000000-0005-0000-0000-0000734A0000}"/>
    <cellStyle name="40% - Accent2 4 2 2 2 4 4" xfId="24072" xr:uid="{00000000-0005-0000-0000-0000744A0000}"/>
    <cellStyle name="40% - Accent2 4 2 2 2 4_OATT calc" xfId="24073" xr:uid="{00000000-0005-0000-0000-0000754A0000}"/>
    <cellStyle name="40% - Accent2 4 2 2 2 5" xfId="24074" xr:uid="{00000000-0005-0000-0000-0000764A0000}"/>
    <cellStyle name="40% - Accent2 4 2 2 2 5 2" xfId="24075" xr:uid="{00000000-0005-0000-0000-0000774A0000}"/>
    <cellStyle name="40% - Accent2 4 2 2 2 5 3" xfId="24076" xr:uid="{00000000-0005-0000-0000-0000784A0000}"/>
    <cellStyle name="40% - Accent2 4 2 2 2 5_OATT calc" xfId="24077" xr:uid="{00000000-0005-0000-0000-0000794A0000}"/>
    <cellStyle name="40% - Accent2 4 2 2 2 6" xfId="24078" xr:uid="{00000000-0005-0000-0000-00007A4A0000}"/>
    <cellStyle name="40% - Accent2 4 2 2 2 7" xfId="24079" xr:uid="{00000000-0005-0000-0000-00007B4A0000}"/>
    <cellStyle name="40% - Accent2 4 2 2 2 8" xfId="24080" xr:uid="{00000000-0005-0000-0000-00007C4A0000}"/>
    <cellStyle name="40% - Accent2 4 2 2 2 9" xfId="24081" xr:uid="{00000000-0005-0000-0000-00007D4A0000}"/>
    <cellStyle name="40% - Accent2 4 2 2 2_OATT calc" xfId="24082" xr:uid="{00000000-0005-0000-0000-00007E4A0000}"/>
    <cellStyle name="40% - Accent2 4 2 2 3" xfId="4444" xr:uid="{00000000-0005-0000-0000-00007F4A0000}"/>
    <cellStyle name="40% - Accent2 4 2 2 3 10" xfId="24083" xr:uid="{00000000-0005-0000-0000-0000804A0000}"/>
    <cellStyle name="40% - Accent2 4 2 2 3 11" xfId="24084" xr:uid="{00000000-0005-0000-0000-0000814A0000}"/>
    <cellStyle name="40% - Accent2 4 2 2 3 2" xfId="24085" xr:uid="{00000000-0005-0000-0000-0000824A0000}"/>
    <cellStyle name="40% - Accent2 4 2 2 3 2 2" xfId="24086" xr:uid="{00000000-0005-0000-0000-0000834A0000}"/>
    <cellStyle name="40% - Accent2 4 2 2 3 2 2 2" xfId="24087" xr:uid="{00000000-0005-0000-0000-0000844A0000}"/>
    <cellStyle name="40% - Accent2 4 2 2 3 2 2 3" xfId="24088" xr:uid="{00000000-0005-0000-0000-0000854A0000}"/>
    <cellStyle name="40% - Accent2 4 2 2 3 2 2_OATT calc" xfId="24089" xr:uid="{00000000-0005-0000-0000-0000864A0000}"/>
    <cellStyle name="40% - Accent2 4 2 2 3 2 3" xfId="24090" xr:uid="{00000000-0005-0000-0000-0000874A0000}"/>
    <cellStyle name="40% - Accent2 4 2 2 3 2 4" xfId="24091" xr:uid="{00000000-0005-0000-0000-0000884A0000}"/>
    <cellStyle name="40% - Accent2 4 2 2 3 2 5" xfId="24092" xr:uid="{00000000-0005-0000-0000-0000894A0000}"/>
    <cellStyle name="40% - Accent2 4 2 2 3 2_OATT calc" xfId="24093" xr:uid="{00000000-0005-0000-0000-00008A4A0000}"/>
    <cellStyle name="40% - Accent2 4 2 2 3 3" xfId="24094" xr:uid="{00000000-0005-0000-0000-00008B4A0000}"/>
    <cellStyle name="40% - Accent2 4 2 2 3 3 2" xfId="24095" xr:uid="{00000000-0005-0000-0000-00008C4A0000}"/>
    <cellStyle name="40% - Accent2 4 2 2 3 3 2 2" xfId="24096" xr:uid="{00000000-0005-0000-0000-00008D4A0000}"/>
    <cellStyle name="40% - Accent2 4 2 2 3 3 2 3" xfId="24097" xr:uid="{00000000-0005-0000-0000-00008E4A0000}"/>
    <cellStyle name="40% - Accent2 4 2 2 3 3 2_OATT calc" xfId="24098" xr:uid="{00000000-0005-0000-0000-00008F4A0000}"/>
    <cellStyle name="40% - Accent2 4 2 2 3 3 3" xfId="24099" xr:uid="{00000000-0005-0000-0000-0000904A0000}"/>
    <cellStyle name="40% - Accent2 4 2 2 3 3 4" xfId="24100" xr:uid="{00000000-0005-0000-0000-0000914A0000}"/>
    <cellStyle name="40% - Accent2 4 2 2 3 3_OATT calc" xfId="24101" xr:uid="{00000000-0005-0000-0000-0000924A0000}"/>
    <cellStyle name="40% - Accent2 4 2 2 3 4" xfId="24102" xr:uid="{00000000-0005-0000-0000-0000934A0000}"/>
    <cellStyle name="40% - Accent2 4 2 2 3 4 2" xfId="24103" xr:uid="{00000000-0005-0000-0000-0000944A0000}"/>
    <cellStyle name="40% - Accent2 4 2 2 3 4 3" xfId="24104" xr:uid="{00000000-0005-0000-0000-0000954A0000}"/>
    <cellStyle name="40% - Accent2 4 2 2 3 4_OATT calc" xfId="24105" xr:uid="{00000000-0005-0000-0000-0000964A0000}"/>
    <cellStyle name="40% - Accent2 4 2 2 3 5" xfId="24106" xr:uid="{00000000-0005-0000-0000-0000974A0000}"/>
    <cellStyle name="40% - Accent2 4 2 2 3 6" xfId="24107" xr:uid="{00000000-0005-0000-0000-0000984A0000}"/>
    <cellStyle name="40% - Accent2 4 2 2 3 7" xfId="24108" xr:uid="{00000000-0005-0000-0000-0000994A0000}"/>
    <cellStyle name="40% - Accent2 4 2 2 3 8" xfId="24109" xr:uid="{00000000-0005-0000-0000-00009A4A0000}"/>
    <cellStyle name="40% - Accent2 4 2 2 3 9" xfId="24110" xr:uid="{00000000-0005-0000-0000-00009B4A0000}"/>
    <cellStyle name="40% - Accent2 4 2 2 3_OATT calc" xfId="24111" xr:uid="{00000000-0005-0000-0000-00009C4A0000}"/>
    <cellStyle name="40% - Accent2 4 2 2 4" xfId="5344" xr:uid="{00000000-0005-0000-0000-00009D4A0000}"/>
    <cellStyle name="40% - Accent2 4 2 2 4 2" xfId="24112" xr:uid="{00000000-0005-0000-0000-00009E4A0000}"/>
    <cellStyle name="40% - Accent2 4 2 2 4 2 2" xfId="24113" xr:uid="{00000000-0005-0000-0000-00009F4A0000}"/>
    <cellStyle name="40% - Accent2 4 2 2 4 2 3" xfId="24114" xr:uid="{00000000-0005-0000-0000-0000A04A0000}"/>
    <cellStyle name="40% - Accent2 4 2 2 4 2_OATT calc" xfId="24115" xr:uid="{00000000-0005-0000-0000-0000A14A0000}"/>
    <cellStyle name="40% - Accent2 4 2 2 4 3" xfId="24116" xr:uid="{00000000-0005-0000-0000-0000A24A0000}"/>
    <cellStyle name="40% - Accent2 4 2 2 4 4" xfId="24117" xr:uid="{00000000-0005-0000-0000-0000A34A0000}"/>
    <cellStyle name="40% - Accent2 4 2 2 4 5" xfId="24118" xr:uid="{00000000-0005-0000-0000-0000A44A0000}"/>
    <cellStyle name="40% - Accent2 4 2 2 4_OATT calc" xfId="24119" xr:uid="{00000000-0005-0000-0000-0000A54A0000}"/>
    <cellStyle name="40% - Accent2 4 2 2 5" xfId="24120" xr:uid="{00000000-0005-0000-0000-0000A64A0000}"/>
    <cellStyle name="40% - Accent2 4 2 2 5 2" xfId="24121" xr:uid="{00000000-0005-0000-0000-0000A74A0000}"/>
    <cellStyle name="40% - Accent2 4 2 2 5 2 2" xfId="24122" xr:uid="{00000000-0005-0000-0000-0000A84A0000}"/>
    <cellStyle name="40% - Accent2 4 2 2 5 2 3" xfId="24123" xr:uid="{00000000-0005-0000-0000-0000A94A0000}"/>
    <cellStyle name="40% - Accent2 4 2 2 5 2_OATT calc" xfId="24124" xr:uid="{00000000-0005-0000-0000-0000AA4A0000}"/>
    <cellStyle name="40% - Accent2 4 2 2 5 3" xfId="24125" xr:uid="{00000000-0005-0000-0000-0000AB4A0000}"/>
    <cellStyle name="40% - Accent2 4 2 2 5 4" xfId="24126" xr:uid="{00000000-0005-0000-0000-0000AC4A0000}"/>
    <cellStyle name="40% - Accent2 4 2 2 5_OATT calc" xfId="24127" xr:uid="{00000000-0005-0000-0000-0000AD4A0000}"/>
    <cellStyle name="40% - Accent2 4 2 2 6" xfId="24128" xr:uid="{00000000-0005-0000-0000-0000AE4A0000}"/>
    <cellStyle name="40% - Accent2 4 2 2 6 2" xfId="24129" xr:uid="{00000000-0005-0000-0000-0000AF4A0000}"/>
    <cellStyle name="40% - Accent2 4 2 2 6 3" xfId="24130" xr:uid="{00000000-0005-0000-0000-0000B04A0000}"/>
    <cellStyle name="40% - Accent2 4 2 2 6_OATT calc" xfId="24131" xr:uid="{00000000-0005-0000-0000-0000B14A0000}"/>
    <cellStyle name="40% - Accent2 4 2 2 7" xfId="24132" xr:uid="{00000000-0005-0000-0000-0000B24A0000}"/>
    <cellStyle name="40% - Accent2 4 2 2 8" xfId="24133" xr:uid="{00000000-0005-0000-0000-0000B34A0000}"/>
    <cellStyle name="40% - Accent2 4 2 2 9" xfId="24134" xr:uid="{00000000-0005-0000-0000-0000B44A0000}"/>
    <cellStyle name="40% - Accent2 4 2 2_OATT calc" xfId="24135" xr:uid="{00000000-0005-0000-0000-0000B54A0000}"/>
    <cellStyle name="40% - Accent2 4 2 3" xfId="3332" xr:uid="{00000000-0005-0000-0000-0000B64A0000}"/>
    <cellStyle name="40% - Accent2 4 2 3 10" xfId="24136" xr:uid="{00000000-0005-0000-0000-0000B74A0000}"/>
    <cellStyle name="40% - Accent2 4 2 3 11" xfId="24137" xr:uid="{00000000-0005-0000-0000-0000B84A0000}"/>
    <cellStyle name="40% - Accent2 4 2 3 12" xfId="24138" xr:uid="{00000000-0005-0000-0000-0000B94A0000}"/>
    <cellStyle name="40% - Accent2 4 2 3 2" xfId="3914" xr:uid="{00000000-0005-0000-0000-0000BA4A0000}"/>
    <cellStyle name="40% - Accent2 4 2 3 2 10" xfId="24139" xr:uid="{00000000-0005-0000-0000-0000BB4A0000}"/>
    <cellStyle name="40% - Accent2 4 2 3 2 11" xfId="24140" xr:uid="{00000000-0005-0000-0000-0000BC4A0000}"/>
    <cellStyle name="40% - Accent2 4 2 3 2 2" xfId="5015" xr:uid="{00000000-0005-0000-0000-0000BD4A0000}"/>
    <cellStyle name="40% - Accent2 4 2 3 2 2 10" xfId="24141" xr:uid="{00000000-0005-0000-0000-0000BE4A0000}"/>
    <cellStyle name="40% - Accent2 4 2 3 2 2 11" xfId="24142" xr:uid="{00000000-0005-0000-0000-0000BF4A0000}"/>
    <cellStyle name="40% - Accent2 4 2 3 2 2 2" xfId="24143" xr:uid="{00000000-0005-0000-0000-0000C04A0000}"/>
    <cellStyle name="40% - Accent2 4 2 3 2 2 2 2" xfId="24144" xr:uid="{00000000-0005-0000-0000-0000C14A0000}"/>
    <cellStyle name="40% - Accent2 4 2 3 2 2 2 2 2" xfId="24145" xr:uid="{00000000-0005-0000-0000-0000C24A0000}"/>
    <cellStyle name="40% - Accent2 4 2 3 2 2 2 2 3" xfId="24146" xr:uid="{00000000-0005-0000-0000-0000C34A0000}"/>
    <cellStyle name="40% - Accent2 4 2 3 2 2 2 2_OATT calc" xfId="24147" xr:uid="{00000000-0005-0000-0000-0000C44A0000}"/>
    <cellStyle name="40% - Accent2 4 2 3 2 2 2 3" xfId="24148" xr:uid="{00000000-0005-0000-0000-0000C54A0000}"/>
    <cellStyle name="40% - Accent2 4 2 3 2 2 2 4" xfId="24149" xr:uid="{00000000-0005-0000-0000-0000C64A0000}"/>
    <cellStyle name="40% - Accent2 4 2 3 2 2 2 5" xfId="24150" xr:uid="{00000000-0005-0000-0000-0000C74A0000}"/>
    <cellStyle name="40% - Accent2 4 2 3 2 2 2_OATT calc" xfId="24151" xr:uid="{00000000-0005-0000-0000-0000C84A0000}"/>
    <cellStyle name="40% - Accent2 4 2 3 2 2 3" xfId="24152" xr:uid="{00000000-0005-0000-0000-0000C94A0000}"/>
    <cellStyle name="40% - Accent2 4 2 3 2 2 3 2" xfId="24153" xr:uid="{00000000-0005-0000-0000-0000CA4A0000}"/>
    <cellStyle name="40% - Accent2 4 2 3 2 2 3 2 2" xfId="24154" xr:uid="{00000000-0005-0000-0000-0000CB4A0000}"/>
    <cellStyle name="40% - Accent2 4 2 3 2 2 3 2 3" xfId="24155" xr:uid="{00000000-0005-0000-0000-0000CC4A0000}"/>
    <cellStyle name="40% - Accent2 4 2 3 2 2 3 2_OATT calc" xfId="24156" xr:uid="{00000000-0005-0000-0000-0000CD4A0000}"/>
    <cellStyle name="40% - Accent2 4 2 3 2 2 3 3" xfId="24157" xr:uid="{00000000-0005-0000-0000-0000CE4A0000}"/>
    <cellStyle name="40% - Accent2 4 2 3 2 2 3 4" xfId="24158" xr:uid="{00000000-0005-0000-0000-0000CF4A0000}"/>
    <cellStyle name="40% - Accent2 4 2 3 2 2 3_OATT calc" xfId="24159" xr:uid="{00000000-0005-0000-0000-0000D04A0000}"/>
    <cellStyle name="40% - Accent2 4 2 3 2 2 4" xfId="24160" xr:uid="{00000000-0005-0000-0000-0000D14A0000}"/>
    <cellStyle name="40% - Accent2 4 2 3 2 2 4 2" xfId="24161" xr:uid="{00000000-0005-0000-0000-0000D24A0000}"/>
    <cellStyle name="40% - Accent2 4 2 3 2 2 4 3" xfId="24162" xr:uid="{00000000-0005-0000-0000-0000D34A0000}"/>
    <cellStyle name="40% - Accent2 4 2 3 2 2 4_OATT calc" xfId="24163" xr:uid="{00000000-0005-0000-0000-0000D44A0000}"/>
    <cellStyle name="40% - Accent2 4 2 3 2 2 5" xfId="24164" xr:uid="{00000000-0005-0000-0000-0000D54A0000}"/>
    <cellStyle name="40% - Accent2 4 2 3 2 2 6" xfId="24165" xr:uid="{00000000-0005-0000-0000-0000D64A0000}"/>
    <cellStyle name="40% - Accent2 4 2 3 2 2 7" xfId="24166" xr:uid="{00000000-0005-0000-0000-0000D74A0000}"/>
    <cellStyle name="40% - Accent2 4 2 3 2 2 8" xfId="24167" xr:uid="{00000000-0005-0000-0000-0000D84A0000}"/>
    <cellStyle name="40% - Accent2 4 2 3 2 2 9" xfId="24168" xr:uid="{00000000-0005-0000-0000-0000D94A0000}"/>
    <cellStyle name="40% - Accent2 4 2 3 2 2_OATT calc" xfId="24169" xr:uid="{00000000-0005-0000-0000-0000DA4A0000}"/>
    <cellStyle name="40% - Accent2 4 2 3 2 3" xfId="5970" xr:uid="{00000000-0005-0000-0000-0000DB4A0000}"/>
    <cellStyle name="40% - Accent2 4 2 3 2 3 2" xfId="24170" xr:uid="{00000000-0005-0000-0000-0000DC4A0000}"/>
    <cellStyle name="40% - Accent2 4 2 3 2 3 2 2" xfId="24171" xr:uid="{00000000-0005-0000-0000-0000DD4A0000}"/>
    <cellStyle name="40% - Accent2 4 2 3 2 3 2 3" xfId="24172" xr:uid="{00000000-0005-0000-0000-0000DE4A0000}"/>
    <cellStyle name="40% - Accent2 4 2 3 2 3 2_OATT calc" xfId="24173" xr:uid="{00000000-0005-0000-0000-0000DF4A0000}"/>
    <cellStyle name="40% - Accent2 4 2 3 2 3 3" xfId="24174" xr:uid="{00000000-0005-0000-0000-0000E04A0000}"/>
    <cellStyle name="40% - Accent2 4 2 3 2 3 4" xfId="24175" xr:uid="{00000000-0005-0000-0000-0000E14A0000}"/>
    <cellStyle name="40% - Accent2 4 2 3 2 3 5" xfId="24176" xr:uid="{00000000-0005-0000-0000-0000E24A0000}"/>
    <cellStyle name="40% - Accent2 4 2 3 2 3_OATT calc" xfId="24177" xr:uid="{00000000-0005-0000-0000-0000E34A0000}"/>
    <cellStyle name="40% - Accent2 4 2 3 2 4" xfId="24178" xr:uid="{00000000-0005-0000-0000-0000E44A0000}"/>
    <cellStyle name="40% - Accent2 4 2 3 2 4 2" xfId="24179" xr:uid="{00000000-0005-0000-0000-0000E54A0000}"/>
    <cellStyle name="40% - Accent2 4 2 3 2 4 2 2" xfId="24180" xr:uid="{00000000-0005-0000-0000-0000E64A0000}"/>
    <cellStyle name="40% - Accent2 4 2 3 2 4 2 3" xfId="24181" xr:uid="{00000000-0005-0000-0000-0000E74A0000}"/>
    <cellStyle name="40% - Accent2 4 2 3 2 4 2_OATT calc" xfId="24182" xr:uid="{00000000-0005-0000-0000-0000E84A0000}"/>
    <cellStyle name="40% - Accent2 4 2 3 2 4 3" xfId="24183" xr:uid="{00000000-0005-0000-0000-0000E94A0000}"/>
    <cellStyle name="40% - Accent2 4 2 3 2 4 4" xfId="24184" xr:uid="{00000000-0005-0000-0000-0000EA4A0000}"/>
    <cellStyle name="40% - Accent2 4 2 3 2 4_OATT calc" xfId="24185" xr:uid="{00000000-0005-0000-0000-0000EB4A0000}"/>
    <cellStyle name="40% - Accent2 4 2 3 2 5" xfId="24186" xr:uid="{00000000-0005-0000-0000-0000EC4A0000}"/>
    <cellStyle name="40% - Accent2 4 2 3 2 5 2" xfId="24187" xr:uid="{00000000-0005-0000-0000-0000ED4A0000}"/>
    <cellStyle name="40% - Accent2 4 2 3 2 5 3" xfId="24188" xr:uid="{00000000-0005-0000-0000-0000EE4A0000}"/>
    <cellStyle name="40% - Accent2 4 2 3 2 5_OATT calc" xfId="24189" xr:uid="{00000000-0005-0000-0000-0000EF4A0000}"/>
    <cellStyle name="40% - Accent2 4 2 3 2 6" xfId="24190" xr:uid="{00000000-0005-0000-0000-0000F04A0000}"/>
    <cellStyle name="40% - Accent2 4 2 3 2 7" xfId="24191" xr:uid="{00000000-0005-0000-0000-0000F14A0000}"/>
    <cellStyle name="40% - Accent2 4 2 3 2 8" xfId="24192" xr:uid="{00000000-0005-0000-0000-0000F24A0000}"/>
    <cellStyle name="40% - Accent2 4 2 3 2 9" xfId="24193" xr:uid="{00000000-0005-0000-0000-0000F34A0000}"/>
    <cellStyle name="40% - Accent2 4 2 3 2_OATT calc" xfId="24194" xr:uid="{00000000-0005-0000-0000-0000F44A0000}"/>
    <cellStyle name="40% - Accent2 4 2 3 3" xfId="4597" xr:uid="{00000000-0005-0000-0000-0000F54A0000}"/>
    <cellStyle name="40% - Accent2 4 2 3 3 10" xfId="24195" xr:uid="{00000000-0005-0000-0000-0000F64A0000}"/>
    <cellStyle name="40% - Accent2 4 2 3 3 11" xfId="24196" xr:uid="{00000000-0005-0000-0000-0000F74A0000}"/>
    <cellStyle name="40% - Accent2 4 2 3 3 2" xfId="24197" xr:uid="{00000000-0005-0000-0000-0000F84A0000}"/>
    <cellStyle name="40% - Accent2 4 2 3 3 2 2" xfId="24198" xr:uid="{00000000-0005-0000-0000-0000F94A0000}"/>
    <cellStyle name="40% - Accent2 4 2 3 3 2 2 2" xfId="24199" xr:uid="{00000000-0005-0000-0000-0000FA4A0000}"/>
    <cellStyle name="40% - Accent2 4 2 3 3 2 2 3" xfId="24200" xr:uid="{00000000-0005-0000-0000-0000FB4A0000}"/>
    <cellStyle name="40% - Accent2 4 2 3 3 2 2_OATT calc" xfId="24201" xr:uid="{00000000-0005-0000-0000-0000FC4A0000}"/>
    <cellStyle name="40% - Accent2 4 2 3 3 2 3" xfId="24202" xr:uid="{00000000-0005-0000-0000-0000FD4A0000}"/>
    <cellStyle name="40% - Accent2 4 2 3 3 2 4" xfId="24203" xr:uid="{00000000-0005-0000-0000-0000FE4A0000}"/>
    <cellStyle name="40% - Accent2 4 2 3 3 2 5" xfId="24204" xr:uid="{00000000-0005-0000-0000-0000FF4A0000}"/>
    <cellStyle name="40% - Accent2 4 2 3 3 2_OATT calc" xfId="24205" xr:uid="{00000000-0005-0000-0000-0000004B0000}"/>
    <cellStyle name="40% - Accent2 4 2 3 3 3" xfId="24206" xr:uid="{00000000-0005-0000-0000-0000014B0000}"/>
    <cellStyle name="40% - Accent2 4 2 3 3 3 2" xfId="24207" xr:uid="{00000000-0005-0000-0000-0000024B0000}"/>
    <cellStyle name="40% - Accent2 4 2 3 3 3 2 2" xfId="24208" xr:uid="{00000000-0005-0000-0000-0000034B0000}"/>
    <cellStyle name="40% - Accent2 4 2 3 3 3 2 3" xfId="24209" xr:uid="{00000000-0005-0000-0000-0000044B0000}"/>
    <cellStyle name="40% - Accent2 4 2 3 3 3 2_OATT calc" xfId="24210" xr:uid="{00000000-0005-0000-0000-0000054B0000}"/>
    <cellStyle name="40% - Accent2 4 2 3 3 3 3" xfId="24211" xr:uid="{00000000-0005-0000-0000-0000064B0000}"/>
    <cellStyle name="40% - Accent2 4 2 3 3 3 4" xfId="24212" xr:uid="{00000000-0005-0000-0000-0000074B0000}"/>
    <cellStyle name="40% - Accent2 4 2 3 3 3_OATT calc" xfId="24213" xr:uid="{00000000-0005-0000-0000-0000084B0000}"/>
    <cellStyle name="40% - Accent2 4 2 3 3 4" xfId="24214" xr:uid="{00000000-0005-0000-0000-0000094B0000}"/>
    <cellStyle name="40% - Accent2 4 2 3 3 4 2" xfId="24215" xr:uid="{00000000-0005-0000-0000-00000A4B0000}"/>
    <cellStyle name="40% - Accent2 4 2 3 3 4 3" xfId="24216" xr:uid="{00000000-0005-0000-0000-00000B4B0000}"/>
    <cellStyle name="40% - Accent2 4 2 3 3 4_OATT calc" xfId="24217" xr:uid="{00000000-0005-0000-0000-00000C4B0000}"/>
    <cellStyle name="40% - Accent2 4 2 3 3 5" xfId="24218" xr:uid="{00000000-0005-0000-0000-00000D4B0000}"/>
    <cellStyle name="40% - Accent2 4 2 3 3 6" xfId="24219" xr:uid="{00000000-0005-0000-0000-00000E4B0000}"/>
    <cellStyle name="40% - Accent2 4 2 3 3 7" xfId="24220" xr:uid="{00000000-0005-0000-0000-00000F4B0000}"/>
    <cellStyle name="40% - Accent2 4 2 3 3 8" xfId="24221" xr:uid="{00000000-0005-0000-0000-0000104B0000}"/>
    <cellStyle name="40% - Accent2 4 2 3 3 9" xfId="24222" xr:uid="{00000000-0005-0000-0000-0000114B0000}"/>
    <cellStyle name="40% - Accent2 4 2 3 3_OATT calc" xfId="24223" xr:uid="{00000000-0005-0000-0000-0000124B0000}"/>
    <cellStyle name="40% - Accent2 4 2 3 4" xfId="5497" xr:uid="{00000000-0005-0000-0000-0000134B0000}"/>
    <cellStyle name="40% - Accent2 4 2 3 4 2" xfId="24224" xr:uid="{00000000-0005-0000-0000-0000144B0000}"/>
    <cellStyle name="40% - Accent2 4 2 3 4 2 2" xfId="24225" xr:uid="{00000000-0005-0000-0000-0000154B0000}"/>
    <cellStyle name="40% - Accent2 4 2 3 4 2 3" xfId="24226" xr:uid="{00000000-0005-0000-0000-0000164B0000}"/>
    <cellStyle name="40% - Accent2 4 2 3 4 2_OATT calc" xfId="24227" xr:uid="{00000000-0005-0000-0000-0000174B0000}"/>
    <cellStyle name="40% - Accent2 4 2 3 4 3" xfId="24228" xr:uid="{00000000-0005-0000-0000-0000184B0000}"/>
    <cellStyle name="40% - Accent2 4 2 3 4 4" xfId="24229" xr:uid="{00000000-0005-0000-0000-0000194B0000}"/>
    <cellStyle name="40% - Accent2 4 2 3 4 5" xfId="24230" xr:uid="{00000000-0005-0000-0000-00001A4B0000}"/>
    <cellStyle name="40% - Accent2 4 2 3 4_OATT calc" xfId="24231" xr:uid="{00000000-0005-0000-0000-00001B4B0000}"/>
    <cellStyle name="40% - Accent2 4 2 3 5" xfId="24232" xr:uid="{00000000-0005-0000-0000-00001C4B0000}"/>
    <cellStyle name="40% - Accent2 4 2 3 5 2" xfId="24233" xr:uid="{00000000-0005-0000-0000-00001D4B0000}"/>
    <cellStyle name="40% - Accent2 4 2 3 5 2 2" xfId="24234" xr:uid="{00000000-0005-0000-0000-00001E4B0000}"/>
    <cellStyle name="40% - Accent2 4 2 3 5 2 3" xfId="24235" xr:uid="{00000000-0005-0000-0000-00001F4B0000}"/>
    <cellStyle name="40% - Accent2 4 2 3 5 2_OATT calc" xfId="24236" xr:uid="{00000000-0005-0000-0000-0000204B0000}"/>
    <cellStyle name="40% - Accent2 4 2 3 5 3" xfId="24237" xr:uid="{00000000-0005-0000-0000-0000214B0000}"/>
    <cellStyle name="40% - Accent2 4 2 3 5 4" xfId="24238" xr:uid="{00000000-0005-0000-0000-0000224B0000}"/>
    <cellStyle name="40% - Accent2 4 2 3 5_OATT calc" xfId="24239" xr:uid="{00000000-0005-0000-0000-0000234B0000}"/>
    <cellStyle name="40% - Accent2 4 2 3 6" xfId="24240" xr:uid="{00000000-0005-0000-0000-0000244B0000}"/>
    <cellStyle name="40% - Accent2 4 2 3 6 2" xfId="24241" xr:uid="{00000000-0005-0000-0000-0000254B0000}"/>
    <cellStyle name="40% - Accent2 4 2 3 6 3" xfId="24242" xr:uid="{00000000-0005-0000-0000-0000264B0000}"/>
    <cellStyle name="40% - Accent2 4 2 3 6_OATT calc" xfId="24243" xr:uid="{00000000-0005-0000-0000-0000274B0000}"/>
    <cellStyle name="40% - Accent2 4 2 3 7" xfId="24244" xr:uid="{00000000-0005-0000-0000-0000284B0000}"/>
    <cellStyle name="40% - Accent2 4 2 3 8" xfId="24245" xr:uid="{00000000-0005-0000-0000-0000294B0000}"/>
    <cellStyle name="40% - Accent2 4 2 3 9" xfId="24246" xr:uid="{00000000-0005-0000-0000-00002A4B0000}"/>
    <cellStyle name="40% - Accent2 4 2 3_OATT calc" xfId="24247" xr:uid="{00000000-0005-0000-0000-00002B4B0000}"/>
    <cellStyle name="40% - Accent2 4 2 4" xfId="3644" xr:uid="{00000000-0005-0000-0000-00002C4B0000}"/>
    <cellStyle name="40% - Accent2 4 2 4 10" xfId="24248" xr:uid="{00000000-0005-0000-0000-00002D4B0000}"/>
    <cellStyle name="40% - Accent2 4 2 4 11" xfId="24249" xr:uid="{00000000-0005-0000-0000-00002E4B0000}"/>
    <cellStyle name="40% - Accent2 4 2 4 2" xfId="4745" xr:uid="{00000000-0005-0000-0000-00002F4B0000}"/>
    <cellStyle name="40% - Accent2 4 2 4 2 10" xfId="24250" xr:uid="{00000000-0005-0000-0000-0000304B0000}"/>
    <cellStyle name="40% - Accent2 4 2 4 2 11" xfId="24251" xr:uid="{00000000-0005-0000-0000-0000314B0000}"/>
    <cellStyle name="40% - Accent2 4 2 4 2 2" xfId="24252" xr:uid="{00000000-0005-0000-0000-0000324B0000}"/>
    <cellStyle name="40% - Accent2 4 2 4 2 2 2" xfId="24253" xr:uid="{00000000-0005-0000-0000-0000334B0000}"/>
    <cellStyle name="40% - Accent2 4 2 4 2 2 2 2" xfId="24254" xr:uid="{00000000-0005-0000-0000-0000344B0000}"/>
    <cellStyle name="40% - Accent2 4 2 4 2 2 2 3" xfId="24255" xr:uid="{00000000-0005-0000-0000-0000354B0000}"/>
    <cellStyle name="40% - Accent2 4 2 4 2 2 2_OATT calc" xfId="24256" xr:uid="{00000000-0005-0000-0000-0000364B0000}"/>
    <cellStyle name="40% - Accent2 4 2 4 2 2 3" xfId="24257" xr:uid="{00000000-0005-0000-0000-0000374B0000}"/>
    <cellStyle name="40% - Accent2 4 2 4 2 2 4" xfId="24258" xr:uid="{00000000-0005-0000-0000-0000384B0000}"/>
    <cellStyle name="40% - Accent2 4 2 4 2 2 5" xfId="24259" xr:uid="{00000000-0005-0000-0000-0000394B0000}"/>
    <cellStyle name="40% - Accent2 4 2 4 2 2_OATT calc" xfId="24260" xr:uid="{00000000-0005-0000-0000-00003A4B0000}"/>
    <cellStyle name="40% - Accent2 4 2 4 2 3" xfId="24261" xr:uid="{00000000-0005-0000-0000-00003B4B0000}"/>
    <cellStyle name="40% - Accent2 4 2 4 2 3 2" xfId="24262" xr:uid="{00000000-0005-0000-0000-00003C4B0000}"/>
    <cellStyle name="40% - Accent2 4 2 4 2 3 2 2" xfId="24263" xr:uid="{00000000-0005-0000-0000-00003D4B0000}"/>
    <cellStyle name="40% - Accent2 4 2 4 2 3 2 3" xfId="24264" xr:uid="{00000000-0005-0000-0000-00003E4B0000}"/>
    <cellStyle name="40% - Accent2 4 2 4 2 3 2_OATT calc" xfId="24265" xr:uid="{00000000-0005-0000-0000-00003F4B0000}"/>
    <cellStyle name="40% - Accent2 4 2 4 2 3 3" xfId="24266" xr:uid="{00000000-0005-0000-0000-0000404B0000}"/>
    <cellStyle name="40% - Accent2 4 2 4 2 3 4" xfId="24267" xr:uid="{00000000-0005-0000-0000-0000414B0000}"/>
    <cellStyle name="40% - Accent2 4 2 4 2 3_OATT calc" xfId="24268" xr:uid="{00000000-0005-0000-0000-0000424B0000}"/>
    <cellStyle name="40% - Accent2 4 2 4 2 4" xfId="24269" xr:uid="{00000000-0005-0000-0000-0000434B0000}"/>
    <cellStyle name="40% - Accent2 4 2 4 2 4 2" xfId="24270" xr:uid="{00000000-0005-0000-0000-0000444B0000}"/>
    <cellStyle name="40% - Accent2 4 2 4 2 4 3" xfId="24271" xr:uid="{00000000-0005-0000-0000-0000454B0000}"/>
    <cellStyle name="40% - Accent2 4 2 4 2 4_OATT calc" xfId="24272" xr:uid="{00000000-0005-0000-0000-0000464B0000}"/>
    <cellStyle name="40% - Accent2 4 2 4 2 5" xfId="24273" xr:uid="{00000000-0005-0000-0000-0000474B0000}"/>
    <cellStyle name="40% - Accent2 4 2 4 2 6" xfId="24274" xr:uid="{00000000-0005-0000-0000-0000484B0000}"/>
    <cellStyle name="40% - Accent2 4 2 4 2 7" xfId="24275" xr:uid="{00000000-0005-0000-0000-0000494B0000}"/>
    <cellStyle name="40% - Accent2 4 2 4 2 8" xfId="24276" xr:uid="{00000000-0005-0000-0000-00004A4B0000}"/>
    <cellStyle name="40% - Accent2 4 2 4 2 9" xfId="24277" xr:uid="{00000000-0005-0000-0000-00004B4B0000}"/>
    <cellStyle name="40% - Accent2 4 2 4 2_OATT calc" xfId="24278" xr:uid="{00000000-0005-0000-0000-00004C4B0000}"/>
    <cellStyle name="40% - Accent2 4 2 4 3" xfId="5706" xr:uid="{00000000-0005-0000-0000-00004D4B0000}"/>
    <cellStyle name="40% - Accent2 4 2 4 3 2" xfId="24279" xr:uid="{00000000-0005-0000-0000-00004E4B0000}"/>
    <cellStyle name="40% - Accent2 4 2 4 3 2 2" xfId="24280" xr:uid="{00000000-0005-0000-0000-00004F4B0000}"/>
    <cellStyle name="40% - Accent2 4 2 4 3 2 3" xfId="24281" xr:uid="{00000000-0005-0000-0000-0000504B0000}"/>
    <cellStyle name="40% - Accent2 4 2 4 3 2_OATT calc" xfId="24282" xr:uid="{00000000-0005-0000-0000-0000514B0000}"/>
    <cellStyle name="40% - Accent2 4 2 4 3 3" xfId="24283" xr:uid="{00000000-0005-0000-0000-0000524B0000}"/>
    <cellStyle name="40% - Accent2 4 2 4 3 4" xfId="24284" xr:uid="{00000000-0005-0000-0000-0000534B0000}"/>
    <cellStyle name="40% - Accent2 4 2 4 3 5" xfId="24285" xr:uid="{00000000-0005-0000-0000-0000544B0000}"/>
    <cellStyle name="40% - Accent2 4 2 4 3_OATT calc" xfId="24286" xr:uid="{00000000-0005-0000-0000-0000554B0000}"/>
    <cellStyle name="40% - Accent2 4 2 4 4" xfId="24287" xr:uid="{00000000-0005-0000-0000-0000564B0000}"/>
    <cellStyle name="40% - Accent2 4 2 4 4 2" xfId="24288" xr:uid="{00000000-0005-0000-0000-0000574B0000}"/>
    <cellStyle name="40% - Accent2 4 2 4 4 2 2" xfId="24289" xr:uid="{00000000-0005-0000-0000-0000584B0000}"/>
    <cellStyle name="40% - Accent2 4 2 4 4 2 3" xfId="24290" xr:uid="{00000000-0005-0000-0000-0000594B0000}"/>
    <cellStyle name="40% - Accent2 4 2 4 4 2_OATT calc" xfId="24291" xr:uid="{00000000-0005-0000-0000-00005A4B0000}"/>
    <cellStyle name="40% - Accent2 4 2 4 4 3" xfId="24292" xr:uid="{00000000-0005-0000-0000-00005B4B0000}"/>
    <cellStyle name="40% - Accent2 4 2 4 4 4" xfId="24293" xr:uid="{00000000-0005-0000-0000-00005C4B0000}"/>
    <cellStyle name="40% - Accent2 4 2 4 4_OATT calc" xfId="24294" xr:uid="{00000000-0005-0000-0000-00005D4B0000}"/>
    <cellStyle name="40% - Accent2 4 2 4 5" xfId="24295" xr:uid="{00000000-0005-0000-0000-00005E4B0000}"/>
    <cellStyle name="40% - Accent2 4 2 4 5 2" xfId="24296" xr:uid="{00000000-0005-0000-0000-00005F4B0000}"/>
    <cellStyle name="40% - Accent2 4 2 4 5 3" xfId="24297" xr:uid="{00000000-0005-0000-0000-0000604B0000}"/>
    <cellStyle name="40% - Accent2 4 2 4 5_OATT calc" xfId="24298" xr:uid="{00000000-0005-0000-0000-0000614B0000}"/>
    <cellStyle name="40% - Accent2 4 2 4 6" xfId="24299" xr:uid="{00000000-0005-0000-0000-0000624B0000}"/>
    <cellStyle name="40% - Accent2 4 2 4 7" xfId="24300" xr:uid="{00000000-0005-0000-0000-0000634B0000}"/>
    <cellStyle name="40% - Accent2 4 2 4 8" xfId="24301" xr:uid="{00000000-0005-0000-0000-0000644B0000}"/>
    <cellStyle name="40% - Accent2 4 2 4 9" xfId="24302" xr:uid="{00000000-0005-0000-0000-0000654B0000}"/>
    <cellStyle name="40% - Accent2 4 2 4_OATT calc" xfId="24303" xr:uid="{00000000-0005-0000-0000-0000664B0000}"/>
    <cellStyle name="40% - Accent2 4 2 5" xfId="4327" xr:uid="{00000000-0005-0000-0000-0000674B0000}"/>
    <cellStyle name="40% - Accent2 4 2 5 10" xfId="24304" xr:uid="{00000000-0005-0000-0000-0000684B0000}"/>
    <cellStyle name="40% - Accent2 4 2 5 11" xfId="24305" xr:uid="{00000000-0005-0000-0000-0000694B0000}"/>
    <cellStyle name="40% - Accent2 4 2 5 2" xfId="24306" xr:uid="{00000000-0005-0000-0000-00006A4B0000}"/>
    <cellStyle name="40% - Accent2 4 2 5 2 2" xfId="24307" xr:uid="{00000000-0005-0000-0000-00006B4B0000}"/>
    <cellStyle name="40% - Accent2 4 2 5 2 2 2" xfId="24308" xr:uid="{00000000-0005-0000-0000-00006C4B0000}"/>
    <cellStyle name="40% - Accent2 4 2 5 2 2 3" xfId="24309" xr:uid="{00000000-0005-0000-0000-00006D4B0000}"/>
    <cellStyle name="40% - Accent2 4 2 5 2 2_OATT calc" xfId="24310" xr:uid="{00000000-0005-0000-0000-00006E4B0000}"/>
    <cellStyle name="40% - Accent2 4 2 5 2 3" xfId="24311" xr:uid="{00000000-0005-0000-0000-00006F4B0000}"/>
    <cellStyle name="40% - Accent2 4 2 5 2 4" xfId="24312" xr:uid="{00000000-0005-0000-0000-0000704B0000}"/>
    <cellStyle name="40% - Accent2 4 2 5 2 5" xfId="24313" xr:uid="{00000000-0005-0000-0000-0000714B0000}"/>
    <cellStyle name="40% - Accent2 4 2 5 2_OATT calc" xfId="24314" xr:uid="{00000000-0005-0000-0000-0000724B0000}"/>
    <cellStyle name="40% - Accent2 4 2 5 3" xfId="24315" xr:uid="{00000000-0005-0000-0000-0000734B0000}"/>
    <cellStyle name="40% - Accent2 4 2 5 3 2" xfId="24316" xr:uid="{00000000-0005-0000-0000-0000744B0000}"/>
    <cellStyle name="40% - Accent2 4 2 5 3 2 2" xfId="24317" xr:uid="{00000000-0005-0000-0000-0000754B0000}"/>
    <cellStyle name="40% - Accent2 4 2 5 3 2 3" xfId="24318" xr:uid="{00000000-0005-0000-0000-0000764B0000}"/>
    <cellStyle name="40% - Accent2 4 2 5 3 2_OATT calc" xfId="24319" xr:uid="{00000000-0005-0000-0000-0000774B0000}"/>
    <cellStyle name="40% - Accent2 4 2 5 3 3" xfId="24320" xr:uid="{00000000-0005-0000-0000-0000784B0000}"/>
    <cellStyle name="40% - Accent2 4 2 5 3 4" xfId="24321" xr:uid="{00000000-0005-0000-0000-0000794B0000}"/>
    <cellStyle name="40% - Accent2 4 2 5 3_OATT calc" xfId="24322" xr:uid="{00000000-0005-0000-0000-00007A4B0000}"/>
    <cellStyle name="40% - Accent2 4 2 5 4" xfId="24323" xr:uid="{00000000-0005-0000-0000-00007B4B0000}"/>
    <cellStyle name="40% - Accent2 4 2 5 4 2" xfId="24324" xr:uid="{00000000-0005-0000-0000-00007C4B0000}"/>
    <cellStyle name="40% - Accent2 4 2 5 4 3" xfId="24325" xr:uid="{00000000-0005-0000-0000-00007D4B0000}"/>
    <cellStyle name="40% - Accent2 4 2 5 4_OATT calc" xfId="24326" xr:uid="{00000000-0005-0000-0000-00007E4B0000}"/>
    <cellStyle name="40% - Accent2 4 2 5 5" xfId="24327" xr:uid="{00000000-0005-0000-0000-00007F4B0000}"/>
    <cellStyle name="40% - Accent2 4 2 5 6" xfId="24328" xr:uid="{00000000-0005-0000-0000-0000804B0000}"/>
    <cellStyle name="40% - Accent2 4 2 5 7" xfId="24329" xr:uid="{00000000-0005-0000-0000-0000814B0000}"/>
    <cellStyle name="40% - Accent2 4 2 5 8" xfId="24330" xr:uid="{00000000-0005-0000-0000-0000824B0000}"/>
    <cellStyle name="40% - Accent2 4 2 5 9" xfId="24331" xr:uid="{00000000-0005-0000-0000-0000834B0000}"/>
    <cellStyle name="40% - Accent2 4 2 5_OATT calc" xfId="24332" xr:uid="{00000000-0005-0000-0000-0000844B0000}"/>
    <cellStyle name="40% - Accent2 4 2 6" xfId="5227" xr:uid="{00000000-0005-0000-0000-0000854B0000}"/>
    <cellStyle name="40% - Accent2 4 2 6 2" xfId="24333" xr:uid="{00000000-0005-0000-0000-0000864B0000}"/>
    <cellStyle name="40% - Accent2 4 2 6 2 2" xfId="24334" xr:uid="{00000000-0005-0000-0000-0000874B0000}"/>
    <cellStyle name="40% - Accent2 4 2 6 2 3" xfId="24335" xr:uid="{00000000-0005-0000-0000-0000884B0000}"/>
    <cellStyle name="40% - Accent2 4 2 6 2_OATT calc" xfId="24336" xr:uid="{00000000-0005-0000-0000-0000894B0000}"/>
    <cellStyle name="40% - Accent2 4 2 6 3" xfId="24337" xr:uid="{00000000-0005-0000-0000-00008A4B0000}"/>
    <cellStyle name="40% - Accent2 4 2 6 4" xfId="24338" xr:uid="{00000000-0005-0000-0000-00008B4B0000}"/>
    <cellStyle name="40% - Accent2 4 2 6 5" xfId="24339" xr:uid="{00000000-0005-0000-0000-00008C4B0000}"/>
    <cellStyle name="40% - Accent2 4 2 6_OATT calc" xfId="24340" xr:uid="{00000000-0005-0000-0000-00008D4B0000}"/>
    <cellStyle name="40% - Accent2 4 2 7" xfId="24341" xr:uid="{00000000-0005-0000-0000-00008E4B0000}"/>
    <cellStyle name="40% - Accent2 4 2 7 2" xfId="24342" xr:uid="{00000000-0005-0000-0000-00008F4B0000}"/>
    <cellStyle name="40% - Accent2 4 2 7 2 2" xfId="24343" xr:uid="{00000000-0005-0000-0000-0000904B0000}"/>
    <cellStyle name="40% - Accent2 4 2 7 2 3" xfId="24344" xr:uid="{00000000-0005-0000-0000-0000914B0000}"/>
    <cellStyle name="40% - Accent2 4 2 7 2_OATT calc" xfId="24345" xr:uid="{00000000-0005-0000-0000-0000924B0000}"/>
    <cellStyle name="40% - Accent2 4 2 7 3" xfId="24346" xr:uid="{00000000-0005-0000-0000-0000934B0000}"/>
    <cellStyle name="40% - Accent2 4 2 7 4" xfId="24347" xr:uid="{00000000-0005-0000-0000-0000944B0000}"/>
    <cellStyle name="40% - Accent2 4 2 7_OATT calc" xfId="24348" xr:uid="{00000000-0005-0000-0000-0000954B0000}"/>
    <cellStyle name="40% - Accent2 4 2 8" xfId="24349" xr:uid="{00000000-0005-0000-0000-0000964B0000}"/>
    <cellStyle name="40% - Accent2 4 2 8 2" xfId="24350" xr:uid="{00000000-0005-0000-0000-0000974B0000}"/>
    <cellStyle name="40% - Accent2 4 2 8 3" xfId="24351" xr:uid="{00000000-0005-0000-0000-0000984B0000}"/>
    <cellStyle name="40% - Accent2 4 2 8_OATT calc" xfId="24352" xr:uid="{00000000-0005-0000-0000-0000994B0000}"/>
    <cellStyle name="40% - Accent2 4 2 9" xfId="24353" xr:uid="{00000000-0005-0000-0000-00009A4B0000}"/>
    <cellStyle name="40% - Accent2 4 2_OATT calc" xfId="24354" xr:uid="{00000000-0005-0000-0000-00009B4B0000}"/>
    <cellStyle name="40% - Accent2 4 3" xfId="3146" xr:uid="{00000000-0005-0000-0000-00009C4B0000}"/>
    <cellStyle name="40% - Accent2 4 3 10" xfId="24355" xr:uid="{00000000-0005-0000-0000-00009D4B0000}"/>
    <cellStyle name="40% - Accent2 4 3 11" xfId="24356" xr:uid="{00000000-0005-0000-0000-00009E4B0000}"/>
    <cellStyle name="40% - Accent2 4 3 12" xfId="24357" xr:uid="{00000000-0005-0000-0000-00009F4B0000}"/>
    <cellStyle name="40% - Accent2 4 3 2" xfId="3732" xr:uid="{00000000-0005-0000-0000-0000A04B0000}"/>
    <cellStyle name="40% - Accent2 4 3 2 10" xfId="24358" xr:uid="{00000000-0005-0000-0000-0000A14B0000}"/>
    <cellStyle name="40% - Accent2 4 3 2 11" xfId="24359" xr:uid="{00000000-0005-0000-0000-0000A24B0000}"/>
    <cellStyle name="40% - Accent2 4 3 2 2" xfId="4833" xr:uid="{00000000-0005-0000-0000-0000A34B0000}"/>
    <cellStyle name="40% - Accent2 4 3 2 2 10" xfId="24360" xr:uid="{00000000-0005-0000-0000-0000A44B0000}"/>
    <cellStyle name="40% - Accent2 4 3 2 2 11" xfId="24361" xr:uid="{00000000-0005-0000-0000-0000A54B0000}"/>
    <cellStyle name="40% - Accent2 4 3 2 2 2" xfId="24362" xr:uid="{00000000-0005-0000-0000-0000A64B0000}"/>
    <cellStyle name="40% - Accent2 4 3 2 2 2 2" xfId="24363" xr:uid="{00000000-0005-0000-0000-0000A74B0000}"/>
    <cellStyle name="40% - Accent2 4 3 2 2 2 2 2" xfId="24364" xr:uid="{00000000-0005-0000-0000-0000A84B0000}"/>
    <cellStyle name="40% - Accent2 4 3 2 2 2 2 3" xfId="24365" xr:uid="{00000000-0005-0000-0000-0000A94B0000}"/>
    <cellStyle name="40% - Accent2 4 3 2 2 2 2_OATT calc" xfId="24366" xr:uid="{00000000-0005-0000-0000-0000AA4B0000}"/>
    <cellStyle name="40% - Accent2 4 3 2 2 2 3" xfId="24367" xr:uid="{00000000-0005-0000-0000-0000AB4B0000}"/>
    <cellStyle name="40% - Accent2 4 3 2 2 2 4" xfId="24368" xr:uid="{00000000-0005-0000-0000-0000AC4B0000}"/>
    <cellStyle name="40% - Accent2 4 3 2 2 2 5" xfId="24369" xr:uid="{00000000-0005-0000-0000-0000AD4B0000}"/>
    <cellStyle name="40% - Accent2 4 3 2 2 2_OATT calc" xfId="24370" xr:uid="{00000000-0005-0000-0000-0000AE4B0000}"/>
    <cellStyle name="40% - Accent2 4 3 2 2 3" xfId="24371" xr:uid="{00000000-0005-0000-0000-0000AF4B0000}"/>
    <cellStyle name="40% - Accent2 4 3 2 2 3 2" xfId="24372" xr:uid="{00000000-0005-0000-0000-0000B04B0000}"/>
    <cellStyle name="40% - Accent2 4 3 2 2 3 2 2" xfId="24373" xr:uid="{00000000-0005-0000-0000-0000B14B0000}"/>
    <cellStyle name="40% - Accent2 4 3 2 2 3 2 3" xfId="24374" xr:uid="{00000000-0005-0000-0000-0000B24B0000}"/>
    <cellStyle name="40% - Accent2 4 3 2 2 3 2_OATT calc" xfId="24375" xr:uid="{00000000-0005-0000-0000-0000B34B0000}"/>
    <cellStyle name="40% - Accent2 4 3 2 2 3 3" xfId="24376" xr:uid="{00000000-0005-0000-0000-0000B44B0000}"/>
    <cellStyle name="40% - Accent2 4 3 2 2 3 4" xfId="24377" xr:uid="{00000000-0005-0000-0000-0000B54B0000}"/>
    <cellStyle name="40% - Accent2 4 3 2 2 3_OATT calc" xfId="24378" xr:uid="{00000000-0005-0000-0000-0000B64B0000}"/>
    <cellStyle name="40% - Accent2 4 3 2 2 4" xfId="24379" xr:uid="{00000000-0005-0000-0000-0000B74B0000}"/>
    <cellStyle name="40% - Accent2 4 3 2 2 4 2" xfId="24380" xr:uid="{00000000-0005-0000-0000-0000B84B0000}"/>
    <cellStyle name="40% - Accent2 4 3 2 2 4 3" xfId="24381" xr:uid="{00000000-0005-0000-0000-0000B94B0000}"/>
    <cellStyle name="40% - Accent2 4 3 2 2 4_OATT calc" xfId="24382" xr:uid="{00000000-0005-0000-0000-0000BA4B0000}"/>
    <cellStyle name="40% - Accent2 4 3 2 2 5" xfId="24383" xr:uid="{00000000-0005-0000-0000-0000BB4B0000}"/>
    <cellStyle name="40% - Accent2 4 3 2 2 6" xfId="24384" xr:uid="{00000000-0005-0000-0000-0000BC4B0000}"/>
    <cellStyle name="40% - Accent2 4 3 2 2 7" xfId="24385" xr:uid="{00000000-0005-0000-0000-0000BD4B0000}"/>
    <cellStyle name="40% - Accent2 4 3 2 2 8" xfId="24386" xr:uid="{00000000-0005-0000-0000-0000BE4B0000}"/>
    <cellStyle name="40% - Accent2 4 3 2 2 9" xfId="24387" xr:uid="{00000000-0005-0000-0000-0000BF4B0000}"/>
    <cellStyle name="40% - Accent2 4 3 2 2_OATT calc" xfId="24388" xr:uid="{00000000-0005-0000-0000-0000C04B0000}"/>
    <cellStyle name="40% - Accent2 4 3 2 3" xfId="5792" xr:uid="{00000000-0005-0000-0000-0000C14B0000}"/>
    <cellStyle name="40% - Accent2 4 3 2 3 2" xfId="24389" xr:uid="{00000000-0005-0000-0000-0000C24B0000}"/>
    <cellStyle name="40% - Accent2 4 3 2 3 2 2" xfId="24390" xr:uid="{00000000-0005-0000-0000-0000C34B0000}"/>
    <cellStyle name="40% - Accent2 4 3 2 3 2 3" xfId="24391" xr:uid="{00000000-0005-0000-0000-0000C44B0000}"/>
    <cellStyle name="40% - Accent2 4 3 2 3 2_OATT calc" xfId="24392" xr:uid="{00000000-0005-0000-0000-0000C54B0000}"/>
    <cellStyle name="40% - Accent2 4 3 2 3 3" xfId="24393" xr:uid="{00000000-0005-0000-0000-0000C64B0000}"/>
    <cellStyle name="40% - Accent2 4 3 2 3 4" xfId="24394" xr:uid="{00000000-0005-0000-0000-0000C74B0000}"/>
    <cellStyle name="40% - Accent2 4 3 2 3 5" xfId="24395" xr:uid="{00000000-0005-0000-0000-0000C84B0000}"/>
    <cellStyle name="40% - Accent2 4 3 2 3_OATT calc" xfId="24396" xr:uid="{00000000-0005-0000-0000-0000C94B0000}"/>
    <cellStyle name="40% - Accent2 4 3 2 4" xfId="24397" xr:uid="{00000000-0005-0000-0000-0000CA4B0000}"/>
    <cellStyle name="40% - Accent2 4 3 2 4 2" xfId="24398" xr:uid="{00000000-0005-0000-0000-0000CB4B0000}"/>
    <cellStyle name="40% - Accent2 4 3 2 4 2 2" xfId="24399" xr:uid="{00000000-0005-0000-0000-0000CC4B0000}"/>
    <cellStyle name="40% - Accent2 4 3 2 4 2 3" xfId="24400" xr:uid="{00000000-0005-0000-0000-0000CD4B0000}"/>
    <cellStyle name="40% - Accent2 4 3 2 4 2_OATT calc" xfId="24401" xr:uid="{00000000-0005-0000-0000-0000CE4B0000}"/>
    <cellStyle name="40% - Accent2 4 3 2 4 3" xfId="24402" xr:uid="{00000000-0005-0000-0000-0000CF4B0000}"/>
    <cellStyle name="40% - Accent2 4 3 2 4 4" xfId="24403" xr:uid="{00000000-0005-0000-0000-0000D04B0000}"/>
    <cellStyle name="40% - Accent2 4 3 2 4_OATT calc" xfId="24404" xr:uid="{00000000-0005-0000-0000-0000D14B0000}"/>
    <cellStyle name="40% - Accent2 4 3 2 5" xfId="24405" xr:uid="{00000000-0005-0000-0000-0000D24B0000}"/>
    <cellStyle name="40% - Accent2 4 3 2 5 2" xfId="24406" xr:uid="{00000000-0005-0000-0000-0000D34B0000}"/>
    <cellStyle name="40% - Accent2 4 3 2 5 3" xfId="24407" xr:uid="{00000000-0005-0000-0000-0000D44B0000}"/>
    <cellStyle name="40% - Accent2 4 3 2 5_OATT calc" xfId="24408" xr:uid="{00000000-0005-0000-0000-0000D54B0000}"/>
    <cellStyle name="40% - Accent2 4 3 2 6" xfId="24409" xr:uid="{00000000-0005-0000-0000-0000D64B0000}"/>
    <cellStyle name="40% - Accent2 4 3 2 7" xfId="24410" xr:uid="{00000000-0005-0000-0000-0000D74B0000}"/>
    <cellStyle name="40% - Accent2 4 3 2 8" xfId="24411" xr:uid="{00000000-0005-0000-0000-0000D84B0000}"/>
    <cellStyle name="40% - Accent2 4 3 2 9" xfId="24412" xr:uid="{00000000-0005-0000-0000-0000D94B0000}"/>
    <cellStyle name="40% - Accent2 4 3 2_OATT calc" xfId="24413" xr:uid="{00000000-0005-0000-0000-0000DA4B0000}"/>
    <cellStyle name="40% - Accent2 4 3 3" xfId="4415" xr:uid="{00000000-0005-0000-0000-0000DB4B0000}"/>
    <cellStyle name="40% - Accent2 4 3 3 10" xfId="24414" xr:uid="{00000000-0005-0000-0000-0000DC4B0000}"/>
    <cellStyle name="40% - Accent2 4 3 3 11" xfId="24415" xr:uid="{00000000-0005-0000-0000-0000DD4B0000}"/>
    <cellStyle name="40% - Accent2 4 3 3 2" xfId="24416" xr:uid="{00000000-0005-0000-0000-0000DE4B0000}"/>
    <cellStyle name="40% - Accent2 4 3 3 2 2" xfId="24417" xr:uid="{00000000-0005-0000-0000-0000DF4B0000}"/>
    <cellStyle name="40% - Accent2 4 3 3 2 2 2" xfId="24418" xr:uid="{00000000-0005-0000-0000-0000E04B0000}"/>
    <cellStyle name="40% - Accent2 4 3 3 2 2 3" xfId="24419" xr:uid="{00000000-0005-0000-0000-0000E14B0000}"/>
    <cellStyle name="40% - Accent2 4 3 3 2 2_OATT calc" xfId="24420" xr:uid="{00000000-0005-0000-0000-0000E24B0000}"/>
    <cellStyle name="40% - Accent2 4 3 3 2 3" xfId="24421" xr:uid="{00000000-0005-0000-0000-0000E34B0000}"/>
    <cellStyle name="40% - Accent2 4 3 3 2 4" xfId="24422" xr:uid="{00000000-0005-0000-0000-0000E44B0000}"/>
    <cellStyle name="40% - Accent2 4 3 3 2 5" xfId="24423" xr:uid="{00000000-0005-0000-0000-0000E54B0000}"/>
    <cellStyle name="40% - Accent2 4 3 3 2_OATT calc" xfId="24424" xr:uid="{00000000-0005-0000-0000-0000E64B0000}"/>
    <cellStyle name="40% - Accent2 4 3 3 3" xfId="24425" xr:uid="{00000000-0005-0000-0000-0000E74B0000}"/>
    <cellStyle name="40% - Accent2 4 3 3 3 2" xfId="24426" xr:uid="{00000000-0005-0000-0000-0000E84B0000}"/>
    <cellStyle name="40% - Accent2 4 3 3 3 2 2" xfId="24427" xr:uid="{00000000-0005-0000-0000-0000E94B0000}"/>
    <cellStyle name="40% - Accent2 4 3 3 3 2 3" xfId="24428" xr:uid="{00000000-0005-0000-0000-0000EA4B0000}"/>
    <cellStyle name="40% - Accent2 4 3 3 3 2_OATT calc" xfId="24429" xr:uid="{00000000-0005-0000-0000-0000EB4B0000}"/>
    <cellStyle name="40% - Accent2 4 3 3 3 3" xfId="24430" xr:uid="{00000000-0005-0000-0000-0000EC4B0000}"/>
    <cellStyle name="40% - Accent2 4 3 3 3 4" xfId="24431" xr:uid="{00000000-0005-0000-0000-0000ED4B0000}"/>
    <cellStyle name="40% - Accent2 4 3 3 3_OATT calc" xfId="24432" xr:uid="{00000000-0005-0000-0000-0000EE4B0000}"/>
    <cellStyle name="40% - Accent2 4 3 3 4" xfId="24433" xr:uid="{00000000-0005-0000-0000-0000EF4B0000}"/>
    <cellStyle name="40% - Accent2 4 3 3 4 2" xfId="24434" xr:uid="{00000000-0005-0000-0000-0000F04B0000}"/>
    <cellStyle name="40% - Accent2 4 3 3 4 3" xfId="24435" xr:uid="{00000000-0005-0000-0000-0000F14B0000}"/>
    <cellStyle name="40% - Accent2 4 3 3 4_OATT calc" xfId="24436" xr:uid="{00000000-0005-0000-0000-0000F24B0000}"/>
    <cellStyle name="40% - Accent2 4 3 3 5" xfId="24437" xr:uid="{00000000-0005-0000-0000-0000F34B0000}"/>
    <cellStyle name="40% - Accent2 4 3 3 6" xfId="24438" xr:uid="{00000000-0005-0000-0000-0000F44B0000}"/>
    <cellStyle name="40% - Accent2 4 3 3 7" xfId="24439" xr:uid="{00000000-0005-0000-0000-0000F54B0000}"/>
    <cellStyle name="40% - Accent2 4 3 3 8" xfId="24440" xr:uid="{00000000-0005-0000-0000-0000F64B0000}"/>
    <cellStyle name="40% - Accent2 4 3 3 9" xfId="24441" xr:uid="{00000000-0005-0000-0000-0000F74B0000}"/>
    <cellStyle name="40% - Accent2 4 3 3_OATT calc" xfId="24442" xr:uid="{00000000-0005-0000-0000-0000F84B0000}"/>
    <cellStyle name="40% - Accent2 4 3 4" xfId="5315" xr:uid="{00000000-0005-0000-0000-0000F94B0000}"/>
    <cellStyle name="40% - Accent2 4 3 4 2" xfId="24443" xr:uid="{00000000-0005-0000-0000-0000FA4B0000}"/>
    <cellStyle name="40% - Accent2 4 3 4 2 2" xfId="24444" xr:uid="{00000000-0005-0000-0000-0000FB4B0000}"/>
    <cellStyle name="40% - Accent2 4 3 4 2 3" xfId="24445" xr:uid="{00000000-0005-0000-0000-0000FC4B0000}"/>
    <cellStyle name="40% - Accent2 4 3 4 2_OATT calc" xfId="24446" xr:uid="{00000000-0005-0000-0000-0000FD4B0000}"/>
    <cellStyle name="40% - Accent2 4 3 4 3" xfId="24447" xr:uid="{00000000-0005-0000-0000-0000FE4B0000}"/>
    <cellStyle name="40% - Accent2 4 3 4 4" xfId="24448" xr:uid="{00000000-0005-0000-0000-0000FF4B0000}"/>
    <cellStyle name="40% - Accent2 4 3 4 5" xfId="24449" xr:uid="{00000000-0005-0000-0000-0000004C0000}"/>
    <cellStyle name="40% - Accent2 4 3 4_OATT calc" xfId="24450" xr:uid="{00000000-0005-0000-0000-0000014C0000}"/>
    <cellStyle name="40% - Accent2 4 3 5" xfId="24451" xr:uid="{00000000-0005-0000-0000-0000024C0000}"/>
    <cellStyle name="40% - Accent2 4 3 5 2" xfId="24452" xr:uid="{00000000-0005-0000-0000-0000034C0000}"/>
    <cellStyle name="40% - Accent2 4 3 5 2 2" xfId="24453" xr:uid="{00000000-0005-0000-0000-0000044C0000}"/>
    <cellStyle name="40% - Accent2 4 3 5 2 3" xfId="24454" xr:uid="{00000000-0005-0000-0000-0000054C0000}"/>
    <cellStyle name="40% - Accent2 4 3 5 2_OATT calc" xfId="24455" xr:uid="{00000000-0005-0000-0000-0000064C0000}"/>
    <cellStyle name="40% - Accent2 4 3 5 3" xfId="24456" xr:uid="{00000000-0005-0000-0000-0000074C0000}"/>
    <cellStyle name="40% - Accent2 4 3 5 4" xfId="24457" xr:uid="{00000000-0005-0000-0000-0000084C0000}"/>
    <cellStyle name="40% - Accent2 4 3 5_OATT calc" xfId="24458" xr:uid="{00000000-0005-0000-0000-0000094C0000}"/>
    <cellStyle name="40% - Accent2 4 3 6" xfId="24459" xr:uid="{00000000-0005-0000-0000-00000A4C0000}"/>
    <cellStyle name="40% - Accent2 4 3 6 2" xfId="24460" xr:uid="{00000000-0005-0000-0000-00000B4C0000}"/>
    <cellStyle name="40% - Accent2 4 3 6 3" xfId="24461" xr:uid="{00000000-0005-0000-0000-00000C4C0000}"/>
    <cellStyle name="40% - Accent2 4 3 6_OATT calc" xfId="24462" xr:uid="{00000000-0005-0000-0000-00000D4C0000}"/>
    <cellStyle name="40% - Accent2 4 3 7" xfId="24463" xr:uid="{00000000-0005-0000-0000-00000E4C0000}"/>
    <cellStyle name="40% - Accent2 4 3 8" xfId="24464" xr:uid="{00000000-0005-0000-0000-00000F4C0000}"/>
    <cellStyle name="40% - Accent2 4 3 9" xfId="24465" xr:uid="{00000000-0005-0000-0000-0000104C0000}"/>
    <cellStyle name="40% - Accent2 4 3_OATT calc" xfId="24466" xr:uid="{00000000-0005-0000-0000-0000114C0000}"/>
    <cellStyle name="40% - Accent2 4 4" xfId="3259" xr:uid="{00000000-0005-0000-0000-0000124C0000}"/>
    <cellStyle name="40% - Accent2 4 4 10" xfId="24467" xr:uid="{00000000-0005-0000-0000-0000134C0000}"/>
    <cellStyle name="40% - Accent2 4 4 11" xfId="24468" xr:uid="{00000000-0005-0000-0000-0000144C0000}"/>
    <cellStyle name="40% - Accent2 4 4 12" xfId="24469" xr:uid="{00000000-0005-0000-0000-0000154C0000}"/>
    <cellStyle name="40% - Accent2 4 4 2" xfId="3841" xr:uid="{00000000-0005-0000-0000-0000164C0000}"/>
    <cellStyle name="40% - Accent2 4 4 2 10" xfId="24470" xr:uid="{00000000-0005-0000-0000-0000174C0000}"/>
    <cellStyle name="40% - Accent2 4 4 2 11" xfId="24471" xr:uid="{00000000-0005-0000-0000-0000184C0000}"/>
    <cellStyle name="40% - Accent2 4 4 2 2" xfId="4941" xr:uid="{00000000-0005-0000-0000-0000194C0000}"/>
    <cellStyle name="40% - Accent2 4 4 2 2 10" xfId="24472" xr:uid="{00000000-0005-0000-0000-00001A4C0000}"/>
    <cellStyle name="40% - Accent2 4 4 2 2 11" xfId="24473" xr:uid="{00000000-0005-0000-0000-00001B4C0000}"/>
    <cellStyle name="40% - Accent2 4 4 2 2 2" xfId="24474" xr:uid="{00000000-0005-0000-0000-00001C4C0000}"/>
    <cellStyle name="40% - Accent2 4 4 2 2 2 2" xfId="24475" xr:uid="{00000000-0005-0000-0000-00001D4C0000}"/>
    <cellStyle name="40% - Accent2 4 4 2 2 2 2 2" xfId="24476" xr:uid="{00000000-0005-0000-0000-00001E4C0000}"/>
    <cellStyle name="40% - Accent2 4 4 2 2 2 2 3" xfId="24477" xr:uid="{00000000-0005-0000-0000-00001F4C0000}"/>
    <cellStyle name="40% - Accent2 4 4 2 2 2 2_OATT calc" xfId="24478" xr:uid="{00000000-0005-0000-0000-0000204C0000}"/>
    <cellStyle name="40% - Accent2 4 4 2 2 2 3" xfId="24479" xr:uid="{00000000-0005-0000-0000-0000214C0000}"/>
    <cellStyle name="40% - Accent2 4 4 2 2 2 4" xfId="24480" xr:uid="{00000000-0005-0000-0000-0000224C0000}"/>
    <cellStyle name="40% - Accent2 4 4 2 2 2 5" xfId="24481" xr:uid="{00000000-0005-0000-0000-0000234C0000}"/>
    <cellStyle name="40% - Accent2 4 4 2 2 2_OATT calc" xfId="24482" xr:uid="{00000000-0005-0000-0000-0000244C0000}"/>
    <cellStyle name="40% - Accent2 4 4 2 2 3" xfId="24483" xr:uid="{00000000-0005-0000-0000-0000254C0000}"/>
    <cellStyle name="40% - Accent2 4 4 2 2 3 2" xfId="24484" xr:uid="{00000000-0005-0000-0000-0000264C0000}"/>
    <cellStyle name="40% - Accent2 4 4 2 2 3 2 2" xfId="24485" xr:uid="{00000000-0005-0000-0000-0000274C0000}"/>
    <cellStyle name="40% - Accent2 4 4 2 2 3 2 3" xfId="24486" xr:uid="{00000000-0005-0000-0000-0000284C0000}"/>
    <cellStyle name="40% - Accent2 4 4 2 2 3 2_OATT calc" xfId="24487" xr:uid="{00000000-0005-0000-0000-0000294C0000}"/>
    <cellStyle name="40% - Accent2 4 4 2 2 3 3" xfId="24488" xr:uid="{00000000-0005-0000-0000-00002A4C0000}"/>
    <cellStyle name="40% - Accent2 4 4 2 2 3 4" xfId="24489" xr:uid="{00000000-0005-0000-0000-00002B4C0000}"/>
    <cellStyle name="40% - Accent2 4 4 2 2 3_OATT calc" xfId="24490" xr:uid="{00000000-0005-0000-0000-00002C4C0000}"/>
    <cellStyle name="40% - Accent2 4 4 2 2 4" xfId="24491" xr:uid="{00000000-0005-0000-0000-00002D4C0000}"/>
    <cellStyle name="40% - Accent2 4 4 2 2 4 2" xfId="24492" xr:uid="{00000000-0005-0000-0000-00002E4C0000}"/>
    <cellStyle name="40% - Accent2 4 4 2 2 4 3" xfId="24493" xr:uid="{00000000-0005-0000-0000-00002F4C0000}"/>
    <cellStyle name="40% - Accent2 4 4 2 2 4_OATT calc" xfId="24494" xr:uid="{00000000-0005-0000-0000-0000304C0000}"/>
    <cellStyle name="40% - Accent2 4 4 2 2 5" xfId="24495" xr:uid="{00000000-0005-0000-0000-0000314C0000}"/>
    <cellStyle name="40% - Accent2 4 4 2 2 6" xfId="24496" xr:uid="{00000000-0005-0000-0000-0000324C0000}"/>
    <cellStyle name="40% - Accent2 4 4 2 2 7" xfId="24497" xr:uid="{00000000-0005-0000-0000-0000334C0000}"/>
    <cellStyle name="40% - Accent2 4 4 2 2 8" xfId="24498" xr:uid="{00000000-0005-0000-0000-0000344C0000}"/>
    <cellStyle name="40% - Accent2 4 4 2 2 9" xfId="24499" xr:uid="{00000000-0005-0000-0000-0000354C0000}"/>
    <cellStyle name="40% - Accent2 4 4 2 2_OATT calc" xfId="24500" xr:uid="{00000000-0005-0000-0000-0000364C0000}"/>
    <cellStyle name="40% - Accent2 4 4 2 3" xfId="5897" xr:uid="{00000000-0005-0000-0000-0000374C0000}"/>
    <cellStyle name="40% - Accent2 4 4 2 3 2" xfId="24501" xr:uid="{00000000-0005-0000-0000-0000384C0000}"/>
    <cellStyle name="40% - Accent2 4 4 2 3 2 2" xfId="24502" xr:uid="{00000000-0005-0000-0000-0000394C0000}"/>
    <cellStyle name="40% - Accent2 4 4 2 3 2 3" xfId="24503" xr:uid="{00000000-0005-0000-0000-00003A4C0000}"/>
    <cellStyle name="40% - Accent2 4 4 2 3 2_OATT calc" xfId="24504" xr:uid="{00000000-0005-0000-0000-00003B4C0000}"/>
    <cellStyle name="40% - Accent2 4 4 2 3 3" xfId="24505" xr:uid="{00000000-0005-0000-0000-00003C4C0000}"/>
    <cellStyle name="40% - Accent2 4 4 2 3 4" xfId="24506" xr:uid="{00000000-0005-0000-0000-00003D4C0000}"/>
    <cellStyle name="40% - Accent2 4 4 2 3 5" xfId="24507" xr:uid="{00000000-0005-0000-0000-00003E4C0000}"/>
    <cellStyle name="40% - Accent2 4 4 2 3_OATT calc" xfId="24508" xr:uid="{00000000-0005-0000-0000-00003F4C0000}"/>
    <cellStyle name="40% - Accent2 4 4 2 4" xfId="24509" xr:uid="{00000000-0005-0000-0000-0000404C0000}"/>
    <cellStyle name="40% - Accent2 4 4 2 4 2" xfId="24510" xr:uid="{00000000-0005-0000-0000-0000414C0000}"/>
    <cellStyle name="40% - Accent2 4 4 2 4 2 2" xfId="24511" xr:uid="{00000000-0005-0000-0000-0000424C0000}"/>
    <cellStyle name="40% - Accent2 4 4 2 4 2 3" xfId="24512" xr:uid="{00000000-0005-0000-0000-0000434C0000}"/>
    <cellStyle name="40% - Accent2 4 4 2 4 2_OATT calc" xfId="24513" xr:uid="{00000000-0005-0000-0000-0000444C0000}"/>
    <cellStyle name="40% - Accent2 4 4 2 4 3" xfId="24514" xr:uid="{00000000-0005-0000-0000-0000454C0000}"/>
    <cellStyle name="40% - Accent2 4 4 2 4 4" xfId="24515" xr:uid="{00000000-0005-0000-0000-0000464C0000}"/>
    <cellStyle name="40% - Accent2 4 4 2 4_OATT calc" xfId="24516" xr:uid="{00000000-0005-0000-0000-0000474C0000}"/>
    <cellStyle name="40% - Accent2 4 4 2 5" xfId="24517" xr:uid="{00000000-0005-0000-0000-0000484C0000}"/>
    <cellStyle name="40% - Accent2 4 4 2 5 2" xfId="24518" xr:uid="{00000000-0005-0000-0000-0000494C0000}"/>
    <cellStyle name="40% - Accent2 4 4 2 5 3" xfId="24519" xr:uid="{00000000-0005-0000-0000-00004A4C0000}"/>
    <cellStyle name="40% - Accent2 4 4 2 5_OATT calc" xfId="24520" xr:uid="{00000000-0005-0000-0000-00004B4C0000}"/>
    <cellStyle name="40% - Accent2 4 4 2 6" xfId="24521" xr:uid="{00000000-0005-0000-0000-00004C4C0000}"/>
    <cellStyle name="40% - Accent2 4 4 2 7" xfId="24522" xr:uid="{00000000-0005-0000-0000-00004D4C0000}"/>
    <cellStyle name="40% - Accent2 4 4 2 8" xfId="24523" xr:uid="{00000000-0005-0000-0000-00004E4C0000}"/>
    <cellStyle name="40% - Accent2 4 4 2 9" xfId="24524" xr:uid="{00000000-0005-0000-0000-00004F4C0000}"/>
    <cellStyle name="40% - Accent2 4 4 2_OATT calc" xfId="24525" xr:uid="{00000000-0005-0000-0000-0000504C0000}"/>
    <cellStyle name="40% - Accent2 4 4 3" xfId="4523" xr:uid="{00000000-0005-0000-0000-0000514C0000}"/>
    <cellStyle name="40% - Accent2 4 4 3 10" xfId="24526" xr:uid="{00000000-0005-0000-0000-0000524C0000}"/>
    <cellStyle name="40% - Accent2 4 4 3 11" xfId="24527" xr:uid="{00000000-0005-0000-0000-0000534C0000}"/>
    <cellStyle name="40% - Accent2 4 4 3 2" xfId="24528" xr:uid="{00000000-0005-0000-0000-0000544C0000}"/>
    <cellStyle name="40% - Accent2 4 4 3 2 2" xfId="24529" xr:uid="{00000000-0005-0000-0000-0000554C0000}"/>
    <cellStyle name="40% - Accent2 4 4 3 2 2 2" xfId="24530" xr:uid="{00000000-0005-0000-0000-0000564C0000}"/>
    <cellStyle name="40% - Accent2 4 4 3 2 2 3" xfId="24531" xr:uid="{00000000-0005-0000-0000-0000574C0000}"/>
    <cellStyle name="40% - Accent2 4 4 3 2 2_OATT calc" xfId="24532" xr:uid="{00000000-0005-0000-0000-0000584C0000}"/>
    <cellStyle name="40% - Accent2 4 4 3 2 3" xfId="24533" xr:uid="{00000000-0005-0000-0000-0000594C0000}"/>
    <cellStyle name="40% - Accent2 4 4 3 2 4" xfId="24534" xr:uid="{00000000-0005-0000-0000-00005A4C0000}"/>
    <cellStyle name="40% - Accent2 4 4 3 2 5" xfId="24535" xr:uid="{00000000-0005-0000-0000-00005B4C0000}"/>
    <cellStyle name="40% - Accent2 4 4 3 2_OATT calc" xfId="24536" xr:uid="{00000000-0005-0000-0000-00005C4C0000}"/>
    <cellStyle name="40% - Accent2 4 4 3 3" xfId="24537" xr:uid="{00000000-0005-0000-0000-00005D4C0000}"/>
    <cellStyle name="40% - Accent2 4 4 3 3 2" xfId="24538" xr:uid="{00000000-0005-0000-0000-00005E4C0000}"/>
    <cellStyle name="40% - Accent2 4 4 3 3 2 2" xfId="24539" xr:uid="{00000000-0005-0000-0000-00005F4C0000}"/>
    <cellStyle name="40% - Accent2 4 4 3 3 2 3" xfId="24540" xr:uid="{00000000-0005-0000-0000-0000604C0000}"/>
    <cellStyle name="40% - Accent2 4 4 3 3 2_OATT calc" xfId="24541" xr:uid="{00000000-0005-0000-0000-0000614C0000}"/>
    <cellStyle name="40% - Accent2 4 4 3 3 3" xfId="24542" xr:uid="{00000000-0005-0000-0000-0000624C0000}"/>
    <cellStyle name="40% - Accent2 4 4 3 3 4" xfId="24543" xr:uid="{00000000-0005-0000-0000-0000634C0000}"/>
    <cellStyle name="40% - Accent2 4 4 3 3_OATT calc" xfId="24544" xr:uid="{00000000-0005-0000-0000-0000644C0000}"/>
    <cellStyle name="40% - Accent2 4 4 3 4" xfId="24545" xr:uid="{00000000-0005-0000-0000-0000654C0000}"/>
    <cellStyle name="40% - Accent2 4 4 3 4 2" xfId="24546" xr:uid="{00000000-0005-0000-0000-0000664C0000}"/>
    <cellStyle name="40% - Accent2 4 4 3 4 3" xfId="24547" xr:uid="{00000000-0005-0000-0000-0000674C0000}"/>
    <cellStyle name="40% - Accent2 4 4 3 4_OATT calc" xfId="24548" xr:uid="{00000000-0005-0000-0000-0000684C0000}"/>
    <cellStyle name="40% - Accent2 4 4 3 5" xfId="24549" xr:uid="{00000000-0005-0000-0000-0000694C0000}"/>
    <cellStyle name="40% - Accent2 4 4 3 6" xfId="24550" xr:uid="{00000000-0005-0000-0000-00006A4C0000}"/>
    <cellStyle name="40% - Accent2 4 4 3 7" xfId="24551" xr:uid="{00000000-0005-0000-0000-00006B4C0000}"/>
    <cellStyle name="40% - Accent2 4 4 3 8" xfId="24552" xr:uid="{00000000-0005-0000-0000-00006C4C0000}"/>
    <cellStyle name="40% - Accent2 4 4 3 9" xfId="24553" xr:uid="{00000000-0005-0000-0000-00006D4C0000}"/>
    <cellStyle name="40% - Accent2 4 4 3_OATT calc" xfId="24554" xr:uid="{00000000-0005-0000-0000-00006E4C0000}"/>
    <cellStyle name="40% - Accent2 4 4 4" xfId="5423" xr:uid="{00000000-0005-0000-0000-00006F4C0000}"/>
    <cellStyle name="40% - Accent2 4 4 4 2" xfId="24555" xr:uid="{00000000-0005-0000-0000-0000704C0000}"/>
    <cellStyle name="40% - Accent2 4 4 4 2 2" xfId="24556" xr:uid="{00000000-0005-0000-0000-0000714C0000}"/>
    <cellStyle name="40% - Accent2 4 4 4 2 3" xfId="24557" xr:uid="{00000000-0005-0000-0000-0000724C0000}"/>
    <cellStyle name="40% - Accent2 4 4 4 2_OATT calc" xfId="24558" xr:uid="{00000000-0005-0000-0000-0000734C0000}"/>
    <cellStyle name="40% - Accent2 4 4 4 3" xfId="24559" xr:uid="{00000000-0005-0000-0000-0000744C0000}"/>
    <cellStyle name="40% - Accent2 4 4 4 4" xfId="24560" xr:uid="{00000000-0005-0000-0000-0000754C0000}"/>
    <cellStyle name="40% - Accent2 4 4 4 5" xfId="24561" xr:uid="{00000000-0005-0000-0000-0000764C0000}"/>
    <cellStyle name="40% - Accent2 4 4 4_OATT calc" xfId="24562" xr:uid="{00000000-0005-0000-0000-0000774C0000}"/>
    <cellStyle name="40% - Accent2 4 4 5" xfId="24563" xr:uid="{00000000-0005-0000-0000-0000784C0000}"/>
    <cellStyle name="40% - Accent2 4 4 5 2" xfId="24564" xr:uid="{00000000-0005-0000-0000-0000794C0000}"/>
    <cellStyle name="40% - Accent2 4 4 5 2 2" xfId="24565" xr:uid="{00000000-0005-0000-0000-00007A4C0000}"/>
    <cellStyle name="40% - Accent2 4 4 5 2 3" xfId="24566" xr:uid="{00000000-0005-0000-0000-00007B4C0000}"/>
    <cellStyle name="40% - Accent2 4 4 5 2_OATT calc" xfId="24567" xr:uid="{00000000-0005-0000-0000-00007C4C0000}"/>
    <cellStyle name="40% - Accent2 4 4 5 3" xfId="24568" xr:uid="{00000000-0005-0000-0000-00007D4C0000}"/>
    <cellStyle name="40% - Accent2 4 4 5 4" xfId="24569" xr:uid="{00000000-0005-0000-0000-00007E4C0000}"/>
    <cellStyle name="40% - Accent2 4 4 5_OATT calc" xfId="24570" xr:uid="{00000000-0005-0000-0000-00007F4C0000}"/>
    <cellStyle name="40% - Accent2 4 4 6" xfId="24571" xr:uid="{00000000-0005-0000-0000-0000804C0000}"/>
    <cellStyle name="40% - Accent2 4 4 6 2" xfId="24572" xr:uid="{00000000-0005-0000-0000-0000814C0000}"/>
    <cellStyle name="40% - Accent2 4 4 6 3" xfId="24573" xr:uid="{00000000-0005-0000-0000-0000824C0000}"/>
    <cellStyle name="40% - Accent2 4 4 6_OATT calc" xfId="24574" xr:uid="{00000000-0005-0000-0000-0000834C0000}"/>
    <cellStyle name="40% - Accent2 4 4 7" xfId="24575" xr:uid="{00000000-0005-0000-0000-0000844C0000}"/>
    <cellStyle name="40% - Accent2 4 4 8" xfId="24576" xr:uid="{00000000-0005-0000-0000-0000854C0000}"/>
    <cellStyle name="40% - Accent2 4 4 9" xfId="24577" xr:uid="{00000000-0005-0000-0000-0000864C0000}"/>
    <cellStyle name="40% - Accent2 4 4_OATT calc" xfId="24578" xr:uid="{00000000-0005-0000-0000-0000874C0000}"/>
    <cellStyle name="40% - Accent2 4 5" xfId="3575" xr:uid="{00000000-0005-0000-0000-0000884C0000}"/>
    <cellStyle name="40% - Accent2 4 5 10" xfId="24579" xr:uid="{00000000-0005-0000-0000-0000894C0000}"/>
    <cellStyle name="40% - Accent2 4 5 11" xfId="24580" xr:uid="{00000000-0005-0000-0000-00008A4C0000}"/>
    <cellStyle name="40% - Accent2 4 5 2" xfId="4679" xr:uid="{00000000-0005-0000-0000-00008B4C0000}"/>
    <cellStyle name="40% - Accent2 4 5 2 10" xfId="24581" xr:uid="{00000000-0005-0000-0000-00008C4C0000}"/>
    <cellStyle name="40% - Accent2 4 5 2 11" xfId="24582" xr:uid="{00000000-0005-0000-0000-00008D4C0000}"/>
    <cellStyle name="40% - Accent2 4 5 2 2" xfId="24583" xr:uid="{00000000-0005-0000-0000-00008E4C0000}"/>
    <cellStyle name="40% - Accent2 4 5 2 2 2" xfId="24584" xr:uid="{00000000-0005-0000-0000-00008F4C0000}"/>
    <cellStyle name="40% - Accent2 4 5 2 2 2 2" xfId="24585" xr:uid="{00000000-0005-0000-0000-0000904C0000}"/>
    <cellStyle name="40% - Accent2 4 5 2 2 2 3" xfId="24586" xr:uid="{00000000-0005-0000-0000-0000914C0000}"/>
    <cellStyle name="40% - Accent2 4 5 2 2 2_OATT calc" xfId="24587" xr:uid="{00000000-0005-0000-0000-0000924C0000}"/>
    <cellStyle name="40% - Accent2 4 5 2 2 3" xfId="24588" xr:uid="{00000000-0005-0000-0000-0000934C0000}"/>
    <cellStyle name="40% - Accent2 4 5 2 2 4" xfId="24589" xr:uid="{00000000-0005-0000-0000-0000944C0000}"/>
    <cellStyle name="40% - Accent2 4 5 2 2 5" xfId="24590" xr:uid="{00000000-0005-0000-0000-0000954C0000}"/>
    <cellStyle name="40% - Accent2 4 5 2 2_OATT calc" xfId="24591" xr:uid="{00000000-0005-0000-0000-0000964C0000}"/>
    <cellStyle name="40% - Accent2 4 5 2 3" xfId="24592" xr:uid="{00000000-0005-0000-0000-0000974C0000}"/>
    <cellStyle name="40% - Accent2 4 5 2 3 2" xfId="24593" xr:uid="{00000000-0005-0000-0000-0000984C0000}"/>
    <cellStyle name="40% - Accent2 4 5 2 3 2 2" xfId="24594" xr:uid="{00000000-0005-0000-0000-0000994C0000}"/>
    <cellStyle name="40% - Accent2 4 5 2 3 2 3" xfId="24595" xr:uid="{00000000-0005-0000-0000-00009A4C0000}"/>
    <cellStyle name="40% - Accent2 4 5 2 3 2_OATT calc" xfId="24596" xr:uid="{00000000-0005-0000-0000-00009B4C0000}"/>
    <cellStyle name="40% - Accent2 4 5 2 3 3" xfId="24597" xr:uid="{00000000-0005-0000-0000-00009C4C0000}"/>
    <cellStyle name="40% - Accent2 4 5 2 3 4" xfId="24598" xr:uid="{00000000-0005-0000-0000-00009D4C0000}"/>
    <cellStyle name="40% - Accent2 4 5 2 3_OATT calc" xfId="24599" xr:uid="{00000000-0005-0000-0000-00009E4C0000}"/>
    <cellStyle name="40% - Accent2 4 5 2 4" xfId="24600" xr:uid="{00000000-0005-0000-0000-00009F4C0000}"/>
    <cellStyle name="40% - Accent2 4 5 2 4 2" xfId="24601" xr:uid="{00000000-0005-0000-0000-0000A04C0000}"/>
    <cellStyle name="40% - Accent2 4 5 2 4 3" xfId="24602" xr:uid="{00000000-0005-0000-0000-0000A14C0000}"/>
    <cellStyle name="40% - Accent2 4 5 2 4_OATT calc" xfId="24603" xr:uid="{00000000-0005-0000-0000-0000A24C0000}"/>
    <cellStyle name="40% - Accent2 4 5 2 5" xfId="24604" xr:uid="{00000000-0005-0000-0000-0000A34C0000}"/>
    <cellStyle name="40% - Accent2 4 5 2 6" xfId="24605" xr:uid="{00000000-0005-0000-0000-0000A44C0000}"/>
    <cellStyle name="40% - Accent2 4 5 2 7" xfId="24606" xr:uid="{00000000-0005-0000-0000-0000A54C0000}"/>
    <cellStyle name="40% - Accent2 4 5 2 8" xfId="24607" xr:uid="{00000000-0005-0000-0000-0000A64C0000}"/>
    <cellStyle name="40% - Accent2 4 5 2 9" xfId="24608" xr:uid="{00000000-0005-0000-0000-0000A74C0000}"/>
    <cellStyle name="40% - Accent2 4 5 2_OATT calc" xfId="24609" xr:uid="{00000000-0005-0000-0000-0000A84C0000}"/>
    <cellStyle name="40% - Accent2 4 5 3" xfId="5645" xr:uid="{00000000-0005-0000-0000-0000A94C0000}"/>
    <cellStyle name="40% - Accent2 4 5 3 2" xfId="24610" xr:uid="{00000000-0005-0000-0000-0000AA4C0000}"/>
    <cellStyle name="40% - Accent2 4 5 3 2 2" xfId="24611" xr:uid="{00000000-0005-0000-0000-0000AB4C0000}"/>
    <cellStyle name="40% - Accent2 4 5 3 2 3" xfId="24612" xr:uid="{00000000-0005-0000-0000-0000AC4C0000}"/>
    <cellStyle name="40% - Accent2 4 5 3 2_OATT calc" xfId="24613" xr:uid="{00000000-0005-0000-0000-0000AD4C0000}"/>
    <cellStyle name="40% - Accent2 4 5 3 3" xfId="24614" xr:uid="{00000000-0005-0000-0000-0000AE4C0000}"/>
    <cellStyle name="40% - Accent2 4 5 3 4" xfId="24615" xr:uid="{00000000-0005-0000-0000-0000AF4C0000}"/>
    <cellStyle name="40% - Accent2 4 5 3 5" xfId="24616" xr:uid="{00000000-0005-0000-0000-0000B04C0000}"/>
    <cellStyle name="40% - Accent2 4 5 3_OATT calc" xfId="24617" xr:uid="{00000000-0005-0000-0000-0000B14C0000}"/>
    <cellStyle name="40% - Accent2 4 5 4" xfId="24618" xr:uid="{00000000-0005-0000-0000-0000B24C0000}"/>
    <cellStyle name="40% - Accent2 4 5 4 2" xfId="24619" xr:uid="{00000000-0005-0000-0000-0000B34C0000}"/>
    <cellStyle name="40% - Accent2 4 5 4 2 2" xfId="24620" xr:uid="{00000000-0005-0000-0000-0000B44C0000}"/>
    <cellStyle name="40% - Accent2 4 5 4 2 3" xfId="24621" xr:uid="{00000000-0005-0000-0000-0000B54C0000}"/>
    <cellStyle name="40% - Accent2 4 5 4 2_OATT calc" xfId="24622" xr:uid="{00000000-0005-0000-0000-0000B64C0000}"/>
    <cellStyle name="40% - Accent2 4 5 4 3" xfId="24623" xr:uid="{00000000-0005-0000-0000-0000B74C0000}"/>
    <cellStyle name="40% - Accent2 4 5 4 4" xfId="24624" xr:uid="{00000000-0005-0000-0000-0000B84C0000}"/>
    <cellStyle name="40% - Accent2 4 5 4_OATT calc" xfId="24625" xr:uid="{00000000-0005-0000-0000-0000B94C0000}"/>
    <cellStyle name="40% - Accent2 4 5 5" xfId="24626" xr:uid="{00000000-0005-0000-0000-0000BA4C0000}"/>
    <cellStyle name="40% - Accent2 4 5 5 2" xfId="24627" xr:uid="{00000000-0005-0000-0000-0000BB4C0000}"/>
    <cellStyle name="40% - Accent2 4 5 5 3" xfId="24628" xr:uid="{00000000-0005-0000-0000-0000BC4C0000}"/>
    <cellStyle name="40% - Accent2 4 5 5_OATT calc" xfId="24629" xr:uid="{00000000-0005-0000-0000-0000BD4C0000}"/>
    <cellStyle name="40% - Accent2 4 5 6" xfId="24630" xr:uid="{00000000-0005-0000-0000-0000BE4C0000}"/>
    <cellStyle name="40% - Accent2 4 5 7" xfId="24631" xr:uid="{00000000-0005-0000-0000-0000BF4C0000}"/>
    <cellStyle name="40% - Accent2 4 5 8" xfId="24632" xr:uid="{00000000-0005-0000-0000-0000C04C0000}"/>
    <cellStyle name="40% - Accent2 4 5 9" xfId="24633" xr:uid="{00000000-0005-0000-0000-0000C14C0000}"/>
    <cellStyle name="40% - Accent2 4 5_OATT calc" xfId="24634" xr:uid="{00000000-0005-0000-0000-0000C24C0000}"/>
    <cellStyle name="40% - Accent2 4 6" xfId="4258" xr:uid="{00000000-0005-0000-0000-0000C34C0000}"/>
    <cellStyle name="40% - Accent2 4 6 10" xfId="24635" xr:uid="{00000000-0005-0000-0000-0000C44C0000}"/>
    <cellStyle name="40% - Accent2 4 6 11" xfId="24636" xr:uid="{00000000-0005-0000-0000-0000C54C0000}"/>
    <cellStyle name="40% - Accent2 4 6 2" xfId="24637" xr:uid="{00000000-0005-0000-0000-0000C64C0000}"/>
    <cellStyle name="40% - Accent2 4 6 2 2" xfId="24638" xr:uid="{00000000-0005-0000-0000-0000C74C0000}"/>
    <cellStyle name="40% - Accent2 4 6 2 2 2" xfId="24639" xr:uid="{00000000-0005-0000-0000-0000C84C0000}"/>
    <cellStyle name="40% - Accent2 4 6 2 2 3" xfId="24640" xr:uid="{00000000-0005-0000-0000-0000C94C0000}"/>
    <cellStyle name="40% - Accent2 4 6 2 2_OATT calc" xfId="24641" xr:uid="{00000000-0005-0000-0000-0000CA4C0000}"/>
    <cellStyle name="40% - Accent2 4 6 2 3" xfId="24642" xr:uid="{00000000-0005-0000-0000-0000CB4C0000}"/>
    <cellStyle name="40% - Accent2 4 6 2 4" xfId="24643" xr:uid="{00000000-0005-0000-0000-0000CC4C0000}"/>
    <cellStyle name="40% - Accent2 4 6 2 5" xfId="24644" xr:uid="{00000000-0005-0000-0000-0000CD4C0000}"/>
    <cellStyle name="40% - Accent2 4 6 2_OATT calc" xfId="24645" xr:uid="{00000000-0005-0000-0000-0000CE4C0000}"/>
    <cellStyle name="40% - Accent2 4 6 3" xfId="24646" xr:uid="{00000000-0005-0000-0000-0000CF4C0000}"/>
    <cellStyle name="40% - Accent2 4 6 3 2" xfId="24647" xr:uid="{00000000-0005-0000-0000-0000D04C0000}"/>
    <cellStyle name="40% - Accent2 4 6 3 2 2" xfId="24648" xr:uid="{00000000-0005-0000-0000-0000D14C0000}"/>
    <cellStyle name="40% - Accent2 4 6 3 2 3" xfId="24649" xr:uid="{00000000-0005-0000-0000-0000D24C0000}"/>
    <cellStyle name="40% - Accent2 4 6 3 2_OATT calc" xfId="24650" xr:uid="{00000000-0005-0000-0000-0000D34C0000}"/>
    <cellStyle name="40% - Accent2 4 6 3 3" xfId="24651" xr:uid="{00000000-0005-0000-0000-0000D44C0000}"/>
    <cellStyle name="40% - Accent2 4 6 3 4" xfId="24652" xr:uid="{00000000-0005-0000-0000-0000D54C0000}"/>
    <cellStyle name="40% - Accent2 4 6 3_OATT calc" xfId="24653" xr:uid="{00000000-0005-0000-0000-0000D64C0000}"/>
    <cellStyle name="40% - Accent2 4 6 4" xfId="24654" xr:uid="{00000000-0005-0000-0000-0000D74C0000}"/>
    <cellStyle name="40% - Accent2 4 6 4 2" xfId="24655" xr:uid="{00000000-0005-0000-0000-0000D84C0000}"/>
    <cellStyle name="40% - Accent2 4 6 4 3" xfId="24656" xr:uid="{00000000-0005-0000-0000-0000D94C0000}"/>
    <cellStyle name="40% - Accent2 4 6 4_OATT calc" xfId="24657" xr:uid="{00000000-0005-0000-0000-0000DA4C0000}"/>
    <cellStyle name="40% - Accent2 4 6 5" xfId="24658" xr:uid="{00000000-0005-0000-0000-0000DB4C0000}"/>
    <cellStyle name="40% - Accent2 4 6 6" xfId="24659" xr:uid="{00000000-0005-0000-0000-0000DC4C0000}"/>
    <cellStyle name="40% - Accent2 4 6 7" xfId="24660" xr:uid="{00000000-0005-0000-0000-0000DD4C0000}"/>
    <cellStyle name="40% - Accent2 4 6 8" xfId="24661" xr:uid="{00000000-0005-0000-0000-0000DE4C0000}"/>
    <cellStyle name="40% - Accent2 4 6 9" xfId="24662" xr:uid="{00000000-0005-0000-0000-0000DF4C0000}"/>
    <cellStyle name="40% - Accent2 4 6_OATT calc" xfId="24663" xr:uid="{00000000-0005-0000-0000-0000E04C0000}"/>
    <cellStyle name="40% - Accent2 4 7" xfId="5155" xr:uid="{00000000-0005-0000-0000-0000E14C0000}"/>
    <cellStyle name="40% - Accent2 4 7 2" xfId="24664" xr:uid="{00000000-0005-0000-0000-0000E24C0000}"/>
    <cellStyle name="40% - Accent2 4 7 2 2" xfId="24665" xr:uid="{00000000-0005-0000-0000-0000E34C0000}"/>
    <cellStyle name="40% - Accent2 4 7 2 3" xfId="24666" xr:uid="{00000000-0005-0000-0000-0000E44C0000}"/>
    <cellStyle name="40% - Accent2 4 7 2_OATT calc" xfId="24667" xr:uid="{00000000-0005-0000-0000-0000E54C0000}"/>
    <cellStyle name="40% - Accent2 4 7 3" xfId="24668" xr:uid="{00000000-0005-0000-0000-0000E64C0000}"/>
    <cellStyle name="40% - Accent2 4 7 4" xfId="24669" xr:uid="{00000000-0005-0000-0000-0000E74C0000}"/>
    <cellStyle name="40% - Accent2 4 7 5" xfId="24670" xr:uid="{00000000-0005-0000-0000-0000E84C0000}"/>
    <cellStyle name="40% - Accent2 4 7_OATT calc" xfId="24671" xr:uid="{00000000-0005-0000-0000-0000E94C0000}"/>
    <cellStyle name="40% - Accent2 4 8" xfId="2959" xr:uid="{00000000-0005-0000-0000-0000EA4C0000}"/>
    <cellStyle name="40% - Accent2 4 8 2" xfId="24672" xr:uid="{00000000-0005-0000-0000-0000EB4C0000}"/>
    <cellStyle name="40% - Accent2 4 8 2 2" xfId="24673" xr:uid="{00000000-0005-0000-0000-0000EC4C0000}"/>
    <cellStyle name="40% - Accent2 4 8 2 3" xfId="24674" xr:uid="{00000000-0005-0000-0000-0000ED4C0000}"/>
    <cellStyle name="40% - Accent2 4 8 2_OATT calc" xfId="24675" xr:uid="{00000000-0005-0000-0000-0000EE4C0000}"/>
    <cellStyle name="40% - Accent2 4 8 3" xfId="24676" xr:uid="{00000000-0005-0000-0000-0000EF4C0000}"/>
    <cellStyle name="40% - Accent2 4 8 4" xfId="24677" xr:uid="{00000000-0005-0000-0000-0000F04C0000}"/>
    <cellStyle name="40% - Accent2 4 8_OATT calc" xfId="24678" xr:uid="{00000000-0005-0000-0000-0000F14C0000}"/>
    <cellStyle name="40% - Accent2 4 9" xfId="24679" xr:uid="{00000000-0005-0000-0000-0000F24C0000}"/>
    <cellStyle name="40% - Accent2 4 9 2" xfId="24680" xr:uid="{00000000-0005-0000-0000-0000F34C0000}"/>
    <cellStyle name="40% - Accent2 4 9 3" xfId="24681" xr:uid="{00000000-0005-0000-0000-0000F44C0000}"/>
    <cellStyle name="40% - Accent2 4 9_OATT calc" xfId="24682" xr:uid="{00000000-0005-0000-0000-0000F54C0000}"/>
    <cellStyle name="40% - Accent2 4_OATT calc" xfId="24683" xr:uid="{00000000-0005-0000-0000-0000F64C0000}"/>
    <cellStyle name="40% - Accent2 5" xfId="3039" xr:uid="{00000000-0005-0000-0000-0000F74C0000}"/>
    <cellStyle name="40% - Accent2 5 10" xfId="24684" xr:uid="{00000000-0005-0000-0000-0000F84C0000}"/>
    <cellStyle name="40% - Accent2 5 11" xfId="24685" xr:uid="{00000000-0005-0000-0000-0000F94C0000}"/>
    <cellStyle name="40% - Accent2 5 12" xfId="24686" xr:uid="{00000000-0005-0000-0000-0000FA4C0000}"/>
    <cellStyle name="40% - Accent2 5 13" xfId="24687" xr:uid="{00000000-0005-0000-0000-0000FB4C0000}"/>
    <cellStyle name="40% - Accent2 5 14" xfId="24688" xr:uid="{00000000-0005-0000-0000-0000FC4C0000}"/>
    <cellStyle name="40% - Accent2 5 2" xfId="3164" xr:uid="{00000000-0005-0000-0000-0000FD4C0000}"/>
    <cellStyle name="40% - Accent2 5 2 10" xfId="24689" xr:uid="{00000000-0005-0000-0000-0000FE4C0000}"/>
    <cellStyle name="40% - Accent2 5 2 11" xfId="24690" xr:uid="{00000000-0005-0000-0000-0000FF4C0000}"/>
    <cellStyle name="40% - Accent2 5 2 12" xfId="24691" xr:uid="{00000000-0005-0000-0000-0000004D0000}"/>
    <cellStyle name="40% - Accent2 5 2 2" xfId="3752" xr:uid="{00000000-0005-0000-0000-0000014D0000}"/>
    <cellStyle name="40% - Accent2 5 2 2 10" xfId="24692" xr:uid="{00000000-0005-0000-0000-0000024D0000}"/>
    <cellStyle name="40% - Accent2 5 2 2 11" xfId="24693" xr:uid="{00000000-0005-0000-0000-0000034D0000}"/>
    <cellStyle name="40% - Accent2 5 2 2 2" xfId="4853" xr:uid="{00000000-0005-0000-0000-0000044D0000}"/>
    <cellStyle name="40% - Accent2 5 2 2 2 10" xfId="24694" xr:uid="{00000000-0005-0000-0000-0000054D0000}"/>
    <cellStyle name="40% - Accent2 5 2 2 2 11" xfId="24695" xr:uid="{00000000-0005-0000-0000-0000064D0000}"/>
    <cellStyle name="40% - Accent2 5 2 2 2 2" xfId="24696" xr:uid="{00000000-0005-0000-0000-0000074D0000}"/>
    <cellStyle name="40% - Accent2 5 2 2 2 2 2" xfId="24697" xr:uid="{00000000-0005-0000-0000-0000084D0000}"/>
    <cellStyle name="40% - Accent2 5 2 2 2 2 2 2" xfId="24698" xr:uid="{00000000-0005-0000-0000-0000094D0000}"/>
    <cellStyle name="40% - Accent2 5 2 2 2 2 2 3" xfId="24699" xr:uid="{00000000-0005-0000-0000-00000A4D0000}"/>
    <cellStyle name="40% - Accent2 5 2 2 2 2 2_OATT calc" xfId="24700" xr:uid="{00000000-0005-0000-0000-00000B4D0000}"/>
    <cellStyle name="40% - Accent2 5 2 2 2 2 3" xfId="24701" xr:uid="{00000000-0005-0000-0000-00000C4D0000}"/>
    <cellStyle name="40% - Accent2 5 2 2 2 2 4" xfId="24702" xr:uid="{00000000-0005-0000-0000-00000D4D0000}"/>
    <cellStyle name="40% - Accent2 5 2 2 2 2 5" xfId="24703" xr:uid="{00000000-0005-0000-0000-00000E4D0000}"/>
    <cellStyle name="40% - Accent2 5 2 2 2 2_OATT calc" xfId="24704" xr:uid="{00000000-0005-0000-0000-00000F4D0000}"/>
    <cellStyle name="40% - Accent2 5 2 2 2 3" xfId="24705" xr:uid="{00000000-0005-0000-0000-0000104D0000}"/>
    <cellStyle name="40% - Accent2 5 2 2 2 3 2" xfId="24706" xr:uid="{00000000-0005-0000-0000-0000114D0000}"/>
    <cellStyle name="40% - Accent2 5 2 2 2 3 2 2" xfId="24707" xr:uid="{00000000-0005-0000-0000-0000124D0000}"/>
    <cellStyle name="40% - Accent2 5 2 2 2 3 2 3" xfId="24708" xr:uid="{00000000-0005-0000-0000-0000134D0000}"/>
    <cellStyle name="40% - Accent2 5 2 2 2 3 2_OATT calc" xfId="24709" xr:uid="{00000000-0005-0000-0000-0000144D0000}"/>
    <cellStyle name="40% - Accent2 5 2 2 2 3 3" xfId="24710" xr:uid="{00000000-0005-0000-0000-0000154D0000}"/>
    <cellStyle name="40% - Accent2 5 2 2 2 3 4" xfId="24711" xr:uid="{00000000-0005-0000-0000-0000164D0000}"/>
    <cellStyle name="40% - Accent2 5 2 2 2 3_OATT calc" xfId="24712" xr:uid="{00000000-0005-0000-0000-0000174D0000}"/>
    <cellStyle name="40% - Accent2 5 2 2 2 4" xfId="24713" xr:uid="{00000000-0005-0000-0000-0000184D0000}"/>
    <cellStyle name="40% - Accent2 5 2 2 2 4 2" xfId="24714" xr:uid="{00000000-0005-0000-0000-0000194D0000}"/>
    <cellStyle name="40% - Accent2 5 2 2 2 4 3" xfId="24715" xr:uid="{00000000-0005-0000-0000-00001A4D0000}"/>
    <cellStyle name="40% - Accent2 5 2 2 2 4_OATT calc" xfId="24716" xr:uid="{00000000-0005-0000-0000-00001B4D0000}"/>
    <cellStyle name="40% - Accent2 5 2 2 2 5" xfId="24717" xr:uid="{00000000-0005-0000-0000-00001C4D0000}"/>
    <cellStyle name="40% - Accent2 5 2 2 2 6" xfId="24718" xr:uid="{00000000-0005-0000-0000-00001D4D0000}"/>
    <cellStyle name="40% - Accent2 5 2 2 2 7" xfId="24719" xr:uid="{00000000-0005-0000-0000-00001E4D0000}"/>
    <cellStyle name="40% - Accent2 5 2 2 2 8" xfId="24720" xr:uid="{00000000-0005-0000-0000-00001F4D0000}"/>
    <cellStyle name="40% - Accent2 5 2 2 2 9" xfId="24721" xr:uid="{00000000-0005-0000-0000-0000204D0000}"/>
    <cellStyle name="40% - Accent2 5 2 2 2_OATT calc" xfId="24722" xr:uid="{00000000-0005-0000-0000-0000214D0000}"/>
    <cellStyle name="40% - Accent2 5 2 2 3" xfId="5812" xr:uid="{00000000-0005-0000-0000-0000224D0000}"/>
    <cellStyle name="40% - Accent2 5 2 2 3 2" xfId="24723" xr:uid="{00000000-0005-0000-0000-0000234D0000}"/>
    <cellStyle name="40% - Accent2 5 2 2 3 2 2" xfId="24724" xr:uid="{00000000-0005-0000-0000-0000244D0000}"/>
    <cellStyle name="40% - Accent2 5 2 2 3 2 3" xfId="24725" xr:uid="{00000000-0005-0000-0000-0000254D0000}"/>
    <cellStyle name="40% - Accent2 5 2 2 3 2_OATT calc" xfId="24726" xr:uid="{00000000-0005-0000-0000-0000264D0000}"/>
    <cellStyle name="40% - Accent2 5 2 2 3 3" xfId="24727" xr:uid="{00000000-0005-0000-0000-0000274D0000}"/>
    <cellStyle name="40% - Accent2 5 2 2 3 4" xfId="24728" xr:uid="{00000000-0005-0000-0000-0000284D0000}"/>
    <cellStyle name="40% - Accent2 5 2 2 3 5" xfId="24729" xr:uid="{00000000-0005-0000-0000-0000294D0000}"/>
    <cellStyle name="40% - Accent2 5 2 2 3_OATT calc" xfId="24730" xr:uid="{00000000-0005-0000-0000-00002A4D0000}"/>
    <cellStyle name="40% - Accent2 5 2 2 4" xfId="24731" xr:uid="{00000000-0005-0000-0000-00002B4D0000}"/>
    <cellStyle name="40% - Accent2 5 2 2 4 2" xfId="24732" xr:uid="{00000000-0005-0000-0000-00002C4D0000}"/>
    <cellStyle name="40% - Accent2 5 2 2 4 2 2" xfId="24733" xr:uid="{00000000-0005-0000-0000-00002D4D0000}"/>
    <cellStyle name="40% - Accent2 5 2 2 4 2 3" xfId="24734" xr:uid="{00000000-0005-0000-0000-00002E4D0000}"/>
    <cellStyle name="40% - Accent2 5 2 2 4 2_OATT calc" xfId="24735" xr:uid="{00000000-0005-0000-0000-00002F4D0000}"/>
    <cellStyle name="40% - Accent2 5 2 2 4 3" xfId="24736" xr:uid="{00000000-0005-0000-0000-0000304D0000}"/>
    <cellStyle name="40% - Accent2 5 2 2 4 4" xfId="24737" xr:uid="{00000000-0005-0000-0000-0000314D0000}"/>
    <cellStyle name="40% - Accent2 5 2 2 4_OATT calc" xfId="24738" xr:uid="{00000000-0005-0000-0000-0000324D0000}"/>
    <cellStyle name="40% - Accent2 5 2 2 5" xfId="24739" xr:uid="{00000000-0005-0000-0000-0000334D0000}"/>
    <cellStyle name="40% - Accent2 5 2 2 5 2" xfId="24740" xr:uid="{00000000-0005-0000-0000-0000344D0000}"/>
    <cellStyle name="40% - Accent2 5 2 2 5 3" xfId="24741" xr:uid="{00000000-0005-0000-0000-0000354D0000}"/>
    <cellStyle name="40% - Accent2 5 2 2 5_OATT calc" xfId="24742" xr:uid="{00000000-0005-0000-0000-0000364D0000}"/>
    <cellStyle name="40% - Accent2 5 2 2 6" xfId="24743" xr:uid="{00000000-0005-0000-0000-0000374D0000}"/>
    <cellStyle name="40% - Accent2 5 2 2 7" xfId="24744" xr:uid="{00000000-0005-0000-0000-0000384D0000}"/>
    <cellStyle name="40% - Accent2 5 2 2 8" xfId="24745" xr:uid="{00000000-0005-0000-0000-0000394D0000}"/>
    <cellStyle name="40% - Accent2 5 2 2 9" xfId="24746" xr:uid="{00000000-0005-0000-0000-00003A4D0000}"/>
    <cellStyle name="40% - Accent2 5 2 2_OATT calc" xfId="24747" xr:uid="{00000000-0005-0000-0000-00003B4D0000}"/>
    <cellStyle name="40% - Accent2 5 2 3" xfId="4435" xr:uid="{00000000-0005-0000-0000-00003C4D0000}"/>
    <cellStyle name="40% - Accent2 5 2 3 10" xfId="24748" xr:uid="{00000000-0005-0000-0000-00003D4D0000}"/>
    <cellStyle name="40% - Accent2 5 2 3 11" xfId="24749" xr:uid="{00000000-0005-0000-0000-00003E4D0000}"/>
    <cellStyle name="40% - Accent2 5 2 3 2" xfId="24750" xr:uid="{00000000-0005-0000-0000-00003F4D0000}"/>
    <cellStyle name="40% - Accent2 5 2 3 2 2" xfId="24751" xr:uid="{00000000-0005-0000-0000-0000404D0000}"/>
    <cellStyle name="40% - Accent2 5 2 3 2 2 2" xfId="24752" xr:uid="{00000000-0005-0000-0000-0000414D0000}"/>
    <cellStyle name="40% - Accent2 5 2 3 2 2 3" xfId="24753" xr:uid="{00000000-0005-0000-0000-0000424D0000}"/>
    <cellStyle name="40% - Accent2 5 2 3 2 2_OATT calc" xfId="24754" xr:uid="{00000000-0005-0000-0000-0000434D0000}"/>
    <cellStyle name="40% - Accent2 5 2 3 2 3" xfId="24755" xr:uid="{00000000-0005-0000-0000-0000444D0000}"/>
    <cellStyle name="40% - Accent2 5 2 3 2 4" xfId="24756" xr:uid="{00000000-0005-0000-0000-0000454D0000}"/>
    <cellStyle name="40% - Accent2 5 2 3 2 5" xfId="24757" xr:uid="{00000000-0005-0000-0000-0000464D0000}"/>
    <cellStyle name="40% - Accent2 5 2 3 2_OATT calc" xfId="24758" xr:uid="{00000000-0005-0000-0000-0000474D0000}"/>
    <cellStyle name="40% - Accent2 5 2 3 3" xfId="24759" xr:uid="{00000000-0005-0000-0000-0000484D0000}"/>
    <cellStyle name="40% - Accent2 5 2 3 3 2" xfId="24760" xr:uid="{00000000-0005-0000-0000-0000494D0000}"/>
    <cellStyle name="40% - Accent2 5 2 3 3 2 2" xfId="24761" xr:uid="{00000000-0005-0000-0000-00004A4D0000}"/>
    <cellStyle name="40% - Accent2 5 2 3 3 2 3" xfId="24762" xr:uid="{00000000-0005-0000-0000-00004B4D0000}"/>
    <cellStyle name="40% - Accent2 5 2 3 3 2_OATT calc" xfId="24763" xr:uid="{00000000-0005-0000-0000-00004C4D0000}"/>
    <cellStyle name="40% - Accent2 5 2 3 3 3" xfId="24764" xr:uid="{00000000-0005-0000-0000-00004D4D0000}"/>
    <cellStyle name="40% - Accent2 5 2 3 3 4" xfId="24765" xr:uid="{00000000-0005-0000-0000-00004E4D0000}"/>
    <cellStyle name="40% - Accent2 5 2 3 3_OATT calc" xfId="24766" xr:uid="{00000000-0005-0000-0000-00004F4D0000}"/>
    <cellStyle name="40% - Accent2 5 2 3 4" xfId="24767" xr:uid="{00000000-0005-0000-0000-0000504D0000}"/>
    <cellStyle name="40% - Accent2 5 2 3 4 2" xfId="24768" xr:uid="{00000000-0005-0000-0000-0000514D0000}"/>
    <cellStyle name="40% - Accent2 5 2 3 4 3" xfId="24769" xr:uid="{00000000-0005-0000-0000-0000524D0000}"/>
    <cellStyle name="40% - Accent2 5 2 3 4_OATT calc" xfId="24770" xr:uid="{00000000-0005-0000-0000-0000534D0000}"/>
    <cellStyle name="40% - Accent2 5 2 3 5" xfId="24771" xr:uid="{00000000-0005-0000-0000-0000544D0000}"/>
    <cellStyle name="40% - Accent2 5 2 3 6" xfId="24772" xr:uid="{00000000-0005-0000-0000-0000554D0000}"/>
    <cellStyle name="40% - Accent2 5 2 3 7" xfId="24773" xr:uid="{00000000-0005-0000-0000-0000564D0000}"/>
    <cellStyle name="40% - Accent2 5 2 3 8" xfId="24774" xr:uid="{00000000-0005-0000-0000-0000574D0000}"/>
    <cellStyle name="40% - Accent2 5 2 3 9" xfId="24775" xr:uid="{00000000-0005-0000-0000-0000584D0000}"/>
    <cellStyle name="40% - Accent2 5 2 3_OATT calc" xfId="24776" xr:uid="{00000000-0005-0000-0000-0000594D0000}"/>
    <cellStyle name="40% - Accent2 5 2 4" xfId="5335" xr:uid="{00000000-0005-0000-0000-00005A4D0000}"/>
    <cellStyle name="40% - Accent2 5 2 4 2" xfId="24777" xr:uid="{00000000-0005-0000-0000-00005B4D0000}"/>
    <cellStyle name="40% - Accent2 5 2 4 2 2" xfId="24778" xr:uid="{00000000-0005-0000-0000-00005C4D0000}"/>
    <cellStyle name="40% - Accent2 5 2 4 2 3" xfId="24779" xr:uid="{00000000-0005-0000-0000-00005D4D0000}"/>
    <cellStyle name="40% - Accent2 5 2 4 2_OATT calc" xfId="24780" xr:uid="{00000000-0005-0000-0000-00005E4D0000}"/>
    <cellStyle name="40% - Accent2 5 2 4 3" xfId="24781" xr:uid="{00000000-0005-0000-0000-00005F4D0000}"/>
    <cellStyle name="40% - Accent2 5 2 4 4" xfId="24782" xr:uid="{00000000-0005-0000-0000-0000604D0000}"/>
    <cellStyle name="40% - Accent2 5 2 4 5" xfId="24783" xr:uid="{00000000-0005-0000-0000-0000614D0000}"/>
    <cellStyle name="40% - Accent2 5 2 4_OATT calc" xfId="24784" xr:uid="{00000000-0005-0000-0000-0000624D0000}"/>
    <cellStyle name="40% - Accent2 5 2 5" xfId="24785" xr:uid="{00000000-0005-0000-0000-0000634D0000}"/>
    <cellStyle name="40% - Accent2 5 2 5 2" xfId="24786" xr:uid="{00000000-0005-0000-0000-0000644D0000}"/>
    <cellStyle name="40% - Accent2 5 2 5 2 2" xfId="24787" xr:uid="{00000000-0005-0000-0000-0000654D0000}"/>
    <cellStyle name="40% - Accent2 5 2 5 2 3" xfId="24788" xr:uid="{00000000-0005-0000-0000-0000664D0000}"/>
    <cellStyle name="40% - Accent2 5 2 5 2_OATT calc" xfId="24789" xr:uid="{00000000-0005-0000-0000-0000674D0000}"/>
    <cellStyle name="40% - Accent2 5 2 5 3" xfId="24790" xr:uid="{00000000-0005-0000-0000-0000684D0000}"/>
    <cellStyle name="40% - Accent2 5 2 5 4" xfId="24791" xr:uid="{00000000-0005-0000-0000-0000694D0000}"/>
    <cellStyle name="40% - Accent2 5 2 5_OATT calc" xfId="24792" xr:uid="{00000000-0005-0000-0000-00006A4D0000}"/>
    <cellStyle name="40% - Accent2 5 2 6" xfId="24793" xr:uid="{00000000-0005-0000-0000-00006B4D0000}"/>
    <cellStyle name="40% - Accent2 5 2 6 2" xfId="24794" xr:uid="{00000000-0005-0000-0000-00006C4D0000}"/>
    <cellStyle name="40% - Accent2 5 2 6 3" xfId="24795" xr:uid="{00000000-0005-0000-0000-00006D4D0000}"/>
    <cellStyle name="40% - Accent2 5 2 6_OATT calc" xfId="24796" xr:uid="{00000000-0005-0000-0000-00006E4D0000}"/>
    <cellStyle name="40% - Accent2 5 2 7" xfId="24797" xr:uid="{00000000-0005-0000-0000-00006F4D0000}"/>
    <cellStyle name="40% - Accent2 5 2 8" xfId="24798" xr:uid="{00000000-0005-0000-0000-0000704D0000}"/>
    <cellStyle name="40% - Accent2 5 2 9" xfId="24799" xr:uid="{00000000-0005-0000-0000-0000714D0000}"/>
    <cellStyle name="40% - Accent2 5 2_OATT calc" xfId="24800" xr:uid="{00000000-0005-0000-0000-0000724D0000}"/>
    <cellStyle name="40% - Accent2 5 3" xfId="3316" xr:uid="{00000000-0005-0000-0000-0000734D0000}"/>
    <cellStyle name="40% - Accent2 5 3 10" xfId="24801" xr:uid="{00000000-0005-0000-0000-0000744D0000}"/>
    <cellStyle name="40% - Accent2 5 3 11" xfId="24802" xr:uid="{00000000-0005-0000-0000-0000754D0000}"/>
    <cellStyle name="40% - Accent2 5 3 12" xfId="24803" xr:uid="{00000000-0005-0000-0000-0000764D0000}"/>
    <cellStyle name="40% - Accent2 5 3 2" xfId="3898" xr:uid="{00000000-0005-0000-0000-0000774D0000}"/>
    <cellStyle name="40% - Accent2 5 3 2 10" xfId="24804" xr:uid="{00000000-0005-0000-0000-0000784D0000}"/>
    <cellStyle name="40% - Accent2 5 3 2 11" xfId="24805" xr:uid="{00000000-0005-0000-0000-0000794D0000}"/>
    <cellStyle name="40% - Accent2 5 3 2 2" xfId="4999" xr:uid="{00000000-0005-0000-0000-00007A4D0000}"/>
    <cellStyle name="40% - Accent2 5 3 2 2 10" xfId="24806" xr:uid="{00000000-0005-0000-0000-00007B4D0000}"/>
    <cellStyle name="40% - Accent2 5 3 2 2 11" xfId="24807" xr:uid="{00000000-0005-0000-0000-00007C4D0000}"/>
    <cellStyle name="40% - Accent2 5 3 2 2 2" xfId="24808" xr:uid="{00000000-0005-0000-0000-00007D4D0000}"/>
    <cellStyle name="40% - Accent2 5 3 2 2 2 2" xfId="24809" xr:uid="{00000000-0005-0000-0000-00007E4D0000}"/>
    <cellStyle name="40% - Accent2 5 3 2 2 2 2 2" xfId="24810" xr:uid="{00000000-0005-0000-0000-00007F4D0000}"/>
    <cellStyle name="40% - Accent2 5 3 2 2 2 2 3" xfId="24811" xr:uid="{00000000-0005-0000-0000-0000804D0000}"/>
    <cellStyle name="40% - Accent2 5 3 2 2 2 2_OATT calc" xfId="24812" xr:uid="{00000000-0005-0000-0000-0000814D0000}"/>
    <cellStyle name="40% - Accent2 5 3 2 2 2 3" xfId="24813" xr:uid="{00000000-0005-0000-0000-0000824D0000}"/>
    <cellStyle name="40% - Accent2 5 3 2 2 2 4" xfId="24814" xr:uid="{00000000-0005-0000-0000-0000834D0000}"/>
    <cellStyle name="40% - Accent2 5 3 2 2 2 5" xfId="24815" xr:uid="{00000000-0005-0000-0000-0000844D0000}"/>
    <cellStyle name="40% - Accent2 5 3 2 2 2_OATT calc" xfId="24816" xr:uid="{00000000-0005-0000-0000-0000854D0000}"/>
    <cellStyle name="40% - Accent2 5 3 2 2 3" xfId="24817" xr:uid="{00000000-0005-0000-0000-0000864D0000}"/>
    <cellStyle name="40% - Accent2 5 3 2 2 3 2" xfId="24818" xr:uid="{00000000-0005-0000-0000-0000874D0000}"/>
    <cellStyle name="40% - Accent2 5 3 2 2 3 2 2" xfId="24819" xr:uid="{00000000-0005-0000-0000-0000884D0000}"/>
    <cellStyle name="40% - Accent2 5 3 2 2 3 2 3" xfId="24820" xr:uid="{00000000-0005-0000-0000-0000894D0000}"/>
    <cellStyle name="40% - Accent2 5 3 2 2 3 2_OATT calc" xfId="24821" xr:uid="{00000000-0005-0000-0000-00008A4D0000}"/>
    <cellStyle name="40% - Accent2 5 3 2 2 3 3" xfId="24822" xr:uid="{00000000-0005-0000-0000-00008B4D0000}"/>
    <cellStyle name="40% - Accent2 5 3 2 2 3 4" xfId="24823" xr:uid="{00000000-0005-0000-0000-00008C4D0000}"/>
    <cellStyle name="40% - Accent2 5 3 2 2 3_OATT calc" xfId="24824" xr:uid="{00000000-0005-0000-0000-00008D4D0000}"/>
    <cellStyle name="40% - Accent2 5 3 2 2 4" xfId="24825" xr:uid="{00000000-0005-0000-0000-00008E4D0000}"/>
    <cellStyle name="40% - Accent2 5 3 2 2 4 2" xfId="24826" xr:uid="{00000000-0005-0000-0000-00008F4D0000}"/>
    <cellStyle name="40% - Accent2 5 3 2 2 4 3" xfId="24827" xr:uid="{00000000-0005-0000-0000-0000904D0000}"/>
    <cellStyle name="40% - Accent2 5 3 2 2 4_OATT calc" xfId="24828" xr:uid="{00000000-0005-0000-0000-0000914D0000}"/>
    <cellStyle name="40% - Accent2 5 3 2 2 5" xfId="24829" xr:uid="{00000000-0005-0000-0000-0000924D0000}"/>
    <cellStyle name="40% - Accent2 5 3 2 2 6" xfId="24830" xr:uid="{00000000-0005-0000-0000-0000934D0000}"/>
    <cellStyle name="40% - Accent2 5 3 2 2 7" xfId="24831" xr:uid="{00000000-0005-0000-0000-0000944D0000}"/>
    <cellStyle name="40% - Accent2 5 3 2 2 8" xfId="24832" xr:uid="{00000000-0005-0000-0000-0000954D0000}"/>
    <cellStyle name="40% - Accent2 5 3 2 2 9" xfId="24833" xr:uid="{00000000-0005-0000-0000-0000964D0000}"/>
    <cellStyle name="40% - Accent2 5 3 2 2_OATT calc" xfId="24834" xr:uid="{00000000-0005-0000-0000-0000974D0000}"/>
    <cellStyle name="40% - Accent2 5 3 2 3" xfId="5954" xr:uid="{00000000-0005-0000-0000-0000984D0000}"/>
    <cellStyle name="40% - Accent2 5 3 2 3 2" xfId="24835" xr:uid="{00000000-0005-0000-0000-0000994D0000}"/>
    <cellStyle name="40% - Accent2 5 3 2 3 2 2" xfId="24836" xr:uid="{00000000-0005-0000-0000-00009A4D0000}"/>
    <cellStyle name="40% - Accent2 5 3 2 3 2 3" xfId="24837" xr:uid="{00000000-0005-0000-0000-00009B4D0000}"/>
    <cellStyle name="40% - Accent2 5 3 2 3 2_OATT calc" xfId="24838" xr:uid="{00000000-0005-0000-0000-00009C4D0000}"/>
    <cellStyle name="40% - Accent2 5 3 2 3 3" xfId="24839" xr:uid="{00000000-0005-0000-0000-00009D4D0000}"/>
    <cellStyle name="40% - Accent2 5 3 2 3 4" xfId="24840" xr:uid="{00000000-0005-0000-0000-00009E4D0000}"/>
    <cellStyle name="40% - Accent2 5 3 2 3 5" xfId="24841" xr:uid="{00000000-0005-0000-0000-00009F4D0000}"/>
    <cellStyle name="40% - Accent2 5 3 2 3_OATT calc" xfId="24842" xr:uid="{00000000-0005-0000-0000-0000A04D0000}"/>
    <cellStyle name="40% - Accent2 5 3 2 4" xfId="24843" xr:uid="{00000000-0005-0000-0000-0000A14D0000}"/>
    <cellStyle name="40% - Accent2 5 3 2 4 2" xfId="24844" xr:uid="{00000000-0005-0000-0000-0000A24D0000}"/>
    <cellStyle name="40% - Accent2 5 3 2 4 2 2" xfId="24845" xr:uid="{00000000-0005-0000-0000-0000A34D0000}"/>
    <cellStyle name="40% - Accent2 5 3 2 4 2 3" xfId="24846" xr:uid="{00000000-0005-0000-0000-0000A44D0000}"/>
    <cellStyle name="40% - Accent2 5 3 2 4 2_OATT calc" xfId="24847" xr:uid="{00000000-0005-0000-0000-0000A54D0000}"/>
    <cellStyle name="40% - Accent2 5 3 2 4 3" xfId="24848" xr:uid="{00000000-0005-0000-0000-0000A64D0000}"/>
    <cellStyle name="40% - Accent2 5 3 2 4 4" xfId="24849" xr:uid="{00000000-0005-0000-0000-0000A74D0000}"/>
    <cellStyle name="40% - Accent2 5 3 2 4_OATT calc" xfId="24850" xr:uid="{00000000-0005-0000-0000-0000A84D0000}"/>
    <cellStyle name="40% - Accent2 5 3 2 5" xfId="24851" xr:uid="{00000000-0005-0000-0000-0000A94D0000}"/>
    <cellStyle name="40% - Accent2 5 3 2 5 2" xfId="24852" xr:uid="{00000000-0005-0000-0000-0000AA4D0000}"/>
    <cellStyle name="40% - Accent2 5 3 2 5 3" xfId="24853" xr:uid="{00000000-0005-0000-0000-0000AB4D0000}"/>
    <cellStyle name="40% - Accent2 5 3 2 5_OATT calc" xfId="24854" xr:uid="{00000000-0005-0000-0000-0000AC4D0000}"/>
    <cellStyle name="40% - Accent2 5 3 2 6" xfId="24855" xr:uid="{00000000-0005-0000-0000-0000AD4D0000}"/>
    <cellStyle name="40% - Accent2 5 3 2 7" xfId="24856" xr:uid="{00000000-0005-0000-0000-0000AE4D0000}"/>
    <cellStyle name="40% - Accent2 5 3 2 8" xfId="24857" xr:uid="{00000000-0005-0000-0000-0000AF4D0000}"/>
    <cellStyle name="40% - Accent2 5 3 2 9" xfId="24858" xr:uid="{00000000-0005-0000-0000-0000B04D0000}"/>
    <cellStyle name="40% - Accent2 5 3 2_OATT calc" xfId="24859" xr:uid="{00000000-0005-0000-0000-0000B14D0000}"/>
    <cellStyle name="40% - Accent2 5 3 3" xfId="4581" xr:uid="{00000000-0005-0000-0000-0000B24D0000}"/>
    <cellStyle name="40% - Accent2 5 3 3 10" xfId="24860" xr:uid="{00000000-0005-0000-0000-0000B34D0000}"/>
    <cellStyle name="40% - Accent2 5 3 3 11" xfId="24861" xr:uid="{00000000-0005-0000-0000-0000B44D0000}"/>
    <cellStyle name="40% - Accent2 5 3 3 2" xfId="24862" xr:uid="{00000000-0005-0000-0000-0000B54D0000}"/>
    <cellStyle name="40% - Accent2 5 3 3 2 2" xfId="24863" xr:uid="{00000000-0005-0000-0000-0000B64D0000}"/>
    <cellStyle name="40% - Accent2 5 3 3 2 2 2" xfId="24864" xr:uid="{00000000-0005-0000-0000-0000B74D0000}"/>
    <cellStyle name="40% - Accent2 5 3 3 2 2 3" xfId="24865" xr:uid="{00000000-0005-0000-0000-0000B84D0000}"/>
    <cellStyle name="40% - Accent2 5 3 3 2 2_OATT calc" xfId="24866" xr:uid="{00000000-0005-0000-0000-0000B94D0000}"/>
    <cellStyle name="40% - Accent2 5 3 3 2 3" xfId="24867" xr:uid="{00000000-0005-0000-0000-0000BA4D0000}"/>
    <cellStyle name="40% - Accent2 5 3 3 2 4" xfId="24868" xr:uid="{00000000-0005-0000-0000-0000BB4D0000}"/>
    <cellStyle name="40% - Accent2 5 3 3 2 5" xfId="24869" xr:uid="{00000000-0005-0000-0000-0000BC4D0000}"/>
    <cellStyle name="40% - Accent2 5 3 3 2_OATT calc" xfId="24870" xr:uid="{00000000-0005-0000-0000-0000BD4D0000}"/>
    <cellStyle name="40% - Accent2 5 3 3 3" xfId="24871" xr:uid="{00000000-0005-0000-0000-0000BE4D0000}"/>
    <cellStyle name="40% - Accent2 5 3 3 3 2" xfId="24872" xr:uid="{00000000-0005-0000-0000-0000BF4D0000}"/>
    <cellStyle name="40% - Accent2 5 3 3 3 2 2" xfId="24873" xr:uid="{00000000-0005-0000-0000-0000C04D0000}"/>
    <cellStyle name="40% - Accent2 5 3 3 3 2 3" xfId="24874" xr:uid="{00000000-0005-0000-0000-0000C14D0000}"/>
    <cellStyle name="40% - Accent2 5 3 3 3 2_OATT calc" xfId="24875" xr:uid="{00000000-0005-0000-0000-0000C24D0000}"/>
    <cellStyle name="40% - Accent2 5 3 3 3 3" xfId="24876" xr:uid="{00000000-0005-0000-0000-0000C34D0000}"/>
    <cellStyle name="40% - Accent2 5 3 3 3 4" xfId="24877" xr:uid="{00000000-0005-0000-0000-0000C44D0000}"/>
    <cellStyle name="40% - Accent2 5 3 3 3_OATT calc" xfId="24878" xr:uid="{00000000-0005-0000-0000-0000C54D0000}"/>
    <cellStyle name="40% - Accent2 5 3 3 4" xfId="24879" xr:uid="{00000000-0005-0000-0000-0000C64D0000}"/>
    <cellStyle name="40% - Accent2 5 3 3 4 2" xfId="24880" xr:uid="{00000000-0005-0000-0000-0000C74D0000}"/>
    <cellStyle name="40% - Accent2 5 3 3 4 3" xfId="24881" xr:uid="{00000000-0005-0000-0000-0000C84D0000}"/>
    <cellStyle name="40% - Accent2 5 3 3 4_OATT calc" xfId="24882" xr:uid="{00000000-0005-0000-0000-0000C94D0000}"/>
    <cellStyle name="40% - Accent2 5 3 3 5" xfId="24883" xr:uid="{00000000-0005-0000-0000-0000CA4D0000}"/>
    <cellStyle name="40% - Accent2 5 3 3 6" xfId="24884" xr:uid="{00000000-0005-0000-0000-0000CB4D0000}"/>
    <cellStyle name="40% - Accent2 5 3 3 7" xfId="24885" xr:uid="{00000000-0005-0000-0000-0000CC4D0000}"/>
    <cellStyle name="40% - Accent2 5 3 3 8" xfId="24886" xr:uid="{00000000-0005-0000-0000-0000CD4D0000}"/>
    <cellStyle name="40% - Accent2 5 3 3 9" xfId="24887" xr:uid="{00000000-0005-0000-0000-0000CE4D0000}"/>
    <cellStyle name="40% - Accent2 5 3 3_OATT calc" xfId="24888" xr:uid="{00000000-0005-0000-0000-0000CF4D0000}"/>
    <cellStyle name="40% - Accent2 5 3 4" xfId="5481" xr:uid="{00000000-0005-0000-0000-0000D04D0000}"/>
    <cellStyle name="40% - Accent2 5 3 4 2" xfId="24889" xr:uid="{00000000-0005-0000-0000-0000D14D0000}"/>
    <cellStyle name="40% - Accent2 5 3 4 2 2" xfId="24890" xr:uid="{00000000-0005-0000-0000-0000D24D0000}"/>
    <cellStyle name="40% - Accent2 5 3 4 2 3" xfId="24891" xr:uid="{00000000-0005-0000-0000-0000D34D0000}"/>
    <cellStyle name="40% - Accent2 5 3 4 2_OATT calc" xfId="24892" xr:uid="{00000000-0005-0000-0000-0000D44D0000}"/>
    <cellStyle name="40% - Accent2 5 3 4 3" xfId="24893" xr:uid="{00000000-0005-0000-0000-0000D54D0000}"/>
    <cellStyle name="40% - Accent2 5 3 4 4" xfId="24894" xr:uid="{00000000-0005-0000-0000-0000D64D0000}"/>
    <cellStyle name="40% - Accent2 5 3 4 5" xfId="24895" xr:uid="{00000000-0005-0000-0000-0000D74D0000}"/>
    <cellStyle name="40% - Accent2 5 3 4_OATT calc" xfId="24896" xr:uid="{00000000-0005-0000-0000-0000D84D0000}"/>
    <cellStyle name="40% - Accent2 5 3 5" xfId="24897" xr:uid="{00000000-0005-0000-0000-0000D94D0000}"/>
    <cellStyle name="40% - Accent2 5 3 5 2" xfId="24898" xr:uid="{00000000-0005-0000-0000-0000DA4D0000}"/>
    <cellStyle name="40% - Accent2 5 3 5 2 2" xfId="24899" xr:uid="{00000000-0005-0000-0000-0000DB4D0000}"/>
    <cellStyle name="40% - Accent2 5 3 5 2 3" xfId="24900" xr:uid="{00000000-0005-0000-0000-0000DC4D0000}"/>
    <cellStyle name="40% - Accent2 5 3 5 2_OATT calc" xfId="24901" xr:uid="{00000000-0005-0000-0000-0000DD4D0000}"/>
    <cellStyle name="40% - Accent2 5 3 5 3" xfId="24902" xr:uid="{00000000-0005-0000-0000-0000DE4D0000}"/>
    <cellStyle name="40% - Accent2 5 3 5 4" xfId="24903" xr:uid="{00000000-0005-0000-0000-0000DF4D0000}"/>
    <cellStyle name="40% - Accent2 5 3 5_OATT calc" xfId="24904" xr:uid="{00000000-0005-0000-0000-0000E04D0000}"/>
    <cellStyle name="40% - Accent2 5 3 6" xfId="24905" xr:uid="{00000000-0005-0000-0000-0000E14D0000}"/>
    <cellStyle name="40% - Accent2 5 3 6 2" xfId="24906" xr:uid="{00000000-0005-0000-0000-0000E24D0000}"/>
    <cellStyle name="40% - Accent2 5 3 6 3" xfId="24907" xr:uid="{00000000-0005-0000-0000-0000E34D0000}"/>
    <cellStyle name="40% - Accent2 5 3 6_OATT calc" xfId="24908" xr:uid="{00000000-0005-0000-0000-0000E44D0000}"/>
    <cellStyle name="40% - Accent2 5 3 7" xfId="24909" xr:uid="{00000000-0005-0000-0000-0000E54D0000}"/>
    <cellStyle name="40% - Accent2 5 3 8" xfId="24910" xr:uid="{00000000-0005-0000-0000-0000E64D0000}"/>
    <cellStyle name="40% - Accent2 5 3 9" xfId="24911" xr:uid="{00000000-0005-0000-0000-0000E74D0000}"/>
    <cellStyle name="40% - Accent2 5 3_OATT calc" xfId="24912" xr:uid="{00000000-0005-0000-0000-0000E84D0000}"/>
    <cellStyle name="40% - Accent2 5 4" xfId="3628" xr:uid="{00000000-0005-0000-0000-0000E94D0000}"/>
    <cellStyle name="40% - Accent2 5 4 10" xfId="24913" xr:uid="{00000000-0005-0000-0000-0000EA4D0000}"/>
    <cellStyle name="40% - Accent2 5 4 11" xfId="24914" xr:uid="{00000000-0005-0000-0000-0000EB4D0000}"/>
    <cellStyle name="40% - Accent2 5 4 2" xfId="4729" xr:uid="{00000000-0005-0000-0000-0000EC4D0000}"/>
    <cellStyle name="40% - Accent2 5 4 2 10" xfId="24915" xr:uid="{00000000-0005-0000-0000-0000ED4D0000}"/>
    <cellStyle name="40% - Accent2 5 4 2 11" xfId="24916" xr:uid="{00000000-0005-0000-0000-0000EE4D0000}"/>
    <cellStyle name="40% - Accent2 5 4 2 2" xfId="24917" xr:uid="{00000000-0005-0000-0000-0000EF4D0000}"/>
    <cellStyle name="40% - Accent2 5 4 2 2 2" xfId="24918" xr:uid="{00000000-0005-0000-0000-0000F04D0000}"/>
    <cellStyle name="40% - Accent2 5 4 2 2 2 2" xfId="24919" xr:uid="{00000000-0005-0000-0000-0000F14D0000}"/>
    <cellStyle name="40% - Accent2 5 4 2 2 2 3" xfId="24920" xr:uid="{00000000-0005-0000-0000-0000F24D0000}"/>
    <cellStyle name="40% - Accent2 5 4 2 2 2_OATT calc" xfId="24921" xr:uid="{00000000-0005-0000-0000-0000F34D0000}"/>
    <cellStyle name="40% - Accent2 5 4 2 2 3" xfId="24922" xr:uid="{00000000-0005-0000-0000-0000F44D0000}"/>
    <cellStyle name="40% - Accent2 5 4 2 2 4" xfId="24923" xr:uid="{00000000-0005-0000-0000-0000F54D0000}"/>
    <cellStyle name="40% - Accent2 5 4 2 2 5" xfId="24924" xr:uid="{00000000-0005-0000-0000-0000F64D0000}"/>
    <cellStyle name="40% - Accent2 5 4 2 2_OATT calc" xfId="24925" xr:uid="{00000000-0005-0000-0000-0000F74D0000}"/>
    <cellStyle name="40% - Accent2 5 4 2 3" xfId="24926" xr:uid="{00000000-0005-0000-0000-0000F84D0000}"/>
    <cellStyle name="40% - Accent2 5 4 2 3 2" xfId="24927" xr:uid="{00000000-0005-0000-0000-0000F94D0000}"/>
    <cellStyle name="40% - Accent2 5 4 2 3 2 2" xfId="24928" xr:uid="{00000000-0005-0000-0000-0000FA4D0000}"/>
    <cellStyle name="40% - Accent2 5 4 2 3 2 3" xfId="24929" xr:uid="{00000000-0005-0000-0000-0000FB4D0000}"/>
    <cellStyle name="40% - Accent2 5 4 2 3 2_OATT calc" xfId="24930" xr:uid="{00000000-0005-0000-0000-0000FC4D0000}"/>
    <cellStyle name="40% - Accent2 5 4 2 3 3" xfId="24931" xr:uid="{00000000-0005-0000-0000-0000FD4D0000}"/>
    <cellStyle name="40% - Accent2 5 4 2 3 4" xfId="24932" xr:uid="{00000000-0005-0000-0000-0000FE4D0000}"/>
    <cellStyle name="40% - Accent2 5 4 2 3_OATT calc" xfId="24933" xr:uid="{00000000-0005-0000-0000-0000FF4D0000}"/>
    <cellStyle name="40% - Accent2 5 4 2 4" xfId="24934" xr:uid="{00000000-0005-0000-0000-0000004E0000}"/>
    <cellStyle name="40% - Accent2 5 4 2 4 2" xfId="24935" xr:uid="{00000000-0005-0000-0000-0000014E0000}"/>
    <cellStyle name="40% - Accent2 5 4 2 4 3" xfId="24936" xr:uid="{00000000-0005-0000-0000-0000024E0000}"/>
    <cellStyle name="40% - Accent2 5 4 2 4_OATT calc" xfId="24937" xr:uid="{00000000-0005-0000-0000-0000034E0000}"/>
    <cellStyle name="40% - Accent2 5 4 2 5" xfId="24938" xr:uid="{00000000-0005-0000-0000-0000044E0000}"/>
    <cellStyle name="40% - Accent2 5 4 2 6" xfId="24939" xr:uid="{00000000-0005-0000-0000-0000054E0000}"/>
    <cellStyle name="40% - Accent2 5 4 2 7" xfId="24940" xr:uid="{00000000-0005-0000-0000-0000064E0000}"/>
    <cellStyle name="40% - Accent2 5 4 2 8" xfId="24941" xr:uid="{00000000-0005-0000-0000-0000074E0000}"/>
    <cellStyle name="40% - Accent2 5 4 2 9" xfId="24942" xr:uid="{00000000-0005-0000-0000-0000084E0000}"/>
    <cellStyle name="40% - Accent2 5 4 2_OATT calc" xfId="24943" xr:uid="{00000000-0005-0000-0000-0000094E0000}"/>
    <cellStyle name="40% - Accent2 5 4 3" xfId="5690" xr:uid="{00000000-0005-0000-0000-00000A4E0000}"/>
    <cellStyle name="40% - Accent2 5 4 3 2" xfId="24944" xr:uid="{00000000-0005-0000-0000-00000B4E0000}"/>
    <cellStyle name="40% - Accent2 5 4 3 2 2" xfId="24945" xr:uid="{00000000-0005-0000-0000-00000C4E0000}"/>
    <cellStyle name="40% - Accent2 5 4 3 2 3" xfId="24946" xr:uid="{00000000-0005-0000-0000-00000D4E0000}"/>
    <cellStyle name="40% - Accent2 5 4 3 2_OATT calc" xfId="24947" xr:uid="{00000000-0005-0000-0000-00000E4E0000}"/>
    <cellStyle name="40% - Accent2 5 4 3 3" xfId="24948" xr:uid="{00000000-0005-0000-0000-00000F4E0000}"/>
    <cellStyle name="40% - Accent2 5 4 3 4" xfId="24949" xr:uid="{00000000-0005-0000-0000-0000104E0000}"/>
    <cellStyle name="40% - Accent2 5 4 3 5" xfId="24950" xr:uid="{00000000-0005-0000-0000-0000114E0000}"/>
    <cellStyle name="40% - Accent2 5 4 3_OATT calc" xfId="24951" xr:uid="{00000000-0005-0000-0000-0000124E0000}"/>
    <cellStyle name="40% - Accent2 5 4 4" xfId="24952" xr:uid="{00000000-0005-0000-0000-0000134E0000}"/>
    <cellStyle name="40% - Accent2 5 4 4 2" xfId="24953" xr:uid="{00000000-0005-0000-0000-0000144E0000}"/>
    <cellStyle name="40% - Accent2 5 4 4 2 2" xfId="24954" xr:uid="{00000000-0005-0000-0000-0000154E0000}"/>
    <cellStyle name="40% - Accent2 5 4 4 2 3" xfId="24955" xr:uid="{00000000-0005-0000-0000-0000164E0000}"/>
    <cellStyle name="40% - Accent2 5 4 4 2_OATT calc" xfId="24956" xr:uid="{00000000-0005-0000-0000-0000174E0000}"/>
    <cellStyle name="40% - Accent2 5 4 4 3" xfId="24957" xr:uid="{00000000-0005-0000-0000-0000184E0000}"/>
    <cellStyle name="40% - Accent2 5 4 4 4" xfId="24958" xr:uid="{00000000-0005-0000-0000-0000194E0000}"/>
    <cellStyle name="40% - Accent2 5 4 4_OATT calc" xfId="24959" xr:uid="{00000000-0005-0000-0000-00001A4E0000}"/>
    <cellStyle name="40% - Accent2 5 4 5" xfId="24960" xr:uid="{00000000-0005-0000-0000-00001B4E0000}"/>
    <cellStyle name="40% - Accent2 5 4 5 2" xfId="24961" xr:uid="{00000000-0005-0000-0000-00001C4E0000}"/>
    <cellStyle name="40% - Accent2 5 4 5 3" xfId="24962" xr:uid="{00000000-0005-0000-0000-00001D4E0000}"/>
    <cellStyle name="40% - Accent2 5 4 5_OATT calc" xfId="24963" xr:uid="{00000000-0005-0000-0000-00001E4E0000}"/>
    <cellStyle name="40% - Accent2 5 4 6" xfId="24964" xr:uid="{00000000-0005-0000-0000-00001F4E0000}"/>
    <cellStyle name="40% - Accent2 5 4 7" xfId="24965" xr:uid="{00000000-0005-0000-0000-0000204E0000}"/>
    <cellStyle name="40% - Accent2 5 4 8" xfId="24966" xr:uid="{00000000-0005-0000-0000-0000214E0000}"/>
    <cellStyle name="40% - Accent2 5 4 9" xfId="24967" xr:uid="{00000000-0005-0000-0000-0000224E0000}"/>
    <cellStyle name="40% - Accent2 5 4_OATT calc" xfId="24968" xr:uid="{00000000-0005-0000-0000-0000234E0000}"/>
    <cellStyle name="40% - Accent2 5 5" xfId="4311" xr:uid="{00000000-0005-0000-0000-0000244E0000}"/>
    <cellStyle name="40% - Accent2 5 5 10" xfId="24969" xr:uid="{00000000-0005-0000-0000-0000254E0000}"/>
    <cellStyle name="40% - Accent2 5 5 11" xfId="24970" xr:uid="{00000000-0005-0000-0000-0000264E0000}"/>
    <cellStyle name="40% - Accent2 5 5 2" xfId="24971" xr:uid="{00000000-0005-0000-0000-0000274E0000}"/>
    <cellStyle name="40% - Accent2 5 5 2 2" xfId="24972" xr:uid="{00000000-0005-0000-0000-0000284E0000}"/>
    <cellStyle name="40% - Accent2 5 5 2 2 2" xfId="24973" xr:uid="{00000000-0005-0000-0000-0000294E0000}"/>
    <cellStyle name="40% - Accent2 5 5 2 2 3" xfId="24974" xr:uid="{00000000-0005-0000-0000-00002A4E0000}"/>
    <cellStyle name="40% - Accent2 5 5 2 2_OATT calc" xfId="24975" xr:uid="{00000000-0005-0000-0000-00002B4E0000}"/>
    <cellStyle name="40% - Accent2 5 5 2 3" xfId="24976" xr:uid="{00000000-0005-0000-0000-00002C4E0000}"/>
    <cellStyle name="40% - Accent2 5 5 2 4" xfId="24977" xr:uid="{00000000-0005-0000-0000-00002D4E0000}"/>
    <cellStyle name="40% - Accent2 5 5 2 5" xfId="24978" xr:uid="{00000000-0005-0000-0000-00002E4E0000}"/>
    <cellStyle name="40% - Accent2 5 5 2_OATT calc" xfId="24979" xr:uid="{00000000-0005-0000-0000-00002F4E0000}"/>
    <cellStyle name="40% - Accent2 5 5 3" xfId="24980" xr:uid="{00000000-0005-0000-0000-0000304E0000}"/>
    <cellStyle name="40% - Accent2 5 5 3 2" xfId="24981" xr:uid="{00000000-0005-0000-0000-0000314E0000}"/>
    <cellStyle name="40% - Accent2 5 5 3 2 2" xfId="24982" xr:uid="{00000000-0005-0000-0000-0000324E0000}"/>
    <cellStyle name="40% - Accent2 5 5 3 2 3" xfId="24983" xr:uid="{00000000-0005-0000-0000-0000334E0000}"/>
    <cellStyle name="40% - Accent2 5 5 3 2_OATT calc" xfId="24984" xr:uid="{00000000-0005-0000-0000-0000344E0000}"/>
    <cellStyle name="40% - Accent2 5 5 3 3" xfId="24985" xr:uid="{00000000-0005-0000-0000-0000354E0000}"/>
    <cellStyle name="40% - Accent2 5 5 3 4" xfId="24986" xr:uid="{00000000-0005-0000-0000-0000364E0000}"/>
    <cellStyle name="40% - Accent2 5 5 3_OATT calc" xfId="24987" xr:uid="{00000000-0005-0000-0000-0000374E0000}"/>
    <cellStyle name="40% - Accent2 5 5 4" xfId="24988" xr:uid="{00000000-0005-0000-0000-0000384E0000}"/>
    <cellStyle name="40% - Accent2 5 5 4 2" xfId="24989" xr:uid="{00000000-0005-0000-0000-0000394E0000}"/>
    <cellStyle name="40% - Accent2 5 5 4 3" xfId="24990" xr:uid="{00000000-0005-0000-0000-00003A4E0000}"/>
    <cellStyle name="40% - Accent2 5 5 4_OATT calc" xfId="24991" xr:uid="{00000000-0005-0000-0000-00003B4E0000}"/>
    <cellStyle name="40% - Accent2 5 5 5" xfId="24992" xr:uid="{00000000-0005-0000-0000-00003C4E0000}"/>
    <cellStyle name="40% - Accent2 5 5 6" xfId="24993" xr:uid="{00000000-0005-0000-0000-00003D4E0000}"/>
    <cellStyle name="40% - Accent2 5 5 7" xfId="24994" xr:uid="{00000000-0005-0000-0000-00003E4E0000}"/>
    <cellStyle name="40% - Accent2 5 5 8" xfId="24995" xr:uid="{00000000-0005-0000-0000-00003F4E0000}"/>
    <cellStyle name="40% - Accent2 5 5 9" xfId="24996" xr:uid="{00000000-0005-0000-0000-0000404E0000}"/>
    <cellStyle name="40% - Accent2 5 5_OATT calc" xfId="24997" xr:uid="{00000000-0005-0000-0000-0000414E0000}"/>
    <cellStyle name="40% - Accent2 5 6" xfId="5211" xr:uid="{00000000-0005-0000-0000-0000424E0000}"/>
    <cellStyle name="40% - Accent2 5 6 2" xfId="24998" xr:uid="{00000000-0005-0000-0000-0000434E0000}"/>
    <cellStyle name="40% - Accent2 5 6 2 2" xfId="24999" xr:uid="{00000000-0005-0000-0000-0000444E0000}"/>
    <cellStyle name="40% - Accent2 5 6 2 3" xfId="25000" xr:uid="{00000000-0005-0000-0000-0000454E0000}"/>
    <cellStyle name="40% - Accent2 5 6 2_OATT calc" xfId="25001" xr:uid="{00000000-0005-0000-0000-0000464E0000}"/>
    <cellStyle name="40% - Accent2 5 6 3" xfId="25002" xr:uid="{00000000-0005-0000-0000-0000474E0000}"/>
    <cellStyle name="40% - Accent2 5 6 4" xfId="25003" xr:uid="{00000000-0005-0000-0000-0000484E0000}"/>
    <cellStyle name="40% - Accent2 5 6 5" xfId="25004" xr:uid="{00000000-0005-0000-0000-0000494E0000}"/>
    <cellStyle name="40% - Accent2 5 6_OATT calc" xfId="25005" xr:uid="{00000000-0005-0000-0000-00004A4E0000}"/>
    <cellStyle name="40% - Accent2 5 7" xfId="25006" xr:uid="{00000000-0005-0000-0000-00004B4E0000}"/>
    <cellStyle name="40% - Accent2 5 7 2" xfId="25007" xr:uid="{00000000-0005-0000-0000-00004C4E0000}"/>
    <cellStyle name="40% - Accent2 5 7 2 2" xfId="25008" xr:uid="{00000000-0005-0000-0000-00004D4E0000}"/>
    <cellStyle name="40% - Accent2 5 7 2 3" xfId="25009" xr:uid="{00000000-0005-0000-0000-00004E4E0000}"/>
    <cellStyle name="40% - Accent2 5 7 2_OATT calc" xfId="25010" xr:uid="{00000000-0005-0000-0000-00004F4E0000}"/>
    <cellStyle name="40% - Accent2 5 7 3" xfId="25011" xr:uid="{00000000-0005-0000-0000-0000504E0000}"/>
    <cellStyle name="40% - Accent2 5 7 4" xfId="25012" xr:uid="{00000000-0005-0000-0000-0000514E0000}"/>
    <cellStyle name="40% - Accent2 5 7_OATT calc" xfId="25013" xr:uid="{00000000-0005-0000-0000-0000524E0000}"/>
    <cellStyle name="40% - Accent2 5 8" xfId="25014" xr:uid="{00000000-0005-0000-0000-0000534E0000}"/>
    <cellStyle name="40% - Accent2 5 8 2" xfId="25015" xr:uid="{00000000-0005-0000-0000-0000544E0000}"/>
    <cellStyle name="40% - Accent2 5 8 3" xfId="25016" xr:uid="{00000000-0005-0000-0000-0000554E0000}"/>
    <cellStyle name="40% - Accent2 5 8_OATT calc" xfId="25017" xr:uid="{00000000-0005-0000-0000-0000564E0000}"/>
    <cellStyle name="40% - Accent2 5 9" xfId="25018" xr:uid="{00000000-0005-0000-0000-0000574E0000}"/>
    <cellStyle name="40% - Accent2 5_OATT calc" xfId="25019" xr:uid="{00000000-0005-0000-0000-0000584E0000}"/>
    <cellStyle name="40% - Accent2 6" xfId="3371" xr:uid="{00000000-0005-0000-0000-0000594E0000}"/>
    <cellStyle name="40% - Accent2 6 10" xfId="25020" xr:uid="{00000000-0005-0000-0000-00005A4E0000}"/>
    <cellStyle name="40% - Accent2 6 11" xfId="25021" xr:uid="{00000000-0005-0000-0000-00005B4E0000}"/>
    <cellStyle name="40% - Accent2 6 12" xfId="25022" xr:uid="{00000000-0005-0000-0000-00005C4E0000}"/>
    <cellStyle name="40% - Accent2 6 2" xfId="3954" xr:uid="{00000000-0005-0000-0000-00005D4E0000}"/>
    <cellStyle name="40% - Accent2 6 2 10" xfId="25023" xr:uid="{00000000-0005-0000-0000-00005E4E0000}"/>
    <cellStyle name="40% - Accent2 6 2 11" xfId="25024" xr:uid="{00000000-0005-0000-0000-00005F4E0000}"/>
    <cellStyle name="40% - Accent2 6 2 2" xfId="5055" xr:uid="{00000000-0005-0000-0000-0000604E0000}"/>
    <cellStyle name="40% - Accent2 6 2 2 10" xfId="25025" xr:uid="{00000000-0005-0000-0000-0000614E0000}"/>
    <cellStyle name="40% - Accent2 6 2 2 11" xfId="25026" xr:uid="{00000000-0005-0000-0000-0000624E0000}"/>
    <cellStyle name="40% - Accent2 6 2 2 2" xfId="25027" xr:uid="{00000000-0005-0000-0000-0000634E0000}"/>
    <cellStyle name="40% - Accent2 6 2 2 2 2" xfId="25028" xr:uid="{00000000-0005-0000-0000-0000644E0000}"/>
    <cellStyle name="40% - Accent2 6 2 2 2 2 2" xfId="25029" xr:uid="{00000000-0005-0000-0000-0000654E0000}"/>
    <cellStyle name="40% - Accent2 6 2 2 2 2 3" xfId="25030" xr:uid="{00000000-0005-0000-0000-0000664E0000}"/>
    <cellStyle name="40% - Accent2 6 2 2 2 2_OATT calc" xfId="25031" xr:uid="{00000000-0005-0000-0000-0000674E0000}"/>
    <cellStyle name="40% - Accent2 6 2 2 2 3" xfId="25032" xr:uid="{00000000-0005-0000-0000-0000684E0000}"/>
    <cellStyle name="40% - Accent2 6 2 2 2 4" xfId="25033" xr:uid="{00000000-0005-0000-0000-0000694E0000}"/>
    <cellStyle name="40% - Accent2 6 2 2 2 5" xfId="25034" xr:uid="{00000000-0005-0000-0000-00006A4E0000}"/>
    <cellStyle name="40% - Accent2 6 2 2 2_OATT calc" xfId="25035" xr:uid="{00000000-0005-0000-0000-00006B4E0000}"/>
    <cellStyle name="40% - Accent2 6 2 2 3" xfId="25036" xr:uid="{00000000-0005-0000-0000-00006C4E0000}"/>
    <cellStyle name="40% - Accent2 6 2 2 3 2" xfId="25037" xr:uid="{00000000-0005-0000-0000-00006D4E0000}"/>
    <cellStyle name="40% - Accent2 6 2 2 3 2 2" xfId="25038" xr:uid="{00000000-0005-0000-0000-00006E4E0000}"/>
    <cellStyle name="40% - Accent2 6 2 2 3 2 3" xfId="25039" xr:uid="{00000000-0005-0000-0000-00006F4E0000}"/>
    <cellStyle name="40% - Accent2 6 2 2 3 2_OATT calc" xfId="25040" xr:uid="{00000000-0005-0000-0000-0000704E0000}"/>
    <cellStyle name="40% - Accent2 6 2 2 3 3" xfId="25041" xr:uid="{00000000-0005-0000-0000-0000714E0000}"/>
    <cellStyle name="40% - Accent2 6 2 2 3 4" xfId="25042" xr:uid="{00000000-0005-0000-0000-0000724E0000}"/>
    <cellStyle name="40% - Accent2 6 2 2 3_OATT calc" xfId="25043" xr:uid="{00000000-0005-0000-0000-0000734E0000}"/>
    <cellStyle name="40% - Accent2 6 2 2 4" xfId="25044" xr:uid="{00000000-0005-0000-0000-0000744E0000}"/>
    <cellStyle name="40% - Accent2 6 2 2 4 2" xfId="25045" xr:uid="{00000000-0005-0000-0000-0000754E0000}"/>
    <cellStyle name="40% - Accent2 6 2 2 4 3" xfId="25046" xr:uid="{00000000-0005-0000-0000-0000764E0000}"/>
    <cellStyle name="40% - Accent2 6 2 2 4_OATT calc" xfId="25047" xr:uid="{00000000-0005-0000-0000-0000774E0000}"/>
    <cellStyle name="40% - Accent2 6 2 2 5" xfId="25048" xr:uid="{00000000-0005-0000-0000-0000784E0000}"/>
    <cellStyle name="40% - Accent2 6 2 2 6" xfId="25049" xr:uid="{00000000-0005-0000-0000-0000794E0000}"/>
    <cellStyle name="40% - Accent2 6 2 2 7" xfId="25050" xr:uid="{00000000-0005-0000-0000-00007A4E0000}"/>
    <cellStyle name="40% - Accent2 6 2 2 8" xfId="25051" xr:uid="{00000000-0005-0000-0000-00007B4E0000}"/>
    <cellStyle name="40% - Accent2 6 2 2 9" xfId="25052" xr:uid="{00000000-0005-0000-0000-00007C4E0000}"/>
    <cellStyle name="40% - Accent2 6 2 2_OATT calc" xfId="25053" xr:uid="{00000000-0005-0000-0000-00007D4E0000}"/>
    <cellStyle name="40% - Accent2 6 2 3" xfId="6010" xr:uid="{00000000-0005-0000-0000-00007E4E0000}"/>
    <cellStyle name="40% - Accent2 6 2 3 2" xfId="25054" xr:uid="{00000000-0005-0000-0000-00007F4E0000}"/>
    <cellStyle name="40% - Accent2 6 2 3 2 2" xfId="25055" xr:uid="{00000000-0005-0000-0000-0000804E0000}"/>
    <cellStyle name="40% - Accent2 6 2 3 2 3" xfId="25056" xr:uid="{00000000-0005-0000-0000-0000814E0000}"/>
    <cellStyle name="40% - Accent2 6 2 3 2_OATT calc" xfId="25057" xr:uid="{00000000-0005-0000-0000-0000824E0000}"/>
    <cellStyle name="40% - Accent2 6 2 3 3" xfId="25058" xr:uid="{00000000-0005-0000-0000-0000834E0000}"/>
    <cellStyle name="40% - Accent2 6 2 3 4" xfId="25059" xr:uid="{00000000-0005-0000-0000-0000844E0000}"/>
    <cellStyle name="40% - Accent2 6 2 3 5" xfId="25060" xr:uid="{00000000-0005-0000-0000-0000854E0000}"/>
    <cellStyle name="40% - Accent2 6 2 3_OATT calc" xfId="25061" xr:uid="{00000000-0005-0000-0000-0000864E0000}"/>
    <cellStyle name="40% - Accent2 6 2 4" xfId="25062" xr:uid="{00000000-0005-0000-0000-0000874E0000}"/>
    <cellStyle name="40% - Accent2 6 2 4 2" xfId="25063" xr:uid="{00000000-0005-0000-0000-0000884E0000}"/>
    <cellStyle name="40% - Accent2 6 2 4 2 2" xfId="25064" xr:uid="{00000000-0005-0000-0000-0000894E0000}"/>
    <cellStyle name="40% - Accent2 6 2 4 2 3" xfId="25065" xr:uid="{00000000-0005-0000-0000-00008A4E0000}"/>
    <cellStyle name="40% - Accent2 6 2 4 2_OATT calc" xfId="25066" xr:uid="{00000000-0005-0000-0000-00008B4E0000}"/>
    <cellStyle name="40% - Accent2 6 2 4 3" xfId="25067" xr:uid="{00000000-0005-0000-0000-00008C4E0000}"/>
    <cellStyle name="40% - Accent2 6 2 4 4" xfId="25068" xr:uid="{00000000-0005-0000-0000-00008D4E0000}"/>
    <cellStyle name="40% - Accent2 6 2 4_OATT calc" xfId="25069" xr:uid="{00000000-0005-0000-0000-00008E4E0000}"/>
    <cellStyle name="40% - Accent2 6 2 5" xfId="25070" xr:uid="{00000000-0005-0000-0000-00008F4E0000}"/>
    <cellStyle name="40% - Accent2 6 2 5 2" xfId="25071" xr:uid="{00000000-0005-0000-0000-0000904E0000}"/>
    <cellStyle name="40% - Accent2 6 2 5 3" xfId="25072" xr:uid="{00000000-0005-0000-0000-0000914E0000}"/>
    <cellStyle name="40% - Accent2 6 2 5_OATT calc" xfId="25073" xr:uid="{00000000-0005-0000-0000-0000924E0000}"/>
    <cellStyle name="40% - Accent2 6 2 6" xfId="25074" xr:uid="{00000000-0005-0000-0000-0000934E0000}"/>
    <cellStyle name="40% - Accent2 6 2 7" xfId="25075" xr:uid="{00000000-0005-0000-0000-0000944E0000}"/>
    <cellStyle name="40% - Accent2 6 2 8" xfId="25076" xr:uid="{00000000-0005-0000-0000-0000954E0000}"/>
    <cellStyle name="40% - Accent2 6 2 9" xfId="25077" xr:uid="{00000000-0005-0000-0000-0000964E0000}"/>
    <cellStyle name="40% - Accent2 6 2_OATT calc" xfId="25078" xr:uid="{00000000-0005-0000-0000-0000974E0000}"/>
    <cellStyle name="40% - Accent2 6 3" xfId="4637" xr:uid="{00000000-0005-0000-0000-0000984E0000}"/>
    <cellStyle name="40% - Accent2 6 3 10" xfId="25079" xr:uid="{00000000-0005-0000-0000-0000994E0000}"/>
    <cellStyle name="40% - Accent2 6 3 11" xfId="25080" xr:uid="{00000000-0005-0000-0000-00009A4E0000}"/>
    <cellStyle name="40% - Accent2 6 3 2" xfId="25081" xr:uid="{00000000-0005-0000-0000-00009B4E0000}"/>
    <cellStyle name="40% - Accent2 6 3 2 2" xfId="25082" xr:uid="{00000000-0005-0000-0000-00009C4E0000}"/>
    <cellStyle name="40% - Accent2 6 3 2 2 2" xfId="25083" xr:uid="{00000000-0005-0000-0000-00009D4E0000}"/>
    <cellStyle name="40% - Accent2 6 3 2 2 3" xfId="25084" xr:uid="{00000000-0005-0000-0000-00009E4E0000}"/>
    <cellStyle name="40% - Accent2 6 3 2 2_OATT calc" xfId="25085" xr:uid="{00000000-0005-0000-0000-00009F4E0000}"/>
    <cellStyle name="40% - Accent2 6 3 2 3" xfId="25086" xr:uid="{00000000-0005-0000-0000-0000A04E0000}"/>
    <cellStyle name="40% - Accent2 6 3 2 4" xfId="25087" xr:uid="{00000000-0005-0000-0000-0000A14E0000}"/>
    <cellStyle name="40% - Accent2 6 3 2 5" xfId="25088" xr:uid="{00000000-0005-0000-0000-0000A24E0000}"/>
    <cellStyle name="40% - Accent2 6 3 2_OATT calc" xfId="25089" xr:uid="{00000000-0005-0000-0000-0000A34E0000}"/>
    <cellStyle name="40% - Accent2 6 3 3" xfId="25090" xr:uid="{00000000-0005-0000-0000-0000A44E0000}"/>
    <cellStyle name="40% - Accent2 6 3 3 2" xfId="25091" xr:uid="{00000000-0005-0000-0000-0000A54E0000}"/>
    <cellStyle name="40% - Accent2 6 3 3 2 2" xfId="25092" xr:uid="{00000000-0005-0000-0000-0000A64E0000}"/>
    <cellStyle name="40% - Accent2 6 3 3 2 3" xfId="25093" xr:uid="{00000000-0005-0000-0000-0000A74E0000}"/>
    <cellStyle name="40% - Accent2 6 3 3 2_OATT calc" xfId="25094" xr:uid="{00000000-0005-0000-0000-0000A84E0000}"/>
    <cellStyle name="40% - Accent2 6 3 3 3" xfId="25095" xr:uid="{00000000-0005-0000-0000-0000A94E0000}"/>
    <cellStyle name="40% - Accent2 6 3 3 4" xfId="25096" xr:uid="{00000000-0005-0000-0000-0000AA4E0000}"/>
    <cellStyle name="40% - Accent2 6 3 3_OATT calc" xfId="25097" xr:uid="{00000000-0005-0000-0000-0000AB4E0000}"/>
    <cellStyle name="40% - Accent2 6 3 4" xfId="25098" xr:uid="{00000000-0005-0000-0000-0000AC4E0000}"/>
    <cellStyle name="40% - Accent2 6 3 4 2" xfId="25099" xr:uid="{00000000-0005-0000-0000-0000AD4E0000}"/>
    <cellStyle name="40% - Accent2 6 3 4 3" xfId="25100" xr:uid="{00000000-0005-0000-0000-0000AE4E0000}"/>
    <cellStyle name="40% - Accent2 6 3 4_OATT calc" xfId="25101" xr:uid="{00000000-0005-0000-0000-0000AF4E0000}"/>
    <cellStyle name="40% - Accent2 6 3 5" xfId="25102" xr:uid="{00000000-0005-0000-0000-0000B04E0000}"/>
    <cellStyle name="40% - Accent2 6 3 6" xfId="25103" xr:uid="{00000000-0005-0000-0000-0000B14E0000}"/>
    <cellStyle name="40% - Accent2 6 3 7" xfId="25104" xr:uid="{00000000-0005-0000-0000-0000B24E0000}"/>
    <cellStyle name="40% - Accent2 6 3 8" xfId="25105" xr:uid="{00000000-0005-0000-0000-0000B34E0000}"/>
    <cellStyle name="40% - Accent2 6 3 9" xfId="25106" xr:uid="{00000000-0005-0000-0000-0000B44E0000}"/>
    <cellStyle name="40% - Accent2 6 3_OATT calc" xfId="25107" xr:uid="{00000000-0005-0000-0000-0000B54E0000}"/>
    <cellStyle name="40% - Accent2 6 4" xfId="5537" xr:uid="{00000000-0005-0000-0000-0000B64E0000}"/>
    <cellStyle name="40% - Accent2 6 4 2" xfId="25108" xr:uid="{00000000-0005-0000-0000-0000B74E0000}"/>
    <cellStyle name="40% - Accent2 6 4 2 2" xfId="25109" xr:uid="{00000000-0005-0000-0000-0000B84E0000}"/>
    <cellStyle name="40% - Accent2 6 4 2 3" xfId="25110" xr:uid="{00000000-0005-0000-0000-0000B94E0000}"/>
    <cellStyle name="40% - Accent2 6 4 2_OATT calc" xfId="25111" xr:uid="{00000000-0005-0000-0000-0000BA4E0000}"/>
    <cellStyle name="40% - Accent2 6 4 3" xfId="25112" xr:uid="{00000000-0005-0000-0000-0000BB4E0000}"/>
    <cellStyle name="40% - Accent2 6 4 4" xfId="25113" xr:uid="{00000000-0005-0000-0000-0000BC4E0000}"/>
    <cellStyle name="40% - Accent2 6 4 5" xfId="25114" xr:uid="{00000000-0005-0000-0000-0000BD4E0000}"/>
    <cellStyle name="40% - Accent2 6 4_OATT calc" xfId="25115" xr:uid="{00000000-0005-0000-0000-0000BE4E0000}"/>
    <cellStyle name="40% - Accent2 6 5" xfId="25116" xr:uid="{00000000-0005-0000-0000-0000BF4E0000}"/>
    <cellStyle name="40% - Accent2 6 5 2" xfId="25117" xr:uid="{00000000-0005-0000-0000-0000C04E0000}"/>
    <cellStyle name="40% - Accent2 6 5 2 2" xfId="25118" xr:uid="{00000000-0005-0000-0000-0000C14E0000}"/>
    <cellStyle name="40% - Accent2 6 5 2 3" xfId="25119" xr:uid="{00000000-0005-0000-0000-0000C24E0000}"/>
    <cellStyle name="40% - Accent2 6 5 2_OATT calc" xfId="25120" xr:uid="{00000000-0005-0000-0000-0000C34E0000}"/>
    <cellStyle name="40% - Accent2 6 5 3" xfId="25121" xr:uid="{00000000-0005-0000-0000-0000C44E0000}"/>
    <cellStyle name="40% - Accent2 6 5 4" xfId="25122" xr:uid="{00000000-0005-0000-0000-0000C54E0000}"/>
    <cellStyle name="40% - Accent2 6 5_OATT calc" xfId="25123" xr:uid="{00000000-0005-0000-0000-0000C64E0000}"/>
    <cellStyle name="40% - Accent2 6 6" xfId="25124" xr:uid="{00000000-0005-0000-0000-0000C74E0000}"/>
    <cellStyle name="40% - Accent2 6 6 2" xfId="25125" xr:uid="{00000000-0005-0000-0000-0000C84E0000}"/>
    <cellStyle name="40% - Accent2 6 6 3" xfId="25126" xr:uid="{00000000-0005-0000-0000-0000C94E0000}"/>
    <cellStyle name="40% - Accent2 6 6_OATT calc" xfId="25127" xr:uid="{00000000-0005-0000-0000-0000CA4E0000}"/>
    <cellStyle name="40% - Accent2 6 7" xfId="25128" xr:uid="{00000000-0005-0000-0000-0000CB4E0000}"/>
    <cellStyle name="40% - Accent2 6 8" xfId="25129" xr:uid="{00000000-0005-0000-0000-0000CC4E0000}"/>
    <cellStyle name="40% - Accent2 6 9" xfId="25130" xr:uid="{00000000-0005-0000-0000-0000CD4E0000}"/>
    <cellStyle name="40% - Accent2 6_OATT calc" xfId="25131" xr:uid="{00000000-0005-0000-0000-0000CE4E0000}"/>
    <cellStyle name="40% - Accent2 7" xfId="3440" xr:uid="{00000000-0005-0000-0000-0000CF4E0000}"/>
    <cellStyle name="40% - Accent2 7 2" xfId="4140" xr:uid="{00000000-0005-0000-0000-0000D04E0000}"/>
    <cellStyle name="40% - Accent2 7 3" xfId="5563" xr:uid="{00000000-0005-0000-0000-0000D14E0000}"/>
    <cellStyle name="40% - Accent2 8" xfId="3544" xr:uid="{00000000-0005-0000-0000-0000D24E0000}"/>
    <cellStyle name="40% - Accent2 8 10" xfId="25132" xr:uid="{00000000-0005-0000-0000-0000D34E0000}"/>
    <cellStyle name="40% - Accent2 8 11" xfId="25133" xr:uid="{00000000-0005-0000-0000-0000D44E0000}"/>
    <cellStyle name="40% - Accent2 8 2" xfId="4649" xr:uid="{00000000-0005-0000-0000-0000D54E0000}"/>
    <cellStyle name="40% - Accent2 8 2 10" xfId="25134" xr:uid="{00000000-0005-0000-0000-0000D64E0000}"/>
    <cellStyle name="40% - Accent2 8 2 11" xfId="25135" xr:uid="{00000000-0005-0000-0000-0000D74E0000}"/>
    <cellStyle name="40% - Accent2 8 2 2" xfId="25136" xr:uid="{00000000-0005-0000-0000-0000D84E0000}"/>
    <cellStyle name="40% - Accent2 8 2 2 2" xfId="25137" xr:uid="{00000000-0005-0000-0000-0000D94E0000}"/>
    <cellStyle name="40% - Accent2 8 2 2 2 2" xfId="25138" xr:uid="{00000000-0005-0000-0000-0000DA4E0000}"/>
    <cellStyle name="40% - Accent2 8 2 2 2 3" xfId="25139" xr:uid="{00000000-0005-0000-0000-0000DB4E0000}"/>
    <cellStyle name="40% - Accent2 8 2 2 2_OATT calc" xfId="25140" xr:uid="{00000000-0005-0000-0000-0000DC4E0000}"/>
    <cellStyle name="40% - Accent2 8 2 2 3" xfId="25141" xr:uid="{00000000-0005-0000-0000-0000DD4E0000}"/>
    <cellStyle name="40% - Accent2 8 2 2 4" xfId="25142" xr:uid="{00000000-0005-0000-0000-0000DE4E0000}"/>
    <cellStyle name="40% - Accent2 8 2 2 5" xfId="25143" xr:uid="{00000000-0005-0000-0000-0000DF4E0000}"/>
    <cellStyle name="40% - Accent2 8 2 2_OATT calc" xfId="25144" xr:uid="{00000000-0005-0000-0000-0000E04E0000}"/>
    <cellStyle name="40% - Accent2 8 2 3" xfId="25145" xr:uid="{00000000-0005-0000-0000-0000E14E0000}"/>
    <cellStyle name="40% - Accent2 8 2 3 2" xfId="25146" xr:uid="{00000000-0005-0000-0000-0000E24E0000}"/>
    <cellStyle name="40% - Accent2 8 2 3 2 2" xfId="25147" xr:uid="{00000000-0005-0000-0000-0000E34E0000}"/>
    <cellStyle name="40% - Accent2 8 2 3 2 3" xfId="25148" xr:uid="{00000000-0005-0000-0000-0000E44E0000}"/>
    <cellStyle name="40% - Accent2 8 2 3 2_OATT calc" xfId="25149" xr:uid="{00000000-0005-0000-0000-0000E54E0000}"/>
    <cellStyle name="40% - Accent2 8 2 3 3" xfId="25150" xr:uid="{00000000-0005-0000-0000-0000E64E0000}"/>
    <cellStyle name="40% - Accent2 8 2 3 4" xfId="25151" xr:uid="{00000000-0005-0000-0000-0000E74E0000}"/>
    <cellStyle name="40% - Accent2 8 2 3_OATT calc" xfId="25152" xr:uid="{00000000-0005-0000-0000-0000E84E0000}"/>
    <cellStyle name="40% - Accent2 8 2 4" xfId="25153" xr:uid="{00000000-0005-0000-0000-0000E94E0000}"/>
    <cellStyle name="40% - Accent2 8 2 4 2" xfId="25154" xr:uid="{00000000-0005-0000-0000-0000EA4E0000}"/>
    <cellStyle name="40% - Accent2 8 2 4 3" xfId="25155" xr:uid="{00000000-0005-0000-0000-0000EB4E0000}"/>
    <cellStyle name="40% - Accent2 8 2 4_OATT calc" xfId="25156" xr:uid="{00000000-0005-0000-0000-0000EC4E0000}"/>
    <cellStyle name="40% - Accent2 8 2 5" xfId="25157" xr:uid="{00000000-0005-0000-0000-0000ED4E0000}"/>
    <cellStyle name="40% - Accent2 8 2 6" xfId="25158" xr:uid="{00000000-0005-0000-0000-0000EE4E0000}"/>
    <cellStyle name="40% - Accent2 8 2 7" xfId="25159" xr:uid="{00000000-0005-0000-0000-0000EF4E0000}"/>
    <cellStyle name="40% - Accent2 8 2 8" xfId="25160" xr:uid="{00000000-0005-0000-0000-0000F04E0000}"/>
    <cellStyle name="40% - Accent2 8 2 9" xfId="25161" xr:uid="{00000000-0005-0000-0000-0000F14E0000}"/>
    <cellStyle name="40% - Accent2 8 2_OATT calc" xfId="25162" xr:uid="{00000000-0005-0000-0000-0000F24E0000}"/>
    <cellStyle name="40% - Accent2 8 3" xfId="5615" xr:uid="{00000000-0005-0000-0000-0000F34E0000}"/>
    <cellStyle name="40% - Accent2 8 3 2" xfId="25163" xr:uid="{00000000-0005-0000-0000-0000F44E0000}"/>
    <cellStyle name="40% - Accent2 8 3 2 2" xfId="25164" xr:uid="{00000000-0005-0000-0000-0000F54E0000}"/>
    <cellStyle name="40% - Accent2 8 3 2 3" xfId="25165" xr:uid="{00000000-0005-0000-0000-0000F64E0000}"/>
    <cellStyle name="40% - Accent2 8 3 2_OATT calc" xfId="25166" xr:uid="{00000000-0005-0000-0000-0000F74E0000}"/>
    <cellStyle name="40% - Accent2 8 3 3" xfId="25167" xr:uid="{00000000-0005-0000-0000-0000F84E0000}"/>
    <cellStyle name="40% - Accent2 8 3 4" xfId="25168" xr:uid="{00000000-0005-0000-0000-0000F94E0000}"/>
    <cellStyle name="40% - Accent2 8 3 5" xfId="25169" xr:uid="{00000000-0005-0000-0000-0000FA4E0000}"/>
    <cellStyle name="40% - Accent2 8 3_OATT calc" xfId="25170" xr:uid="{00000000-0005-0000-0000-0000FB4E0000}"/>
    <cellStyle name="40% - Accent2 8 4" xfId="25171" xr:uid="{00000000-0005-0000-0000-0000FC4E0000}"/>
    <cellStyle name="40% - Accent2 8 4 2" xfId="25172" xr:uid="{00000000-0005-0000-0000-0000FD4E0000}"/>
    <cellStyle name="40% - Accent2 8 4 2 2" xfId="25173" xr:uid="{00000000-0005-0000-0000-0000FE4E0000}"/>
    <cellStyle name="40% - Accent2 8 4 2 3" xfId="25174" xr:uid="{00000000-0005-0000-0000-0000FF4E0000}"/>
    <cellStyle name="40% - Accent2 8 4 2_OATT calc" xfId="25175" xr:uid="{00000000-0005-0000-0000-0000004F0000}"/>
    <cellStyle name="40% - Accent2 8 4 3" xfId="25176" xr:uid="{00000000-0005-0000-0000-0000014F0000}"/>
    <cellStyle name="40% - Accent2 8 4 4" xfId="25177" xr:uid="{00000000-0005-0000-0000-0000024F0000}"/>
    <cellStyle name="40% - Accent2 8 4_OATT calc" xfId="25178" xr:uid="{00000000-0005-0000-0000-0000034F0000}"/>
    <cellStyle name="40% - Accent2 8 5" xfId="25179" xr:uid="{00000000-0005-0000-0000-0000044F0000}"/>
    <cellStyle name="40% - Accent2 8 5 2" xfId="25180" xr:uid="{00000000-0005-0000-0000-0000054F0000}"/>
    <cellStyle name="40% - Accent2 8 5 3" xfId="25181" xr:uid="{00000000-0005-0000-0000-0000064F0000}"/>
    <cellStyle name="40% - Accent2 8 5_OATT calc" xfId="25182" xr:uid="{00000000-0005-0000-0000-0000074F0000}"/>
    <cellStyle name="40% - Accent2 8 6" xfId="25183" xr:uid="{00000000-0005-0000-0000-0000084F0000}"/>
    <cellStyle name="40% - Accent2 8 7" xfId="25184" xr:uid="{00000000-0005-0000-0000-0000094F0000}"/>
    <cellStyle name="40% - Accent2 8 8" xfId="25185" xr:uid="{00000000-0005-0000-0000-00000A4F0000}"/>
    <cellStyle name="40% - Accent2 8 9" xfId="25186" xr:uid="{00000000-0005-0000-0000-00000B4F0000}"/>
    <cellStyle name="40% - Accent2 8_OATT calc" xfId="25187" xr:uid="{00000000-0005-0000-0000-00000C4F0000}"/>
    <cellStyle name="40% - Accent2 9" xfId="4229" xr:uid="{00000000-0005-0000-0000-00000D4F0000}"/>
    <cellStyle name="40% - Accent2 9 10" xfId="25188" xr:uid="{00000000-0005-0000-0000-00000E4F0000}"/>
    <cellStyle name="40% - Accent2 9 11" xfId="25189" xr:uid="{00000000-0005-0000-0000-00000F4F0000}"/>
    <cellStyle name="40% - Accent2 9 2" xfId="6037" xr:uid="{00000000-0005-0000-0000-0000104F0000}"/>
    <cellStyle name="40% - Accent2 9 2 2" xfId="25190" xr:uid="{00000000-0005-0000-0000-0000114F0000}"/>
    <cellStyle name="40% - Accent2 9 2 2 2" xfId="25191" xr:uid="{00000000-0005-0000-0000-0000124F0000}"/>
    <cellStyle name="40% - Accent2 9 2 2 3" xfId="25192" xr:uid="{00000000-0005-0000-0000-0000134F0000}"/>
    <cellStyle name="40% - Accent2 9 2 2_OATT calc" xfId="25193" xr:uid="{00000000-0005-0000-0000-0000144F0000}"/>
    <cellStyle name="40% - Accent2 9 2 3" xfId="25194" xr:uid="{00000000-0005-0000-0000-0000154F0000}"/>
    <cellStyle name="40% - Accent2 9 2 4" xfId="25195" xr:uid="{00000000-0005-0000-0000-0000164F0000}"/>
    <cellStyle name="40% - Accent2 9 2 5" xfId="25196" xr:uid="{00000000-0005-0000-0000-0000174F0000}"/>
    <cellStyle name="40% - Accent2 9 2_OATT calc" xfId="25197" xr:uid="{00000000-0005-0000-0000-0000184F0000}"/>
    <cellStyle name="40% - Accent2 9 3" xfId="25198" xr:uid="{00000000-0005-0000-0000-0000194F0000}"/>
    <cellStyle name="40% - Accent2 9 3 2" xfId="25199" xr:uid="{00000000-0005-0000-0000-00001A4F0000}"/>
    <cellStyle name="40% - Accent2 9 3 2 2" xfId="25200" xr:uid="{00000000-0005-0000-0000-00001B4F0000}"/>
    <cellStyle name="40% - Accent2 9 3 2 3" xfId="25201" xr:uid="{00000000-0005-0000-0000-00001C4F0000}"/>
    <cellStyle name="40% - Accent2 9 3 2_OATT calc" xfId="25202" xr:uid="{00000000-0005-0000-0000-00001D4F0000}"/>
    <cellStyle name="40% - Accent2 9 3 3" xfId="25203" xr:uid="{00000000-0005-0000-0000-00001E4F0000}"/>
    <cellStyle name="40% - Accent2 9 3 4" xfId="25204" xr:uid="{00000000-0005-0000-0000-00001F4F0000}"/>
    <cellStyle name="40% - Accent2 9 3_OATT calc" xfId="25205" xr:uid="{00000000-0005-0000-0000-0000204F0000}"/>
    <cellStyle name="40% - Accent2 9 4" xfId="25206" xr:uid="{00000000-0005-0000-0000-0000214F0000}"/>
    <cellStyle name="40% - Accent2 9 4 2" xfId="25207" xr:uid="{00000000-0005-0000-0000-0000224F0000}"/>
    <cellStyle name="40% - Accent2 9 4 3" xfId="25208" xr:uid="{00000000-0005-0000-0000-0000234F0000}"/>
    <cellStyle name="40% - Accent2 9 4_OATT calc" xfId="25209" xr:uid="{00000000-0005-0000-0000-0000244F0000}"/>
    <cellStyle name="40% - Accent2 9 5" xfId="25210" xr:uid="{00000000-0005-0000-0000-0000254F0000}"/>
    <cellStyle name="40% - Accent2 9 6" xfId="25211" xr:uid="{00000000-0005-0000-0000-0000264F0000}"/>
    <cellStyle name="40% - Accent2 9 7" xfId="25212" xr:uid="{00000000-0005-0000-0000-0000274F0000}"/>
    <cellStyle name="40% - Accent2 9 8" xfId="25213" xr:uid="{00000000-0005-0000-0000-0000284F0000}"/>
    <cellStyle name="40% - Accent2 9 9" xfId="25214" xr:uid="{00000000-0005-0000-0000-0000294F0000}"/>
    <cellStyle name="40% - Accent2 9_OATT calc" xfId="25215" xr:uid="{00000000-0005-0000-0000-00002A4F0000}"/>
    <cellStyle name="40% - Accent3" xfId="52" builtinId="39" customBuiltin="1"/>
    <cellStyle name="40% - Accent3 10" xfId="5126" xr:uid="{00000000-0005-0000-0000-00002C4F0000}"/>
    <cellStyle name="40% - Accent3 10 2" xfId="25216" xr:uid="{00000000-0005-0000-0000-00002D4F0000}"/>
    <cellStyle name="40% - Accent3 10 2 2" xfId="25217" xr:uid="{00000000-0005-0000-0000-00002E4F0000}"/>
    <cellStyle name="40% - Accent3 10 2 3" xfId="25218" xr:uid="{00000000-0005-0000-0000-00002F4F0000}"/>
    <cellStyle name="40% - Accent3 10 2_OATT calc" xfId="25219" xr:uid="{00000000-0005-0000-0000-0000304F0000}"/>
    <cellStyle name="40% - Accent3 10 3" xfId="25220" xr:uid="{00000000-0005-0000-0000-0000314F0000}"/>
    <cellStyle name="40% - Accent3 10 4" xfId="25221" xr:uid="{00000000-0005-0000-0000-0000324F0000}"/>
    <cellStyle name="40% - Accent3 10_OATT calc" xfId="25222" xr:uid="{00000000-0005-0000-0000-0000334F0000}"/>
    <cellStyle name="40% - Accent3 11" xfId="25223" xr:uid="{00000000-0005-0000-0000-0000344F0000}"/>
    <cellStyle name="40% - Accent3 11 2" xfId="25224" xr:uid="{00000000-0005-0000-0000-0000354F0000}"/>
    <cellStyle name="40% - Accent3 11 2 2" xfId="25225" xr:uid="{00000000-0005-0000-0000-0000364F0000}"/>
    <cellStyle name="40% - Accent3 11 2 3" xfId="25226" xr:uid="{00000000-0005-0000-0000-0000374F0000}"/>
    <cellStyle name="40% - Accent3 11 2_OATT calc" xfId="25227" xr:uid="{00000000-0005-0000-0000-0000384F0000}"/>
    <cellStyle name="40% - Accent3 11 3" xfId="25228" xr:uid="{00000000-0005-0000-0000-0000394F0000}"/>
    <cellStyle name="40% - Accent3 11 4" xfId="25229" xr:uid="{00000000-0005-0000-0000-00003A4F0000}"/>
    <cellStyle name="40% - Accent3 11_OATT calc" xfId="25230" xr:uid="{00000000-0005-0000-0000-00003B4F0000}"/>
    <cellStyle name="40% - Accent3 12" xfId="25231" xr:uid="{00000000-0005-0000-0000-00003C4F0000}"/>
    <cellStyle name="40% - Accent3 12 2" xfId="25232" xr:uid="{00000000-0005-0000-0000-00003D4F0000}"/>
    <cellStyle name="40% - Accent3 12 3" xfId="25233" xr:uid="{00000000-0005-0000-0000-00003E4F0000}"/>
    <cellStyle name="40% - Accent3 12_OATT calc" xfId="25234" xr:uid="{00000000-0005-0000-0000-00003F4F0000}"/>
    <cellStyle name="40% - Accent3 13" xfId="25235" xr:uid="{00000000-0005-0000-0000-0000404F0000}"/>
    <cellStyle name="40% - Accent3 14" xfId="25236" xr:uid="{00000000-0005-0000-0000-0000414F0000}"/>
    <cellStyle name="40% - Accent3 15" xfId="25237" xr:uid="{00000000-0005-0000-0000-0000424F0000}"/>
    <cellStyle name="40% - Accent3 16" xfId="25238" xr:uid="{00000000-0005-0000-0000-0000434F0000}"/>
    <cellStyle name="40% - Accent3 17" xfId="25239" xr:uid="{00000000-0005-0000-0000-0000444F0000}"/>
    <cellStyle name="40% - Accent3 18" xfId="25240" xr:uid="{00000000-0005-0000-0000-0000454F0000}"/>
    <cellStyle name="40% - Accent3 19" xfId="25241" xr:uid="{00000000-0005-0000-0000-0000464F0000}"/>
    <cellStyle name="40% - Accent3 2" xfId="53" xr:uid="{00000000-0005-0000-0000-0000474F0000}"/>
    <cellStyle name="40% - Accent3 2 10" xfId="25242" xr:uid="{00000000-0005-0000-0000-0000484F0000}"/>
    <cellStyle name="40% - Accent3 2 11" xfId="25243" xr:uid="{00000000-0005-0000-0000-0000494F0000}"/>
    <cellStyle name="40% - Accent3 2 12" xfId="25244" xr:uid="{00000000-0005-0000-0000-00004A4F0000}"/>
    <cellStyle name="40% - Accent3 2 13" xfId="25245" xr:uid="{00000000-0005-0000-0000-00004B4F0000}"/>
    <cellStyle name="40% - Accent3 2 2" xfId="54" xr:uid="{00000000-0005-0000-0000-00004C4F0000}"/>
    <cellStyle name="40% - Accent3 2 2 10" xfId="25246" xr:uid="{00000000-0005-0000-0000-00004D4F0000}"/>
    <cellStyle name="40% - Accent3 2 2 11" xfId="25247" xr:uid="{00000000-0005-0000-0000-00004E4F0000}"/>
    <cellStyle name="40% - Accent3 2 2 12" xfId="25248" xr:uid="{00000000-0005-0000-0000-00004F4F0000}"/>
    <cellStyle name="40% - Accent3 2 2 13" xfId="25249" xr:uid="{00000000-0005-0000-0000-0000504F0000}"/>
    <cellStyle name="40% - Accent3 2 2 14" xfId="25250" xr:uid="{00000000-0005-0000-0000-0000514F0000}"/>
    <cellStyle name="40% - Accent3 2 2 15" xfId="25251" xr:uid="{00000000-0005-0000-0000-0000524F0000}"/>
    <cellStyle name="40% - Accent3 2 2 2" xfId="3216" xr:uid="{00000000-0005-0000-0000-0000534F0000}"/>
    <cellStyle name="40% - Accent3 2 2 2 10" xfId="25252" xr:uid="{00000000-0005-0000-0000-0000544F0000}"/>
    <cellStyle name="40% - Accent3 2 2 2 11" xfId="25253" xr:uid="{00000000-0005-0000-0000-0000554F0000}"/>
    <cellStyle name="40% - Accent3 2 2 2 12" xfId="25254" xr:uid="{00000000-0005-0000-0000-0000564F0000}"/>
    <cellStyle name="40% - Accent3 2 2 2 2" xfId="3801" xr:uid="{00000000-0005-0000-0000-0000574F0000}"/>
    <cellStyle name="40% - Accent3 2 2 2 2 10" xfId="25255" xr:uid="{00000000-0005-0000-0000-0000584F0000}"/>
    <cellStyle name="40% - Accent3 2 2 2 2 11" xfId="25256" xr:uid="{00000000-0005-0000-0000-0000594F0000}"/>
    <cellStyle name="40% - Accent3 2 2 2 2 2" xfId="4902" xr:uid="{00000000-0005-0000-0000-00005A4F0000}"/>
    <cellStyle name="40% - Accent3 2 2 2 2 2 10" xfId="25257" xr:uid="{00000000-0005-0000-0000-00005B4F0000}"/>
    <cellStyle name="40% - Accent3 2 2 2 2 2 11" xfId="25258" xr:uid="{00000000-0005-0000-0000-00005C4F0000}"/>
    <cellStyle name="40% - Accent3 2 2 2 2 2 2" xfId="25259" xr:uid="{00000000-0005-0000-0000-00005D4F0000}"/>
    <cellStyle name="40% - Accent3 2 2 2 2 2 2 2" xfId="25260" xr:uid="{00000000-0005-0000-0000-00005E4F0000}"/>
    <cellStyle name="40% - Accent3 2 2 2 2 2 2 2 2" xfId="25261" xr:uid="{00000000-0005-0000-0000-00005F4F0000}"/>
    <cellStyle name="40% - Accent3 2 2 2 2 2 2 2 3" xfId="25262" xr:uid="{00000000-0005-0000-0000-0000604F0000}"/>
    <cellStyle name="40% - Accent3 2 2 2 2 2 2 2_OATT calc" xfId="25263" xr:uid="{00000000-0005-0000-0000-0000614F0000}"/>
    <cellStyle name="40% - Accent3 2 2 2 2 2 2 3" xfId="25264" xr:uid="{00000000-0005-0000-0000-0000624F0000}"/>
    <cellStyle name="40% - Accent3 2 2 2 2 2 2 4" xfId="25265" xr:uid="{00000000-0005-0000-0000-0000634F0000}"/>
    <cellStyle name="40% - Accent3 2 2 2 2 2 2 5" xfId="25266" xr:uid="{00000000-0005-0000-0000-0000644F0000}"/>
    <cellStyle name="40% - Accent3 2 2 2 2 2 2_OATT calc" xfId="25267" xr:uid="{00000000-0005-0000-0000-0000654F0000}"/>
    <cellStyle name="40% - Accent3 2 2 2 2 2 3" xfId="25268" xr:uid="{00000000-0005-0000-0000-0000664F0000}"/>
    <cellStyle name="40% - Accent3 2 2 2 2 2 3 2" xfId="25269" xr:uid="{00000000-0005-0000-0000-0000674F0000}"/>
    <cellStyle name="40% - Accent3 2 2 2 2 2 3 2 2" xfId="25270" xr:uid="{00000000-0005-0000-0000-0000684F0000}"/>
    <cellStyle name="40% - Accent3 2 2 2 2 2 3 2 3" xfId="25271" xr:uid="{00000000-0005-0000-0000-0000694F0000}"/>
    <cellStyle name="40% - Accent3 2 2 2 2 2 3 2_OATT calc" xfId="25272" xr:uid="{00000000-0005-0000-0000-00006A4F0000}"/>
    <cellStyle name="40% - Accent3 2 2 2 2 2 3 3" xfId="25273" xr:uid="{00000000-0005-0000-0000-00006B4F0000}"/>
    <cellStyle name="40% - Accent3 2 2 2 2 2 3 4" xfId="25274" xr:uid="{00000000-0005-0000-0000-00006C4F0000}"/>
    <cellStyle name="40% - Accent3 2 2 2 2 2 3_OATT calc" xfId="25275" xr:uid="{00000000-0005-0000-0000-00006D4F0000}"/>
    <cellStyle name="40% - Accent3 2 2 2 2 2 4" xfId="25276" xr:uid="{00000000-0005-0000-0000-00006E4F0000}"/>
    <cellStyle name="40% - Accent3 2 2 2 2 2 4 2" xfId="25277" xr:uid="{00000000-0005-0000-0000-00006F4F0000}"/>
    <cellStyle name="40% - Accent3 2 2 2 2 2 4 3" xfId="25278" xr:uid="{00000000-0005-0000-0000-0000704F0000}"/>
    <cellStyle name="40% - Accent3 2 2 2 2 2 4_OATT calc" xfId="25279" xr:uid="{00000000-0005-0000-0000-0000714F0000}"/>
    <cellStyle name="40% - Accent3 2 2 2 2 2 5" xfId="25280" xr:uid="{00000000-0005-0000-0000-0000724F0000}"/>
    <cellStyle name="40% - Accent3 2 2 2 2 2 6" xfId="25281" xr:uid="{00000000-0005-0000-0000-0000734F0000}"/>
    <cellStyle name="40% - Accent3 2 2 2 2 2 7" xfId="25282" xr:uid="{00000000-0005-0000-0000-0000744F0000}"/>
    <cellStyle name="40% - Accent3 2 2 2 2 2 8" xfId="25283" xr:uid="{00000000-0005-0000-0000-0000754F0000}"/>
    <cellStyle name="40% - Accent3 2 2 2 2 2 9" xfId="25284" xr:uid="{00000000-0005-0000-0000-0000764F0000}"/>
    <cellStyle name="40% - Accent3 2 2 2 2 2_OATT calc" xfId="25285" xr:uid="{00000000-0005-0000-0000-0000774F0000}"/>
    <cellStyle name="40% - Accent3 2 2 2 2 3" xfId="5859" xr:uid="{00000000-0005-0000-0000-0000784F0000}"/>
    <cellStyle name="40% - Accent3 2 2 2 2 3 2" xfId="25286" xr:uid="{00000000-0005-0000-0000-0000794F0000}"/>
    <cellStyle name="40% - Accent3 2 2 2 2 3 2 2" xfId="25287" xr:uid="{00000000-0005-0000-0000-00007A4F0000}"/>
    <cellStyle name="40% - Accent3 2 2 2 2 3 2 3" xfId="25288" xr:uid="{00000000-0005-0000-0000-00007B4F0000}"/>
    <cellStyle name="40% - Accent3 2 2 2 2 3 2_OATT calc" xfId="25289" xr:uid="{00000000-0005-0000-0000-00007C4F0000}"/>
    <cellStyle name="40% - Accent3 2 2 2 2 3 3" xfId="25290" xr:uid="{00000000-0005-0000-0000-00007D4F0000}"/>
    <cellStyle name="40% - Accent3 2 2 2 2 3 4" xfId="25291" xr:uid="{00000000-0005-0000-0000-00007E4F0000}"/>
    <cellStyle name="40% - Accent3 2 2 2 2 3 5" xfId="25292" xr:uid="{00000000-0005-0000-0000-00007F4F0000}"/>
    <cellStyle name="40% - Accent3 2 2 2 2 3_OATT calc" xfId="25293" xr:uid="{00000000-0005-0000-0000-0000804F0000}"/>
    <cellStyle name="40% - Accent3 2 2 2 2 4" xfId="25294" xr:uid="{00000000-0005-0000-0000-0000814F0000}"/>
    <cellStyle name="40% - Accent3 2 2 2 2 4 2" xfId="25295" xr:uid="{00000000-0005-0000-0000-0000824F0000}"/>
    <cellStyle name="40% - Accent3 2 2 2 2 4 2 2" xfId="25296" xr:uid="{00000000-0005-0000-0000-0000834F0000}"/>
    <cellStyle name="40% - Accent3 2 2 2 2 4 2 3" xfId="25297" xr:uid="{00000000-0005-0000-0000-0000844F0000}"/>
    <cellStyle name="40% - Accent3 2 2 2 2 4 2_OATT calc" xfId="25298" xr:uid="{00000000-0005-0000-0000-0000854F0000}"/>
    <cellStyle name="40% - Accent3 2 2 2 2 4 3" xfId="25299" xr:uid="{00000000-0005-0000-0000-0000864F0000}"/>
    <cellStyle name="40% - Accent3 2 2 2 2 4 4" xfId="25300" xr:uid="{00000000-0005-0000-0000-0000874F0000}"/>
    <cellStyle name="40% - Accent3 2 2 2 2 4_OATT calc" xfId="25301" xr:uid="{00000000-0005-0000-0000-0000884F0000}"/>
    <cellStyle name="40% - Accent3 2 2 2 2 5" xfId="25302" xr:uid="{00000000-0005-0000-0000-0000894F0000}"/>
    <cellStyle name="40% - Accent3 2 2 2 2 5 2" xfId="25303" xr:uid="{00000000-0005-0000-0000-00008A4F0000}"/>
    <cellStyle name="40% - Accent3 2 2 2 2 5 3" xfId="25304" xr:uid="{00000000-0005-0000-0000-00008B4F0000}"/>
    <cellStyle name="40% - Accent3 2 2 2 2 5_OATT calc" xfId="25305" xr:uid="{00000000-0005-0000-0000-00008C4F0000}"/>
    <cellStyle name="40% - Accent3 2 2 2 2 6" xfId="25306" xr:uid="{00000000-0005-0000-0000-00008D4F0000}"/>
    <cellStyle name="40% - Accent3 2 2 2 2 7" xfId="25307" xr:uid="{00000000-0005-0000-0000-00008E4F0000}"/>
    <cellStyle name="40% - Accent3 2 2 2 2 8" xfId="25308" xr:uid="{00000000-0005-0000-0000-00008F4F0000}"/>
    <cellStyle name="40% - Accent3 2 2 2 2 9" xfId="25309" xr:uid="{00000000-0005-0000-0000-0000904F0000}"/>
    <cellStyle name="40% - Accent3 2 2 2 2_OATT calc" xfId="25310" xr:uid="{00000000-0005-0000-0000-0000914F0000}"/>
    <cellStyle name="40% - Accent3 2 2 2 3" xfId="4484" xr:uid="{00000000-0005-0000-0000-0000924F0000}"/>
    <cellStyle name="40% - Accent3 2 2 2 3 10" xfId="25311" xr:uid="{00000000-0005-0000-0000-0000934F0000}"/>
    <cellStyle name="40% - Accent3 2 2 2 3 11" xfId="25312" xr:uid="{00000000-0005-0000-0000-0000944F0000}"/>
    <cellStyle name="40% - Accent3 2 2 2 3 2" xfId="25313" xr:uid="{00000000-0005-0000-0000-0000954F0000}"/>
    <cellStyle name="40% - Accent3 2 2 2 3 2 2" xfId="25314" xr:uid="{00000000-0005-0000-0000-0000964F0000}"/>
    <cellStyle name="40% - Accent3 2 2 2 3 2 2 2" xfId="25315" xr:uid="{00000000-0005-0000-0000-0000974F0000}"/>
    <cellStyle name="40% - Accent3 2 2 2 3 2 2 3" xfId="25316" xr:uid="{00000000-0005-0000-0000-0000984F0000}"/>
    <cellStyle name="40% - Accent3 2 2 2 3 2 2_OATT calc" xfId="25317" xr:uid="{00000000-0005-0000-0000-0000994F0000}"/>
    <cellStyle name="40% - Accent3 2 2 2 3 2 3" xfId="25318" xr:uid="{00000000-0005-0000-0000-00009A4F0000}"/>
    <cellStyle name="40% - Accent3 2 2 2 3 2 4" xfId="25319" xr:uid="{00000000-0005-0000-0000-00009B4F0000}"/>
    <cellStyle name="40% - Accent3 2 2 2 3 2 5" xfId="25320" xr:uid="{00000000-0005-0000-0000-00009C4F0000}"/>
    <cellStyle name="40% - Accent3 2 2 2 3 2_OATT calc" xfId="25321" xr:uid="{00000000-0005-0000-0000-00009D4F0000}"/>
    <cellStyle name="40% - Accent3 2 2 2 3 3" xfId="25322" xr:uid="{00000000-0005-0000-0000-00009E4F0000}"/>
    <cellStyle name="40% - Accent3 2 2 2 3 3 2" xfId="25323" xr:uid="{00000000-0005-0000-0000-00009F4F0000}"/>
    <cellStyle name="40% - Accent3 2 2 2 3 3 2 2" xfId="25324" xr:uid="{00000000-0005-0000-0000-0000A04F0000}"/>
    <cellStyle name="40% - Accent3 2 2 2 3 3 2 3" xfId="25325" xr:uid="{00000000-0005-0000-0000-0000A14F0000}"/>
    <cellStyle name="40% - Accent3 2 2 2 3 3 2_OATT calc" xfId="25326" xr:uid="{00000000-0005-0000-0000-0000A24F0000}"/>
    <cellStyle name="40% - Accent3 2 2 2 3 3 3" xfId="25327" xr:uid="{00000000-0005-0000-0000-0000A34F0000}"/>
    <cellStyle name="40% - Accent3 2 2 2 3 3 4" xfId="25328" xr:uid="{00000000-0005-0000-0000-0000A44F0000}"/>
    <cellStyle name="40% - Accent3 2 2 2 3 3_OATT calc" xfId="25329" xr:uid="{00000000-0005-0000-0000-0000A54F0000}"/>
    <cellStyle name="40% - Accent3 2 2 2 3 4" xfId="25330" xr:uid="{00000000-0005-0000-0000-0000A64F0000}"/>
    <cellStyle name="40% - Accent3 2 2 2 3 4 2" xfId="25331" xr:uid="{00000000-0005-0000-0000-0000A74F0000}"/>
    <cellStyle name="40% - Accent3 2 2 2 3 4 3" xfId="25332" xr:uid="{00000000-0005-0000-0000-0000A84F0000}"/>
    <cellStyle name="40% - Accent3 2 2 2 3 4_OATT calc" xfId="25333" xr:uid="{00000000-0005-0000-0000-0000A94F0000}"/>
    <cellStyle name="40% - Accent3 2 2 2 3 5" xfId="25334" xr:uid="{00000000-0005-0000-0000-0000AA4F0000}"/>
    <cellStyle name="40% - Accent3 2 2 2 3 6" xfId="25335" xr:uid="{00000000-0005-0000-0000-0000AB4F0000}"/>
    <cellStyle name="40% - Accent3 2 2 2 3 7" xfId="25336" xr:uid="{00000000-0005-0000-0000-0000AC4F0000}"/>
    <cellStyle name="40% - Accent3 2 2 2 3 8" xfId="25337" xr:uid="{00000000-0005-0000-0000-0000AD4F0000}"/>
    <cellStyle name="40% - Accent3 2 2 2 3 9" xfId="25338" xr:uid="{00000000-0005-0000-0000-0000AE4F0000}"/>
    <cellStyle name="40% - Accent3 2 2 2 3_OATT calc" xfId="25339" xr:uid="{00000000-0005-0000-0000-0000AF4F0000}"/>
    <cellStyle name="40% - Accent3 2 2 2 4" xfId="5384" xr:uid="{00000000-0005-0000-0000-0000B04F0000}"/>
    <cellStyle name="40% - Accent3 2 2 2 4 2" xfId="25340" xr:uid="{00000000-0005-0000-0000-0000B14F0000}"/>
    <cellStyle name="40% - Accent3 2 2 2 4 2 2" xfId="25341" xr:uid="{00000000-0005-0000-0000-0000B24F0000}"/>
    <cellStyle name="40% - Accent3 2 2 2 4 2 3" xfId="25342" xr:uid="{00000000-0005-0000-0000-0000B34F0000}"/>
    <cellStyle name="40% - Accent3 2 2 2 4 2_OATT calc" xfId="25343" xr:uid="{00000000-0005-0000-0000-0000B44F0000}"/>
    <cellStyle name="40% - Accent3 2 2 2 4 3" xfId="25344" xr:uid="{00000000-0005-0000-0000-0000B54F0000}"/>
    <cellStyle name="40% - Accent3 2 2 2 4 4" xfId="25345" xr:uid="{00000000-0005-0000-0000-0000B64F0000}"/>
    <cellStyle name="40% - Accent3 2 2 2 4 5" xfId="25346" xr:uid="{00000000-0005-0000-0000-0000B74F0000}"/>
    <cellStyle name="40% - Accent3 2 2 2 4_OATT calc" xfId="25347" xr:uid="{00000000-0005-0000-0000-0000B84F0000}"/>
    <cellStyle name="40% - Accent3 2 2 2 5" xfId="25348" xr:uid="{00000000-0005-0000-0000-0000B94F0000}"/>
    <cellStyle name="40% - Accent3 2 2 2 5 2" xfId="25349" xr:uid="{00000000-0005-0000-0000-0000BA4F0000}"/>
    <cellStyle name="40% - Accent3 2 2 2 5 2 2" xfId="25350" xr:uid="{00000000-0005-0000-0000-0000BB4F0000}"/>
    <cellStyle name="40% - Accent3 2 2 2 5 2 3" xfId="25351" xr:uid="{00000000-0005-0000-0000-0000BC4F0000}"/>
    <cellStyle name="40% - Accent3 2 2 2 5 2_OATT calc" xfId="25352" xr:uid="{00000000-0005-0000-0000-0000BD4F0000}"/>
    <cellStyle name="40% - Accent3 2 2 2 5 3" xfId="25353" xr:uid="{00000000-0005-0000-0000-0000BE4F0000}"/>
    <cellStyle name="40% - Accent3 2 2 2 5 4" xfId="25354" xr:uid="{00000000-0005-0000-0000-0000BF4F0000}"/>
    <cellStyle name="40% - Accent3 2 2 2 5_OATT calc" xfId="25355" xr:uid="{00000000-0005-0000-0000-0000C04F0000}"/>
    <cellStyle name="40% - Accent3 2 2 2 6" xfId="25356" xr:uid="{00000000-0005-0000-0000-0000C14F0000}"/>
    <cellStyle name="40% - Accent3 2 2 2 6 2" xfId="25357" xr:uid="{00000000-0005-0000-0000-0000C24F0000}"/>
    <cellStyle name="40% - Accent3 2 2 2 6 3" xfId="25358" xr:uid="{00000000-0005-0000-0000-0000C34F0000}"/>
    <cellStyle name="40% - Accent3 2 2 2 6_OATT calc" xfId="25359" xr:uid="{00000000-0005-0000-0000-0000C44F0000}"/>
    <cellStyle name="40% - Accent3 2 2 2 7" xfId="25360" xr:uid="{00000000-0005-0000-0000-0000C54F0000}"/>
    <cellStyle name="40% - Accent3 2 2 2 8" xfId="25361" xr:uid="{00000000-0005-0000-0000-0000C64F0000}"/>
    <cellStyle name="40% - Accent3 2 2 2 9" xfId="25362" xr:uid="{00000000-0005-0000-0000-0000C74F0000}"/>
    <cellStyle name="40% - Accent3 2 2 2_OATT calc" xfId="25363" xr:uid="{00000000-0005-0000-0000-0000C84F0000}"/>
    <cellStyle name="40% - Accent3 2 2 3" xfId="3286" xr:uid="{00000000-0005-0000-0000-0000C94F0000}"/>
    <cellStyle name="40% - Accent3 2 2 3 10" xfId="25364" xr:uid="{00000000-0005-0000-0000-0000CA4F0000}"/>
    <cellStyle name="40% - Accent3 2 2 3 11" xfId="25365" xr:uid="{00000000-0005-0000-0000-0000CB4F0000}"/>
    <cellStyle name="40% - Accent3 2 2 3 12" xfId="25366" xr:uid="{00000000-0005-0000-0000-0000CC4F0000}"/>
    <cellStyle name="40% - Accent3 2 2 3 2" xfId="3868" xr:uid="{00000000-0005-0000-0000-0000CD4F0000}"/>
    <cellStyle name="40% - Accent3 2 2 3 2 10" xfId="25367" xr:uid="{00000000-0005-0000-0000-0000CE4F0000}"/>
    <cellStyle name="40% - Accent3 2 2 3 2 11" xfId="25368" xr:uid="{00000000-0005-0000-0000-0000CF4F0000}"/>
    <cellStyle name="40% - Accent3 2 2 3 2 2" xfId="4968" xr:uid="{00000000-0005-0000-0000-0000D04F0000}"/>
    <cellStyle name="40% - Accent3 2 2 3 2 2 10" xfId="25369" xr:uid="{00000000-0005-0000-0000-0000D14F0000}"/>
    <cellStyle name="40% - Accent3 2 2 3 2 2 11" xfId="25370" xr:uid="{00000000-0005-0000-0000-0000D24F0000}"/>
    <cellStyle name="40% - Accent3 2 2 3 2 2 2" xfId="25371" xr:uid="{00000000-0005-0000-0000-0000D34F0000}"/>
    <cellStyle name="40% - Accent3 2 2 3 2 2 2 2" xfId="25372" xr:uid="{00000000-0005-0000-0000-0000D44F0000}"/>
    <cellStyle name="40% - Accent3 2 2 3 2 2 2 2 2" xfId="25373" xr:uid="{00000000-0005-0000-0000-0000D54F0000}"/>
    <cellStyle name="40% - Accent3 2 2 3 2 2 2 2 3" xfId="25374" xr:uid="{00000000-0005-0000-0000-0000D64F0000}"/>
    <cellStyle name="40% - Accent3 2 2 3 2 2 2 2_OATT calc" xfId="25375" xr:uid="{00000000-0005-0000-0000-0000D74F0000}"/>
    <cellStyle name="40% - Accent3 2 2 3 2 2 2 3" xfId="25376" xr:uid="{00000000-0005-0000-0000-0000D84F0000}"/>
    <cellStyle name="40% - Accent3 2 2 3 2 2 2 4" xfId="25377" xr:uid="{00000000-0005-0000-0000-0000D94F0000}"/>
    <cellStyle name="40% - Accent3 2 2 3 2 2 2 5" xfId="25378" xr:uid="{00000000-0005-0000-0000-0000DA4F0000}"/>
    <cellStyle name="40% - Accent3 2 2 3 2 2 2_OATT calc" xfId="25379" xr:uid="{00000000-0005-0000-0000-0000DB4F0000}"/>
    <cellStyle name="40% - Accent3 2 2 3 2 2 3" xfId="25380" xr:uid="{00000000-0005-0000-0000-0000DC4F0000}"/>
    <cellStyle name="40% - Accent3 2 2 3 2 2 3 2" xfId="25381" xr:uid="{00000000-0005-0000-0000-0000DD4F0000}"/>
    <cellStyle name="40% - Accent3 2 2 3 2 2 3 2 2" xfId="25382" xr:uid="{00000000-0005-0000-0000-0000DE4F0000}"/>
    <cellStyle name="40% - Accent3 2 2 3 2 2 3 2 3" xfId="25383" xr:uid="{00000000-0005-0000-0000-0000DF4F0000}"/>
    <cellStyle name="40% - Accent3 2 2 3 2 2 3 2_OATT calc" xfId="25384" xr:uid="{00000000-0005-0000-0000-0000E04F0000}"/>
    <cellStyle name="40% - Accent3 2 2 3 2 2 3 3" xfId="25385" xr:uid="{00000000-0005-0000-0000-0000E14F0000}"/>
    <cellStyle name="40% - Accent3 2 2 3 2 2 3 4" xfId="25386" xr:uid="{00000000-0005-0000-0000-0000E24F0000}"/>
    <cellStyle name="40% - Accent3 2 2 3 2 2 3_OATT calc" xfId="25387" xr:uid="{00000000-0005-0000-0000-0000E34F0000}"/>
    <cellStyle name="40% - Accent3 2 2 3 2 2 4" xfId="25388" xr:uid="{00000000-0005-0000-0000-0000E44F0000}"/>
    <cellStyle name="40% - Accent3 2 2 3 2 2 4 2" xfId="25389" xr:uid="{00000000-0005-0000-0000-0000E54F0000}"/>
    <cellStyle name="40% - Accent3 2 2 3 2 2 4 3" xfId="25390" xr:uid="{00000000-0005-0000-0000-0000E64F0000}"/>
    <cellStyle name="40% - Accent3 2 2 3 2 2 4_OATT calc" xfId="25391" xr:uid="{00000000-0005-0000-0000-0000E74F0000}"/>
    <cellStyle name="40% - Accent3 2 2 3 2 2 5" xfId="25392" xr:uid="{00000000-0005-0000-0000-0000E84F0000}"/>
    <cellStyle name="40% - Accent3 2 2 3 2 2 6" xfId="25393" xr:uid="{00000000-0005-0000-0000-0000E94F0000}"/>
    <cellStyle name="40% - Accent3 2 2 3 2 2 7" xfId="25394" xr:uid="{00000000-0005-0000-0000-0000EA4F0000}"/>
    <cellStyle name="40% - Accent3 2 2 3 2 2 8" xfId="25395" xr:uid="{00000000-0005-0000-0000-0000EB4F0000}"/>
    <cellStyle name="40% - Accent3 2 2 3 2 2 9" xfId="25396" xr:uid="{00000000-0005-0000-0000-0000EC4F0000}"/>
    <cellStyle name="40% - Accent3 2 2 3 2 2_OATT calc" xfId="25397" xr:uid="{00000000-0005-0000-0000-0000ED4F0000}"/>
    <cellStyle name="40% - Accent3 2 2 3 2 3" xfId="5924" xr:uid="{00000000-0005-0000-0000-0000EE4F0000}"/>
    <cellStyle name="40% - Accent3 2 2 3 2 3 2" xfId="25398" xr:uid="{00000000-0005-0000-0000-0000EF4F0000}"/>
    <cellStyle name="40% - Accent3 2 2 3 2 3 2 2" xfId="25399" xr:uid="{00000000-0005-0000-0000-0000F04F0000}"/>
    <cellStyle name="40% - Accent3 2 2 3 2 3 2 3" xfId="25400" xr:uid="{00000000-0005-0000-0000-0000F14F0000}"/>
    <cellStyle name="40% - Accent3 2 2 3 2 3 2_OATT calc" xfId="25401" xr:uid="{00000000-0005-0000-0000-0000F24F0000}"/>
    <cellStyle name="40% - Accent3 2 2 3 2 3 3" xfId="25402" xr:uid="{00000000-0005-0000-0000-0000F34F0000}"/>
    <cellStyle name="40% - Accent3 2 2 3 2 3 4" xfId="25403" xr:uid="{00000000-0005-0000-0000-0000F44F0000}"/>
    <cellStyle name="40% - Accent3 2 2 3 2 3 5" xfId="25404" xr:uid="{00000000-0005-0000-0000-0000F54F0000}"/>
    <cellStyle name="40% - Accent3 2 2 3 2 3_OATT calc" xfId="25405" xr:uid="{00000000-0005-0000-0000-0000F64F0000}"/>
    <cellStyle name="40% - Accent3 2 2 3 2 4" xfId="25406" xr:uid="{00000000-0005-0000-0000-0000F74F0000}"/>
    <cellStyle name="40% - Accent3 2 2 3 2 4 2" xfId="25407" xr:uid="{00000000-0005-0000-0000-0000F84F0000}"/>
    <cellStyle name="40% - Accent3 2 2 3 2 4 2 2" xfId="25408" xr:uid="{00000000-0005-0000-0000-0000F94F0000}"/>
    <cellStyle name="40% - Accent3 2 2 3 2 4 2 3" xfId="25409" xr:uid="{00000000-0005-0000-0000-0000FA4F0000}"/>
    <cellStyle name="40% - Accent3 2 2 3 2 4 2_OATT calc" xfId="25410" xr:uid="{00000000-0005-0000-0000-0000FB4F0000}"/>
    <cellStyle name="40% - Accent3 2 2 3 2 4 3" xfId="25411" xr:uid="{00000000-0005-0000-0000-0000FC4F0000}"/>
    <cellStyle name="40% - Accent3 2 2 3 2 4 4" xfId="25412" xr:uid="{00000000-0005-0000-0000-0000FD4F0000}"/>
    <cellStyle name="40% - Accent3 2 2 3 2 4_OATT calc" xfId="25413" xr:uid="{00000000-0005-0000-0000-0000FE4F0000}"/>
    <cellStyle name="40% - Accent3 2 2 3 2 5" xfId="25414" xr:uid="{00000000-0005-0000-0000-0000FF4F0000}"/>
    <cellStyle name="40% - Accent3 2 2 3 2 5 2" xfId="25415" xr:uid="{00000000-0005-0000-0000-000000500000}"/>
    <cellStyle name="40% - Accent3 2 2 3 2 5 3" xfId="25416" xr:uid="{00000000-0005-0000-0000-000001500000}"/>
    <cellStyle name="40% - Accent3 2 2 3 2 5_OATT calc" xfId="25417" xr:uid="{00000000-0005-0000-0000-000002500000}"/>
    <cellStyle name="40% - Accent3 2 2 3 2 6" xfId="25418" xr:uid="{00000000-0005-0000-0000-000003500000}"/>
    <cellStyle name="40% - Accent3 2 2 3 2 7" xfId="25419" xr:uid="{00000000-0005-0000-0000-000004500000}"/>
    <cellStyle name="40% - Accent3 2 2 3 2 8" xfId="25420" xr:uid="{00000000-0005-0000-0000-000005500000}"/>
    <cellStyle name="40% - Accent3 2 2 3 2 9" xfId="25421" xr:uid="{00000000-0005-0000-0000-000006500000}"/>
    <cellStyle name="40% - Accent3 2 2 3 2_OATT calc" xfId="25422" xr:uid="{00000000-0005-0000-0000-000007500000}"/>
    <cellStyle name="40% - Accent3 2 2 3 3" xfId="4550" xr:uid="{00000000-0005-0000-0000-000008500000}"/>
    <cellStyle name="40% - Accent3 2 2 3 3 10" xfId="25423" xr:uid="{00000000-0005-0000-0000-000009500000}"/>
    <cellStyle name="40% - Accent3 2 2 3 3 11" xfId="25424" xr:uid="{00000000-0005-0000-0000-00000A500000}"/>
    <cellStyle name="40% - Accent3 2 2 3 3 2" xfId="25425" xr:uid="{00000000-0005-0000-0000-00000B500000}"/>
    <cellStyle name="40% - Accent3 2 2 3 3 2 2" xfId="25426" xr:uid="{00000000-0005-0000-0000-00000C500000}"/>
    <cellStyle name="40% - Accent3 2 2 3 3 2 2 2" xfId="25427" xr:uid="{00000000-0005-0000-0000-00000D500000}"/>
    <cellStyle name="40% - Accent3 2 2 3 3 2 2 3" xfId="25428" xr:uid="{00000000-0005-0000-0000-00000E500000}"/>
    <cellStyle name="40% - Accent3 2 2 3 3 2 2_OATT calc" xfId="25429" xr:uid="{00000000-0005-0000-0000-00000F500000}"/>
    <cellStyle name="40% - Accent3 2 2 3 3 2 3" xfId="25430" xr:uid="{00000000-0005-0000-0000-000010500000}"/>
    <cellStyle name="40% - Accent3 2 2 3 3 2 4" xfId="25431" xr:uid="{00000000-0005-0000-0000-000011500000}"/>
    <cellStyle name="40% - Accent3 2 2 3 3 2 5" xfId="25432" xr:uid="{00000000-0005-0000-0000-000012500000}"/>
    <cellStyle name="40% - Accent3 2 2 3 3 2_OATT calc" xfId="25433" xr:uid="{00000000-0005-0000-0000-000013500000}"/>
    <cellStyle name="40% - Accent3 2 2 3 3 3" xfId="25434" xr:uid="{00000000-0005-0000-0000-000014500000}"/>
    <cellStyle name="40% - Accent3 2 2 3 3 3 2" xfId="25435" xr:uid="{00000000-0005-0000-0000-000015500000}"/>
    <cellStyle name="40% - Accent3 2 2 3 3 3 2 2" xfId="25436" xr:uid="{00000000-0005-0000-0000-000016500000}"/>
    <cellStyle name="40% - Accent3 2 2 3 3 3 2 3" xfId="25437" xr:uid="{00000000-0005-0000-0000-000017500000}"/>
    <cellStyle name="40% - Accent3 2 2 3 3 3 2_OATT calc" xfId="25438" xr:uid="{00000000-0005-0000-0000-000018500000}"/>
    <cellStyle name="40% - Accent3 2 2 3 3 3 3" xfId="25439" xr:uid="{00000000-0005-0000-0000-000019500000}"/>
    <cellStyle name="40% - Accent3 2 2 3 3 3 4" xfId="25440" xr:uid="{00000000-0005-0000-0000-00001A500000}"/>
    <cellStyle name="40% - Accent3 2 2 3 3 3_OATT calc" xfId="25441" xr:uid="{00000000-0005-0000-0000-00001B500000}"/>
    <cellStyle name="40% - Accent3 2 2 3 3 4" xfId="25442" xr:uid="{00000000-0005-0000-0000-00001C500000}"/>
    <cellStyle name="40% - Accent3 2 2 3 3 4 2" xfId="25443" xr:uid="{00000000-0005-0000-0000-00001D500000}"/>
    <cellStyle name="40% - Accent3 2 2 3 3 4 3" xfId="25444" xr:uid="{00000000-0005-0000-0000-00001E500000}"/>
    <cellStyle name="40% - Accent3 2 2 3 3 4_OATT calc" xfId="25445" xr:uid="{00000000-0005-0000-0000-00001F500000}"/>
    <cellStyle name="40% - Accent3 2 2 3 3 5" xfId="25446" xr:uid="{00000000-0005-0000-0000-000020500000}"/>
    <cellStyle name="40% - Accent3 2 2 3 3 6" xfId="25447" xr:uid="{00000000-0005-0000-0000-000021500000}"/>
    <cellStyle name="40% - Accent3 2 2 3 3 7" xfId="25448" xr:uid="{00000000-0005-0000-0000-000022500000}"/>
    <cellStyle name="40% - Accent3 2 2 3 3 8" xfId="25449" xr:uid="{00000000-0005-0000-0000-000023500000}"/>
    <cellStyle name="40% - Accent3 2 2 3 3 9" xfId="25450" xr:uid="{00000000-0005-0000-0000-000024500000}"/>
    <cellStyle name="40% - Accent3 2 2 3 3_OATT calc" xfId="25451" xr:uid="{00000000-0005-0000-0000-000025500000}"/>
    <cellStyle name="40% - Accent3 2 2 3 4" xfId="5450" xr:uid="{00000000-0005-0000-0000-000026500000}"/>
    <cellStyle name="40% - Accent3 2 2 3 4 2" xfId="25452" xr:uid="{00000000-0005-0000-0000-000027500000}"/>
    <cellStyle name="40% - Accent3 2 2 3 4 2 2" xfId="25453" xr:uid="{00000000-0005-0000-0000-000028500000}"/>
    <cellStyle name="40% - Accent3 2 2 3 4 2 3" xfId="25454" xr:uid="{00000000-0005-0000-0000-000029500000}"/>
    <cellStyle name="40% - Accent3 2 2 3 4 2_OATT calc" xfId="25455" xr:uid="{00000000-0005-0000-0000-00002A500000}"/>
    <cellStyle name="40% - Accent3 2 2 3 4 3" xfId="25456" xr:uid="{00000000-0005-0000-0000-00002B500000}"/>
    <cellStyle name="40% - Accent3 2 2 3 4 4" xfId="25457" xr:uid="{00000000-0005-0000-0000-00002C500000}"/>
    <cellStyle name="40% - Accent3 2 2 3 4 5" xfId="25458" xr:uid="{00000000-0005-0000-0000-00002D500000}"/>
    <cellStyle name="40% - Accent3 2 2 3 4_OATT calc" xfId="25459" xr:uid="{00000000-0005-0000-0000-00002E500000}"/>
    <cellStyle name="40% - Accent3 2 2 3 5" xfId="25460" xr:uid="{00000000-0005-0000-0000-00002F500000}"/>
    <cellStyle name="40% - Accent3 2 2 3 5 2" xfId="25461" xr:uid="{00000000-0005-0000-0000-000030500000}"/>
    <cellStyle name="40% - Accent3 2 2 3 5 2 2" xfId="25462" xr:uid="{00000000-0005-0000-0000-000031500000}"/>
    <cellStyle name="40% - Accent3 2 2 3 5 2 3" xfId="25463" xr:uid="{00000000-0005-0000-0000-000032500000}"/>
    <cellStyle name="40% - Accent3 2 2 3 5 2_OATT calc" xfId="25464" xr:uid="{00000000-0005-0000-0000-000033500000}"/>
    <cellStyle name="40% - Accent3 2 2 3 5 3" xfId="25465" xr:uid="{00000000-0005-0000-0000-000034500000}"/>
    <cellStyle name="40% - Accent3 2 2 3 5 4" xfId="25466" xr:uid="{00000000-0005-0000-0000-000035500000}"/>
    <cellStyle name="40% - Accent3 2 2 3 5_OATT calc" xfId="25467" xr:uid="{00000000-0005-0000-0000-000036500000}"/>
    <cellStyle name="40% - Accent3 2 2 3 6" xfId="25468" xr:uid="{00000000-0005-0000-0000-000037500000}"/>
    <cellStyle name="40% - Accent3 2 2 3 6 2" xfId="25469" xr:uid="{00000000-0005-0000-0000-000038500000}"/>
    <cellStyle name="40% - Accent3 2 2 3 6 3" xfId="25470" xr:uid="{00000000-0005-0000-0000-000039500000}"/>
    <cellStyle name="40% - Accent3 2 2 3 6_OATT calc" xfId="25471" xr:uid="{00000000-0005-0000-0000-00003A500000}"/>
    <cellStyle name="40% - Accent3 2 2 3 7" xfId="25472" xr:uid="{00000000-0005-0000-0000-00003B500000}"/>
    <cellStyle name="40% - Accent3 2 2 3 8" xfId="25473" xr:uid="{00000000-0005-0000-0000-00003C500000}"/>
    <cellStyle name="40% - Accent3 2 2 3 9" xfId="25474" xr:uid="{00000000-0005-0000-0000-00003D500000}"/>
    <cellStyle name="40% - Accent3 2 2 3_OATT calc" xfId="25475" xr:uid="{00000000-0005-0000-0000-00003E500000}"/>
    <cellStyle name="40% - Accent3 2 2 4" xfId="3602" xr:uid="{00000000-0005-0000-0000-00003F500000}"/>
    <cellStyle name="40% - Accent3 2 2 4 10" xfId="25476" xr:uid="{00000000-0005-0000-0000-000040500000}"/>
    <cellStyle name="40% - Accent3 2 2 4 11" xfId="25477" xr:uid="{00000000-0005-0000-0000-000041500000}"/>
    <cellStyle name="40% - Accent3 2 2 4 2" xfId="4703" xr:uid="{00000000-0005-0000-0000-000042500000}"/>
    <cellStyle name="40% - Accent3 2 2 4 2 10" xfId="25478" xr:uid="{00000000-0005-0000-0000-000043500000}"/>
    <cellStyle name="40% - Accent3 2 2 4 2 11" xfId="25479" xr:uid="{00000000-0005-0000-0000-000044500000}"/>
    <cellStyle name="40% - Accent3 2 2 4 2 2" xfId="25480" xr:uid="{00000000-0005-0000-0000-000045500000}"/>
    <cellStyle name="40% - Accent3 2 2 4 2 2 2" xfId="25481" xr:uid="{00000000-0005-0000-0000-000046500000}"/>
    <cellStyle name="40% - Accent3 2 2 4 2 2 2 2" xfId="25482" xr:uid="{00000000-0005-0000-0000-000047500000}"/>
    <cellStyle name="40% - Accent3 2 2 4 2 2 2 3" xfId="25483" xr:uid="{00000000-0005-0000-0000-000048500000}"/>
    <cellStyle name="40% - Accent3 2 2 4 2 2 2_OATT calc" xfId="25484" xr:uid="{00000000-0005-0000-0000-000049500000}"/>
    <cellStyle name="40% - Accent3 2 2 4 2 2 3" xfId="25485" xr:uid="{00000000-0005-0000-0000-00004A500000}"/>
    <cellStyle name="40% - Accent3 2 2 4 2 2 4" xfId="25486" xr:uid="{00000000-0005-0000-0000-00004B500000}"/>
    <cellStyle name="40% - Accent3 2 2 4 2 2 5" xfId="25487" xr:uid="{00000000-0005-0000-0000-00004C500000}"/>
    <cellStyle name="40% - Accent3 2 2 4 2 2_OATT calc" xfId="25488" xr:uid="{00000000-0005-0000-0000-00004D500000}"/>
    <cellStyle name="40% - Accent3 2 2 4 2 3" xfId="25489" xr:uid="{00000000-0005-0000-0000-00004E500000}"/>
    <cellStyle name="40% - Accent3 2 2 4 2 3 2" xfId="25490" xr:uid="{00000000-0005-0000-0000-00004F500000}"/>
    <cellStyle name="40% - Accent3 2 2 4 2 3 2 2" xfId="25491" xr:uid="{00000000-0005-0000-0000-000050500000}"/>
    <cellStyle name="40% - Accent3 2 2 4 2 3 2 3" xfId="25492" xr:uid="{00000000-0005-0000-0000-000051500000}"/>
    <cellStyle name="40% - Accent3 2 2 4 2 3 2_OATT calc" xfId="25493" xr:uid="{00000000-0005-0000-0000-000052500000}"/>
    <cellStyle name="40% - Accent3 2 2 4 2 3 3" xfId="25494" xr:uid="{00000000-0005-0000-0000-000053500000}"/>
    <cellStyle name="40% - Accent3 2 2 4 2 3 4" xfId="25495" xr:uid="{00000000-0005-0000-0000-000054500000}"/>
    <cellStyle name="40% - Accent3 2 2 4 2 3_OATT calc" xfId="25496" xr:uid="{00000000-0005-0000-0000-000055500000}"/>
    <cellStyle name="40% - Accent3 2 2 4 2 4" xfId="25497" xr:uid="{00000000-0005-0000-0000-000056500000}"/>
    <cellStyle name="40% - Accent3 2 2 4 2 4 2" xfId="25498" xr:uid="{00000000-0005-0000-0000-000057500000}"/>
    <cellStyle name="40% - Accent3 2 2 4 2 4 3" xfId="25499" xr:uid="{00000000-0005-0000-0000-000058500000}"/>
    <cellStyle name="40% - Accent3 2 2 4 2 4_OATT calc" xfId="25500" xr:uid="{00000000-0005-0000-0000-000059500000}"/>
    <cellStyle name="40% - Accent3 2 2 4 2 5" xfId="25501" xr:uid="{00000000-0005-0000-0000-00005A500000}"/>
    <cellStyle name="40% - Accent3 2 2 4 2 6" xfId="25502" xr:uid="{00000000-0005-0000-0000-00005B500000}"/>
    <cellStyle name="40% - Accent3 2 2 4 2 7" xfId="25503" xr:uid="{00000000-0005-0000-0000-00005C500000}"/>
    <cellStyle name="40% - Accent3 2 2 4 2 8" xfId="25504" xr:uid="{00000000-0005-0000-0000-00005D500000}"/>
    <cellStyle name="40% - Accent3 2 2 4 2 9" xfId="25505" xr:uid="{00000000-0005-0000-0000-00005E500000}"/>
    <cellStyle name="40% - Accent3 2 2 4 2_OATT calc" xfId="25506" xr:uid="{00000000-0005-0000-0000-00005F500000}"/>
    <cellStyle name="40% - Accent3 2 2 4 3" xfId="5666" xr:uid="{00000000-0005-0000-0000-000060500000}"/>
    <cellStyle name="40% - Accent3 2 2 4 3 2" xfId="25507" xr:uid="{00000000-0005-0000-0000-000061500000}"/>
    <cellStyle name="40% - Accent3 2 2 4 3 2 2" xfId="25508" xr:uid="{00000000-0005-0000-0000-000062500000}"/>
    <cellStyle name="40% - Accent3 2 2 4 3 2 3" xfId="25509" xr:uid="{00000000-0005-0000-0000-000063500000}"/>
    <cellStyle name="40% - Accent3 2 2 4 3 2_OATT calc" xfId="25510" xr:uid="{00000000-0005-0000-0000-000064500000}"/>
    <cellStyle name="40% - Accent3 2 2 4 3 3" xfId="25511" xr:uid="{00000000-0005-0000-0000-000065500000}"/>
    <cellStyle name="40% - Accent3 2 2 4 3 4" xfId="25512" xr:uid="{00000000-0005-0000-0000-000066500000}"/>
    <cellStyle name="40% - Accent3 2 2 4 3 5" xfId="25513" xr:uid="{00000000-0005-0000-0000-000067500000}"/>
    <cellStyle name="40% - Accent3 2 2 4 3_OATT calc" xfId="25514" xr:uid="{00000000-0005-0000-0000-000068500000}"/>
    <cellStyle name="40% - Accent3 2 2 4 4" xfId="25515" xr:uid="{00000000-0005-0000-0000-000069500000}"/>
    <cellStyle name="40% - Accent3 2 2 4 4 2" xfId="25516" xr:uid="{00000000-0005-0000-0000-00006A500000}"/>
    <cellStyle name="40% - Accent3 2 2 4 4 2 2" xfId="25517" xr:uid="{00000000-0005-0000-0000-00006B500000}"/>
    <cellStyle name="40% - Accent3 2 2 4 4 2 3" xfId="25518" xr:uid="{00000000-0005-0000-0000-00006C500000}"/>
    <cellStyle name="40% - Accent3 2 2 4 4 2_OATT calc" xfId="25519" xr:uid="{00000000-0005-0000-0000-00006D500000}"/>
    <cellStyle name="40% - Accent3 2 2 4 4 3" xfId="25520" xr:uid="{00000000-0005-0000-0000-00006E500000}"/>
    <cellStyle name="40% - Accent3 2 2 4 4 4" xfId="25521" xr:uid="{00000000-0005-0000-0000-00006F500000}"/>
    <cellStyle name="40% - Accent3 2 2 4 4_OATT calc" xfId="25522" xr:uid="{00000000-0005-0000-0000-000070500000}"/>
    <cellStyle name="40% - Accent3 2 2 4 5" xfId="25523" xr:uid="{00000000-0005-0000-0000-000071500000}"/>
    <cellStyle name="40% - Accent3 2 2 4 5 2" xfId="25524" xr:uid="{00000000-0005-0000-0000-000072500000}"/>
    <cellStyle name="40% - Accent3 2 2 4 5 3" xfId="25525" xr:uid="{00000000-0005-0000-0000-000073500000}"/>
    <cellStyle name="40% - Accent3 2 2 4 5_OATT calc" xfId="25526" xr:uid="{00000000-0005-0000-0000-000074500000}"/>
    <cellStyle name="40% - Accent3 2 2 4 6" xfId="25527" xr:uid="{00000000-0005-0000-0000-000075500000}"/>
    <cellStyle name="40% - Accent3 2 2 4 7" xfId="25528" xr:uid="{00000000-0005-0000-0000-000076500000}"/>
    <cellStyle name="40% - Accent3 2 2 4 8" xfId="25529" xr:uid="{00000000-0005-0000-0000-000077500000}"/>
    <cellStyle name="40% - Accent3 2 2 4 9" xfId="25530" xr:uid="{00000000-0005-0000-0000-000078500000}"/>
    <cellStyle name="40% - Accent3 2 2 4_OATT calc" xfId="25531" xr:uid="{00000000-0005-0000-0000-000079500000}"/>
    <cellStyle name="40% - Accent3 2 2 5" xfId="4282" xr:uid="{00000000-0005-0000-0000-00007A500000}"/>
    <cellStyle name="40% - Accent3 2 2 5 10" xfId="25532" xr:uid="{00000000-0005-0000-0000-00007B500000}"/>
    <cellStyle name="40% - Accent3 2 2 5 11" xfId="25533" xr:uid="{00000000-0005-0000-0000-00007C500000}"/>
    <cellStyle name="40% - Accent3 2 2 5 2" xfId="25534" xr:uid="{00000000-0005-0000-0000-00007D500000}"/>
    <cellStyle name="40% - Accent3 2 2 5 2 2" xfId="25535" xr:uid="{00000000-0005-0000-0000-00007E500000}"/>
    <cellStyle name="40% - Accent3 2 2 5 2 2 2" xfId="25536" xr:uid="{00000000-0005-0000-0000-00007F500000}"/>
    <cellStyle name="40% - Accent3 2 2 5 2 2 3" xfId="25537" xr:uid="{00000000-0005-0000-0000-000080500000}"/>
    <cellStyle name="40% - Accent3 2 2 5 2 2_OATT calc" xfId="25538" xr:uid="{00000000-0005-0000-0000-000081500000}"/>
    <cellStyle name="40% - Accent3 2 2 5 2 3" xfId="25539" xr:uid="{00000000-0005-0000-0000-000082500000}"/>
    <cellStyle name="40% - Accent3 2 2 5 2 4" xfId="25540" xr:uid="{00000000-0005-0000-0000-000083500000}"/>
    <cellStyle name="40% - Accent3 2 2 5 2 5" xfId="25541" xr:uid="{00000000-0005-0000-0000-000084500000}"/>
    <cellStyle name="40% - Accent3 2 2 5 2_OATT calc" xfId="25542" xr:uid="{00000000-0005-0000-0000-000085500000}"/>
    <cellStyle name="40% - Accent3 2 2 5 3" xfId="25543" xr:uid="{00000000-0005-0000-0000-000086500000}"/>
    <cellStyle name="40% - Accent3 2 2 5 3 2" xfId="25544" xr:uid="{00000000-0005-0000-0000-000087500000}"/>
    <cellStyle name="40% - Accent3 2 2 5 3 2 2" xfId="25545" xr:uid="{00000000-0005-0000-0000-000088500000}"/>
    <cellStyle name="40% - Accent3 2 2 5 3 2 3" xfId="25546" xr:uid="{00000000-0005-0000-0000-000089500000}"/>
    <cellStyle name="40% - Accent3 2 2 5 3 2_OATT calc" xfId="25547" xr:uid="{00000000-0005-0000-0000-00008A500000}"/>
    <cellStyle name="40% - Accent3 2 2 5 3 3" xfId="25548" xr:uid="{00000000-0005-0000-0000-00008B500000}"/>
    <cellStyle name="40% - Accent3 2 2 5 3 4" xfId="25549" xr:uid="{00000000-0005-0000-0000-00008C500000}"/>
    <cellStyle name="40% - Accent3 2 2 5 3_OATT calc" xfId="25550" xr:uid="{00000000-0005-0000-0000-00008D500000}"/>
    <cellStyle name="40% - Accent3 2 2 5 4" xfId="25551" xr:uid="{00000000-0005-0000-0000-00008E500000}"/>
    <cellStyle name="40% - Accent3 2 2 5 4 2" xfId="25552" xr:uid="{00000000-0005-0000-0000-00008F500000}"/>
    <cellStyle name="40% - Accent3 2 2 5 4 3" xfId="25553" xr:uid="{00000000-0005-0000-0000-000090500000}"/>
    <cellStyle name="40% - Accent3 2 2 5 4_OATT calc" xfId="25554" xr:uid="{00000000-0005-0000-0000-000091500000}"/>
    <cellStyle name="40% - Accent3 2 2 5 5" xfId="25555" xr:uid="{00000000-0005-0000-0000-000092500000}"/>
    <cellStyle name="40% - Accent3 2 2 5 6" xfId="25556" xr:uid="{00000000-0005-0000-0000-000093500000}"/>
    <cellStyle name="40% - Accent3 2 2 5 7" xfId="25557" xr:uid="{00000000-0005-0000-0000-000094500000}"/>
    <cellStyle name="40% - Accent3 2 2 5 8" xfId="25558" xr:uid="{00000000-0005-0000-0000-000095500000}"/>
    <cellStyle name="40% - Accent3 2 2 5 9" xfId="25559" xr:uid="{00000000-0005-0000-0000-000096500000}"/>
    <cellStyle name="40% - Accent3 2 2 5_OATT calc" xfId="25560" xr:uid="{00000000-0005-0000-0000-000097500000}"/>
    <cellStyle name="40% - Accent3 2 2 6" xfId="5182" xr:uid="{00000000-0005-0000-0000-000098500000}"/>
    <cellStyle name="40% - Accent3 2 2 6 2" xfId="25561" xr:uid="{00000000-0005-0000-0000-000099500000}"/>
    <cellStyle name="40% - Accent3 2 2 6 2 2" xfId="25562" xr:uid="{00000000-0005-0000-0000-00009A500000}"/>
    <cellStyle name="40% - Accent3 2 2 6 2 3" xfId="25563" xr:uid="{00000000-0005-0000-0000-00009B500000}"/>
    <cellStyle name="40% - Accent3 2 2 6 2_OATT calc" xfId="25564" xr:uid="{00000000-0005-0000-0000-00009C500000}"/>
    <cellStyle name="40% - Accent3 2 2 6 3" xfId="25565" xr:uid="{00000000-0005-0000-0000-00009D500000}"/>
    <cellStyle name="40% - Accent3 2 2 6 4" xfId="25566" xr:uid="{00000000-0005-0000-0000-00009E500000}"/>
    <cellStyle name="40% - Accent3 2 2 6 5" xfId="25567" xr:uid="{00000000-0005-0000-0000-00009F500000}"/>
    <cellStyle name="40% - Accent3 2 2 6_OATT calc" xfId="25568" xr:uid="{00000000-0005-0000-0000-0000A0500000}"/>
    <cellStyle name="40% - Accent3 2 2 7" xfId="3015" xr:uid="{00000000-0005-0000-0000-0000A1500000}"/>
    <cellStyle name="40% - Accent3 2 2 7 2" xfId="25569" xr:uid="{00000000-0005-0000-0000-0000A2500000}"/>
    <cellStyle name="40% - Accent3 2 2 7 2 2" xfId="25570" xr:uid="{00000000-0005-0000-0000-0000A3500000}"/>
    <cellStyle name="40% - Accent3 2 2 7 2 3" xfId="25571" xr:uid="{00000000-0005-0000-0000-0000A4500000}"/>
    <cellStyle name="40% - Accent3 2 2 7 2_OATT calc" xfId="25572" xr:uid="{00000000-0005-0000-0000-0000A5500000}"/>
    <cellStyle name="40% - Accent3 2 2 7 3" xfId="25573" xr:uid="{00000000-0005-0000-0000-0000A6500000}"/>
    <cellStyle name="40% - Accent3 2 2 7 4" xfId="25574" xr:uid="{00000000-0005-0000-0000-0000A7500000}"/>
    <cellStyle name="40% - Accent3 2 2 7_OATT calc" xfId="25575" xr:uid="{00000000-0005-0000-0000-0000A8500000}"/>
    <cellStyle name="40% - Accent3 2 2 8" xfId="25576" xr:uid="{00000000-0005-0000-0000-0000A9500000}"/>
    <cellStyle name="40% - Accent3 2 2 8 2" xfId="25577" xr:uid="{00000000-0005-0000-0000-0000AA500000}"/>
    <cellStyle name="40% - Accent3 2 2 8 2 2" xfId="25578" xr:uid="{00000000-0005-0000-0000-0000AB500000}"/>
    <cellStyle name="40% - Accent3 2 2 8 2 3" xfId="25579" xr:uid="{00000000-0005-0000-0000-0000AC500000}"/>
    <cellStyle name="40% - Accent3 2 2 8 2_OATT calc" xfId="25580" xr:uid="{00000000-0005-0000-0000-0000AD500000}"/>
    <cellStyle name="40% - Accent3 2 2 8 3" xfId="25581" xr:uid="{00000000-0005-0000-0000-0000AE500000}"/>
    <cellStyle name="40% - Accent3 2 2 8 4" xfId="25582" xr:uid="{00000000-0005-0000-0000-0000AF500000}"/>
    <cellStyle name="40% - Accent3 2 2 8_OATT calc" xfId="25583" xr:uid="{00000000-0005-0000-0000-0000B0500000}"/>
    <cellStyle name="40% - Accent3 2 2 9" xfId="25584" xr:uid="{00000000-0005-0000-0000-0000B1500000}"/>
    <cellStyle name="40% - Accent3 2 2 9 2" xfId="25585" xr:uid="{00000000-0005-0000-0000-0000B2500000}"/>
    <cellStyle name="40% - Accent3 2 2 9 3" xfId="25586" xr:uid="{00000000-0005-0000-0000-0000B3500000}"/>
    <cellStyle name="40% - Accent3 2 2 9_OATT calc" xfId="25587" xr:uid="{00000000-0005-0000-0000-0000B4500000}"/>
    <cellStyle name="40% - Accent3 2 2_OATT calc" xfId="25588" xr:uid="{00000000-0005-0000-0000-0000B5500000}"/>
    <cellStyle name="40% - Accent3 2 3" xfId="3068" xr:uid="{00000000-0005-0000-0000-0000B6500000}"/>
    <cellStyle name="40% - Accent3 2 3 2" xfId="25589" xr:uid="{00000000-0005-0000-0000-0000B7500000}"/>
    <cellStyle name="40% - Accent3 2 3_OATT calc" xfId="25590" xr:uid="{00000000-0005-0000-0000-0000B8500000}"/>
    <cellStyle name="40% - Accent3 2 4" xfId="3112" xr:uid="{00000000-0005-0000-0000-0000B9500000}"/>
    <cellStyle name="40% - Accent3 2 4 10" xfId="25591" xr:uid="{00000000-0005-0000-0000-0000BA500000}"/>
    <cellStyle name="40% - Accent3 2 4 11" xfId="25592" xr:uid="{00000000-0005-0000-0000-0000BB500000}"/>
    <cellStyle name="40% - Accent3 2 4 12" xfId="25593" xr:uid="{00000000-0005-0000-0000-0000BC500000}"/>
    <cellStyle name="40% - Accent3 2 4 2" xfId="3697" xr:uid="{00000000-0005-0000-0000-0000BD500000}"/>
    <cellStyle name="40% - Accent3 2 4 2 10" xfId="25594" xr:uid="{00000000-0005-0000-0000-0000BE500000}"/>
    <cellStyle name="40% - Accent3 2 4 2 11" xfId="25595" xr:uid="{00000000-0005-0000-0000-0000BF500000}"/>
    <cellStyle name="40% - Accent3 2 4 2 2" xfId="4797" xr:uid="{00000000-0005-0000-0000-0000C0500000}"/>
    <cellStyle name="40% - Accent3 2 4 2 2 10" xfId="25596" xr:uid="{00000000-0005-0000-0000-0000C1500000}"/>
    <cellStyle name="40% - Accent3 2 4 2 2 11" xfId="25597" xr:uid="{00000000-0005-0000-0000-0000C2500000}"/>
    <cellStyle name="40% - Accent3 2 4 2 2 2" xfId="25598" xr:uid="{00000000-0005-0000-0000-0000C3500000}"/>
    <cellStyle name="40% - Accent3 2 4 2 2 2 2" xfId="25599" xr:uid="{00000000-0005-0000-0000-0000C4500000}"/>
    <cellStyle name="40% - Accent3 2 4 2 2 2 2 2" xfId="25600" xr:uid="{00000000-0005-0000-0000-0000C5500000}"/>
    <cellStyle name="40% - Accent3 2 4 2 2 2 2 3" xfId="25601" xr:uid="{00000000-0005-0000-0000-0000C6500000}"/>
    <cellStyle name="40% - Accent3 2 4 2 2 2 2_OATT calc" xfId="25602" xr:uid="{00000000-0005-0000-0000-0000C7500000}"/>
    <cellStyle name="40% - Accent3 2 4 2 2 2 3" xfId="25603" xr:uid="{00000000-0005-0000-0000-0000C8500000}"/>
    <cellStyle name="40% - Accent3 2 4 2 2 2 4" xfId="25604" xr:uid="{00000000-0005-0000-0000-0000C9500000}"/>
    <cellStyle name="40% - Accent3 2 4 2 2 2 5" xfId="25605" xr:uid="{00000000-0005-0000-0000-0000CA500000}"/>
    <cellStyle name="40% - Accent3 2 4 2 2 2_OATT calc" xfId="25606" xr:uid="{00000000-0005-0000-0000-0000CB500000}"/>
    <cellStyle name="40% - Accent3 2 4 2 2 3" xfId="25607" xr:uid="{00000000-0005-0000-0000-0000CC500000}"/>
    <cellStyle name="40% - Accent3 2 4 2 2 3 2" xfId="25608" xr:uid="{00000000-0005-0000-0000-0000CD500000}"/>
    <cellStyle name="40% - Accent3 2 4 2 2 3 2 2" xfId="25609" xr:uid="{00000000-0005-0000-0000-0000CE500000}"/>
    <cellStyle name="40% - Accent3 2 4 2 2 3 2 3" xfId="25610" xr:uid="{00000000-0005-0000-0000-0000CF500000}"/>
    <cellStyle name="40% - Accent3 2 4 2 2 3 2_OATT calc" xfId="25611" xr:uid="{00000000-0005-0000-0000-0000D0500000}"/>
    <cellStyle name="40% - Accent3 2 4 2 2 3 3" xfId="25612" xr:uid="{00000000-0005-0000-0000-0000D1500000}"/>
    <cellStyle name="40% - Accent3 2 4 2 2 3 4" xfId="25613" xr:uid="{00000000-0005-0000-0000-0000D2500000}"/>
    <cellStyle name="40% - Accent3 2 4 2 2 3_OATT calc" xfId="25614" xr:uid="{00000000-0005-0000-0000-0000D3500000}"/>
    <cellStyle name="40% - Accent3 2 4 2 2 4" xfId="25615" xr:uid="{00000000-0005-0000-0000-0000D4500000}"/>
    <cellStyle name="40% - Accent3 2 4 2 2 4 2" xfId="25616" xr:uid="{00000000-0005-0000-0000-0000D5500000}"/>
    <cellStyle name="40% - Accent3 2 4 2 2 4 3" xfId="25617" xr:uid="{00000000-0005-0000-0000-0000D6500000}"/>
    <cellStyle name="40% - Accent3 2 4 2 2 4_OATT calc" xfId="25618" xr:uid="{00000000-0005-0000-0000-0000D7500000}"/>
    <cellStyle name="40% - Accent3 2 4 2 2 5" xfId="25619" xr:uid="{00000000-0005-0000-0000-0000D8500000}"/>
    <cellStyle name="40% - Accent3 2 4 2 2 6" xfId="25620" xr:uid="{00000000-0005-0000-0000-0000D9500000}"/>
    <cellStyle name="40% - Accent3 2 4 2 2 7" xfId="25621" xr:uid="{00000000-0005-0000-0000-0000DA500000}"/>
    <cellStyle name="40% - Accent3 2 4 2 2 8" xfId="25622" xr:uid="{00000000-0005-0000-0000-0000DB500000}"/>
    <cellStyle name="40% - Accent3 2 4 2 2 9" xfId="25623" xr:uid="{00000000-0005-0000-0000-0000DC500000}"/>
    <cellStyle name="40% - Accent3 2 4 2 2_OATT calc" xfId="25624" xr:uid="{00000000-0005-0000-0000-0000DD500000}"/>
    <cellStyle name="40% - Accent3 2 4 2 3" xfId="5757" xr:uid="{00000000-0005-0000-0000-0000DE500000}"/>
    <cellStyle name="40% - Accent3 2 4 2 3 2" xfId="25625" xr:uid="{00000000-0005-0000-0000-0000DF500000}"/>
    <cellStyle name="40% - Accent3 2 4 2 3 2 2" xfId="25626" xr:uid="{00000000-0005-0000-0000-0000E0500000}"/>
    <cellStyle name="40% - Accent3 2 4 2 3 2 3" xfId="25627" xr:uid="{00000000-0005-0000-0000-0000E1500000}"/>
    <cellStyle name="40% - Accent3 2 4 2 3 2_OATT calc" xfId="25628" xr:uid="{00000000-0005-0000-0000-0000E2500000}"/>
    <cellStyle name="40% - Accent3 2 4 2 3 3" xfId="25629" xr:uid="{00000000-0005-0000-0000-0000E3500000}"/>
    <cellStyle name="40% - Accent3 2 4 2 3 4" xfId="25630" xr:uid="{00000000-0005-0000-0000-0000E4500000}"/>
    <cellStyle name="40% - Accent3 2 4 2 3 5" xfId="25631" xr:uid="{00000000-0005-0000-0000-0000E5500000}"/>
    <cellStyle name="40% - Accent3 2 4 2 3_OATT calc" xfId="25632" xr:uid="{00000000-0005-0000-0000-0000E6500000}"/>
    <cellStyle name="40% - Accent3 2 4 2 4" xfId="25633" xr:uid="{00000000-0005-0000-0000-0000E7500000}"/>
    <cellStyle name="40% - Accent3 2 4 2 4 2" xfId="25634" xr:uid="{00000000-0005-0000-0000-0000E8500000}"/>
    <cellStyle name="40% - Accent3 2 4 2 4 2 2" xfId="25635" xr:uid="{00000000-0005-0000-0000-0000E9500000}"/>
    <cellStyle name="40% - Accent3 2 4 2 4 2 3" xfId="25636" xr:uid="{00000000-0005-0000-0000-0000EA500000}"/>
    <cellStyle name="40% - Accent3 2 4 2 4 2_OATT calc" xfId="25637" xr:uid="{00000000-0005-0000-0000-0000EB500000}"/>
    <cellStyle name="40% - Accent3 2 4 2 4 3" xfId="25638" xr:uid="{00000000-0005-0000-0000-0000EC500000}"/>
    <cellStyle name="40% - Accent3 2 4 2 4 4" xfId="25639" xr:uid="{00000000-0005-0000-0000-0000ED500000}"/>
    <cellStyle name="40% - Accent3 2 4 2 4_OATT calc" xfId="25640" xr:uid="{00000000-0005-0000-0000-0000EE500000}"/>
    <cellStyle name="40% - Accent3 2 4 2 5" xfId="25641" xr:uid="{00000000-0005-0000-0000-0000EF500000}"/>
    <cellStyle name="40% - Accent3 2 4 2 5 2" xfId="25642" xr:uid="{00000000-0005-0000-0000-0000F0500000}"/>
    <cellStyle name="40% - Accent3 2 4 2 5 3" xfId="25643" xr:uid="{00000000-0005-0000-0000-0000F1500000}"/>
    <cellStyle name="40% - Accent3 2 4 2 5_OATT calc" xfId="25644" xr:uid="{00000000-0005-0000-0000-0000F2500000}"/>
    <cellStyle name="40% - Accent3 2 4 2 6" xfId="25645" xr:uid="{00000000-0005-0000-0000-0000F3500000}"/>
    <cellStyle name="40% - Accent3 2 4 2 7" xfId="25646" xr:uid="{00000000-0005-0000-0000-0000F4500000}"/>
    <cellStyle name="40% - Accent3 2 4 2 8" xfId="25647" xr:uid="{00000000-0005-0000-0000-0000F5500000}"/>
    <cellStyle name="40% - Accent3 2 4 2 9" xfId="25648" xr:uid="{00000000-0005-0000-0000-0000F6500000}"/>
    <cellStyle name="40% - Accent3 2 4 2_OATT calc" xfId="25649" xr:uid="{00000000-0005-0000-0000-0000F7500000}"/>
    <cellStyle name="40% - Accent3 2 4 3" xfId="4379" xr:uid="{00000000-0005-0000-0000-0000F8500000}"/>
    <cellStyle name="40% - Accent3 2 4 3 10" xfId="25650" xr:uid="{00000000-0005-0000-0000-0000F9500000}"/>
    <cellStyle name="40% - Accent3 2 4 3 11" xfId="25651" xr:uid="{00000000-0005-0000-0000-0000FA500000}"/>
    <cellStyle name="40% - Accent3 2 4 3 2" xfId="25652" xr:uid="{00000000-0005-0000-0000-0000FB500000}"/>
    <cellStyle name="40% - Accent3 2 4 3 2 2" xfId="25653" xr:uid="{00000000-0005-0000-0000-0000FC500000}"/>
    <cellStyle name="40% - Accent3 2 4 3 2 2 2" xfId="25654" xr:uid="{00000000-0005-0000-0000-0000FD500000}"/>
    <cellStyle name="40% - Accent3 2 4 3 2 2 3" xfId="25655" xr:uid="{00000000-0005-0000-0000-0000FE500000}"/>
    <cellStyle name="40% - Accent3 2 4 3 2 2_OATT calc" xfId="25656" xr:uid="{00000000-0005-0000-0000-0000FF500000}"/>
    <cellStyle name="40% - Accent3 2 4 3 2 3" xfId="25657" xr:uid="{00000000-0005-0000-0000-000000510000}"/>
    <cellStyle name="40% - Accent3 2 4 3 2 4" xfId="25658" xr:uid="{00000000-0005-0000-0000-000001510000}"/>
    <cellStyle name="40% - Accent3 2 4 3 2 5" xfId="25659" xr:uid="{00000000-0005-0000-0000-000002510000}"/>
    <cellStyle name="40% - Accent3 2 4 3 2_OATT calc" xfId="25660" xr:uid="{00000000-0005-0000-0000-000003510000}"/>
    <cellStyle name="40% - Accent3 2 4 3 3" xfId="25661" xr:uid="{00000000-0005-0000-0000-000004510000}"/>
    <cellStyle name="40% - Accent3 2 4 3 3 2" xfId="25662" xr:uid="{00000000-0005-0000-0000-000005510000}"/>
    <cellStyle name="40% - Accent3 2 4 3 3 2 2" xfId="25663" xr:uid="{00000000-0005-0000-0000-000006510000}"/>
    <cellStyle name="40% - Accent3 2 4 3 3 2 3" xfId="25664" xr:uid="{00000000-0005-0000-0000-000007510000}"/>
    <cellStyle name="40% - Accent3 2 4 3 3 2_OATT calc" xfId="25665" xr:uid="{00000000-0005-0000-0000-000008510000}"/>
    <cellStyle name="40% - Accent3 2 4 3 3 3" xfId="25666" xr:uid="{00000000-0005-0000-0000-000009510000}"/>
    <cellStyle name="40% - Accent3 2 4 3 3 4" xfId="25667" xr:uid="{00000000-0005-0000-0000-00000A510000}"/>
    <cellStyle name="40% - Accent3 2 4 3 3_OATT calc" xfId="25668" xr:uid="{00000000-0005-0000-0000-00000B510000}"/>
    <cellStyle name="40% - Accent3 2 4 3 4" xfId="25669" xr:uid="{00000000-0005-0000-0000-00000C510000}"/>
    <cellStyle name="40% - Accent3 2 4 3 4 2" xfId="25670" xr:uid="{00000000-0005-0000-0000-00000D510000}"/>
    <cellStyle name="40% - Accent3 2 4 3 4 3" xfId="25671" xr:uid="{00000000-0005-0000-0000-00000E510000}"/>
    <cellStyle name="40% - Accent3 2 4 3 4_OATT calc" xfId="25672" xr:uid="{00000000-0005-0000-0000-00000F510000}"/>
    <cellStyle name="40% - Accent3 2 4 3 5" xfId="25673" xr:uid="{00000000-0005-0000-0000-000010510000}"/>
    <cellStyle name="40% - Accent3 2 4 3 6" xfId="25674" xr:uid="{00000000-0005-0000-0000-000011510000}"/>
    <cellStyle name="40% - Accent3 2 4 3 7" xfId="25675" xr:uid="{00000000-0005-0000-0000-000012510000}"/>
    <cellStyle name="40% - Accent3 2 4 3 8" xfId="25676" xr:uid="{00000000-0005-0000-0000-000013510000}"/>
    <cellStyle name="40% - Accent3 2 4 3 9" xfId="25677" xr:uid="{00000000-0005-0000-0000-000014510000}"/>
    <cellStyle name="40% - Accent3 2 4 3_OATT calc" xfId="25678" xr:uid="{00000000-0005-0000-0000-000015510000}"/>
    <cellStyle name="40% - Accent3 2 4 4" xfId="5263" xr:uid="{00000000-0005-0000-0000-000016510000}"/>
    <cellStyle name="40% - Accent3 2 4 4 2" xfId="25679" xr:uid="{00000000-0005-0000-0000-000017510000}"/>
    <cellStyle name="40% - Accent3 2 4 4 2 2" xfId="25680" xr:uid="{00000000-0005-0000-0000-000018510000}"/>
    <cellStyle name="40% - Accent3 2 4 4 2 3" xfId="25681" xr:uid="{00000000-0005-0000-0000-000019510000}"/>
    <cellStyle name="40% - Accent3 2 4 4 2_OATT calc" xfId="25682" xr:uid="{00000000-0005-0000-0000-00001A510000}"/>
    <cellStyle name="40% - Accent3 2 4 4 3" xfId="25683" xr:uid="{00000000-0005-0000-0000-00001B510000}"/>
    <cellStyle name="40% - Accent3 2 4 4 4" xfId="25684" xr:uid="{00000000-0005-0000-0000-00001C510000}"/>
    <cellStyle name="40% - Accent3 2 4 4 5" xfId="25685" xr:uid="{00000000-0005-0000-0000-00001D510000}"/>
    <cellStyle name="40% - Accent3 2 4 4_OATT calc" xfId="25686" xr:uid="{00000000-0005-0000-0000-00001E510000}"/>
    <cellStyle name="40% - Accent3 2 4 5" xfId="25687" xr:uid="{00000000-0005-0000-0000-00001F510000}"/>
    <cellStyle name="40% - Accent3 2 4 5 2" xfId="25688" xr:uid="{00000000-0005-0000-0000-000020510000}"/>
    <cellStyle name="40% - Accent3 2 4 5 2 2" xfId="25689" xr:uid="{00000000-0005-0000-0000-000021510000}"/>
    <cellStyle name="40% - Accent3 2 4 5 2 3" xfId="25690" xr:uid="{00000000-0005-0000-0000-000022510000}"/>
    <cellStyle name="40% - Accent3 2 4 5 2_OATT calc" xfId="25691" xr:uid="{00000000-0005-0000-0000-000023510000}"/>
    <cellStyle name="40% - Accent3 2 4 5 3" xfId="25692" xr:uid="{00000000-0005-0000-0000-000024510000}"/>
    <cellStyle name="40% - Accent3 2 4 5 4" xfId="25693" xr:uid="{00000000-0005-0000-0000-000025510000}"/>
    <cellStyle name="40% - Accent3 2 4 5_OATT calc" xfId="25694" xr:uid="{00000000-0005-0000-0000-000026510000}"/>
    <cellStyle name="40% - Accent3 2 4 6" xfId="25695" xr:uid="{00000000-0005-0000-0000-000027510000}"/>
    <cellStyle name="40% - Accent3 2 4 6 2" xfId="25696" xr:uid="{00000000-0005-0000-0000-000028510000}"/>
    <cellStyle name="40% - Accent3 2 4 6 3" xfId="25697" xr:uid="{00000000-0005-0000-0000-000029510000}"/>
    <cellStyle name="40% - Accent3 2 4 6_OATT calc" xfId="25698" xr:uid="{00000000-0005-0000-0000-00002A510000}"/>
    <cellStyle name="40% - Accent3 2 4 7" xfId="25699" xr:uid="{00000000-0005-0000-0000-00002B510000}"/>
    <cellStyle name="40% - Accent3 2 4 8" xfId="25700" xr:uid="{00000000-0005-0000-0000-00002C510000}"/>
    <cellStyle name="40% - Accent3 2 4 9" xfId="25701" xr:uid="{00000000-0005-0000-0000-00002D510000}"/>
    <cellStyle name="40% - Accent3 2 4_OATT calc" xfId="25702" xr:uid="{00000000-0005-0000-0000-00002E510000}"/>
    <cellStyle name="40% - Accent3 2 5" xfId="4204" xr:uid="{00000000-0005-0000-0000-00002F510000}"/>
    <cellStyle name="40% - Accent3 2 5 2" xfId="25703" xr:uid="{00000000-0005-0000-0000-000030510000}"/>
    <cellStyle name="40% - Accent3 2 5 2 2" xfId="25704" xr:uid="{00000000-0005-0000-0000-000031510000}"/>
    <cellStyle name="40% - Accent3 2 5 2 3" xfId="25705" xr:uid="{00000000-0005-0000-0000-000032510000}"/>
    <cellStyle name="40% - Accent3 2 5 2_OATT calc" xfId="25706" xr:uid="{00000000-0005-0000-0000-000033510000}"/>
    <cellStyle name="40% - Accent3 2 5 3" xfId="25707" xr:uid="{00000000-0005-0000-0000-000034510000}"/>
    <cellStyle name="40% - Accent3 2 5 4" xfId="25708" xr:uid="{00000000-0005-0000-0000-000035510000}"/>
    <cellStyle name="40% - Accent3 2 5 5" xfId="25709" xr:uid="{00000000-0005-0000-0000-000036510000}"/>
    <cellStyle name="40% - Accent3 2 5_OATT calc" xfId="25710" xr:uid="{00000000-0005-0000-0000-000037510000}"/>
    <cellStyle name="40% - Accent3 2 6" xfId="4096" xr:uid="{00000000-0005-0000-0000-000038510000}"/>
    <cellStyle name="40% - Accent3 2 6 2" xfId="6028" xr:uid="{00000000-0005-0000-0000-000039510000}"/>
    <cellStyle name="40% - Accent3 2 6 2 2" xfId="25711" xr:uid="{00000000-0005-0000-0000-00003A510000}"/>
    <cellStyle name="40% - Accent3 2 6 2 3" xfId="25712" xr:uid="{00000000-0005-0000-0000-00003B510000}"/>
    <cellStyle name="40% - Accent3 2 6 2_OATT calc" xfId="25713" xr:uid="{00000000-0005-0000-0000-00003C510000}"/>
    <cellStyle name="40% - Accent3 2 6 3" xfId="25714" xr:uid="{00000000-0005-0000-0000-00003D510000}"/>
    <cellStyle name="40% - Accent3 2 6 4" xfId="25715" xr:uid="{00000000-0005-0000-0000-00003E510000}"/>
    <cellStyle name="40% - Accent3 2 6_OATT calc" xfId="25716" xr:uid="{00000000-0005-0000-0000-00003F510000}"/>
    <cellStyle name="40% - Accent3 2 7" xfId="2960" xr:uid="{00000000-0005-0000-0000-000040510000}"/>
    <cellStyle name="40% - Accent3 2 7 2" xfId="25717" xr:uid="{00000000-0005-0000-0000-000041510000}"/>
    <cellStyle name="40% - Accent3 2 7 3" xfId="25718" xr:uid="{00000000-0005-0000-0000-000042510000}"/>
    <cellStyle name="40% - Accent3 2 7_OATT calc" xfId="25719" xr:uid="{00000000-0005-0000-0000-000043510000}"/>
    <cellStyle name="40% - Accent3 2 8" xfId="25720" xr:uid="{00000000-0005-0000-0000-000044510000}"/>
    <cellStyle name="40% - Accent3 2 9" xfId="25721" xr:uid="{00000000-0005-0000-0000-000045510000}"/>
    <cellStyle name="40% - Accent3 2_OATT calc" xfId="25722" xr:uid="{00000000-0005-0000-0000-000046510000}"/>
    <cellStyle name="40% - Accent3 20" xfId="25723" xr:uid="{00000000-0005-0000-0000-000047510000}"/>
    <cellStyle name="40% - Accent3 21" xfId="25724" xr:uid="{00000000-0005-0000-0000-000048510000}"/>
    <cellStyle name="40% - Accent3 22" xfId="25725" xr:uid="{00000000-0005-0000-0000-000049510000}"/>
    <cellStyle name="40% - Accent3 23" xfId="25726" xr:uid="{00000000-0005-0000-0000-00004A510000}"/>
    <cellStyle name="40% - Accent3 24" xfId="25727" xr:uid="{00000000-0005-0000-0000-00004B510000}"/>
    <cellStyle name="40% - Accent3 25" xfId="25728" xr:uid="{00000000-0005-0000-0000-00004C510000}"/>
    <cellStyle name="40% - Accent3 26" xfId="25729" xr:uid="{00000000-0005-0000-0000-00004D510000}"/>
    <cellStyle name="40% - Accent3 27" xfId="25730" xr:uid="{00000000-0005-0000-0000-00004E510000}"/>
    <cellStyle name="40% - Accent3 28" xfId="25731" xr:uid="{00000000-0005-0000-0000-00004F510000}"/>
    <cellStyle name="40% - Accent3 29" xfId="25732" xr:uid="{00000000-0005-0000-0000-000050510000}"/>
    <cellStyle name="40% - Accent3 3" xfId="55" xr:uid="{00000000-0005-0000-0000-000051510000}"/>
    <cellStyle name="40% - Accent3 3 10" xfId="25733" xr:uid="{00000000-0005-0000-0000-000052510000}"/>
    <cellStyle name="40% - Accent3 3 11" xfId="25734" xr:uid="{00000000-0005-0000-0000-000053510000}"/>
    <cellStyle name="40% - Accent3 3 12" xfId="25735" xr:uid="{00000000-0005-0000-0000-000054510000}"/>
    <cellStyle name="40% - Accent3 3 13" xfId="25736" xr:uid="{00000000-0005-0000-0000-000055510000}"/>
    <cellStyle name="40% - Accent3 3 14" xfId="25737" xr:uid="{00000000-0005-0000-0000-000056510000}"/>
    <cellStyle name="40% - Accent3 3 15" xfId="25738" xr:uid="{00000000-0005-0000-0000-000057510000}"/>
    <cellStyle name="40% - Accent3 3 2" xfId="56" xr:uid="{00000000-0005-0000-0000-000058510000}"/>
    <cellStyle name="40% - Accent3 3 2 10" xfId="25739" xr:uid="{00000000-0005-0000-0000-000059510000}"/>
    <cellStyle name="40% - Accent3 3 2 11" xfId="25740" xr:uid="{00000000-0005-0000-0000-00005A510000}"/>
    <cellStyle name="40% - Accent3 3 2 12" xfId="25741" xr:uid="{00000000-0005-0000-0000-00005B510000}"/>
    <cellStyle name="40% - Accent3 3 2 13" xfId="25742" xr:uid="{00000000-0005-0000-0000-00005C510000}"/>
    <cellStyle name="40% - Accent3 3 2 14" xfId="25743" xr:uid="{00000000-0005-0000-0000-00005D510000}"/>
    <cellStyle name="40% - Accent3 3 2 2" xfId="3172" xr:uid="{00000000-0005-0000-0000-00005E510000}"/>
    <cellStyle name="40% - Accent3 3 2 2 10" xfId="25744" xr:uid="{00000000-0005-0000-0000-00005F510000}"/>
    <cellStyle name="40% - Accent3 3 2 2 11" xfId="25745" xr:uid="{00000000-0005-0000-0000-000060510000}"/>
    <cellStyle name="40% - Accent3 3 2 2 12" xfId="25746" xr:uid="{00000000-0005-0000-0000-000061510000}"/>
    <cellStyle name="40% - Accent3 3 2 2 2" xfId="3760" xr:uid="{00000000-0005-0000-0000-000062510000}"/>
    <cellStyle name="40% - Accent3 3 2 2 2 10" xfId="25747" xr:uid="{00000000-0005-0000-0000-000063510000}"/>
    <cellStyle name="40% - Accent3 3 2 2 2 11" xfId="25748" xr:uid="{00000000-0005-0000-0000-000064510000}"/>
    <cellStyle name="40% - Accent3 3 2 2 2 2" xfId="4861" xr:uid="{00000000-0005-0000-0000-000065510000}"/>
    <cellStyle name="40% - Accent3 3 2 2 2 2 10" xfId="25749" xr:uid="{00000000-0005-0000-0000-000066510000}"/>
    <cellStyle name="40% - Accent3 3 2 2 2 2 11" xfId="25750" xr:uid="{00000000-0005-0000-0000-000067510000}"/>
    <cellStyle name="40% - Accent3 3 2 2 2 2 2" xfId="25751" xr:uid="{00000000-0005-0000-0000-000068510000}"/>
    <cellStyle name="40% - Accent3 3 2 2 2 2 2 2" xfId="25752" xr:uid="{00000000-0005-0000-0000-000069510000}"/>
    <cellStyle name="40% - Accent3 3 2 2 2 2 2 2 2" xfId="25753" xr:uid="{00000000-0005-0000-0000-00006A510000}"/>
    <cellStyle name="40% - Accent3 3 2 2 2 2 2 2 3" xfId="25754" xr:uid="{00000000-0005-0000-0000-00006B510000}"/>
    <cellStyle name="40% - Accent3 3 2 2 2 2 2 2_OATT calc" xfId="25755" xr:uid="{00000000-0005-0000-0000-00006C510000}"/>
    <cellStyle name="40% - Accent3 3 2 2 2 2 2 3" xfId="25756" xr:uid="{00000000-0005-0000-0000-00006D510000}"/>
    <cellStyle name="40% - Accent3 3 2 2 2 2 2 4" xfId="25757" xr:uid="{00000000-0005-0000-0000-00006E510000}"/>
    <cellStyle name="40% - Accent3 3 2 2 2 2 2 5" xfId="25758" xr:uid="{00000000-0005-0000-0000-00006F510000}"/>
    <cellStyle name="40% - Accent3 3 2 2 2 2 2_OATT calc" xfId="25759" xr:uid="{00000000-0005-0000-0000-000070510000}"/>
    <cellStyle name="40% - Accent3 3 2 2 2 2 3" xfId="25760" xr:uid="{00000000-0005-0000-0000-000071510000}"/>
    <cellStyle name="40% - Accent3 3 2 2 2 2 3 2" xfId="25761" xr:uid="{00000000-0005-0000-0000-000072510000}"/>
    <cellStyle name="40% - Accent3 3 2 2 2 2 3 2 2" xfId="25762" xr:uid="{00000000-0005-0000-0000-000073510000}"/>
    <cellStyle name="40% - Accent3 3 2 2 2 2 3 2 3" xfId="25763" xr:uid="{00000000-0005-0000-0000-000074510000}"/>
    <cellStyle name="40% - Accent3 3 2 2 2 2 3 2_OATT calc" xfId="25764" xr:uid="{00000000-0005-0000-0000-000075510000}"/>
    <cellStyle name="40% - Accent3 3 2 2 2 2 3 3" xfId="25765" xr:uid="{00000000-0005-0000-0000-000076510000}"/>
    <cellStyle name="40% - Accent3 3 2 2 2 2 3 4" xfId="25766" xr:uid="{00000000-0005-0000-0000-000077510000}"/>
    <cellStyle name="40% - Accent3 3 2 2 2 2 3_OATT calc" xfId="25767" xr:uid="{00000000-0005-0000-0000-000078510000}"/>
    <cellStyle name="40% - Accent3 3 2 2 2 2 4" xfId="25768" xr:uid="{00000000-0005-0000-0000-000079510000}"/>
    <cellStyle name="40% - Accent3 3 2 2 2 2 4 2" xfId="25769" xr:uid="{00000000-0005-0000-0000-00007A510000}"/>
    <cellStyle name="40% - Accent3 3 2 2 2 2 4 3" xfId="25770" xr:uid="{00000000-0005-0000-0000-00007B510000}"/>
    <cellStyle name="40% - Accent3 3 2 2 2 2 4_OATT calc" xfId="25771" xr:uid="{00000000-0005-0000-0000-00007C510000}"/>
    <cellStyle name="40% - Accent3 3 2 2 2 2 5" xfId="25772" xr:uid="{00000000-0005-0000-0000-00007D510000}"/>
    <cellStyle name="40% - Accent3 3 2 2 2 2 6" xfId="25773" xr:uid="{00000000-0005-0000-0000-00007E510000}"/>
    <cellStyle name="40% - Accent3 3 2 2 2 2 7" xfId="25774" xr:uid="{00000000-0005-0000-0000-00007F510000}"/>
    <cellStyle name="40% - Accent3 3 2 2 2 2 8" xfId="25775" xr:uid="{00000000-0005-0000-0000-000080510000}"/>
    <cellStyle name="40% - Accent3 3 2 2 2 2 9" xfId="25776" xr:uid="{00000000-0005-0000-0000-000081510000}"/>
    <cellStyle name="40% - Accent3 3 2 2 2 2_OATT calc" xfId="25777" xr:uid="{00000000-0005-0000-0000-000082510000}"/>
    <cellStyle name="40% - Accent3 3 2 2 2 3" xfId="5820" xr:uid="{00000000-0005-0000-0000-000083510000}"/>
    <cellStyle name="40% - Accent3 3 2 2 2 3 2" xfId="25778" xr:uid="{00000000-0005-0000-0000-000084510000}"/>
    <cellStyle name="40% - Accent3 3 2 2 2 3 2 2" xfId="25779" xr:uid="{00000000-0005-0000-0000-000085510000}"/>
    <cellStyle name="40% - Accent3 3 2 2 2 3 2 3" xfId="25780" xr:uid="{00000000-0005-0000-0000-000086510000}"/>
    <cellStyle name="40% - Accent3 3 2 2 2 3 2_OATT calc" xfId="25781" xr:uid="{00000000-0005-0000-0000-000087510000}"/>
    <cellStyle name="40% - Accent3 3 2 2 2 3 3" xfId="25782" xr:uid="{00000000-0005-0000-0000-000088510000}"/>
    <cellStyle name="40% - Accent3 3 2 2 2 3 4" xfId="25783" xr:uid="{00000000-0005-0000-0000-000089510000}"/>
    <cellStyle name="40% - Accent3 3 2 2 2 3 5" xfId="25784" xr:uid="{00000000-0005-0000-0000-00008A510000}"/>
    <cellStyle name="40% - Accent3 3 2 2 2 3_OATT calc" xfId="25785" xr:uid="{00000000-0005-0000-0000-00008B510000}"/>
    <cellStyle name="40% - Accent3 3 2 2 2 4" xfId="25786" xr:uid="{00000000-0005-0000-0000-00008C510000}"/>
    <cellStyle name="40% - Accent3 3 2 2 2 4 2" xfId="25787" xr:uid="{00000000-0005-0000-0000-00008D510000}"/>
    <cellStyle name="40% - Accent3 3 2 2 2 4 2 2" xfId="25788" xr:uid="{00000000-0005-0000-0000-00008E510000}"/>
    <cellStyle name="40% - Accent3 3 2 2 2 4 2 3" xfId="25789" xr:uid="{00000000-0005-0000-0000-00008F510000}"/>
    <cellStyle name="40% - Accent3 3 2 2 2 4 2_OATT calc" xfId="25790" xr:uid="{00000000-0005-0000-0000-000090510000}"/>
    <cellStyle name="40% - Accent3 3 2 2 2 4 3" xfId="25791" xr:uid="{00000000-0005-0000-0000-000091510000}"/>
    <cellStyle name="40% - Accent3 3 2 2 2 4 4" xfId="25792" xr:uid="{00000000-0005-0000-0000-000092510000}"/>
    <cellStyle name="40% - Accent3 3 2 2 2 4_OATT calc" xfId="25793" xr:uid="{00000000-0005-0000-0000-000093510000}"/>
    <cellStyle name="40% - Accent3 3 2 2 2 5" xfId="25794" xr:uid="{00000000-0005-0000-0000-000094510000}"/>
    <cellStyle name="40% - Accent3 3 2 2 2 5 2" xfId="25795" xr:uid="{00000000-0005-0000-0000-000095510000}"/>
    <cellStyle name="40% - Accent3 3 2 2 2 5 3" xfId="25796" xr:uid="{00000000-0005-0000-0000-000096510000}"/>
    <cellStyle name="40% - Accent3 3 2 2 2 5_OATT calc" xfId="25797" xr:uid="{00000000-0005-0000-0000-000097510000}"/>
    <cellStyle name="40% - Accent3 3 2 2 2 6" xfId="25798" xr:uid="{00000000-0005-0000-0000-000098510000}"/>
    <cellStyle name="40% - Accent3 3 2 2 2 7" xfId="25799" xr:uid="{00000000-0005-0000-0000-000099510000}"/>
    <cellStyle name="40% - Accent3 3 2 2 2 8" xfId="25800" xr:uid="{00000000-0005-0000-0000-00009A510000}"/>
    <cellStyle name="40% - Accent3 3 2 2 2 9" xfId="25801" xr:uid="{00000000-0005-0000-0000-00009B510000}"/>
    <cellStyle name="40% - Accent3 3 2 2 2_OATT calc" xfId="25802" xr:uid="{00000000-0005-0000-0000-00009C510000}"/>
    <cellStyle name="40% - Accent3 3 2 2 3" xfId="4443" xr:uid="{00000000-0005-0000-0000-00009D510000}"/>
    <cellStyle name="40% - Accent3 3 2 2 3 10" xfId="25803" xr:uid="{00000000-0005-0000-0000-00009E510000}"/>
    <cellStyle name="40% - Accent3 3 2 2 3 11" xfId="25804" xr:uid="{00000000-0005-0000-0000-00009F510000}"/>
    <cellStyle name="40% - Accent3 3 2 2 3 2" xfId="25805" xr:uid="{00000000-0005-0000-0000-0000A0510000}"/>
    <cellStyle name="40% - Accent3 3 2 2 3 2 2" xfId="25806" xr:uid="{00000000-0005-0000-0000-0000A1510000}"/>
    <cellStyle name="40% - Accent3 3 2 2 3 2 2 2" xfId="25807" xr:uid="{00000000-0005-0000-0000-0000A2510000}"/>
    <cellStyle name="40% - Accent3 3 2 2 3 2 2 3" xfId="25808" xr:uid="{00000000-0005-0000-0000-0000A3510000}"/>
    <cellStyle name="40% - Accent3 3 2 2 3 2 2_OATT calc" xfId="25809" xr:uid="{00000000-0005-0000-0000-0000A4510000}"/>
    <cellStyle name="40% - Accent3 3 2 2 3 2 3" xfId="25810" xr:uid="{00000000-0005-0000-0000-0000A5510000}"/>
    <cellStyle name="40% - Accent3 3 2 2 3 2 4" xfId="25811" xr:uid="{00000000-0005-0000-0000-0000A6510000}"/>
    <cellStyle name="40% - Accent3 3 2 2 3 2 5" xfId="25812" xr:uid="{00000000-0005-0000-0000-0000A7510000}"/>
    <cellStyle name="40% - Accent3 3 2 2 3 2_OATT calc" xfId="25813" xr:uid="{00000000-0005-0000-0000-0000A8510000}"/>
    <cellStyle name="40% - Accent3 3 2 2 3 3" xfId="25814" xr:uid="{00000000-0005-0000-0000-0000A9510000}"/>
    <cellStyle name="40% - Accent3 3 2 2 3 3 2" xfId="25815" xr:uid="{00000000-0005-0000-0000-0000AA510000}"/>
    <cellStyle name="40% - Accent3 3 2 2 3 3 2 2" xfId="25816" xr:uid="{00000000-0005-0000-0000-0000AB510000}"/>
    <cellStyle name="40% - Accent3 3 2 2 3 3 2 3" xfId="25817" xr:uid="{00000000-0005-0000-0000-0000AC510000}"/>
    <cellStyle name="40% - Accent3 3 2 2 3 3 2_OATT calc" xfId="25818" xr:uid="{00000000-0005-0000-0000-0000AD510000}"/>
    <cellStyle name="40% - Accent3 3 2 2 3 3 3" xfId="25819" xr:uid="{00000000-0005-0000-0000-0000AE510000}"/>
    <cellStyle name="40% - Accent3 3 2 2 3 3 4" xfId="25820" xr:uid="{00000000-0005-0000-0000-0000AF510000}"/>
    <cellStyle name="40% - Accent3 3 2 2 3 3_OATT calc" xfId="25821" xr:uid="{00000000-0005-0000-0000-0000B0510000}"/>
    <cellStyle name="40% - Accent3 3 2 2 3 4" xfId="25822" xr:uid="{00000000-0005-0000-0000-0000B1510000}"/>
    <cellStyle name="40% - Accent3 3 2 2 3 4 2" xfId="25823" xr:uid="{00000000-0005-0000-0000-0000B2510000}"/>
    <cellStyle name="40% - Accent3 3 2 2 3 4 3" xfId="25824" xr:uid="{00000000-0005-0000-0000-0000B3510000}"/>
    <cellStyle name="40% - Accent3 3 2 2 3 4_OATT calc" xfId="25825" xr:uid="{00000000-0005-0000-0000-0000B4510000}"/>
    <cellStyle name="40% - Accent3 3 2 2 3 5" xfId="25826" xr:uid="{00000000-0005-0000-0000-0000B5510000}"/>
    <cellStyle name="40% - Accent3 3 2 2 3 6" xfId="25827" xr:uid="{00000000-0005-0000-0000-0000B6510000}"/>
    <cellStyle name="40% - Accent3 3 2 2 3 7" xfId="25828" xr:uid="{00000000-0005-0000-0000-0000B7510000}"/>
    <cellStyle name="40% - Accent3 3 2 2 3 8" xfId="25829" xr:uid="{00000000-0005-0000-0000-0000B8510000}"/>
    <cellStyle name="40% - Accent3 3 2 2 3 9" xfId="25830" xr:uid="{00000000-0005-0000-0000-0000B9510000}"/>
    <cellStyle name="40% - Accent3 3 2 2 3_OATT calc" xfId="25831" xr:uid="{00000000-0005-0000-0000-0000BA510000}"/>
    <cellStyle name="40% - Accent3 3 2 2 4" xfId="5343" xr:uid="{00000000-0005-0000-0000-0000BB510000}"/>
    <cellStyle name="40% - Accent3 3 2 2 4 2" xfId="25832" xr:uid="{00000000-0005-0000-0000-0000BC510000}"/>
    <cellStyle name="40% - Accent3 3 2 2 4 2 2" xfId="25833" xr:uid="{00000000-0005-0000-0000-0000BD510000}"/>
    <cellStyle name="40% - Accent3 3 2 2 4 2 3" xfId="25834" xr:uid="{00000000-0005-0000-0000-0000BE510000}"/>
    <cellStyle name="40% - Accent3 3 2 2 4 2_OATT calc" xfId="25835" xr:uid="{00000000-0005-0000-0000-0000BF510000}"/>
    <cellStyle name="40% - Accent3 3 2 2 4 3" xfId="25836" xr:uid="{00000000-0005-0000-0000-0000C0510000}"/>
    <cellStyle name="40% - Accent3 3 2 2 4 4" xfId="25837" xr:uid="{00000000-0005-0000-0000-0000C1510000}"/>
    <cellStyle name="40% - Accent3 3 2 2 4 5" xfId="25838" xr:uid="{00000000-0005-0000-0000-0000C2510000}"/>
    <cellStyle name="40% - Accent3 3 2 2 4_OATT calc" xfId="25839" xr:uid="{00000000-0005-0000-0000-0000C3510000}"/>
    <cellStyle name="40% - Accent3 3 2 2 5" xfId="25840" xr:uid="{00000000-0005-0000-0000-0000C4510000}"/>
    <cellStyle name="40% - Accent3 3 2 2 5 2" xfId="25841" xr:uid="{00000000-0005-0000-0000-0000C5510000}"/>
    <cellStyle name="40% - Accent3 3 2 2 5 2 2" xfId="25842" xr:uid="{00000000-0005-0000-0000-0000C6510000}"/>
    <cellStyle name="40% - Accent3 3 2 2 5 2 3" xfId="25843" xr:uid="{00000000-0005-0000-0000-0000C7510000}"/>
    <cellStyle name="40% - Accent3 3 2 2 5 2_OATT calc" xfId="25844" xr:uid="{00000000-0005-0000-0000-0000C8510000}"/>
    <cellStyle name="40% - Accent3 3 2 2 5 3" xfId="25845" xr:uid="{00000000-0005-0000-0000-0000C9510000}"/>
    <cellStyle name="40% - Accent3 3 2 2 5 4" xfId="25846" xr:uid="{00000000-0005-0000-0000-0000CA510000}"/>
    <cellStyle name="40% - Accent3 3 2 2 5_OATT calc" xfId="25847" xr:uid="{00000000-0005-0000-0000-0000CB510000}"/>
    <cellStyle name="40% - Accent3 3 2 2 6" xfId="25848" xr:uid="{00000000-0005-0000-0000-0000CC510000}"/>
    <cellStyle name="40% - Accent3 3 2 2 6 2" xfId="25849" xr:uid="{00000000-0005-0000-0000-0000CD510000}"/>
    <cellStyle name="40% - Accent3 3 2 2 6 3" xfId="25850" xr:uid="{00000000-0005-0000-0000-0000CE510000}"/>
    <cellStyle name="40% - Accent3 3 2 2 6_OATT calc" xfId="25851" xr:uid="{00000000-0005-0000-0000-0000CF510000}"/>
    <cellStyle name="40% - Accent3 3 2 2 7" xfId="25852" xr:uid="{00000000-0005-0000-0000-0000D0510000}"/>
    <cellStyle name="40% - Accent3 3 2 2 8" xfId="25853" xr:uid="{00000000-0005-0000-0000-0000D1510000}"/>
    <cellStyle name="40% - Accent3 3 2 2 9" xfId="25854" xr:uid="{00000000-0005-0000-0000-0000D2510000}"/>
    <cellStyle name="40% - Accent3 3 2 2_OATT calc" xfId="25855" xr:uid="{00000000-0005-0000-0000-0000D3510000}"/>
    <cellStyle name="40% - Accent3 3 2 3" xfId="3331" xr:uid="{00000000-0005-0000-0000-0000D4510000}"/>
    <cellStyle name="40% - Accent3 3 2 3 10" xfId="25856" xr:uid="{00000000-0005-0000-0000-0000D5510000}"/>
    <cellStyle name="40% - Accent3 3 2 3 11" xfId="25857" xr:uid="{00000000-0005-0000-0000-0000D6510000}"/>
    <cellStyle name="40% - Accent3 3 2 3 12" xfId="25858" xr:uid="{00000000-0005-0000-0000-0000D7510000}"/>
    <cellStyle name="40% - Accent3 3 2 3 2" xfId="3913" xr:uid="{00000000-0005-0000-0000-0000D8510000}"/>
    <cellStyle name="40% - Accent3 3 2 3 2 10" xfId="25859" xr:uid="{00000000-0005-0000-0000-0000D9510000}"/>
    <cellStyle name="40% - Accent3 3 2 3 2 11" xfId="25860" xr:uid="{00000000-0005-0000-0000-0000DA510000}"/>
    <cellStyle name="40% - Accent3 3 2 3 2 2" xfId="5014" xr:uid="{00000000-0005-0000-0000-0000DB510000}"/>
    <cellStyle name="40% - Accent3 3 2 3 2 2 10" xfId="25861" xr:uid="{00000000-0005-0000-0000-0000DC510000}"/>
    <cellStyle name="40% - Accent3 3 2 3 2 2 11" xfId="25862" xr:uid="{00000000-0005-0000-0000-0000DD510000}"/>
    <cellStyle name="40% - Accent3 3 2 3 2 2 2" xfId="25863" xr:uid="{00000000-0005-0000-0000-0000DE510000}"/>
    <cellStyle name="40% - Accent3 3 2 3 2 2 2 2" xfId="25864" xr:uid="{00000000-0005-0000-0000-0000DF510000}"/>
    <cellStyle name="40% - Accent3 3 2 3 2 2 2 2 2" xfId="25865" xr:uid="{00000000-0005-0000-0000-0000E0510000}"/>
    <cellStyle name="40% - Accent3 3 2 3 2 2 2 2 3" xfId="25866" xr:uid="{00000000-0005-0000-0000-0000E1510000}"/>
    <cellStyle name="40% - Accent3 3 2 3 2 2 2 2_OATT calc" xfId="25867" xr:uid="{00000000-0005-0000-0000-0000E2510000}"/>
    <cellStyle name="40% - Accent3 3 2 3 2 2 2 3" xfId="25868" xr:uid="{00000000-0005-0000-0000-0000E3510000}"/>
    <cellStyle name="40% - Accent3 3 2 3 2 2 2 4" xfId="25869" xr:uid="{00000000-0005-0000-0000-0000E4510000}"/>
    <cellStyle name="40% - Accent3 3 2 3 2 2 2 5" xfId="25870" xr:uid="{00000000-0005-0000-0000-0000E5510000}"/>
    <cellStyle name="40% - Accent3 3 2 3 2 2 2_OATT calc" xfId="25871" xr:uid="{00000000-0005-0000-0000-0000E6510000}"/>
    <cellStyle name="40% - Accent3 3 2 3 2 2 3" xfId="25872" xr:uid="{00000000-0005-0000-0000-0000E7510000}"/>
    <cellStyle name="40% - Accent3 3 2 3 2 2 3 2" xfId="25873" xr:uid="{00000000-0005-0000-0000-0000E8510000}"/>
    <cellStyle name="40% - Accent3 3 2 3 2 2 3 2 2" xfId="25874" xr:uid="{00000000-0005-0000-0000-0000E9510000}"/>
    <cellStyle name="40% - Accent3 3 2 3 2 2 3 2 3" xfId="25875" xr:uid="{00000000-0005-0000-0000-0000EA510000}"/>
    <cellStyle name="40% - Accent3 3 2 3 2 2 3 2_OATT calc" xfId="25876" xr:uid="{00000000-0005-0000-0000-0000EB510000}"/>
    <cellStyle name="40% - Accent3 3 2 3 2 2 3 3" xfId="25877" xr:uid="{00000000-0005-0000-0000-0000EC510000}"/>
    <cellStyle name="40% - Accent3 3 2 3 2 2 3 4" xfId="25878" xr:uid="{00000000-0005-0000-0000-0000ED510000}"/>
    <cellStyle name="40% - Accent3 3 2 3 2 2 3_OATT calc" xfId="25879" xr:uid="{00000000-0005-0000-0000-0000EE510000}"/>
    <cellStyle name="40% - Accent3 3 2 3 2 2 4" xfId="25880" xr:uid="{00000000-0005-0000-0000-0000EF510000}"/>
    <cellStyle name="40% - Accent3 3 2 3 2 2 4 2" xfId="25881" xr:uid="{00000000-0005-0000-0000-0000F0510000}"/>
    <cellStyle name="40% - Accent3 3 2 3 2 2 4 3" xfId="25882" xr:uid="{00000000-0005-0000-0000-0000F1510000}"/>
    <cellStyle name="40% - Accent3 3 2 3 2 2 4_OATT calc" xfId="25883" xr:uid="{00000000-0005-0000-0000-0000F2510000}"/>
    <cellStyle name="40% - Accent3 3 2 3 2 2 5" xfId="25884" xr:uid="{00000000-0005-0000-0000-0000F3510000}"/>
    <cellStyle name="40% - Accent3 3 2 3 2 2 6" xfId="25885" xr:uid="{00000000-0005-0000-0000-0000F4510000}"/>
    <cellStyle name="40% - Accent3 3 2 3 2 2 7" xfId="25886" xr:uid="{00000000-0005-0000-0000-0000F5510000}"/>
    <cellStyle name="40% - Accent3 3 2 3 2 2 8" xfId="25887" xr:uid="{00000000-0005-0000-0000-0000F6510000}"/>
    <cellStyle name="40% - Accent3 3 2 3 2 2 9" xfId="25888" xr:uid="{00000000-0005-0000-0000-0000F7510000}"/>
    <cellStyle name="40% - Accent3 3 2 3 2 2_OATT calc" xfId="25889" xr:uid="{00000000-0005-0000-0000-0000F8510000}"/>
    <cellStyle name="40% - Accent3 3 2 3 2 3" xfId="5969" xr:uid="{00000000-0005-0000-0000-0000F9510000}"/>
    <cellStyle name="40% - Accent3 3 2 3 2 3 2" xfId="25890" xr:uid="{00000000-0005-0000-0000-0000FA510000}"/>
    <cellStyle name="40% - Accent3 3 2 3 2 3 2 2" xfId="25891" xr:uid="{00000000-0005-0000-0000-0000FB510000}"/>
    <cellStyle name="40% - Accent3 3 2 3 2 3 2 3" xfId="25892" xr:uid="{00000000-0005-0000-0000-0000FC510000}"/>
    <cellStyle name="40% - Accent3 3 2 3 2 3 2_OATT calc" xfId="25893" xr:uid="{00000000-0005-0000-0000-0000FD510000}"/>
    <cellStyle name="40% - Accent3 3 2 3 2 3 3" xfId="25894" xr:uid="{00000000-0005-0000-0000-0000FE510000}"/>
    <cellStyle name="40% - Accent3 3 2 3 2 3 4" xfId="25895" xr:uid="{00000000-0005-0000-0000-0000FF510000}"/>
    <cellStyle name="40% - Accent3 3 2 3 2 3 5" xfId="25896" xr:uid="{00000000-0005-0000-0000-000000520000}"/>
    <cellStyle name="40% - Accent3 3 2 3 2 3_OATT calc" xfId="25897" xr:uid="{00000000-0005-0000-0000-000001520000}"/>
    <cellStyle name="40% - Accent3 3 2 3 2 4" xfId="25898" xr:uid="{00000000-0005-0000-0000-000002520000}"/>
    <cellStyle name="40% - Accent3 3 2 3 2 4 2" xfId="25899" xr:uid="{00000000-0005-0000-0000-000003520000}"/>
    <cellStyle name="40% - Accent3 3 2 3 2 4 2 2" xfId="25900" xr:uid="{00000000-0005-0000-0000-000004520000}"/>
    <cellStyle name="40% - Accent3 3 2 3 2 4 2 3" xfId="25901" xr:uid="{00000000-0005-0000-0000-000005520000}"/>
    <cellStyle name="40% - Accent3 3 2 3 2 4 2_OATT calc" xfId="25902" xr:uid="{00000000-0005-0000-0000-000006520000}"/>
    <cellStyle name="40% - Accent3 3 2 3 2 4 3" xfId="25903" xr:uid="{00000000-0005-0000-0000-000007520000}"/>
    <cellStyle name="40% - Accent3 3 2 3 2 4 4" xfId="25904" xr:uid="{00000000-0005-0000-0000-000008520000}"/>
    <cellStyle name="40% - Accent3 3 2 3 2 4_OATT calc" xfId="25905" xr:uid="{00000000-0005-0000-0000-000009520000}"/>
    <cellStyle name="40% - Accent3 3 2 3 2 5" xfId="25906" xr:uid="{00000000-0005-0000-0000-00000A520000}"/>
    <cellStyle name="40% - Accent3 3 2 3 2 5 2" xfId="25907" xr:uid="{00000000-0005-0000-0000-00000B520000}"/>
    <cellStyle name="40% - Accent3 3 2 3 2 5 3" xfId="25908" xr:uid="{00000000-0005-0000-0000-00000C520000}"/>
    <cellStyle name="40% - Accent3 3 2 3 2 5_OATT calc" xfId="25909" xr:uid="{00000000-0005-0000-0000-00000D520000}"/>
    <cellStyle name="40% - Accent3 3 2 3 2 6" xfId="25910" xr:uid="{00000000-0005-0000-0000-00000E520000}"/>
    <cellStyle name="40% - Accent3 3 2 3 2 7" xfId="25911" xr:uid="{00000000-0005-0000-0000-00000F520000}"/>
    <cellStyle name="40% - Accent3 3 2 3 2 8" xfId="25912" xr:uid="{00000000-0005-0000-0000-000010520000}"/>
    <cellStyle name="40% - Accent3 3 2 3 2 9" xfId="25913" xr:uid="{00000000-0005-0000-0000-000011520000}"/>
    <cellStyle name="40% - Accent3 3 2 3 2_OATT calc" xfId="25914" xr:uid="{00000000-0005-0000-0000-000012520000}"/>
    <cellStyle name="40% - Accent3 3 2 3 3" xfId="4596" xr:uid="{00000000-0005-0000-0000-000013520000}"/>
    <cellStyle name="40% - Accent3 3 2 3 3 10" xfId="25915" xr:uid="{00000000-0005-0000-0000-000014520000}"/>
    <cellStyle name="40% - Accent3 3 2 3 3 11" xfId="25916" xr:uid="{00000000-0005-0000-0000-000015520000}"/>
    <cellStyle name="40% - Accent3 3 2 3 3 2" xfId="25917" xr:uid="{00000000-0005-0000-0000-000016520000}"/>
    <cellStyle name="40% - Accent3 3 2 3 3 2 2" xfId="25918" xr:uid="{00000000-0005-0000-0000-000017520000}"/>
    <cellStyle name="40% - Accent3 3 2 3 3 2 2 2" xfId="25919" xr:uid="{00000000-0005-0000-0000-000018520000}"/>
    <cellStyle name="40% - Accent3 3 2 3 3 2 2 3" xfId="25920" xr:uid="{00000000-0005-0000-0000-000019520000}"/>
    <cellStyle name="40% - Accent3 3 2 3 3 2 2_OATT calc" xfId="25921" xr:uid="{00000000-0005-0000-0000-00001A520000}"/>
    <cellStyle name="40% - Accent3 3 2 3 3 2 3" xfId="25922" xr:uid="{00000000-0005-0000-0000-00001B520000}"/>
    <cellStyle name="40% - Accent3 3 2 3 3 2 4" xfId="25923" xr:uid="{00000000-0005-0000-0000-00001C520000}"/>
    <cellStyle name="40% - Accent3 3 2 3 3 2 5" xfId="25924" xr:uid="{00000000-0005-0000-0000-00001D520000}"/>
    <cellStyle name="40% - Accent3 3 2 3 3 2_OATT calc" xfId="25925" xr:uid="{00000000-0005-0000-0000-00001E520000}"/>
    <cellStyle name="40% - Accent3 3 2 3 3 3" xfId="25926" xr:uid="{00000000-0005-0000-0000-00001F520000}"/>
    <cellStyle name="40% - Accent3 3 2 3 3 3 2" xfId="25927" xr:uid="{00000000-0005-0000-0000-000020520000}"/>
    <cellStyle name="40% - Accent3 3 2 3 3 3 2 2" xfId="25928" xr:uid="{00000000-0005-0000-0000-000021520000}"/>
    <cellStyle name="40% - Accent3 3 2 3 3 3 2 3" xfId="25929" xr:uid="{00000000-0005-0000-0000-000022520000}"/>
    <cellStyle name="40% - Accent3 3 2 3 3 3 2_OATT calc" xfId="25930" xr:uid="{00000000-0005-0000-0000-000023520000}"/>
    <cellStyle name="40% - Accent3 3 2 3 3 3 3" xfId="25931" xr:uid="{00000000-0005-0000-0000-000024520000}"/>
    <cellStyle name="40% - Accent3 3 2 3 3 3 4" xfId="25932" xr:uid="{00000000-0005-0000-0000-000025520000}"/>
    <cellStyle name="40% - Accent3 3 2 3 3 3_OATT calc" xfId="25933" xr:uid="{00000000-0005-0000-0000-000026520000}"/>
    <cellStyle name="40% - Accent3 3 2 3 3 4" xfId="25934" xr:uid="{00000000-0005-0000-0000-000027520000}"/>
    <cellStyle name="40% - Accent3 3 2 3 3 4 2" xfId="25935" xr:uid="{00000000-0005-0000-0000-000028520000}"/>
    <cellStyle name="40% - Accent3 3 2 3 3 4 3" xfId="25936" xr:uid="{00000000-0005-0000-0000-000029520000}"/>
    <cellStyle name="40% - Accent3 3 2 3 3 4_OATT calc" xfId="25937" xr:uid="{00000000-0005-0000-0000-00002A520000}"/>
    <cellStyle name="40% - Accent3 3 2 3 3 5" xfId="25938" xr:uid="{00000000-0005-0000-0000-00002B520000}"/>
    <cellStyle name="40% - Accent3 3 2 3 3 6" xfId="25939" xr:uid="{00000000-0005-0000-0000-00002C520000}"/>
    <cellStyle name="40% - Accent3 3 2 3 3 7" xfId="25940" xr:uid="{00000000-0005-0000-0000-00002D520000}"/>
    <cellStyle name="40% - Accent3 3 2 3 3 8" xfId="25941" xr:uid="{00000000-0005-0000-0000-00002E520000}"/>
    <cellStyle name="40% - Accent3 3 2 3 3 9" xfId="25942" xr:uid="{00000000-0005-0000-0000-00002F520000}"/>
    <cellStyle name="40% - Accent3 3 2 3 3_OATT calc" xfId="25943" xr:uid="{00000000-0005-0000-0000-000030520000}"/>
    <cellStyle name="40% - Accent3 3 2 3 4" xfId="5496" xr:uid="{00000000-0005-0000-0000-000031520000}"/>
    <cellStyle name="40% - Accent3 3 2 3 4 2" xfId="25944" xr:uid="{00000000-0005-0000-0000-000032520000}"/>
    <cellStyle name="40% - Accent3 3 2 3 4 2 2" xfId="25945" xr:uid="{00000000-0005-0000-0000-000033520000}"/>
    <cellStyle name="40% - Accent3 3 2 3 4 2 3" xfId="25946" xr:uid="{00000000-0005-0000-0000-000034520000}"/>
    <cellStyle name="40% - Accent3 3 2 3 4 2_OATT calc" xfId="25947" xr:uid="{00000000-0005-0000-0000-000035520000}"/>
    <cellStyle name="40% - Accent3 3 2 3 4 3" xfId="25948" xr:uid="{00000000-0005-0000-0000-000036520000}"/>
    <cellStyle name="40% - Accent3 3 2 3 4 4" xfId="25949" xr:uid="{00000000-0005-0000-0000-000037520000}"/>
    <cellStyle name="40% - Accent3 3 2 3 4 5" xfId="25950" xr:uid="{00000000-0005-0000-0000-000038520000}"/>
    <cellStyle name="40% - Accent3 3 2 3 4_OATT calc" xfId="25951" xr:uid="{00000000-0005-0000-0000-000039520000}"/>
    <cellStyle name="40% - Accent3 3 2 3 5" xfId="25952" xr:uid="{00000000-0005-0000-0000-00003A520000}"/>
    <cellStyle name="40% - Accent3 3 2 3 5 2" xfId="25953" xr:uid="{00000000-0005-0000-0000-00003B520000}"/>
    <cellStyle name="40% - Accent3 3 2 3 5 2 2" xfId="25954" xr:uid="{00000000-0005-0000-0000-00003C520000}"/>
    <cellStyle name="40% - Accent3 3 2 3 5 2 3" xfId="25955" xr:uid="{00000000-0005-0000-0000-00003D520000}"/>
    <cellStyle name="40% - Accent3 3 2 3 5 2_OATT calc" xfId="25956" xr:uid="{00000000-0005-0000-0000-00003E520000}"/>
    <cellStyle name="40% - Accent3 3 2 3 5 3" xfId="25957" xr:uid="{00000000-0005-0000-0000-00003F520000}"/>
    <cellStyle name="40% - Accent3 3 2 3 5 4" xfId="25958" xr:uid="{00000000-0005-0000-0000-000040520000}"/>
    <cellStyle name="40% - Accent3 3 2 3 5_OATT calc" xfId="25959" xr:uid="{00000000-0005-0000-0000-000041520000}"/>
    <cellStyle name="40% - Accent3 3 2 3 6" xfId="25960" xr:uid="{00000000-0005-0000-0000-000042520000}"/>
    <cellStyle name="40% - Accent3 3 2 3 6 2" xfId="25961" xr:uid="{00000000-0005-0000-0000-000043520000}"/>
    <cellStyle name="40% - Accent3 3 2 3 6 3" xfId="25962" xr:uid="{00000000-0005-0000-0000-000044520000}"/>
    <cellStyle name="40% - Accent3 3 2 3 6_OATT calc" xfId="25963" xr:uid="{00000000-0005-0000-0000-000045520000}"/>
    <cellStyle name="40% - Accent3 3 2 3 7" xfId="25964" xr:uid="{00000000-0005-0000-0000-000046520000}"/>
    <cellStyle name="40% - Accent3 3 2 3 8" xfId="25965" xr:uid="{00000000-0005-0000-0000-000047520000}"/>
    <cellStyle name="40% - Accent3 3 2 3 9" xfId="25966" xr:uid="{00000000-0005-0000-0000-000048520000}"/>
    <cellStyle name="40% - Accent3 3 2 3_OATT calc" xfId="25967" xr:uid="{00000000-0005-0000-0000-000049520000}"/>
    <cellStyle name="40% - Accent3 3 2 4" xfId="3643" xr:uid="{00000000-0005-0000-0000-00004A520000}"/>
    <cellStyle name="40% - Accent3 3 2 4 10" xfId="25968" xr:uid="{00000000-0005-0000-0000-00004B520000}"/>
    <cellStyle name="40% - Accent3 3 2 4 11" xfId="25969" xr:uid="{00000000-0005-0000-0000-00004C520000}"/>
    <cellStyle name="40% - Accent3 3 2 4 2" xfId="4744" xr:uid="{00000000-0005-0000-0000-00004D520000}"/>
    <cellStyle name="40% - Accent3 3 2 4 2 10" xfId="25970" xr:uid="{00000000-0005-0000-0000-00004E520000}"/>
    <cellStyle name="40% - Accent3 3 2 4 2 11" xfId="25971" xr:uid="{00000000-0005-0000-0000-00004F520000}"/>
    <cellStyle name="40% - Accent3 3 2 4 2 2" xfId="25972" xr:uid="{00000000-0005-0000-0000-000050520000}"/>
    <cellStyle name="40% - Accent3 3 2 4 2 2 2" xfId="25973" xr:uid="{00000000-0005-0000-0000-000051520000}"/>
    <cellStyle name="40% - Accent3 3 2 4 2 2 2 2" xfId="25974" xr:uid="{00000000-0005-0000-0000-000052520000}"/>
    <cellStyle name="40% - Accent3 3 2 4 2 2 2 3" xfId="25975" xr:uid="{00000000-0005-0000-0000-000053520000}"/>
    <cellStyle name="40% - Accent3 3 2 4 2 2 2_OATT calc" xfId="25976" xr:uid="{00000000-0005-0000-0000-000054520000}"/>
    <cellStyle name="40% - Accent3 3 2 4 2 2 3" xfId="25977" xr:uid="{00000000-0005-0000-0000-000055520000}"/>
    <cellStyle name="40% - Accent3 3 2 4 2 2 4" xfId="25978" xr:uid="{00000000-0005-0000-0000-000056520000}"/>
    <cellStyle name="40% - Accent3 3 2 4 2 2 5" xfId="25979" xr:uid="{00000000-0005-0000-0000-000057520000}"/>
    <cellStyle name="40% - Accent3 3 2 4 2 2_OATT calc" xfId="25980" xr:uid="{00000000-0005-0000-0000-000058520000}"/>
    <cellStyle name="40% - Accent3 3 2 4 2 3" xfId="25981" xr:uid="{00000000-0005-0000-0000-000059520000}"/>
    <cellStyle name="40% - Accent3 3 2 4 2 3 2" xfId="25982" xr:uid="{00000000-0005-0000-0000-00005A520000}"/>
    <cellStyle name="40% - Accent3 3 2 4 2 3 2 2" xfId="25983" xr:uid="{00000000-0005-0000-0000-00005B520000}"/>
    <cellStyle name="40% - Accent3 3 2 4 2 3 2 3" xfId="25984" xr:uid="{00000000-0005-0000-0000-00005C520000}"/>
    <cellStyle name="40% - Accent3 3 2 4 2 3 2_OATT calc" xfId="25985" xr:uid="{00000000-0005-0000-0000-00005D520000}"/>
    <cellStyle name="40% - Accent3 3 2 4 2 3 3" xfId="25986" xr:uid="{00000000-0005-0000-0000-00005E520000}"/>
    <cellStyle name="40% - Accent3 3 2 4 2 3 4" xfId="25987" xr:uid="{00000000-0005-0000-0000-00005F520000}"/>
    <cellStyle name="40% - Accent3 3 2 4 2 3_OATT calc" xfId="25988" xr:uid="{00000000-0005-0000-0000-000060520000}"/>
    <cellStyle name="40% - Accent3 3 2 4 2 4" xfId="25989" xr:uid="{00000000-0005-0000-0000-000061520000}"/>
    <cellStyle name="40% - Accent3 3 2 4 2 4 2" xfId="25990" xr:uid="{00000000-0005-0000-0000-000062520000}"/>
    <cellStyle name="40% - Accent3 3 2 4 2 4 3" xfId="25991" xr:uid="{00000000-0005-0000-0000-000063520000}"/>
    <cellStyle name="40% - Accent3 3 2 4 2 4_OATT calc" xfId="25992" xr:uid="{00000000-0005-0000-0000-000064520000}"/>
    <cellStyle name="40% - Accent3 3 2 4 2 5" xfId="25993" xr:uid="{00000000-0005-0000-0000-000065520000}"/>
    <cellStyle name="40% - Accent3 3 2 4 2 6" xfId="25994" xr:uid="{00000000-0005-0000-0000-000066520000}"/>
    <cellStyle name="40% - Accent3 3 2 4 2 7" xfId="25995" xr:uid="{00000000-0005-0000-0000-000067520000}"/>
    <cellStyle name="40% - Accent3 3 2 4 2 8" xfId="25996" xr:uid="{00000000-0005-0000-0000-000068520000}"/>
    <cellStyle name="40% - Accent3 3 2 4 2 9" xfId="25997" xr:uid="{00000000-0005-0000-0000-000069520000}"/>
    <cellStyle name="40% - Accent3 3 2 4 2_OATT calc" xfId="25998" xr:uid="{00000000-0005-0000-0000-00006A520000}"/>
    <cellStyle name="40% - Accent3 3 2 4 3" xfId="5705" xr:uid="{00000000-0005-0000-0000-00006B520000}"/>
    <cellStyle name="40% - Accent3 3 2 4 3 2" xfId="25999" xr:uid="{00000000-0005-0000-0000-00006C520000}"/>
    <cellStyle name="40% - Accent3 3 2 4 3 2 2" xfId="26000" xr:uid="{00000000-0005-0000-0000-00006D520000}"/>
    <cellStyle name="40% - Accent3 3 2 4 3 2 3" xfId="26001" xr:uid="{00000000-0005-0000-0000-00006E520000}"/>
    <cellStyle name="40% - Accent3 3 2 4 3 2_OATT calc" xfId="26002" xr:uid="{00000000-0005-0000-0000-00006F520000}"/>
    <cellStyle name="40% - Accent3 3 2 4 3 3" xfId="26003" xr:uid="{00000000-0005-0000-0000-000070520000}"/>
    <cellStyle name="40% - Accent3 3 2 4 3 4" xfId="26004" xr:uid="{00000000-0005-0000-0000-000071520000}"/>
    <cellStyle name="40% - Accent3 3 2 4 3 5" xfId="26005" xr:uid="{00000000-0005-0000-0000-000072520000}"/>
    <cellStyle name="40% - Accent3 3 2 4 3_OATT calc" xfId="26006" xr:uid="{00000000-0005-0000-0000-000073520000}"/>
    <cellStyle name="40% - Accent3 3 2 4 4" xfId="26007" xr:uid="{00000000-0005-0000-0000-000074520000}"/>
    <cellStyle name="40% - Accent3 3 2 4 4 2" xfId="26008" xr:uid="{00000000-0005-0000-0000-000075520000}"/>
    <cellStyle name="40% - Accent3 3 2 4 4 2 2" xfId="26009" xr:uid="{00000000-0005-0000-0000-000076520000}"/>
    <cellStyle name="40% - Accent3 3 2 4 4 2 3" xfId="26010" xr:uid="{00000000-0005-0000-0000-000077520000}"/>
    <cellStyle name="40% - Accent3 3 2 4 4 2_OATT calc" xfId="26011" xr:uid="{00000000-0005-0000-0000-000078520000}"/>
    <cellStyle name="40% - Accent3 3 2 4 4 3" xfId="26012" xr:uid="{00000000-0005-0000-0000-000079520000}"/>
    <cellStyle name="40% - Accent3 3 2 4 4 4" xfId="26013" xr:uid="{00000000-0005-0000-0000-00007A520000}"/>
    <cellStyle name="40% - Accent3 3 2 4 4_OATT calc" xfId="26014" xr:uid="{00000000-0005-0000-0000-00007B520000}"/>
    <cellStyle name="40% - Accent3 3 2 4 5" xfId="26015" xr:uid="{00000000-0005-0000-0000-00007C520000}"/>
    <cellStyle name="40% - Accent3 3 2 4 5 2" xfId="26016" xr:uid="{00000000-0005-0000-0000-00007D520000}"/>
    <cellStyle name="40% - Accent3 3 2 4 5 3" xfId="26017" xr:uid="{00000000-0005-0000-0000-00007E520000}"/>
    <cellStyle name="40% - Accent3 3 2 4 5_OATT calc" xfId="26018" xr:uid="{00000000-0005-0000-0000-00007F520000}"/>
    <cellStyle name="40% - Accent3 3 2 4 6" xfId="26019" xr:uid="{00000000-0005-0000-0000-000080520000}"/>
    <cellStyle name="40% - Accent3 3 2 4 7" xfId="26020" xr:uid="{00000000-0005-0000-0000-000081520000}"/>
    <cellStyle name="40% - Accent3 3 2 4 8" xfId="26021" xr:uid="{00000000-0005-0000-0000-000082520000}"/>
    <cellStyle name="40% - Accent3 3 2 4 9" xfId="26022" xr:uid="{00000000-0005-0000-0000-000083520000}"/>
    <cellStyle name="40% - Accent3 3 2 4_OATT calc" xfId="26023" xr:uid="{00000000-0005-0000-0000-000084520000}"/>
    <cellStyle name="40% - Accent3 3 2 5" xfId="4326" xr:uid="{00000000-0005-0000-0000-000085520000}"/>
    <cellStyle name="40% - Accent3 3 2 5 10" xfId="26024" xr:uid="{00000000-0005-0000-0000-000086520000}"/>
    <cellStyle name="40% - Accent3 3 2 5 11" xfId="26025" xr:uid="{00000000-0005-0000-0000-000087520000}"/>
    <cellStyle name="40% - Accent3 3 2 5 2" xfId="26026" xr:uid="{00000000-0005-0000-0000-000088520000}"/>
    <cellStyle name="40% - Accent3 3 2 5 2 2" xfId="26027" xr:uid="{00000000-0005-0000-0000-000089520000}"/>
    <cellStyle name="40% - Accent3 3 2 5 2 2 2" xfId="26028" xr:uid="{00000000-0005-0000-0000-00008A520000}"/>
    <cellStyle name="40% - Accent3 3 2 5 2 2 3" xfId="26029" xr:uid="{00000000-0005-0000-0000-00008B520000}"/>
    <cellStyle name="40% - Accent3 3 2 5 2 2_OATT calc" xfId="26030" xr:uid="{00000000-0005-0000-0000-00008C520000}"/>
    <cellStyle name="40% - Accent3 3 2 5 2 3" xfId="26031" xr:uid="{00000000-0005-0000-0000-00008D520000}"/>
    <cellStyle name="40% - Accent3 3 2 5 2 4" xfId="26032" xr:uid="{00000000-0005-0000-0000-00008E520000}"/>
    <cellStyle name="40% - Accent3 3 2 5 2 5" xfId="26033" xr:uid="{00000000-0005-0000-0000-00008F520000}"/>
    <cellStyle name="40% - Accent3 3 2 5 2_OATT calc" xfId="26034" xr:uid="{00000000-0005-0000-0000-000090520000}"/>
    <cellStyle name="40% - Accent3 3 2 5 3" xfId="26035" xr:uid="{00000000-0005-0000-0000-000091520000}"/>
    <cellStyle name="40% - Accent3 3 2 5 3 2" xfId="26036" xr:uid="{00000000-0005-0000-0000-000092520000}"/>
    <cellStyle name="40% - Accent3 3 2 5 3 2 2" xfId="26037" xr:uid="{00000000-0005-0000-0000-000093520000}"/>
    <cellStyle name="40% - Accent3 3 2 5 3 2 3" xfId="26038" xr:uid="{00000000-0005-0000-0000-000094520000}"/>
    <cellStyle name="40% - Accent3 3 2 5 3 2_OATT calc" xfId="26039" xr:uid="{00000000-0005-0000-0000-000095520000}"/>
    <cellStyle name="40% - Accent3 3 2 5 3 3" xfId="26040" xr:uid="{00000000-0005-0000-0000-000096520000}"/>
    <cellStyle name="40% - Accent3 3 2 5 3 4" xfId="26041" xr:uid="{00000000-0005-0000-0000-000097520000}"/>
    <cellStyle name="40% - Accent3 3 2 5 3_OATT calc" xfId="26042" xr:uid="{00000000-0005-0000-0000-000098520000}"/>
    <cellStyle name="40% - Accent3 3 2 5 4" xfId="26043" xr:uid="{00000000-0005-0000-0000-000099520000}"/>
    <cellStyle name="40% - Accent3 3 2 5 4 2" xfId="26044" xr:uid="{00000000-0005-0000-0000-00009A520000}"/>
    <cellStyle name="40% - Accent3 3 2 5 4 3" xfId="26045" xr:uid="{00000000-0005-0000-0000-00009B520000}"/>
    <cellStyle name="40% - Accent3 3 2 5 4_OATT calc" xfId="26046" xr:uid="{00000000-0005-0000-0000-00009C520000}"/>
    <cellStyle name="40% - Accent3 3 2 5 5" xfId="26047" xr:uid="{00000000-0005-0000-0000-00009D520000}"/>
    <cellStyle name="40% - Accent3 3 2 5 6" xfId="26048" xr:uid="{00000000-0005-0000-0000-00009E520000}"/>
    <cellStyle name="40% - Accent3 3 2 5 7" xfId="26049" xr:uid="{00000000-0005-0000-0000-00009F520000}"/>
    <cellStyle name="40% - Accent3 3 2 5 8" xfId="26050" xr:uid="{00000000-0005-0000-0000-0000A0520000}"/>
    <cellStyle name="40% - Accent3 3 2 5 9" xfId="26051" xr:uid="{00000000-0005-0000-0000-0000A1520000}"/>
    <cellStyle name="40% - Accent3 3 2 5_OATT calc" xfId="26052" xr:uid="{00000000-0005-0000-0000-0000A2520000}"/>
    <cellStyle name="40% - Accent3 3 2 6" xfId="5226" xr:uid="{00000000-0005-0000-0000-0000A3520000}"/>
    <cellStyle name="40% - Accent3 3 2 6 2" xfId="26053" xr:uid="{00000000-0005-0000-0000-0000A4520000}"/>
    <cellStyle name="40% - Accent3 3 2 6 2 2" xfId="26054" xr:uid="{00000000-0005-0000-0000-0000A5520000}"/>
    <cellStyle name="40% - Accent3 3 2 6 2 3" xfId="26055" xr:uid="{00000000-0005-0000-0000-0000A6520000}"/>
    <cellStyle name="40% - Accent3 3 2 6 2_OATT calc" xfId="26056" xr:uid="{00000000-0005-0000-0000-0000A7520000}"/>
    <cellStyle name="40% - Accent3 3 2 6 3" xfId="26057" xr:uid="{00000000-0005-0000-0000-0000A8520000}"/>
    <cellStyle name="40% - Accent3 3 2 6 4" xfId="26058" xr:uid="{00000000-0005-0000-0000-0000A9520000}"/>
    <cellStyle name="40% - Accent3 3 2 6 5" xfId="26059" xr:uid="{00000000-0005-0000-0000-0000AA520000}"/>
    <cellStyle name="40% - Accent3 3 2 6_OATT calc" xfId="26060" xr:uid="{00000000-0005-0000-0000-0000AB520000}"/>
    <cellStyle name="40% - Accent3 3 2 7" xfId="26061" xr:uid="{00000000-0005-0000-0000-0000AC520000}"/>
    <cellStyle name="40% - Accent3 3 2 7 2" xfId="26062" xr:uid="{00000000-0005-0000-0000-0000AD520000}"/>
    <cellStyle name="40% - Accent3 3 2 7 2 2" xfId="26063" xr:uid="{00000000-0005-0000-0000-0000AE520000}"/>
    <cellStyle name="40% - Accent3 3 2 7 2 3" xfId="26064" xr:uid="{00000000-0005-0000-0000-0000AF520000}"/>
    <cellStyle name="40% - Accent3 3 2 7 2_OATT calc" xfId="26065" xr:uid="{00000000-0005-0000-0000-0000B0520000}"/>
    <cellStyle name="40% - Accent3 3 2 7 3" xfId="26066" xr:uid="{00000000-0005-0000-0000-0000B1520000}"/>
    <cellStyle name="40% - Accent3 3 2 7 4" xfId="26067" xr:uid="{00000000-0005-0000-0000-0000B2520000}"/>
    <cellStyle name="40% - Accent3 3 2 7_OATT calc" xfId="26068" xr:uid="{00000000-0005-0000-0000-0000B3520000}"/>
    <cellStyle name="40% - Accent3 3 2 8" xfId="26069" xr:uid="{00000000-0005-0000-0000-0000B4520000}"/>
    <cellStyle name="40% - Accent3 3 2 8 2" xfId="26070" xr:uid="{00000000-0005-0000-0000-0000B5520000}"/>
    <cellStyle name="40% - Accent3 3 2 8 3" xfId="26071" xr:uid="{00000000-0005-0000-0000-0000B6520000}"/>
    <cellStyle name="40% - Accent3 3 2 8_OATT calc" xfId="26072" xr:uid="{00000000-0005-0000-0000-0000B7520000}"/>
    <cellStyle name="40% - Accent3 3 2 9" xfId="26073" xr:uid="{00000000-0005-0000-0000-0000B8520000}"/>
    <cellStyle name="40% - Accent3 3 2_OATT calc" xfId="26074" xr:uid="{00000000-0005-0000-0000-0000B9520000}"/>
    <cellStyle name="40% - Accent3 3 3" xfId="3128" xr:uid="{00000000-0005-0000-0000-0000BA520000}"/>
    <cellStyle name="40% - Accent3 3 3 10" xfId="26075" xr:uid="{00000000-0005-0000-0000-0000BB520000}"/>
    <cellStyle name="40% - Accent3 3 3 11" xfId="26076" xr:uid="{00000000-0005-0000-0000-0000BC520000}"/>
    <cellStyle name="40% - Accent3 3 3 12" xfId="26077" xr:uid="{00000000-0005-0000-0000-0000BD520000}"/>
    <cellStyle name="40% - Accent3 3 3 2" xfId="3714" xr:uid="{00000000-0005-0000-0000-0000BE520000}"/>
    <cellStyle name="40% - Accent3 3 3 2 10" xfId="26078" xr:uid="{00000000-0005-0000-0000-0000BF520000}"/>
    <cellStyle name="40% - Accent3 3 3 2 11" xfId="26079" xr:uid="{00000000-0005-0000-0000-0000C0520000}"/>
    <cellStyle name="40% - Accent3 3 3 2 2" xfId="4815" xr:uid="{00000000-0005-0000-0000-0000C1520000}"/>
    <cellStyle name="40% - Accent3 3 3 2 2 10" xfId="26080" xr:uid="{00000000-0005-0000-0000-0000C2520000}"/>
    <cellStyle name="40% - Accent3 3 3 2 2 11" xfId="26081" xr:uid="{00000000-0005-0000-0000-0000C3520000}"/>
    <cellStyle name="40% - Accent3 3 3 2 2 2" xfId="26082" xr:uid="{00000000-0005-0000-0000-0000C4520000}"/>
    <cellStyle name="40% - Accent3 3 3 2 2 2 2" xfId="26083" xr:uid="{00000000-0005-0000-0000-0000C5520000}"/>
    <cellStyle name="40% - Accent3 3 3 2 2 2 2 2" xfId="26084" xr:uid="{00000000-0005-0000-0000-0000C6520000}"/>
    <cellStyle name="40% - Accent3 3 3 2 2 2 2 3" xfId="26085" xr:uid="{00000000-0005-0000-0000-0000C7520000}"/>
    <cellStyle name="40% - Accent3 3 3 2 2 2 2_OATT calc" xfId="26086" xr:uid="{00000000-0005-0000-0000-0000C8520000}"/>
    <cellStyle name="40% - Accent3 3 3 2 2 2 3" xfId="26087" xr:uid="{00000000-0005-0000-0000-0000C9520000}"/>
    <cellStyle name="40% - Accent3 3 3 2 2 2 4" xfId="26088" xr:uid="{00000000-0005-0000-0000-0000CA520000}"/>
    <cellStyle name="40% - Accent3 3 3 2 2 2 5" xfId="26089" xr:uid="{00000000-0005-0000-0000-0000CB520000}"/>
    <cellStyle name="40% - Accent3 3 3 2 2 2_OATT calc" xfId="26090" xr:uid="{00000000-0005-0000-0000-0000CC520000}"/>
    <cellStyle name="40% - Accent3 3 3 2 2 3" xfId="26091" xr:uid="{00000000-0005-0000-0000-0000CD520000}"/>
    <cellStyle name="40% - Accent3 3 3 2 2 3 2" xfId="26092" xr:uid="{00000000-0005-0000-0000-0000CE520000}"/>
    <cellStyle name="40% - Accent3 3 3 2 2 3 2 2" xfId="26093" xr:uid="{00000000-0005-0000-0000-0000CF520000}"/>
    <cellStyle name="40% - Accent3 3 3 2 2 3 2 3" xfId="26094" xr:uid="{00000000-0005-0000-0000-0000D0520000}"/>
    <cellStyle name="40% - Accent3 3 3 2 2 3 2_OATT calc" xfId="26095" xr:uid="{00000000-0005-0000-0000-0000D1520000}"/>
    <cellStyle name="40% - Accent3 3 3 2 2 3 3" xfId="26096" xr:uid="{00000000-0005-0000-0000-0000D2520000}"/>
    <cellStyle name="40% - Accent3 3 3 2 2 3 4" xfId="26097" xr:uid="{00000000-0005-0000-0000-0000D3520000}"/>
    <cellStyle name="40% - Accent3 3 3 2 2 3_OATT calc" xfId="26098" xr:uid="{00000000-0005-0000-0000-0000D4520000}"/>
    <cellStyle name="40% - Accent3 3 3 2 2 4" xfId="26099" xr:uid="{00000000-0005-0000-0000-0000D5520000}"/>
    <cellStyle name="40% - Accent3 3 3 2 2 4 2" xfId="26100" xr:uid="{00000000-0005-0000-0000-0000D6520000}"/>
    <cellStyle name="40% - Accent3 3 3 2 2 4 3" xfId="26101" xr:uid="{00000000-0005-0000-0000-0000D7520000}"/>
    <cellStyle name="40% - Accent3 3 3 2 2 4_OATT calc" xfId="26102" xr:uid="{00000000-0005-0000-0000-0000D8520000}"/>
    <cellStyle name="40% - Accent3 3 3 2 2 5" xfId="26103" xr:uid="{00000000-0005-0000-0000-0000D9520000}"/>
    <cellStyle name="40% - Accent3 3 3 2 2 6" xfId="26104" xr:uid="{00000000-0005-0000-0000-0000DA520000}"/>
    <cellStyle name="40% - Accent3 3 3 2 2 7" xfId="26105" xr:uid="{00000000-0005-0000-0000-0000DB520000}"/>
    <cellStyle name="40% - Accent3 3 3 2 2 8" xfId="26106" xr:uid="{00000000-0005-0000-0000-0000DC520000}"/>
    <cellStyle name="40% - Accent3 3 3 2 2 9" xfId="26107" xr:uid="{00000000-0005-0000-0000-0000DD520000}"/>
    <cellStyle name="40% - Accent3 3 3 2 2_OATT calc" xfId="26108" xr:uid="{00000000-0005-0000-0000-0000DE520000}"/>
    <cellStyle name="40% - Accent3 3 3 2 3" xfId="5774" xr:uid="{00000000-0005-0000-0000-0000DF520000}"/>
    <cellStyle name="40% - Accent3 3 3 2 3 2" xfId="26109" xr:uid="{00000000-0005-0000-0000-0000E0520000}"/>
    <cellStyle name="40% - Accent3 3 3 2 3 2 2" xfId="26110" xr:uid="{00000000-0005-0000-0000-0000E1520000}"/>
    <cellStyle name="40% - Accent3 3 3 2 3 2 3" xfId="26111" xr:uid="{00000000-0005-0000-0000-0000E2520000}"/>
    <cellStyle name="40% - Accent3 3 3 2 3 2_OATT calc" xfId="26112" xr:uid="{00000000-0005-0000-0000-0000E3520000}"/>
    <cellStyle name="40% - Accent3 3 3 2 3 3" xfId="26113" xr:uid="{00000000-0005-0000-0000-0000E4520000}"/>
    <cellStyle name="40% - Accent3 3 3 2 3 4" xfId="26114" xr:uid="{00000000-0005-0000-0000-0000E5520000}"/>
    <cellStyle name="40% - Accent3 3 3 2 3 5" xfId="26115" xr:uid="{00000000-0005-0000-0000-0000E6520000}"/>
    <cellStyle name="40% - Accent3 3 3 2 3_OATT calc" xfId="26116" xr:uid="{00000000-0005-0000-0000-0000E7520000}"/>
    <cellStyle name="40% - Accent3 3 3 2 4" xfId="26117" xr:uid="{00000000-0005-0000-0000-0000E8520000}"/>
    <cellStyle name="40% - Accent3 3 3 2 4 2" xfId="26118" xr:uid="{00000000-0005-0000-0000-0000E9520000}"/>
    <cellStyle name="40% - Accent3 3 3 2 4 2 2" xfId="26119" xr:uid="{00000000-0005-0000-0000-0000EA520000}"/>
    <cellStyle name="40% - Accent3 3 3 2 4 2 3" xfId="26120" xr:uid="{00000000-0005-0000-0000-0000EB520000}"/>
    <cellStyle name="40% - Accent3 3 3 2 4 2_OATT calc" xfId="26121" xr:uid="{00000000-0005-0000-0000-0000EC520000}"/>
    <cellStyle name="40% - Accent3 3 3 2 4 3" xfId="26122" xr:uid="{00000000-0005-0000-0000-0000ED520000}"/>
    <cellStyle name="40% - Accent3 3 3 2 4 4" xfId="26123" xr:uid="{00000000-0005-0000-0000-0000EE520000}"/>
    <cellStyle name="40% - Accent3 3 3 2 4_OATT calc" xfId="26124" xr:uid="{00000000-0005-0000-0000-0000EF520000}"/>
    <cellStyle name="40% - Accent3 3 3 2 5" xfId="26125" xr:uid="{00000000-0005-0000-0000-0000F0520000}"/>
    <cellStyle name="40% - Accent3 3 3 2 5 2" xfId="26126" xr:uid="{00000000-0005-0000-0000-0000F1520000}"/>
    <cellStyle name="40% - Accent3 3 3 2 5 3" xfId="26127" xr:uid="{00000000-0005-0000-0000-0000F2520000}"/>
    <cellStyle name="40% - Accent3 3 3 2 5_OATT calc" xfId="26128" xr:uid="{00000000-0005-0000-0000-0000F3520000}"/>
    <cellStyle name="40% - Accent3 3 3 2 6" xfId="26129" xr:uid="{00000000-0005-0000-0000-0000F4520000}"/>
    <cellStyle name="40% - Accent3 3 3 2 7" xfId="26130" xr:uid="{00000000-0005-0000-0000-0000F5520000}"/>
    <cellStyle name="40% - Accent3 3 3 2 8" xfId="26131" xr:uid="{00000000-0005-0000-0000-0000F6520000}"/>
    <cellStyle name="40% - Accent3 3 3 2 9" xfId="26132" xr:uid="{00000000-0005-0000-0000-0000F7520000}"/>
    <cellStyle name="40% - Accent3 3 3 2_OATT calc" xfId="26133" xr:uid="{00000000-0005-0000-0000-0000F8520000}"/>
    <cellStyle name="40% - Accent3 3 3 3" xfId="4397" xr:uid="{00000000-0005-0000-0000-0000F9520000}"/>
    <cellStyle name="40% - Accent3 3 3 3 10" xfId="26134" xr:uid="{00000000-0005-0000-0000-0000FA520000}"/>
    <cellStyle name="40% - Accent3 3 3 3 11" xfId="26135" xr:uid="{00000000-0005-0000-0000-0000FB520000}"/>
    <cellStyle name="40% - Accent3 3 3 3 2" xfId="26136" xr:uid="{00000000-0005-0000-0000-0000FC520000}"/>
    <cellStyle name="40% - Accent3 3 3 3 2 2" xfId="26137" xr:uid="{00000000-0005-0000-0000-0000FD520000}"/>
    <cellStyle name="40% - Accent3 3 3 3 2 2 2" xfId="26138" xr:uid="{00000000-0005-0000-0000-0000FE520000}"/>
    <cellStyle name="40% - Accent3 3 3 3 2 2 3" xfId="26139" xr:uid="{00000000-0005-0000-0000-0000FF520000}"/>
    <cellStyle name="40% - Accent3 3 3 3 2 2_OATT calc" xfId="26140" xr:uid="{00000000-0005-0000-0000-000000530000}"/>
    <cellStyle name="40% - Accent3 3 3 3 2 3" xfId="26141" xr:uid="{00000000-0005-0000-0000-000001530000}"/>
    <cellStyle name="40% - Accent3 3 3 3 2 4" xfId="26142" xr:uid="{00000000-0005-0000-0000-000002530000}"/>
    <cellStyle name="40% - Accent3 3 3 3 2 5" xfId="26143" xr:uid="{00000000-0005-0000-0000-000003530000}"/>
    <cellStyle name="40% - Accent3 3 3 3 2_OATT calc" xfId="26144" xr:uid="{00000000-0005-0000-0000-000004530000}"/>
    <cellStyle name="40% - Accent3 3 3 3 3" xfId="26145" xr:uid="{00000000-0005-0000-0000-000005530000}"/>
    <cellStyle name="40% - Accent3 3 3 3 3 2" xfId="26146" xr:uid="{00000000-0005-0000-0000-000006530000}"/>
    <cellStyle name="40% - Accent3 3 3 3 3 2 2" xfId="26147" xr:uid="{00000000-0005-0000-0000-000007530000}"/>
    <cellStyle name="40% - Accent3 3 3 3 3 2 3" xfId="26148" xr:uid="{00000000-0005-0000-0000-000008530000}"/>
    <cellStyle name="40% - Accent3 3 3 3 3 2_OATT calc" xfId="26149" xr:uid="{00000000-0005-0000-0000-000009530000}"/>
    <cellStyle name="40% - Accent3 3 3 3 3 3" xfId="26150" xr:uid="{00000000-0005-0000-0000-00000A530000}"/>
    <cellStyle name="40% - Accent3 3 3 3 3 4" xfId="26151" xr:uid="{00000000-0005-0000-0000-00000B530000}"/>
    <cellStyle name="40% - Accent3 3 3 3 3_OATT calc" xfId="26152" xr:uid="{00000000-0005-0000-0000-00000C530000}"/>
    <cellStyle name="40% - Accent3 3 3 3 4" xfId="26153" xr:uid="{00000000-0005-0000-0000-00000D530000}"/>
    <cellStyle name="40% - Accent3 3 3 3 4 2" xfId="26154" xr:uid="{00000000-0005-0000-0000-00000E530000}"/>
    <cellStyle name="40% - Accent3 3 3 3 4 3" xfId="26155" xr:uid="{00000000-0005-0000-0000-00000F530000}"/>
    <cellStyle name="40% - Accent3 3 3 3 4_OATT calc" xfId="26156" xr:uid="{00000000-0005-0000-0000-000010530000}"/>
    <cellStyle name="40% - Accent3 3 3 3 5" xfId="26157" xr:uid="{00000000-0005-0000-0000-000011530000}"/>
    <cellStyle name="40% - Accent3 3 3 3 6" xfId="26158" xr:uid="{00000000-0005-0000-0000-000012530000}"/>
    <cellStyle name="40% - Accent3 3 3 3 7" xfId="26159" xr:uid="{00000000-0005-0000-0000-000013530000}"/>
    <cellStyle name="40% - Accent3 3 3 3 8" xfId="26160" xr:uid="{00000000-0005-0000-0000-000014530000}"/>
    <cellStyle name="40% - Accent3 3 3 3 9" xfId="26161" xr:uid="{00000000-0005-0000-0000-000015530000}"/>
    <cellStyle name="40% - Accent3 3 3 3_OATT calc" xfId="26162" xr:uid="{00000000-0005-0000-0000-000016530000}"/>
    <cellStyle name="40% - Accent3 3 3 4" xfId="5297" xr:uid="{00000000-0005-0000-0000-000017530000}"/>
    <cellStyle name="40% - Accent3 3 3 4 2" xfId="26163" xr:uid="{00000000-0005-0000-0000-000018530000}"/>
    <cellStyle name="40% - Accent3 3 3 4 2 2" xfId="26164" xr:uid="{00000000-0005-0000-0000-000019530000}"/>
    <cellStyle name="40% - Accent3 3 3 4 2 3" xfId="26165" xr:uid="{00000000-0005-0000-0000-00001A530000}"/>
    <cellStyle name="40% - Accent3 3 3 4 2_OATT calc" xfId="26166" xr:uid="{00000000-0005-0000-0000-00001B530000}"/>
    <cellStyle name="40% - Accent3 3 3 4 3" xfId="26167" xr:uid="{00000000-0005-0000-0000-00001C530000}"/>
    <cellStyle name="40% - Accent3 3 3 4 4" xfId="26168" xr:uid="{00000000-0005-0000-0000-00001D530000}"/>
    <cellStyle name="40% - Accent3 3 3 4 5" xfId="26169" xr:uid="{00000000-0005-0000-0000-00001E530000}"/>
    <cellStyle name="40% - Accent3 3 3 4_OATT calc" xfId="26170" xr:uid="{00000000-0005-0000-0000-00001F530000}"/>
    <cellStyle name="40% - Accent3 3 3 5" xfId="26171" xr:uid="{00000000-0005-0000-0000-000020530000}"/>
    <cellStyle name="40% - Accent3 3 3 5 2" xfId="26172" xr:uid="{00000000-0005-0000-0000-000021530000}"/>
    <cellStyle name="40% - Accent3 3 3 5 2 2" xfId="26173" xr:uid="{00000000-0005-0000-0000-000022530000}"/>
    <cellStyle name="40% - Accent3 3 3 5 2 3" xfId="26174" xr:uid="{00000000-0005-0000-0000-000023530000}"/>
    <cellStyle name="40% - Accent3 3 3 5 2_OATT calc" xfId="26175" xr:uid="{00000000-0005-0000-0000-000024530000}"/>
    <cellStyle name="40% - Accent3 3 3 5 3" xfId="26176" xr:uid="{00000000-0005-0000-0000-000025530000}"/>
    <cellStyle name="40% - Accent3 3 3 5 4" xfId="26177" xr:uid="{00000000-0005-0000-0000-000026530000}"/>
    <cellStyle name="40% - Accent3 3 3 5_OATT calc" xfId="26178" xr:uid="{00000000-0005-0000-0000-000027530000}"/>
    <cellStyle name="40% - Accent3 3 3 6" xfId="26179" xr:uid="{00000000-0005-0000-0000-000028530000}"/>
    <cellStyle name="40% - Accent3 3 3 6 2" xfId="26180" xr:uid="{00000000-0005-0000-0000-000029530000}"/>
    <cellStyle name="40% - Accent3 3 3 6 3" xfId="26181" xr:uid="{00000000-0005-0000-0000-00002A530000}"/>
    <cellStyle name="40% - Accent3 3 3 6_OATT calc" xfId="26182" xr:uid="{00000000-0005-0000-0000-00002B530000}"/>
    <cellStyle name="40% - Accent3 3 3 7" xfId="26183" xr:uid="{00000000-0005-0000-0000-00002C530000}"/>
    <cellStyle name="40% - Accent3 3 3 8" xfId="26184" xr:uid="{00000000-0005-0000-0000-00002D530000}"/>
    <cellStyle name="40% - Accent3 3 3 9" xfId="26185" xr:uid="{00000000-0005-0000-0000-00002E530000}"/>
    <cellStyle name="40% - Accent3 3 3_OATT calc" xfId="26186" xr:uid="{00000000-0005-0000-0000-00002F530000}"/>
    <cellStyle name="40% - Accent3 3 4" xfId="3260" xr:uid="{00000000-0005-0000-0000-000030530000}"/>
    <cellStyle name="40% - Accent3 3 4 10" xfId="26187" xr:uid="{00000000-0005-0000-0000-000031530000}"/>
    <cellStyle name="40% - Accent3 3 4 11" xfId="26188" xr:uid="{00000000-0005-0000-0000-000032530000}"/>
    <cellStyle name="40% - Accent3 3 4 12" xfId="26189" xr:uid="{00000000-0005-0000-0000-000033530000}"/>
    <cellStyle name="40% - Accent3 3 4 2" xfId="3842" xr:uid="{00000000-0005-0000-0000-000034530000}"/>
    <cellStyle name="40% - Accent3 3 4 2 10" xfId="26190" xr:uid="{00000000-0005-0000-0000-000035530000}"/>
    <cellStyle name="40% - Accent3 3 4 2 11" xfId="26191" xr:uid="{00000000-0005-0000-0000-000036530000}"/>
    <cellStyle name="40% - Accent3 3 4 2 2" xfId="4942" xr:uid="{00000000-0005-0000-0000-000037530000}"/>
    <cellStyle name="40% - Accent3 3 4 2 2 10" xfId="26192" xr:uid="{00000000-0005-0000-0000-000038530000}"/>
    <cellStyle name="40% - Accent3 3 4 2 2 11" xfId="26193" xr:uid="{00000000-0005-0000-0000-000039530000}"/>
    <cellStyle name="40% - Accent3 3 4 2 2 2" xfId="26194" xr:uid="{00000000-0005-0000-0000-00003A530000}"/>
    <cellStyle name="40% - Accent3 3 4 2 2 2 2" xfId="26195" xr:uid="{00000000-0005-0000-0000-00003B530000}"/>
    <cellStyle name="40% - Accent3 3 4 2 2 2 2 2" xfId="26196" xr:uid="{00000000-0005-0000-0000-00003C530000}"/>
    <cellStyle name="40% - Accent3 3 4 2 2 2 2 3" xfId="26197" xr:uid="{00000000-0005-0000-0000-00003D530000}"/>
    <cellStyle name="40% - Accent3 3 4 2 2 2 2_OATT calc" xfId="26198" xr:uid="{00000000-0005-0000-0000-00003E530000}"/>
    <cellStyle name="40% - Accent3 3 4 2 2 2 3" xfId="26199" xr:uid="{00000000-0005-0000-0000-00003F530000}"/>
    <cellStyle name="40% - Accent3 3 4 2 2 2 4" xfId="26200" xr:uid="{00000000-0005-0000-0000-000040530000}"/>
    <cellStyle name="40% - Accent3 3 4 2 2 2 5" xfId="26201" xr:uid="{00000000-0005-0000-0000-000041530000}"/>
    <cellStyle name="40% - Accent3 3 4 2 2 2_OATT calc" xfId="26202" xr:uid="{00000000-0005-0000-0000-000042530000}"/>
    <cellStyle name="40% - Accent3 3 4 2 2 3" xfId="26203" xr:uid="{00000000-0005-0000-0000-000043530000}"/>
    <cellStyle name="40% - Accent3 3 4 2 2 3 2" xfId="26204" xr:uid="{00000000-0005-0000-0000-000044530000}"/>
    <cellStyle name="40% - Accent3 3 4 2 2 3 2 2" xfId="26205" xr:uid="{00000000-0005-0000-0000-000045530000}"/>
    <cellStyle name="40% - Accent3 3 4 2 2 3 2 3" xfId="26206" xr:uid="{00000000-0005-0000-0000-000046530000}"/>
    <cellStyle name="40% - Accent3 3 4 2 2 3 2_OATT calc" xfId="26207" xr:uid="{00000000-0005-0000-0000-000047530000}"/>
    <cellStyle name="40% - Accent3 3 4 2 2 3 3" xfId="26208" xr:uid="{00000000-0005-0000-0000-000048530000}"/>
    <cellStyle name="40% - Accent3 3 4 2 2 3 4" xfId="26209" xr:uid="{00000000-0005-0000-0000-000049530000}"/>
    <cellStyle name="40% - Accent3 3 4 2 2 3_OATT calc" xfId="26210" xr:uid="{00000000-0005-0000-0000-00004A530000}"/>
    <cellStyle name="40% - Accent3 3 4 2 2 4" xfId="26211" xr:uid="{00000000-0005-0000-0000-00004B530000}"/>
    <cellStyle name="40% - Accent3 3 4 2 2 4 2" xfId="26212" xr:uid="{00000000-0005-0000-0000-00004C530000}"/>
    <cellStyle name="40% - Accent3 3 4 2 2 4 3" xfId="26213" xr:uid="{00000000-0005-0000-0000-00004D530000}"/>
    <cellStyle name="40% - Accent3 3 4 2 2 4_OATT calc" xfId="26214" xr:uid="{00000000-0005-0000-0000-00004E530000}"/>
    <cellStyle name="40% - Accent3 3 4 2 2 5" xfId="26215" xr:uid="{00000000-0005-0000-0000-00004F530000}"/>
    <cellStyle name="40% - Accent3 3 4 2 2 6" xfId="26216" xr:uid="{00000000-0005-0000-0000-000050530000}"/>
    <cellStyle name="40% - Accent3 3 4 2 2 7" xfId="26217" xr:uid="{00000000-0005-0000-0000-000051530000}"/>
    <cellStyle name="40% - Accent3 3 4 2 2 8" xfId="26218" xr:uid="{00000000-0005-0000-0000-000052530000}"/>
    <cellStyle name="40% - Accent3 3 4 2 2 9" xfId="26219" xr:uid="{00000000-0005-0000-0000-000053530000}"/>
    <cellStyle name="40% - Accent3 3 4 2 2_OATT calc" xfId="26220" xr:uid="{00000000-0005-0000-0000-000054530000}"/>
    <cellStyle name="40% - Accent3 3 4 2 3" xfId="5898" xr:uid="{00000000-0005-0000-0000-000055530000}"/>
    <cellStyle name="40% - Accent3 3 4 2 3 2" xfId="26221" xr:uid="{00000000-0005-0000-0000-000056530000}"/>
    <cellStyle name="40% - Accent3 3 4 2 3 2 2" xfId="26222" xr:uid="{00000000-0005-0000-0000-000057530000}"/>
    <cellStyle name="40% - Accent3 3 4 2 3 2 3" xfId="26223" xr:uid="{00000000-0005-0000-0000-000058530000}"/>
    <cellStyle name="40% - Accent3 3 4 2 3 2_OATT calc" xfId="26224" xr:uid="{00000000-0005-0000-0000-000059530000}"/>
    <cellStyle name="40% - Accent3 3 4 2 3 3" xfId="26225" xr:uid="{00000000-0005-0000-0000-00005A530000}"/>
    <cellStyle name="40% - Accent3 3 4 2 3 4" xfId="26226" xr:uid="{00000000-0005-0000-0000-00005B530000}"/>
    <cellStyle name="40% - Accent3 3 4 2 3 5" xfId="26227" xr:uid="{00000000-0005-0000-0000-00005C530000}"/>
    <cellStyle name="40% - Accent3 3 4 2 3_OATT calc" xfId="26228" xr:uid="{00000000-0005-0000-0000-00005D530000}"/>
    <cellStyle name="40% - Accent3 3 4 2 4" xfId="26229" xr:uid="{00000000-0005-0000-0000-00005E530000}"/>
    <cellStyle name="40% - Accent3 3 4 2 4 2" xfId="26230" xr:uid="{00000000-0005-0000-0000-00005F530000}"/>
    <cellStyle name="40% - Accent3 3 4 2 4 2 2" xfId="26231" xr:uid="{00000000-0005-0000-0000-000060530000}"/>
    <cellStyle name="40% - Accent3 3 4 2 4 2 3" xfId="26232" xr:uid="{00000000-0005-0000-0000-000061530000}"/>
    <cellStyle name="40% - Accent3 3 4 2 4 2_OATT calc" xfId="26233" xr:uid="{00000000-0005-0000-0000-000062530000}"/>
    <cellStyle name="40% - Accent3 3 4 2 4 3" xfId="26234" xr:uid="{00000000-0005-0000-0000-000063530000}"/>
    <cellStyle name="40% - Accent3 3 4 2 4 4" xfId="26235" xr:uid="{00000000-0005-0000-0000-000064530000}"/>
    <cellStyle name="40% - Accent3 3 4 2 4_OATT calc" xfId="26236" xr:uid="{00000000-0005-0000-0000-000065530000}"/>
    <cellStyle name="40% - Accent3 3 4 2 5" xfId="26237" xr:uid="{00000000-0005-0000-0000-000066530000}"/>
    <cellStyle name="40% - Accent3 3 4 2 5 2" xfId="26238" xr:uid="{00000000-0005-0000-0000-000067530000}"/>
    <cellStyle name="40% - Accent3 3 4 2 5 3" xfId="26239" xr:uid="{00000000-0005-0000-0000-000068530000}"/>
    <cellStyle name="40% - Accent3 3 4 2 5_OATT calc" xfId="26240" xr:uid="{00000000-0005-0000-0000-000069530000}"/>
    <cellStyle name="40% - Accent3 3 4 2 6" xfId="26241" xr:uid="{00000000-0005-0000-0000-00006A530000}"/>
    <cellStyle name="40% - Accent3 3 4 2 7" xfId="26242" xr:uid="{00000000-0005-0000-0000-00006B530000}"/>
    <cellStyle name="40% - Accent3 3 4 2 8" xfId="26243" xr:uid="{00000000-0005-0000-0000-00006C530000}"/>
    <cellStyle name="40% - Accent3 3 4 2 9" xfId="26244" xr:uid="{00000000-0005-0000-0000-00006D530000}"/>
    <cellStyle name="40% - Accent3 3 4 2_OATT calc" xfId="26245" xr:uid="{00000000-0005-0000-0000-00006E530000}"/>
    <cellStyle name="40% - Accent3 3 4 3" xfId="4524" xr:uid="{00000000-0005-0000-0000-00006F530000}"/>
    <cellStyle name="40% - Accent3 3 4 3 10" xfId="26246" xr:uid="{00000000-0005-0000-0000-000070530000}"/>
    <cellStyle name="40% - Accent3 3 4 3 11" xfId="26247" xr:uid="{00000000-0005-0000-0000-000071530000}"/>
    <cellStyle name="40% - Accent3 3 4 3 2" xfId="26248" xr:uid="{00000000-0005-0000-0000-000072530000}"/>
    <cellStyle name="40% - Accent3 3 4 3 2 2" xfId="26249" xr:uid="{00000000-0005-0000-0000-000073530000}"/>
    <cellStyle name="40% - Accent3 3 4 3 2 2 2" xfId="26250" xr:uid="{00000000-0005-0000-0000-000074530000}"/>
    <cellStyle name="40% - Accent3 3 4 3 2 2 3" xfId="26251" xr:uid="{00000000-0005-0000-0000-000075530000}"/>
    <cellStyle name="40% - Accent3 3 4 3 2 2_OATT calc" xfId="26252" xr:uid="{00000000-0005-0000-0000-000076530000}"/>
    <cellStyle name="40% - Accent3 3 4 3 2 3" xfId="26253" xr:uid="{00000000-0005-0000-0000-000077530000}"/>
    <cellStyle name="40% - Accent3 3 4 3 2 4" xfId="26254" xr:uid="{00000000-0005-0000-0000-000078530000}"/>
    <cellStyle name="40% - Accent3 3 4 3 2 5" xfId="26255" xr:uid="{00000000-0005-0000-0000-000079530000}"/>
    <cellStyle name="40% - Accent3 3 4 3 2_OATT calc" xfId="26256" xr:uid="{00000000-0005-0000-0000-00007A530000}"/>
    <cellStyle name="40% - Accent3 3 4 3 3" xfId="26257" xr:uid="{00000000-0005-0000-0000-00007B530000}"/>
    <cellStyle name="40% - Accent3 3 4 3 3 2" xfId="26258" xr:uid="{00000000-0005-0000-0000-00007C530000}"/>
    <cellStyle name="40% - Accent3 3 4 3 3 2 2" xfId="26259" xr:uid="{00000000-0005-0000-0000-00007D530000}"/>
    <cellStyle name="40% - Accent3 3 4 3 3 2 3" xfId="26260" xr:uid="{00000000-0005-0000-0000-00007E530000}"/>
    <cellStyle name="40% - Accent3 3 4 3 3 2_OATT calc" xfId="26261" xr:uid="{00000000-0005-0000-0000-00007F530000}"/>
    <cellStyle name="40% - Accent3 3 4 3 3 3" xfId="26262" xr:uid="{00000000-0005-0000-0000-000080530000}"/>
    <cellStyle name="40% - Accent3 3 4 3 3 4" xfId="26263" xr:uid="{00000000-0005-0000-0000-000081530000}"/>
    <cellStyle name="40% - Accent3 3 4 3 3_OATT calc" xfId="26264" xr:uid="{00000000-0005-0000-0000-000082530000}"/>
    <cellStyle name="40% - Accent3 3 4 3 4" xfId="26265" xr:uid="{00000000-0005-0000-0000-000083530000}"/>
    <cellStyle name="40% - Accent3 3 4 3 4 2" xfId="26266" xr:uid="{00000000-0005-0000-0000-000084530000}"/>
    <cellStyle name="40% - Accent3 3 4 3 4 3" xfId="26267" xr:uid="{00000000-0005-0000-0000-000085530000}"/>
    <cellStyle name="40% - Accent3 3 4 3 4_OATT calc" xfId="26268" xr:uid="{00000000-0005-0000-0000-000086530000}"/>
    <cellStyle name="40% - Accent3 3 4 3 5" xfId="26269" xr:uid="{00000000-0005-0000-0000-000087530000}"/>
    <cellStyle name="40% - Accent3 3 4 3 6" xfId="26270" xr:uid="{00000000-0005-0000-0000-000088530000}"/>
    <cellStyle name="40% - Accent3 3 4 3 7" xfId="26271" xr:uid="{00000000-0005-0000-0000-000089530000}"/>
    <cellStyle name="40% - Accent3 3 4 3 8" xfId="26272" xr:uid="{00000000-0005-0000-0000-00008A530000}"/>
    <cellStyle name="40% - Accent3 3 4 3 9" xfId="26273" xr:uid="{00000000-0005-0000-0000-00008B530000}"/>
    <cellStyle name="40% - Accent3 3 4 3_OATT calc" xfId="26274" xr:uid="{00000000-0005-0000-0000-00008C530000}"/>
    <cellStyle name="40% - Accent3 3 4 4" xfId="5424" xr:uid="{00000000-0005-0000-0000-00008D530000}"/>
    <cellStyle name="40% - Accent3 3 4 4 2" xfId="26275" xr:uid="{00000000-0005-0000-0000-00008E530000}"/>
    <cellStyle name="40% - Accent3 3 4 4 2 2" xfId="26276" xr:uid="{00000000-0005-0000-0000-00008F530000}"/>
    <cellStyle name="40% - Accent3 3 4 4 2 3" xfId="26277" xr:uid="{00000000-0005-0000-0000-000090530000}"/>
    <cellStyle name="40% - Accent3 3 4 4 2_OATT calc" xfId="26278" xr:uid="{00000000-0005-0000-0000-000091530000}"/>
    <cellStyle name="40% - Accent3 3 4 4 3" xfId="26279" xr:uid="{00000000-0005-0000-0000-000092530000}"/>
    <cellStyle name="40% - Accent3 3 4 4 4" xfId="26280" xr:uid="{00000000-0005-0000-0000-000093530000}"/>
    <cellStyle name="40% - Accent3 3 4 4 5" xfId="26281" xr:uid="{00000000-0005-0000-0000-000094530000}"/>
    <cellStyle name="40% - Accent3 3 4 4_OATT calc" xfId="26282" xr:uid="{00000000-0005-0000-0000-000095530000}"/>
    <cellStyle name="40% - Accent3 3 4 5" xfId="26283" xr:uid="{00000000-0005-0000-0000-000096530000}"/>
    <cellStyle name="40% - Accent3 3 4 5 2" xfId="26284" xr:uid="{00000000-0005-0000-0000-000097530000}"/>
    <cellStyle name="40% - Accent3 3 4 5 2 2" xfId="26285" xr:uid="{00000000-0005-0000-0000-000098530000}"/>
    <cellStyle name="40% - Accent3 3 4 5 2 3" xfId="26286" xr:uid="{00000000-0005-0000-0000-000099530000}"/>
    <cellStyle name="40% - Accent3 3 4 5 2_OATT calc" xfId="26287" xr:uid="{00000000-0005-0000-0000-00009A530000}"/>
    <cellStyle name="40% - Accent3 3 4 5 3" xfId="26288" xr:uid="{00000000-0005-0000-0000-00009B530000}"/>
    <cellStyle name="40% - Accent3 3 4 5 4" xfId="26289" xr:uid="{00000000-0005-0000-0000-00009C530000}"/>
    <cellStyle name="40% - Accent3 3 4 5_OATT calc" xfId="26290" xr:uid="{00000000-0005-0000-0000-00009D530000}"/>
    <cellStyle name="40% - Accent3 3 4 6" xfId="26291" xr:uid="{00000000-0005-0000-0000-00009E530000}"/>
    <cellStyle name="40% - Accent3 3 4 6 2" xfId="26292" xr:uid="{00000000-0005-0000-0000-00009F530000}"/>
    <cellStyle name="40% - Accent3 3 4 6 3" xfId="26293" xr:uid="{00000000-0005-0000-0000-0000A0530000}"/>
    <cellStyle name="40% - Accent3 3 4 6_OATT calc" xfId="26294" xr:uid="{00000000-0005-0000-0000-0000A1530000}"/>
    <cellStyle name="40% - Accent3 3 4 7" xfId="26295" xr:uid="{00000000-0005-0000-0000-0000A2530000}"/>
    <cellStyle name="40% - Accent3 3 4 8" xfId="26296" xr:uid="{00000000-0005-0000-0000-0000A3530000}"/>
    <cellStyle name="40% - Accent3 3 4 9" xfId="26297" xr:uid="{00000000-0005-0000-0000-0000A4530000}"/>
    <cellStyle name="40% - Accent3 3 4_OATT calc" xfId="26298" xr:uid="{00000000-0005-0000-0000-0000A5530000}"/>
    <cellStyle name="40% - Accent3 3 5" xfId="3576" xr:uid="{00000000-0005-0000-0000-0000A6530000}"/>
    <cellStyle name="40% - Accent3 3 5 10" xfId="26299" xr:uid="{00000000-0005-0000-0000-0000A7530000}"/>
    <cellStyle name="40% - Accent3 3 5 11" xfId="26300" xr:uid="{00000000-0005-0000-0000-0000A8530000}"/>
    <cellStyle name="40% - Accent3 3 5 2" xfId="4680" xr:uid="{00000000-0005-0000-0000-0000A9530000}"/>
    <cellStyle name="40% - Accent3 3 5 2 10" xfId="26301" xr:uid="{00000000-0005-0000-0000-0000AA530000}"/>
    <cellStyle name="40% - Accent3 3 5 2 11" xfId="26302" xr:uid="{00000000-0005-0000-0000-0000AB530000}"/>
    <cellStyle name="40% - Accent3 3 5 2 2" xfId="26303" xr:uid="{00000000-0005-0000-0000-0000AC530000}"/>
    <cellStyle name="40% - Accent3 3 5 2 2 2" xfId="26304" xr:uid="{00000000-0005-0000-0000-0000AD530000}"/>
    <cellStyle name="40% - Accent3 3 5 2 2 2 2" xfId="26305" xr:uid="{00000000-0005-0000-0000-0000AE530000}"/>
    <cellStyle name="40% - Accent3 3 5 2 2 2 3" xfId="26306" xr:uid="{00000000-0005-0000-0000-0000AF530000}"/>
    <cellStyle name="40% - Accent3 3 5 2 2 2_OATT calc" xfId="26307" xr:uid="{00000000-0005-0000-0000-0000B0530000}"/>
    <cellStyle name="40% - Accent3 3 5 2 2 3" xfId="26308" xr:uid="{00000000-0005-0000-0000-0000B1530000}"/>
    <cellStyle name="40% - Accent3 3 5 2 2 4" xfId="26309" xr:uid="{00000000-0005-0000-0000-0000B2530000}"/>
    <cellStyle name="40% - Accent3 3 5 2 2 5" xfId="26310" xr:uid="{00000000-0005-0000-0000-0000B3530000}"/>
    <cellStyle name="40% - Accent3 3 5 2 2_OATT calc" xfId="26311" xr:uid="{00000000-0005-0000-0000-0000B4530000}"/>
    <cellStyle name="40% - Accent3 3 5 2 3" xfId="26312" xr:uid="{00000000-0005-0000-0000-0000B5530000}"/>
    <cellStyle name="40% - Accent3 3 5 2 3 2" xfId="26313" xr:uid="{00000000-0005-0000-0000-0000B6530000}"/>
    <cellStyle name="40% - Accent3 3 5 2 3 2 2" xfId="26314" xr:uid="{00000000-0005-0000-0000-0000B7530000}"/>
    <cellStyle name="40% - Accent3 3 5 2 3 2 3" xfId="26315" xr:uid="{00000000-0005-0000-0000-0000B8530000}"/>
    <cellStyle name="40% - Accent3 3 5 2 3 2_OATT calc" xfId="26316" xr:uid="{00000000-0005-0000-0000-0000B9530000}"/>
    <cellStyle name="40% - Accent3 3 5 2 3 3" xfId="26317" xr:uid="{00000000-0005-0000-0000-0000BA530000}"/>
    <cellStyle name="40% - Accent3 3 5 2 3 4" xfId="26318" xr:uid="{00000000-0005-0000-0000-0000BB530000}"/>
    <cellStyle name="40% - Accent3 3 5 2 3_OATT calc" xfId="26319" xr:uid="{00000000-0005-0000-0000-0000BC530000}"/>
    <cellStyle name="40% - Accent3 3 5 2 4" xfId="26320" xr:uid="{00000000-0005-0000-0000-0000BD530000}"/>
    <cellStyle name="40% - Accent3 3 5 2 4 2" xfId="26321" xr:uid="{00000000-0005-0000-0000-0000BE530000}"/>
    <cellStyle name="40% - Accent3 3 5 2 4 3" xfId="26322" xr:uid="{00000000-0005-0000-0000-0000BF530000}"/>
    <cellStyle name="40% - Accent3 3 5 2 4_OATT calc" xfId="26323" xr:uid="{00000000-0005-0000-0000-0000C0530000}"/>
    <cellStyle name="40% - Accent3 3 5 2 5" xfId="26324" xr:uid="{00000000-0005-0000-0000-0000C1530000}"/>
    <cellStyle name="40% - Accent3 3 5 2 6" xfId="26325" xr:uid="{00000000-0005-0000-0000-0000C2530000}"/>
    <cellStyle name="40% - Accent3 3 5 2 7" xfId="26326" xr:uid="{00000000-0005-0000-0000-0000C3530000}"/>
    <cellStyle name="40% - Accent3 3 5 2 8" xfId="26327" xr:uid="{00000000-0005-0000-0000-0000C4530000}"/>
    <cellStyle name="40% - Accent3 3 5 2 9" xfId="26328" xr:uid="{00000000-0005-0000-0000-0000C5530000}"/>
    <cellStyle name="40% - Accent3 3 5 2_OATT calc" xfId="26329" xr:uid="{00000000-0005-0000-0000-0000C6530000}"/>
    <cellStyle name="40% - Accent3 3 5 3" xfId="5646" xr:uid="{00000000-0005-0000-0000-0000C7530000}"/>
    <cellStyle name="40% - Accent3 3 5 3 2" xfId="26330" xr:uid="{00000000-0005-0000-0000-0000C8530000}"/>
    <cellStyle name="40% - Accent3 3 5 3 2 2" xfId="26331" xr:uid="{00000000-0005-0000-0000-0000C9530000}"/>
    <cellStyle name="40% - Accent3 3 5 3 2 3" xfId="26332" xr:uid="{00000000-0005-0000-0000-0000CA530000}"/>
    <cellStyle name="40% - Accent3 3 5 3 2_OATT calc" xfId="26333" xr:uid="{00000000-0005-0000-0000-0000CB530000}"/>
    <cellStyle name="40% - Accent3 3 5 3 3" xfId="26334" xr:uid="{00000000-0005-0000-0000-0000CC530000}"/>
    <cellStyle name="40% - Accent3 3 5 3 4" xfId="26335" xr:uid="{00000000-0005-0000-0000-0000CD530000}"/>
    <cellStyle name="40% - Accent3 3 5 3 5" xfId="26336" xr:uid="{00000000-0005-0000-0000-0000CE530000}"/>
    <cellStyle name="40% - Accent3 3 5 3_OATT calc" xfId="26337" xr:uid="{00000000-0005-0000-0000-0000CF530000}"/>
    <cellStyle name="40% - Accent3 3 5 4" xfId="26338" xr:uid="{00000000-0005-0000-0000-0000D0530000}"/>
    <cellStyle name="40% - Accent3 3 5 4 2" xfId="26339" xr:uid="{00000000-0005-0000-0000-0000D1530000}"/>
    <cellStyle name="40% - Accent3 3 5 4 2 2" xfId="26340" xr:uid="{00000000-0005-0000-0000-0000D2530000}"/>
    <cellStyle name="40% - Accent3 3 5 4 2 3" xfId="26341" xr:uid="{00000000-0005-0000-0000-0000D3530000}"/>
    <cellStyle name="40% - Accent3 3 5 4 2_OATT calc" xfId="26342" xr:uid="{00000000-0005-0000-0000-0000D4530000}"/>
    <cellStyle name="40% - Accent3 3 5 4 3" xfId="26343" xr:uid="{00000000-0005-0000-0000-0000D5530000}"/>
    <cellStyle name="40% - Accent3 3 5 4 4" xfId="26344" xr:uid="{00000000-0005-0000-0000-0000D6530000}"/>
    <cellStyle name="40% - Accent3 3 5 4_OATT calc" xfId="26345" xr:uid="{00000000-0005-0000-0000-0000D7530000}"/>
    <cellStyle name="40% - Accent3 3 5 5" xfId="26346" xr:uid="{00000000-0005-0000-0000-0000D8530000}"/>
    <cellStyle name="40% - Accent3 3 5 5 2" xfId="26347" xr:uid="{00000000-0005-0000-0000-0000D9530000}"/>
    <cellStyle name="40% - Accent3 3 5 5 3" xfId="26348" xr:uid="{00000000-0005-0000-0000-0000DA530000}"/>
    <cellStyle name="40% - Accent3 3 5 5_OATT calc" xfId="26349" xr:uid="{00000000-0005-0000-0000-0000DB530000}"/>
    <cellStyle name="40% - Accent3 3 5 6" xfId="26350" xr:uid="{00000000-0005-0000-0000-0000DC530000}"/>
    <cellStyle name="40% - Accent3 3 5 7" xfId="26351" xr:uid="{00000000-0005-0000-0000-0000DD530000}"/>
    <cellStyle name="40% - Accent3 3 5 8" xfId="26352" xr:uid="{00000000-0005-0000-0000-0000DE530000}"/>
    <cellStyle name="40% - Accent3 3 5 9" xfId="26353" xr:uid="{00000000-0005-0000-0000-0000DF530000}"/>
    <cellStyle name="40% - Accent3 3 5_OATT calc" xfId="26354" xr:uid="{00000000-0005-0000-0000-0000E0530000}"/>
    <cellStyle name="40% - Accent3 3 6" xfId="4259" xr:uid="{00000000-0005-0000-0000-0000E1530000}"/>
    <cellStyle name="40% - Accent3 3 6 10" xfId="26355" xr:uid="{00000000-0005-0000-0000-0000E2530000}"/>
    <cellStyle name="40% - Accent3 3 6 11" xfId="26356" xr:uid="{00000000-0005-0000-0000-0000E3530000}"/>
    <cellStyle name="40% - Accent3 3 6 2" xfId="26357" xr:uid="{00000000-0005-0000-0000-0000E4530000}"/>
    <cellStyle name="40% - Accent3 3 6 2 2" xfId="26358" xr:uid="{00000000-0005-0000-0000-0000E5530000}"/>
    <cellStyle name="40% - Accent3 3 6 2 2 2" xfId="26359" xr:uid="{00000000-0005-0000-0000-0000E6530000}"/>
    <cellStyle name="40% - Accent3 3 6 2 2 3" xfId="26360" xr:uid="{00000000-0005-0000-0000-0000E7530000}"/>
    <cellStyle name="40% - Accent3 3 6 2 2_OATT calc" xfId="26361" xr:uid="{00000000-0005-0000-0000-0000E8530000}"/>
    <cellStyle name="40% - Accent3 3 6 2 3" xfId="26362" xr:uid="{00000000-0005-0000-0000-0000E9530000}"/>
    <cellStyle name="40% - Accent3 3 6 2 4" xfId="26363" xr:uid="{00000000-0005-0000-0000-0000EA530000}"/>
    <cellStyle name="40% - Accent3 3 6 2 5" xfId="26364" xr:uid="{00000000-0005-0000-0000-0000EB530000}"/>
    <cellStyle name="40% - Accent3 3 6 2_OATT calc" xfId="26365" xr:uid="{00000000-0005-0000-0000-0000EC530000}"/>
    <cellStyle name="40% - Accent3 3 6 3" xfId="26366" xr:uid="{00000000-0005-0000-0000-0000ED530000}"/>
    <cellStyle name="40% - Accent3 3 6 3 2" xfId="26367" xr:uid="{00000000-0005-0000-0000-0000EE530000}"/>
    <cellStyle name="40% - Accent3 3 6 3 2 2" xfId="26368" xr:uid="{00000000-0005-0000-0000-0000EF530000}"/>
    <cellStyle name="40% - Accent3 3 6 3 2 3" xfId="26369" xr:uid="{00000000-0005-0000-0000-0000F0530000}"/>
    <cellStyle name="40% - Accent3 3 6 3 2_OATT calc" xfId="26370" xr:uid="{00000000-0005-0000-0000-0000F1530000}"/>
    <cellStyle name="40% - Accent3 3 6 3 3" xfId="26371" xr:uid="{00000000-0005-0000-0000-0000F2530000}"/>
    <cellStyle name="40% - Accent3 3 6 3 4" xfId="26372" xr:uid="{00000000-0005-0000-0000-0000F3530000}"/>
    <cellStyle name="40% - Accent3 3 6 3_OATT calc" xfId="26373" xr:uid="{00000000-0005-0000-0000-0000F4530000}"/>
    <cellStyle name="40% - Accent3 3 6 4" xfId="26374" xr:uid="{00000000-0005-0000-0000-0000F5530000}"/>
    <cellStyle name="40% - Accent3 3 6 4 2" xfId="26375" xr:uid="{00000000-0005-0000-0000-0000F6530000}"/>
    <cellStyle name="40% - Accent3 3 6 4 3" xfId="26376" xr:uid="{00000000-0005-0000-0000-0000F7530000}"/>
    <cellStyle name="40% - Accent3 3 6 4_OATT calc" xfId="26377" xr:uid="{00000000-0005-0000-0000-0000F8530000}"/>
    <cellStyle name="40% - Accent3 3 6 5" xfId="26378" xr:uid="{00000000-0005-0000-0000-0000F9530000}"/>
    <cellStyle name="40% - Accent3 3 6 6" xfId="26379" xr:uid="{00000000-0005-0000-0000-0000FA530000}"/>
    <cellStyle name="40% - Accent3 3 6 7" xfId="26380" xr:uid="{00000000-0005-0000-0000-0000FB530000}"/>
    <cellStyle name="40% - Accent3 3 6 8" xfId="26381" xr:uid="{00000000-0005-0000-0000-0000FC530000}"/>
    <cellStyle name="40% - Accent3 3 6 9" xfId="26382" xr:uid="{00000000-0005-0000-0000-0000FD530000}"/>
    <cellStyle name="40% - Accent3 3 6_OATT calc" xfId="26383" xr:uid="{00000000-0005-0000-0000-0000FE530000}"/>
    <cellStyle name="40% - Accent3 3 7" xfId="5156" xr:uid="{00000000-0005-0000-0000-0000FF530000}"/>
    <cellStyle name="40% - Accent3 3 7 2" xfId="26384" xr:uid="{00000000-0005-0000-0000-000000540000}"/>
    <cellStyle name="40% - Accent3 3 7 2 2" xfId="26385" xr:uid="{00000000-0005-0000-0000-000001540000}"/>
    <cellStyle name="40% - Accent3 3 7 2 3" xfId="26386" xr:uid="{00000000-0005-0000-0000-000002540000}"/>
    <cellStyle name="40% - Accent3 3 7 2_OATT calc" xfId="26387" xr:uid="{00000000-0005-0000-0000-000003540000}"/>
    <cellStyle name="40% - Accent3 3 7 3" xfId="26388" xr:uid="{00000000-0005-0000-0000-000004540000}"/>
    <cellStyle name="40% - Accent3 3 7 4" xfId="26389" xr:uid="{00000000-0005-0000-0000-000005540000}"/>
    <cellStyle name="40% - Accent3 3 7 5" xfId="26390" xr:uid="{00000000-0005-0000-0000-000006540000}"/>
    <cellStyle name="40% - Accent3 3 7_OATT calc" xfId="26391" xr:uid="{00000000-0005-0000-0000-000007540000}"/>
    <cellStyle name="40% - Accent3 3 8" xfId="26392" xr:uid="{00000000-0005-0000-0000-000008540000}"/>
    <cellStyle name="40% - Accent3 3 8 2" xfId="26393" xr:uid="{00000000-0005-0000-0000-000009540000}"/>
    <cellStyle name="40% - Accent3 3 8 2 2" xfId="26394" xr:uid="{00000000-0005-0000-0000-00000A540000}"/>
    <cellStyle name="40% - Accent3 3 8 2 3" xfId="26395" xr:uid="{00000000-0005-0000-0000-00000B540000}"/>
    <cellStyle name="40% - Accent3 3 8 2_OATT calc" xfId="26396" xr:uid="{00000000-0005-0000-0000-00000C540000}"/>
    <cellStyle name="40% - Accent3 3 8 3" xfId="26397" xr:uid="{00000000-0005-0000-0000-00000D540000}"/>
    <cellStyle name="40% - Accent3 3 8 4" xfId="26398" xr:uid="{00000000-0005-0000-0000-00000E540000}"/>
    <cellStyle name="40% - Accent3 3 8_OATT calc" xfId="26399" xr:uid="{00000000-0005-0000-0000-00000F540000}"/>
    <cellStyle name="40% - Accent3 3 9" xfId="26400" xr:uid="{00000000-0005-0000-0000-000010540000}"/>
    <cellStyle name="40% - Accent3 3 9 2" xfId="26401" xr:uid="{00000000-0005-0000-0000-000011540000}"/>
    <cellStyle name="40% - Accent3 3 9 3" xfId="26402" xr:uid="{00000000-0005-0000-0000-000012540000}"/>
    <cellStyle name="40% - Accent3 3 9_OATT calc" xfId="26403" xr:uid="{00000000-0005-0000-0000-000013540000}"/>
    <cellStyle name="40% - Accent3 3_OATT calc" xfId="26404" xr:uid="{00000000-0005-0000-0000-000014540000}"/>
    <cellStyle name="40% - Accent3 30" xfId="26405" xr:uid="{00000000-0005-0000-0000-000015540000}"/>
    <cellStyle name="40% - Accent3 31" xfId="26406" xr:uid="{00000000-0005-0000-0000-000016540000}"/>
    <cellStyle name="40% - Accent3 32" xfId="26407" xr:uid="{00000000-0005-0000-0000-000017540000}"/>
    <cellStyle name="40% - Accent3 33" xfId="26408" xr:uid="{00000000-0005-0000-0000-000018540000}"/>
    <cellStyle name="40% - Accent3 4" xfId="57" xr:uid="{00000000-0005-0000-0000-000019540000}"/>
    <cellStyle name="40% - Accent3 4 10" xfId="26409" xr:uid="{00000000-0005-0000-0000-00001A540000}"/>
    <cellStyle name="40% - Accent3 4 11" xfId="26410" xr:uid="{00000000-0005-0000-0000-00001B540000}"/>
    <cellStyle name="40% - Accent3 4 12" xfId="26411" xr:uid="{00000000-0005-0000-0000-00001C540000}"/>
    <cellStyle name="40% - Accent3 4 13" xfId="26412" xr:uid="{00000000-0005-0000-0000-00001D540000}"/>
    <cellStyle name="40% - Accent3 4 14" xfId="26413" xr:uid="{00000000-0005-0000-0000-00001E540000}"/>
    <cellStyle name="40% - Accent3 4 15" xfId="26414" xr:uid="{00000000-0005-0000-0000-00001F540000}"/>
    <cellStyle name="40% - Accent3 4 2" xfId="3060" xr:uid="{00000000-0005-0000-0000-000020540000}"/>
    <cellStyle name="40% - Accent3 4 2 10" xfId="26415" xr:uid="{00000000-0005-0000-0000-000021540000}"/>
    <cellStyle name="40% - Accent3 4 2 11" xfId="26416" xr:uid="{00000000-0005-0000-0000-000022540000}"/>
    <cellStyle name="40% - Accent3 4 2 12" xfId="26417" xr:uid="{00000000-0005-0000-0000-000023540000}"/>
    <cellStyle name="40% - Accent3 4 2 13" xfId="26418" xr:uid="{00000000-0005-0000-0000-000024540000}"/>
    <cellStyle name="40% - Accent3 4 2 14" xfId="26419" xr:uid="{00000000-0005-0000-0000-000025540000}"/>
    <cellStyle name="40% - Accent3 4 2 2" xfId="3181" xr:uid="{00000000-0005-0000-0000-000026540000}"/>
    <cellStyle name="40% - Accent3 4 2 2 10" xfId="26420" xr:uid="{00000000-0005-0000-0000-000027540000}"/>
    <cellStyle name="40% - Accent3 4 2 2 11" xfId="26421" xr:uid="{00000000-0005-0000-0000-000028540000}"/>
    <cellStyle name="40% - Accent3 4 2 2 12" xfId="26422" xr:uid="{00000000-0005-0000-0000-000029540000}"/>
    <cellStyle name="40% - Accent3 4 2 2 2" xfId="3769" xr:uid="{00000000-0005-0000-0000-00002A540000}"/>
    <cellStyle name="40% - Accent3 4 2 2 2 10" xfId="26423" xr:uid="{00000000-0005-0000-0000-00002B540000}"/>
    <cellStyle name="40% - Accent3 4 2 2 2 11" xfId="26424" xr:uid="{00000000-0005-0000-0000-00002C540000}"/>
    <cellStyle name="40% - Accent3 4 2 2 2 2" xfId="4870" xr:uid="{00000000-0005-0000-0000-00002D540000}"/>
    <cellStyle name="40% - Accent3 4 2 2 2 2 10" xfId="26425" xr:uid="{00000000-0005-0000-0000-00002E540000}"/>
    <cellStyle name="40% - Accent3 4 2 2 2 2 11" xfId="26426" xr:uid="{00000000-0005-0000-0000-00002F540000}"/>
    <cellStyle name="40% - Accent3 4 2 2 2 2 2" xfId="26427" xr:uid="{00000000-0005-0000-0000-000030540000}"/>
    <cellStyle name="40% - Accent3 4 2 2 2 2 2 2" xfId="26428" xr:uid="{00000000-0005-0000-0000-000031540000}"/>
    <cellStyle name="40% - Accent3 4 2 2 2 2 2 2 2" xfId="26429" xr:uid="{00000000-0005-0000-0000-000032540000}"/>
    <cellStyle name="40% - Accent3 4 2 2 2 2 2 2 3" xfId="26430" xr:uid="{00000000-0005-0000-0000-000033540000}"/>
    <cellStyle name="40% - Accent3 4 2 2 2 2 2 2_OATT calc" xfId="26431" xr:uid="{00000000-0005-0000-0000-000034540000}"/>
    <cellStyle name="40% - Accent3 4 2 2 2 2 2 3" xfId="26432" xr:uid="{00000000-0005-0000-0000-000035540000}"/>
    <cellStyle name="40% - Accent3 4 2 2 2 2 2 4" xfId="26433" xr:uid="{00000000-0005-0000-0000-000036540000}"/>
    <cellStyle name="40% - Accent3 4 2 2 2 2 2 5" xfId="26434" xr:uid="{00000000-0005-0000-0000-000037540000}"/>
    <cellStyle name="40% - Accent3 4 2 2 2 2 2_OATT calc" xfId="26435" xr:uid="{00000000-0005-0000-0000-000038540000}"/>
    <cellStyle name="40% - Accent3 4 2 2 2 2 3" xfId="26436" xr:uid="{00000000-0005-0000-0000-000039540000}"/>
    <cellStyle name="40% - Accent3 4 2 2 2 2 3 2" xfId="26437" xr:uid="{00000000-0005-0000-0000-00003A540000}"/>
    <cellStyle name="40% - Accent3 4 2 2 2 2 3 2 2" xfId="26438" xr:uid="{00000000-0005-0000-0000-00003B540000}"/>
    <cellStyle name="40% - Accent3 4 2 2 2 2 3 2 3" xfId="26439" xr:uid="{00000000-0005-0000-0000-00003C540000}"/>
    <cellStyle name="40% - Accent3 4 2 2 2 2 3 2_OATT calc" xfId="26440" xr:uid="{00000000-0005-0000-0000-00003D540000}"/>
    <cellStyle name="40% - Accent3 4 2 2 2 2 3 3" xfId="26441" xr:uid="{00000000-0005-0000-0000-00003E540000}"/>
    <cellStyle name="40% - Accent3 4 2 2 2 2 3 4" xfId="26442" xr:uid="{00000000-0005-0000-0000-00003F540000}"/>
    <cellStyle name="40% - Accent3 4 2 2 2 2 3_OATT calc" xfId="26443" xr:uid="{00000000-0005-0000-0000-000040540000}"/>
    <cellStyle name="40% - Accent3 4 2 2 2 2 4" xfId="26444" xr:uid="{00000000-0005-0000-0000-000041540000}"/>
    <cellStyle name="40% - Accent3 4 2 2 2 2 4 2" xfId="26445" xr:uid="{00000000-0005-0000-0000-000042540000}"/>
    <cellStyle name="40% - Accent3 4 2 2 2 2 4 3" xfId="26446" xr:uid="{00000000-0005-0000-0000-000043540000}"/>
    <cellStyle name="40% - Accent3 4 2 2 2 2 4_OATT calc" xfId="26447" xr:uid="{00000000-0005-0000-0000-000044540000}"/>
    <cellStyle name="40% - Accent3 4 2 2 2 2 5" xfId="26448" xr:uid="{00000000-0005-0000-0000-000045540000}"/>
    <cellStyle name="40% - Accent3 4 2 2 2 2 6" xfId="26449" xr:uid="{00000000-0005-0000-0000-000046540000}"/>
    <cellStyle name="40% - Accent3 4 2 2 2 2 7" xfId="26450" xr:uid="{00000000-0005-0000-0000-000047540000}"/>
    <cellStyle name="40% - Accent3 4 2 2 2 2 8" xfId="26451" xr:uid="{00000000-0005-0000-0000-000048540000}"/>
    <cellStyle name="40% - Accent3 4 2 2 2 2 9" xfId="26452" xr:uid="{00000000-0005-0000-0000-000049540000}"/>
    <cellStyle name="40% - Accent3 4 2 2 2 2_OATT calc" xfId="26453" xr:uid="{00000000-0005-0000-0000-00004A540000}"/>
    <cellStyle name="40% - Accent3 4 2 2 2 3" xfId="5829" xr:uid="{00000000-0005-0000-0000-00004B540000}"/>
    <cellStyle name="40% - Accent3 4 2 2 2 3 2" xfId="26454" xr:uid="{00000000-0005-0000-0000-00004C540000}"/>
    <cellStyle name="40% - Accent3 4 2 2 2 3 2 2" xfId="26455" xr:uid="{00000000-0005-0000-0000-00004D540000}"/>
    <cellStyle name="40% - Accent3 4 2 2 2 3 2 3" xfId="26456" xr:uid="{00000000-0005-0000-0000-00004E540000}"/>
    <cellStyle name="40% - Accent3 4 2 2 2 3 2_OATT calc" xfId="26457" xr:uid="{00000000-0005-0000-0000-00004F540000}"/>
    <cellStyle name="40% - Accent3 4 2 2 2 3 3" xfId="26458" xr:uid="{00000000-0005-0000-0000-000050540000}"/>
    <cellStyle name="40% - Accent3 4 2 2 2 3 4" xfId="26459" xr:uid="{00000000-0005-0000-0000-000051540000}"/>
    <cellStyle name="40% - Accent3 4 2 2 2 3 5" xfId="26460" xr:uid="{00000000-0005-0000-0000-000052540000}"/>
    <cellStyle name="40% - Accent3 4 2 2 2 3_OATT calc" xfId="26461" xr:uid="{00000000-0005-0000-0000-000053540000}"/>
    <cellStyle name="40% - Accent3 4 2 2 2 4" xfId="26462" xr:uid="{00000000-0005-0000-0000-000054540000}"/>
    <cellStyle name="40% - Accent3 4 2 2 2 4 2" xfId="26463" xr:uid="{00000000-0005-0000-0000-000055540000}"/>
    <cellStyle name="40% - Accent3 4 2 2 2 4 2 2" xfId="26464" xr:uid="{00000000-0005-0000-0000-000056540000}"/>
    <cellStyle name="40% - Accent3 4 2 2 2 4 2 3" xfId="26465" xr:uid="{00000000-0005-0000-0000-000057540000}"/>
    <cellStyle name="40% - Accent3 4 2 2 2 4 2_OATT calc" xfId="26466" xr:uid="{00000000-0005-0000-0000-000058540000}"/>
    <cellStyle name="40% - Accent3 4 2 2 2 4 3" xfId="26467" xr:uid="{00000000-0005-0000-0000-000059540000}"/>
    <cellStyle name="40% - Accent3 4 2 2 2 4 4" xfId="26468" xr:uid="{00000000-0005-0000-0000-00005A540000}"/>
    <cellStyle name="40% - Accent3 4 2 2 2 4_OATT calc" xfId="26469" xr:uid="{00000000-0005-0000-0000-00005B540000}"/>
    <cellStyle name="40% - Accent3 4 2 2 2 5" xfId="26470" xr:uid="{00000000-0005-0000-0000-00005C540000}"/>
    <cellStyle name="40% - Accent3 4 2 2 2 5 2" xfId="26471" xr:uid="{00000000-0005-0000-0000-00005D540000}"/>
    <cellStyle name="40% - Accent3 4 2 2 2 5 3" xfId="26472" xr:uid="{00000000-0005-0000-0000-00005E540000}"/>
    <cellStyle name="40% - Accent3 4 2 2 2 5_OATT calc" xfId="26473" xr:uid="{00000000-0005-0000-0000-00005F540000}"/>
    <cellStyle name="40% - Accent3 4 2 2 2 6" xfId="26474" xr:uid="{00000000-0005-0000-0000-000060540000}"/>
    <cellStyle name="40% - Accent3 4 2 2 2 7" xfId="26475" xr:uid="{00000000-0005-0000-0000-000061540000}"/>
    <cellStyle name="40% - Accent3 4 2 2 2 8" xfId="26476" xr:uid="{00000000-0005-0000-0000-000062540000}"/>
    <cellStyle name="40% - Accent3 4 2 2 2 9" xfId="26477" xr:uid="{00000000-0005-0000-0000-000063540000}"/>
    <cellStyle name="40% - Accent3 4 2 2 2_OATT calc" xfId="26478" xr:uid="{00000000-0005-0000-0000-000064540000}"/>
    <cellStyle name="40% - Accent3 4 2 2 3" xfId="4452" xr:uid="{00000000-0005-0000-0000-000065540000}"/>
    <cellStyle name="40% - Accent3 4 2 2 3 10" xfId="26479" xr:uid="{00000000-0005-0000-0000-000066540000}"/>
    <cellStyle name="40% - Accent3 4 2 2 3 11" xfId="26480" xr:uid="{00000000-0005-0000-0000-000067540000}"/>
    <cellStyle name="40% - Accent3 4 2 2 3 2" xfId="26481" xr:uid="{00000000-0005-0000-0000-000068540000}"/>
    <cellStyle name="40% - Accent3 4 2 2 3 2 2" xfId="26482" xr:uid="{00000000-0005-0000-0000-000069540000}"/>
    <cellStyle name="40% - Accent3 4 2 2 3 2 2 2" xfId="26483" xr:uid="{00000000-0005-0000-0000-00006A540000}"/>
    <cellStyle name="40% - Accent3 4 2 2 3 2 2 3" xfId="26484" xr:uid="{00000000-0005-0000-0000-00006B540000}"/>
    <cellStyle name="40% - Accent3 4 2 2 3 2 2_OATT calc" xfId="26485" xr:uid="{00000000-0005-0000-0000-00006C540000}"/>
    <cellStyle name="40% - Accent3 4 2 2 3 2 3" xfId="26486" xr:uid="{00000000-0005-0000-0000-00006D540000}"/>
    <cellStyle name="40% - Accent3 4 2 2 3 2 4" xfId="26487" xr:uid="{00000000-0005-0000-0000-00006E540000}"/>
    <cellStyle name="40% - Accent3 4 2 2 3 2 5" xfId="26488" xr:uid="{00000000-0005-0000-0000-00006F540000}"/>
    <cellStyle name="40% - Accent3 4 2 2 3 2_OATT calc" xfId="26489" xr:uid="{00000000-0005-0000-0000-000070540000}"/>
    <cellStyle name="40% - Accent3 4 2 2 3 3" xfId="26490" xr:uid="{00000000-0005-0000-0000-000071540000}"/>
    <cellStyle name="40% - Accent3 4 2 2 3 3 2" xfId="26491" xr:uid="{00000000-0005-0000-0000-000072540000}"/>
    <cellStyle name="40% - Accent3 4 2 2 3 3 2 2" xfId="26492" xr:uid="{00000000-0005-0000-0000-000073540000}"/>
    <cellStyle name="40% - Accent3 4 2 2 3 3 2 3" xfId="26493" xr:uid="{00000000-0005-0000-0000-000074540000}"/>
    <cellStyle name="40% - Accent3 4 2 2 3 3 2_OATT calc" xfId="26494" xr:uid="{00000000-0005-0000-0000-000075540000}"/>
    <cellStyle name="40% - Accent3 4 2 2 3 3 3" xfId="26495" xr:uid="{00000000-0005-0000-0000-000076540000}"/>
    <cellStyle name="40% - Accent3 4 2 2 3 3 4" xfId="26496" xr:uid="{00000000-0005-0000-0000-000077540000}"/>
    <cellStyle name="40% - Accent3 4 2 2 3 3_OATT calc" xfId="26497" xr:uid="{00000000-0005-0000-0000-000078540000}"/>
    <cellStyle name="40% - Accent3 4 2 2 3 4" xfId="26498" xr:uid="{00000000-0005-0000-0000-000079540000}"/>
    <cellStyle name="40% - Accent3 4 2 2 3 4 2" xfId="26499" xr:uid="{00000000-0005-0000-0000-00007A540000}"/>
    <cellStyle name="40% - Accent3 4 2 2 3 4 3" xfId="26500" xr:uid="{00000000-0005-0000-0000-00007B540000}"/>
    <cellStyle name="40% - Accent3 4 2 2 3 4_OATT calc" xfId="26501" xr:uid="{00000000-0005-0000-0000-00007C540000}"/>
    <cellStyle name="40% - Accent3 4 2 2 3 5" xfId="26502" xr:uid="{00000000-0005-0000-0000-00007D540000}"/>
    <cellStyle name="40% - Accent3 4 2 2 3 6" xfId="26503" xr:uid="{00000000-0005-0000-0000-00007E540000}"/>
    <cellStyle name="40% - Accent3 4 2 2 3 7" xfId="26504" xr:uid="{00000000-0005-0000-0000-00007F540000}"/>
    <cellStyle name="40% - Accent3 4 2 2 3 8" xfId="26505" xr:uid="{00000000-0005-0000-0000-000080540000}"/>
    <cellStyle name="40% - Accent3 4 2 2 3 9" xfId="26506" xr:uid="{00000000-0005-0000-0000-000081540000}"/>
    <cellStyle name="40% - Accent3 4 2 2 3_OATT calc" xfId="26507" xr:uid="{00000000-0005-0000-0000-000082540000}"/>
    <cellStyle name="40% - Accent3 4 2 2 4" xfId="5352" xr:uid="{00000000-0005-0000-0000-000083540000}"/>
    <cellStyle name="40% - Accent3 4 2 2 4 2" xfId="26508" xr:uid="{00000000-0005-0000-0000-000084540000}"/>
    <cellStyle name="40% - Accent3 4 2 2 4 2 2" xfId="26509" xr:uid="{00000000-0005-0000-0000-000085540000}"/>
    <cellStyle name="40% - Accent3 4 2 2 4 2 3" xfId="26510" xr:uid="{00000000-0005-0000-0000-000086540000}"/>
    <cellStyle name="40% - Accent3 4 2 2 4 2_OATT calc" xfId="26511" xr:uid="{00000000-0005-0000-0000-000087540000}"/>
    <cellStyle name="40% - Accent3 4 2 2 4 3" xfId="26512" xr:uid="{00000000-0005-0000-0000-000088540000}"/>
    <cellStyle name="40% - Accent3 4 2 2 4 4" xfId="26513" xr:uid="{00000000-0005-0000-0000-000089540000}"/>
    <cellStyle name="40% - Accent3 4 2 2 4 5" xfId="26514" xr:uid="{00000000-0005-0000-0000-00008A540000}"/>
    <cellStyle name="40% - Accent3 4 2 2 4_OATT calc" xfId="26515" xr:uid="{00000000-0005-0000-0000-00008B540000}"/>
    <cellStyle name="40% - Accent3 4 2 2 5" xfId="26516" xr:uid="{00000000-0005-0000-0000-00008C540000}"/>
    <cellStyle name="40% - Accent3 4 2 2 5 2" xfId="26517" xr:uid="{00000000-0005-0000-0000-00008D540000}"/>
    <cellStyle name="40% - Accent3 4 2 2 5 2 2" xfId="26518" xr:uid="{00000000-0005-0000-0000-00008E540000}"/>
    <cellStyle name="40% - Accent3 4 2 2 5 2 3" xfId="26519" xr:uid="{00000000-0005-0000-0000-00008F540000}"/>
    <cellStyle name="40% - Accent3 4 2 2 5 2_OATT calc" xfId="26520" xr:uid="{00000000-0005-0000-0000-000090540000}"/>
    <cellStyle name="40% - Accent3 4 2 2 5 3" xfId="26521" xr:uid="{00000000-0005-0000-0000-000091540000}"/>
    <cellStyle name="40% - Accent3 4 2 2 5 4" xfId="26522" xr:uid="{00000000-0005-0000-0000-000092540000}"/>
    <cellStyle name="40% - Accent3 4 2 2 5_OATT calc" xfId="26523" xr:uid="{00000000-0005-0000-0000-000093540000}"/>
    <cellStyle name="40% - Accent3 4 2 2 6" xfId="26524" xr:uid="{00000000-0005-0000-0000-000094540000}"/>
    <cellStyle name="40% - Accent3 4 2 2 6 2" xfId="26525" xr:uid="{00000000-0005-0000-0000-000095540000}"/>
    <cellStyle name="40% - Accent3 4 2 2 6 3" xfId="26526" xr:uid="{00000000-0005-0000-0000-000096540000}"/>
    <cellStyle name="40% - Accent3 4 2 2 6_OATT calc" xfId="26527" xr:uid="{00000000-0005-0000-0000-000097540000}"/>
    <cellStyle name="40% - Accent3 4 2 2 7" xfId="26528" xr:uid="{00000000-0005-0000-0000-000098540000}"/>
    <cellStyle name="40% - Accent3 4 2 2 8" xfId="26529" xr:uid="{00000000-0005-0000-0000-000099540000}"/>
    <cellStyle name="40% - Accent3 4 2 2 9" xfId="26530" xr:uid="{00000000-0005-0000-0000-00009A540000}"/>
    <cellStyle name="40% - Accent3 4 2 2_OATT calc" xfId="26531" xr:uid="{00000000-0005-0000-0000-00009B540000}"/>
    <cellStyle name="40% - Accent3 4 2 3" xfId="3339" xr:uid="{00000000-0005-0000-0000-00009C540000}"/>
    <cellStyle name="40% - Accent3 4 2 3 10" xfId="26532" xr:uid="{00000000-0005-0000-0000-00009D540000}"/>
    <cellStyle name="40% - Accent3 4 2 3 11" xfId="26533" xr:uid="{00000000-0005-0000-0000-00009E540000}"/>
    <cellStyle name="40% - Accent3 4 2 3 12" xfId="26534" xr:uid="{00000000-0005-0000-0000-00009F540000}"/>
    <cellStyle name="40% - Accent3 4 2 3 2" xfId="3921" xr:uid="{00000000-0005-0000-0000-0000A0540000}"/>
    <cellStyle name="40% - Accent3 4 2 3 2 10" xfId="26535" xr:uid="{00000000-0005-0000-0000-0000A1540000}"/>
    <cellStyle name="40% - Accent3 4 2 3 2 11" xfId="26536" xr:uid="{00000000-0005-0000-0000-0000A2540000}"/>
    <cellStyle name="40% - Accent3 4 2 3 2 2" xfId="5022" xr:uid="{00000000-0005-0000-0000-0000A3540000}"/>
    <cellStyle name="40% - Accent3 4 2 3 2 2 10" xfId="26537" xr:uid="{00000000-0005-0000-0000-0000A4540000}"/>
    <cellStyle name="40% - Accent3 4 2 3 2 2 11" xfId="26538" xr:uid="{00000000-0005-0000-0000-0000A5540000}"/>
    <cellStyle name="40% - Accent3 4 2 3 2 2 2" xfId="26539" xr:uid="{00000000-0005-0000-0000-0000A6540000}"/>
    <cellStyle name="40% - Accent3 4 2 3 2 2 2 2" xfId="26540" xr:uid="{00000000-0005-0000-0000-0000A7540000}"/>
    <cellStyle name="40% - Accent3 4 2 3 2 2 2 2 2" xfId="26541" xr:uid="{00000000-0005-0000-0000-0000A8540000}"/>
    <cellStyle name="40% - Accent3 4 2 3 2 2 2 2 3" xfId="26542" xr:uid="{00000000-0005-0000-0000-0000A9540000}"/>
    <cellStyle name="40% - Accent3 4 2 3 2 2 2 2_OATT calc" xfId="26543" xr:uid="{00000000-0005-0000-0000-0000AA540000}"/>
    <cellStyle name="40% - Accent3 4 2 3 2 2 2 3" xfId="26544" xr:uid="{00000000-0005-0000-0000-0000AB540000}"/>
    <cellStyle name="40% - Accent3 4 2 3 2 2 2 4" xfId="26545" xr:uid="{00000000-0005-0000-0000-0000AC540000}"/>
    <cellStyle name="40% - Accent3 4 2 3 2 2 2 5" xfId="26546" xr:uid="{00000000-0005-0000-0000-0000AD540000}"/>
    <cellStyle name="40% - Accent3 4 2 3 2 2 2_OATT calc" xfId="26547" xr:uid="{00000000-0005-0000-0000-0000AE540000}"/>
    <cellStyle name="40% - Accent3 4 2 3 2 2 3" xfId="26548" xr:uid="{00000000-0005-0000-0000-0000AF540000}"/>
    <cellStyle name="40% - Accent3 4 2 3 2 2 3 2" xfId="26549" xr:uid="{00000000-0005-0000-0000-0000B0540000}"/>
    <cellStyle name="40% - Accent3 4 2 3 2 2 3 2 2" xfId="26550" xr:uid="{00000000-0005-0000-0000-0000B1540000}"/>
    <cellStyle name="40% - Accent3 4 2 3 2 2 3 2 3" xfId="26551" xr:uid="{00000000-0005-0000-0000-0000B2540000}"/>
    <cellStyle name="40% - Accent3 4 2 3 2 2 3 2_OATT calc" xfId="26552" xr:uid="{00000000-0005-0000-0000-0000B3540000}"/>
    <cellStyle name="40% - Accent3 4 2 3 2 2 3 3" xfId="26553" xr:uid="{00000000-0005-0000-0000-0000B4540000}"/>
    <cellStyle name="40% - Accent3 4 2 3 2 2 3 4" xfId="26554" xr:uid="{00000000-0005-0000-0000-0000B5540000}"/>
    <cellStyle name="40% - Accent3 4 2 3 2 2 3_OATT calc" xfId="26555" xr:uid="{00000000-0005-0000-0000-0000B6540000}"/>
    <cellStyle name="40% - Accent3 4 2 3 2 2 4" xfId="26556" xr:uid="{00000000-0005-0000-0000-0000B7540000}"/>
    <cellStyle name="40% - Accent3 4 2 3 2 2 4 2" xfId="26557" xr:uid="{00000000-0005-0000-0000-0000B8540000}"/>
    <cellStyle name="40% - Accent3 4 2 3 2 2 4 3" xfId="26558" xr:uid="{00000000-0005-0000-0000-0000B9540000}"/>
    <cellStyle name="40% - Accent3 4 2 3 2 2 4_OATT calc" xfId="26559" xr:uid="{00000000-0005-0000-0000-0000BA540000}"/>
    <cellStyle name="40% - Accent3 4 2 3 2 2 5" xfId="26560" xr:uid="{00000000-0005-0000-0000-0000BB540000}"/>
    <cellStyle name="40% - Accent3 4 2 3 2 2 6" xfId="26561" xr:uid="{00000000-0005-0000-0000-0000BC540000}"/>
    <cellStyle name="40% - Accent3 4 2 3 2 2 7" xfId="26562" xr:uid="{00000000-0005-0000-0000-0000BD540000}"/>
    <cellStyle name="40% - Accent3 4 2 3 2 2 8" xfId="26563" xr:uid="{00000000-0005-0000-0000-0000BE540000}"/>
    <cellStyle name="40% - Accent3 4 2 3 2 2 9" xfId="26564" xr:uid="{00000000-0005-0000-0000-0000BF540000}"/>
    <cellStyle name="40% - Accent3 4 2 3 2 2_OATT calc" xfId="26565" xr:uid="{00000000-0005-0000-0000-0000C0540000}"/>
    <cellStyle name="40% - Accent3 4 2 3 2 3" xfId="5977" xr:uid="{00000000-0005-0000-0000-0000C1540000}"/>
    <cellStyle name="40% - Accent3 4 2 3 2 3 2" xfId="26566" xr:uid="{00000000-0005-0000-0000-0000C2540000}"/>
    <cellStyle name="40% - Accent3 4 2 3 2 3 2 2" xfId="26567" xr:uid="{00000000-0005-0000-0000-0000C3540000}"/>
    <cellStyle name="40% - Accent3 4 2 3 2 3 2 3" xfId="26568" xr:uid="{00000000-0005-0000-0000-0000C4540000}"/>
    <cellStyle name="40% - Accent3 4 2 3 2 3 2_OATT calc" xfId="26569" xr:uid="{00000000-0005-0000-0000-0000C5540000}"/>
    <cellStyle name="40% - Accent3 4 2 3 2 3 3" xfId="26570" xr:uid="{00000000-0005-0000-0000-0000C6540000}"/>
    <cellStyle name="40% - Accent3 4 2 3 2 3 4" xfId="26571" xr:uid="{00000000-0005-0000-0000-0000C7540000}"/>
    <cellStyle name="40% - Accent3 4 2 3 2 3 5" xfId="26572" xr:uid="{00000000-0005-0000-0000-0000C8540000}"/>
    <cellStyle name="40% - Accent3 4 2 3 2 3_OATT calc" xfId="26573" xr:uid="{00000000-0005-0000-0000-0000C9540000}"/>
    <cellStyle name="40% - Accent3 4 2 3 2 4" xfId="26574" xr:uid="{00000000-0005-0000-0000-0000CA540000}"/>
    <cellStyle name="40% - Accent3 4 2 3 2 4 2" xfId="26575" xr:uid="{00000000-0005-0000-0000-0000CB540000}"/>
    <cellStyle name="40% - Accent3 4 2 3 2 4 2 2" xfId="26576" xr:uid="{00000000-0005-0000-0000-0000CC540000}"/>
    <cellStyle name="40% - Accent3 4 2 3 2 4 2 3" xfId="26577" xr:uid="{00000000-0005-0000-0000-0000CD540000}"/>
    <cellStyle name="40% - Accent3 4 2 3 2 4 2_OATT calc" xfId="26578" xr:uid="{00000000-0005-0000-0000-0000CE540000}"/>
    <cellStyle name="40% - Accent3 4 2 3 2 4 3" xfId="26579" xr:uid="{00000000-0005-0000-0000-0000CF540000}"/>
    <cellStyle name="40% - Accent3 4 2 3 2 4 4" xfId="26580" xr:uid="{00000000-0005-0000-0000-0000D0540000}"/>
    <cellStyle name="40% - Accent3 4 2 3 2 4_OATT calc" xfId="26581" xr:uid="{00000000-0005-0000-0000-0000D1540000}"/>
    <cellStyle name="40% - Accent3 4 2 3 2 5" xfId="26582" xr:uid="{00000000-0005-0000-0000-0000D2540000}"/>
    <cellStyle name="40% - Accent3 4 2 3 2 5 2" xfId="26583" xr:uid="{00000000-0005-0000-0000-0000D3540000}"/>
    <cellStyle name="40% - Accent3 4 2 3 2 5 3" xfId="26584" xr:uid="{00000000-0005-0000-0000-0000D4540000}"/>
    <cellStyle name="40% - Accent3 4 2 3 2 5_OATT calc" xfId="26585" xr:uid="{00000000-0005-0000-0000-0000D5540000}"/>
    <cellStyle name="40% - Accent3 4 2 3 2 6" xfId="26586" xr:uid="{00000000-0005-0000-0000-0000D6540000}"/>
    <cellStyle name="40% - Accent3 4 2 3 2 7" xfId="26587" xr:uid="{00000000-0005-0000-0000-0000D7540000}"/>
    <cellStyle name="40% - Accent3 4 2 3 2 8" xfId="26588" xr:uid="{00000000-0005-0000-0000-0000D8540000}"/>
    <cellStyle name="40% - Accent3 4 2 3 2 9" xfId="26589" xr:uid="{00000000-0005-0000-0000-0000D9540000}"/>
    <cellStyle name="40% - Accent3 4 2 3 2_OATT calc" xfId="26590" xr:uid="{00000000-0005-0000-0000-0000DA540000}"/>
    <cellStyle name="40% - Accent3 4 2 3 3" xfId="4604" xr:uid="{00000000-0005-0000-0000-0000DB540000}"/>
    <cellStyle name="40% - Accent3 4 2 3 3 10" xfId="26591" xr:uid="{00000000-0005-0000-0000-0000DC540000}"/>
    <cellStyle name="40% - Accent3 4 2 3 3 11" xfId="26592" xr:uid="{00000000-0005-0000-0000-0000DD540000}"/>
    <cellStyle name="40% - Accent3 4 2 3 3 2" xfId="26593" xr:uid="{00000000-0005-0000-0000-0000DE540000}"/>
    <cellStyle name="40% - Accent3 4 2 3 3 2 2" xfId="26594" xr:uid="{00000000-0005-0000-0000-0000DF540000}"/>
    <cellStyle name="40% - Accent3 4 2 3 3 2 2 2" xfId="26595" xr:uid="{00000000-0005-0000-0000-0000E0540000}"/>
    <cellStyle name="40% - Accent3 4 2 3 3 2 2 3" xfId="26596" xr:uid="{00000000-0005-0000-0000-0000E1540000}"/>
    <cellStyle name="40% - Accent3 4 2 3 3 2 2_OATT calc" xfId="26597" xr:uid="{00000000-0005-0000-0000-0000E2540000}"/>
    <cellStyle name="40% - Accent3 4 2 3 3 2 3" xfId="26598" xr:uid="{00000000-0005-0000-0000-0000E3540000}"/>
    <cellStyle name="40% - Accent3 4 2 3 3 2 4" xfId="26599" xr:uid="{00000000-0005-0000-0000-0000E4540000}"/>
    <cellStyle name="40% - Accent3 4 2 3 3 2 5" xfId="26600" xr:uid="{00000000-0005-0000-0000-0000E5540000}"/>
    <cellStyle name="40% - Accent3 4 2 3 3 2_OATT calc" xfId="26601" xr:uid="{00000000-0005-0000-0000-0000E6540000}"/>
    <cellStyle name="40% - Accent3 4 2 3 3 3" xfId="26602" xr:uid="{00000000-0005-0000-0000-0000E7540000}"/>
    <cellStyle name="40% - Accent3 4 2 3 3 3 2" xfId="26603" xr:uid="{00000000-0005-0000-0000-0000E8540000}"/>
    <cellStyle name="40% - Accent3 4 2 3 3 3 2 2" xfId="26604" xr:uid="{00000000-0005-0000-0000-0000E9540000}"/>
    <cellStyle name="40% - Accent3 4 2 3 3 3 2 3" xfId="26605" xr:uid="{00000000-0005-0000-0000-0000EA540000}"/>
    <cellStyle name="40% - Accent3 4 2 3 3 3 2_OATT calc" xfId="26606" xr:uid="{00000000-0005-0000-0000-0000EB540000}"/>
    <cellStyle name="40% - Accent3 4 2 3 3 3 3" xfId="26607" xr:uid="{00000000-0005-0000-0000-0000EC540000}"/>
    <cellStyle name="40% - Accent3 4 2 3 3 3 4" xfId="26608" xr:uid="{00000000-0005-0000-0000-0000ED540000}"/>
    <cellStyle name="40% - Accent3 4 2 3 3 3_OATT calc" xfId="26609" xr:uid="{00000000-0005-0000-0000-0000EE540000}"/>
    <cellStyle name="40% - Accent3 4 2 3 3 4" xfId="26610" xr:uid="{00000000-0005-0000-0000-0000EF540000}"/>
    <cellStyle name="40% - Accent3 4 2 3 3 4 2" xfId="26611" xr:uid="{00000000-0005-0000-0000-0000F0540000}"/>
    <cellStyle name="40% - Accent3 4 2 3 3 4 3" xfId="26612" xr:uid="{00000000-0005-0000-0000-0000F1540000}"/>
    <cellStyle name="40% - Accent3 4 2 3 3 4_OATT calc" xfId="26613" xr:uid="{00000000-0005-0000-0000-0000F2540000}"/>
    <cellStyle name="40% - Accent3 4 2 3 3 5" xfId="26614" xr:uid="{00000000-0005-0000-0000-0000F3540000}"/>
    <cellStyle name="40% - Accent3 4 2 3 3 6" xfId="26615" xr:uid="{00000000-0005-0000-0000-0000F4540000}"/>
    <cellStyle name="40% - Accent3 4 2 3 3 7" xfId="26616" xr:uid="{00000000-0005-0000-0000-0000F5540000}"/>
    <cellStyle name="40% - Accent3 4 2 3 3 8" xfId="26617" xr:uid="{00000000-0005-0000-0000-0000F6540000}"/>
    <cellStyle name="40% - Accent3 4 2 3 3 9" xfId="26618" xr:uid="{00000000-0005-0000-0000-0000F7540000}"/>
    <cellStyle name="40% - Accent3 4 2 3 3_OATT calc" xfId="26619" xr:uid="{00000000-0005-0000-0000-0000F8540000}"/>
    <cellStyle name="40% - Accent3 4 2 3 4" xfId="5504" xr:uid="{00000000-0005-0000-0000-0000F9540000}"/>
    <cellStyle name="40% - Accent3 4 2 3 4 2" xfId="26620" xr:uid="{00000000-0005-0000-0000-0000FA540000}"/>
    <cellStyle name="40% - Accent3 4 2 3 4 2 2" xfId="26621" xr:uid="{00000000-0005-0000-0000-0000FB540000}"/>
    <cellStyle name="40% - Accent3 4 2 3 4 2 3" xfId="26622" xr:uid="{00000000-0005-0000-0000-0000FC540000}"/>
    <cellStyle name="40% - Accent3 4 2 3 4 2_OATT calc" xfId="26623" xr:uid="{00000000-0005-0000-0000-0000FD540000}"/>
    <cellStyle name="40% - Accent3 4 2 3 4 3" xfId="26624" xr:uid="{00000000-0005-0000-0000-0000FE540000}"/>
    <cellStyle name="40% - Accent3 4 2 3 4 4" xfId="26625" xr:uid="{00000000-0005-0000-0000-0000FF540000}"/>
    <cellStyle name="40% - Accent3 4 2 3 4 5" xfId="26626" xr:uid="{00000000-0005-0000-0000-000000550000}"/>
    <cellStyle name="40% - Accent3 4 2 3 4_OATT calc" xfId="26627" xr:uid="{00000000-0005-0000-0000-000001550000}"/>
    <cellStyle name="40% - Accent3 4 2 3 5" xfId="26628" xr:uid="{00000000-0005-0000-0000-000002550000}"/>
    <cellStyle name="40% - Accent3 4 2 3 5 2" xfId="26629" xr:uid="{00000000-0005-0000-0000-000003550000}"/>
    <cellStyle name="40% - Accent3 4 2 3 5 2 2" xfId="26630" xr:uid="{00000000-0005-0000-0000-000004550000}"/>
    <cellStyle name="40% - Accent3 4 2 3 5 2 3" xfId="26631" xr:uid="{00000000-0005-0000-0000-000005550000}"/>
    <cellStyle name="40% - Accent3 4 2 3 5 2_OATT calc" xfId="26632" xr:uid="{00000000-0005-0000-0000-000006550000}"/>
    <cellStyle name="40% - Accent3 4 2 3 5 3" xfId="26633" xr:uid="{00000000-0005-0000-0000-000007550000}"/>
    <cellStyle name="40% - Accent3 4 2 3 5 4" xfId="26634" xr:uid="{00000000-0005-0000-0000-000008550000}"/>
    <cellStyle name="40% - Accent3 4 2 3 5_OATT calc" xfId="26635" xr:uid="{00000000-0005-0000-0000-000009550000}"/>
    <cellStyle name="40% - Accent3 4 2 3 6" xfId="26636" xr:uid="{00000000-0005-0000-0000-00000A550000}"/>
    <cellStyle name="40% - Accent3 4 2 3 6 2" xfId="26637" xr:uid="{00000000-0005-0000-0000-00000B550000}"/>
    <cellStyle name="40% - Accent3 4 2 3 6 3" xfId="26638" xr:uid="{00000000-0005-0000-0000-00000C550000}"/>
    <cellStyle name="40% - Accent3 4 2 3 6_OATT calc" xfId="26639" xr:uid="{00000000-0005-0000-0000-00000D550000}"/>
    <cellStyle name="40% - Accent3 4 2 3 7" xfId="26640" xr:uid="{00000000-0005-0000-0000-00000E550000}"/>
    <cellStyle name="40% - Accent3 4 2 3 8" xfId="26641" xr:uid="{00000000-0005-0000-0000-00000F550000}"/>
    <cellStyle name="40% - Accent3 4 2 3 9" xfId="26642" xr:uid="{00000000-0005-0000-0000-000010550000}"/>
    <cellStyle name="40% - Accent3 4 2 3_OATT calc" xfId="26643" xr:uid="{00000000-0005-0000-0000-000011550000}"/>
    <cellStyle name="40% - Accent3 4 2 4" xfId="3651" xr:uid="{00000000-0005-0000-0000-000012550000}"/>
    <cellStyle name="40% - Accent3 4 2 4 10" xfId="26644" xr:uid="{00000000-0005-0000-0000-000013550000}"/>
    <cellStyle name="40% - Accent3 4 2 4 11" xfId="26645" xr:uid="{00000000-0005-0000-0000-000014550000}"/>
    <cellStyle name="40% - Accent3 4 2 4 2" xfId="4752" xr:uid="{00000000-0005-0000-0000-000015550000}"/>
    <cellStyle name="40% - Accent3 4 2 4 2 10" xfId="26646" xr:uid="{00000000-0005-0000-0000-000016550000}"/>
    <cellStyle name="40% - Accent3 4 2 4 2 11" xfId="26647" xr:uid="{00000000-0005-0000-0000-000017550000}"/>
    <cellStyle name="40% - Accent3 4 2 4 2 2" xfId="26648" xr:uid="{00000000-0005-0000-0000-000018550000}"/>
    <cellStyle name="40% - Accent3 4 2 4 2 2 2" xfId="26649" xr:uid="{00000000-0005-0000-0000-000019550000}"/>
    <cellStyle name="40% - Accent3 4 2 4 2 2 2 2" xfId="26650" xr:uid="{00000000-0005-0000-0000-00001A550000}"/>
    <cellStyle name="40% - Accent3 4 2 4 2 2 2 3" xfId="26651" xr:uid="{00000000-0005-0000-0000-00001B550000}"/>
    <cellStyle name="40% - Accent3 4 2 4 2 2 2_OATT calc" xfId="26652" xr:uid="{00000000-0005-0000-0000-00001C550000}"/>
    <cellStyle name="40% - Accent3 4 2 4 2 2 3" xfId="26653" xr:uid="{00000000-0005-0000-0000-00001D550000}"/>
    <cellStyle name="40% - Accent3 4 2 4 2 2 4" xfId="26654" xr:uid="{00000000-0005-0000-0000-00001E550000}"/>
    <cellStyle name="40% - Accent3 4 2 4 2 2 5" xfId="26655" xr:uid="{00000000-0005-0000-0000-00001F550000}"/>
    <cellStyle name="40% - Accent3 4 2 4 2 2_OATT calc" xfId="26656" xr:uid="{00000000-0005-0000-0000-000020550000}"/>
    <cellStyle name="40% - Accent3 4 2 4 2 3" xfId="26657" xr:uid="{00000000-0005-0000-0000-000021550000}"/>
    <cellStyle name="40% - Accent3 4 2 4 2 3 2" xfId="26658" xr:uid="{00000000-0005-0000-0000-000022550000}"/>
    <cellStyle name="40% - Accent3 4 2 4 2 3 2 2" xfId="26659" xr:uid="{00000000-0005-0000-0000-000023550000}"/>
    <cellStyle name="40% - Accent3 4 2 4 2 3 2 3" xfId="26660" xr:uid="{00000000-0005-0000-0000-000024550000}"/>
    <cellStyle name="40% - Accent3 4 2 4 2 3 2_OATT calc" xfId="26661" xr:uid="{00000000-0005-0000-0000-000025550000}"/>
    <cellStyle name="40% - Accent3 4 2 4 2 3 3" xfId="26662" xr:uid="{00000000-0005-0000-0000-000026550000}"/>
    <cellStyle name="40% - Accent3 4 2 4 2 3 4" xfId="26663" xr:uid="{00000000-0005-0000-0000-000027550000}"/>
    <cellStyle name="40% - Accent3 4 2 4 2 3_OATT calc" xfId="26664" xr:uid="{00000000-0005-0000-0000-000028550000}"/>
    <cellStyle name="40% - Accent3 4 2 4 2 4" xfId="26665" xr:uid="{00000000-0005-0000-0000-000029550000}"/>
    <cellStyle name="40% - Accent3 4 2 4 2 4 2" xfId="26666" xr:uid="{00000000-0005-0000-0000-00002A550000}"/>
    <cellStyle name="40% - Accent3 4 2 4 2 4 3" xfId="26667" xr:uid="{00000000-0005-0000-0000-00002B550000}"/>
    <cellStyle name="40% - Accent3 4 2 4 2 4_OATT calc" xfId="26668" xr:uid="{00000000-0005-0000-0000-00002C550000}"/>
    <cellStyle name="40% - Accent3 4 2 4 2 5" xfId="26669" xr:uid="{00000000-0005-0000-0000-00002D550000}"/>
    <cellStyle name="40% - Accent3 4 2 4 2 6" xfId="26670" xr:uid="{00000000-0005-0000-0000-00002E550000}"/>
    <cellStyle name="40% - Accent3 4 2 4 2 7" xfId="26671" xr:uid="{00000000-0005-0000-0000-00002F550000}"/>
    <cellStyle name="40% - Accent3 4 2 4 2 8" xfId="26672" xr:uid="{00000000-0005-0000-0000-000030550000}"/>
    <cellStyle name="40% - Accent3 4 2 4 2 9" xfId="26673" xr:uid="{00000000-0005-0000-0000-000031550000}"/>
    <cellStyle name="40% - Accent3 4 2 4 2_OATT calc" xfId="26674" xr:uid="{00000000-0005-0000-0000-000032550000}"/>
    <cellStyle name="40% - Accent3 4 2 4 3" xfId="5713" xr:uid="{00000000-0005-0000-0000-000033550000}"/>
    <cellStyle name="40% - Accent3 4 2 4 3 2" xfId="26675" xr:uid="{00000000-0005-0000-0000-000034550000}"/>
    <cellStyle name="40% - Accent3 4 2 4 3 2 2" xfId="26676" xr:uid="{00000000-0005-0000-0000-000035550000}"/>
    <cellStyle name="40% - Accent3 4 2 4 3 2 3" xfId="26677" xr:uid="{00000000-0005-0000-0000-000036550000}"/>
    <cellStyle name="40% - Accent3 4 2 4 3 2_OATT calc" xfId="26678" xr:uid="{00000000-0005-0000-0000-000037550000}"/>
    <cellStyle name="40% - Accent3 4 2 4 3 3" xfId="26679" xr:uid="{00000000-0005-0000-0000-000038550000}"/>
    <cellStyle name="40% - Accent3 4 2 4 3 4" xfId="26680" xr:uid="{00000000-0005-0000-0000-000039550000}"/>
    <cellStyle name="40% - Accent3 4 2 4 3 5" xfId="26681" xr:uid="{00000000-0005-0000-0000-00003A550000}"/>
    <cellStyle name="40% - Accent3 4 2 4 3_OATT calc" xfId="26682" xr:uid="{00000000-0005-0000-0000-00003B550000}"/>
    <cellStyle name="40% - Accent3 4 2 4 4" xfId="26683" xr:uid="{00000000-0005-0000-0000-00003C550000}"/>
    <cellStyle name="40% - Accent3 4 2 4 4 2" xfId="26684" xr:uid="{00000000-0005-0000-0000-00003D550000}"/>
    <cellStyle name="40% - Accent3 4 2 4 4 2 2" xfId="26685" xr:uid="{00000000-0005-0000-0000-00003E550000}"/>
    <cellStyle name="40% - Accent3 4 2 4 4 2 3" xfId="26686" xr:uid="{00000000-0005-0000-0000-00003F550000}"/>
    <cellStyle name="40% - Accent3 4 2 4 4 2_OATT calc" xfId="26687" xr:uid="{00000000-0005-0000-0000-000040550000}"/>
    <cellStyle name="40% - Accent3 4 2 4 4 3" xfId="26688" xr:uid="{00000000-0005-0000-0000-000041550000}"/>
    <cellStyle name="40% - Accent3 4 2 4 4 4" xfId="26689" xr:uid="{00000000-0005-0000-0000-000042550000}"/>
    <cellStyle name="40% - Accent3 4 2 4 4_OATT calc" xfId="26690" xr:uid="{00000000-0005-0000-0000-000043550000}"/>
    <cellStyle name="40% - Accent3 4 2 4 5" xfId="26691" xr:uid="{00000000-0005-0000-0000-000044550000}"/>
    <cellStyle name="40% - Accent3 4 2 4 5 2" xfId="26692" xr:uid="{00000000-0005-0000-0000-000045550000}"/>
    <cellStyle name="40% - Accent3 4 2 4 5 3" xfId="26693" xr:uid="{00000000-0005-0000-0000-000046550000}"/>
    <cellStyle name="40% - Accent3 4 2 4 5_OATT calc" xfId="26694" xr:uid="{00000000-0005-0000-0000-000047550000}"/>
    <cellStyle name="40% - Accent3 4 2 4 6" xfId="26695" xr:uid="{00000000-0005-0000-0000-000048550000}"/>
    <cellStyle name="40% - Accent3 4 2 4 7" xfId="26696" xr:uid="{00000000-0005-0000-0000-000049550000}"/>
    <cellStyle name="40% - Accent3 4 2 4 8" xfId="26697" xr:uid="{00000000-0005-0000-0000-00004A550000}"/>
    <cellStyle name="40% - Accent3 4 2 4 9" xfId="26698" xr:uid="{00000000-0005-0000-0000-00004B550000}"/>
    <cellStyle name="40% - Accent3 4 2 4_OATT calc" xfId="26699" xr:uid="{00000000-0005-0000-0000-00004C550000}"/>
    <cellStyle name="40% - Accent3 4 2 5" xfId="4334" xr:uid="{00000000-0005-0000-0000-00004D550000}"/>
    <cellStyle name="40% - Accent3 4 2 5 10" xfId="26700" xr:uid="{00000000-0005-0000-0000-00004E550000}"/>
    <cellStyle name="40% - Accent3 4 2 5 11" xfId="26701" xr:uid="{00000000-0005-0000-0000-00004F550000}"/>
    <cellStyle name="40% - Accent3 4 2 5 2" xfId="26702" xr:uid="{00000000-0005-0000-0000-000050550000}"/>
    <cellStyle name="40% - Accent3 4 2 5 2 2" xfId="26703" xr:uid="{00000000-0005-0000-0000-000051550000}"/>
    <cellStyle name="40% - Accent3 4 2 5 2 2 2" xfId="26704" xr:uid="{00000000-0005-0000-0000-000052550000}"/>
    <cellStyle name="40% - Accent3 4 2 5 2 2 3" xfId="26705" xr:uid="{00000000-0005-0000-0000-000053550000}"/>
    <cellStyle name="40% - Accent3 4 2 5 2 2_OATT calc" xfId="26706" xr:uid="{00000000-0005-0000-0000-000054550000}"/>
    <cellStyle name="40% - Accent3 4 2 5 2 3" xfId="26707" xr:uid="{00000000-0005-0000-0000-000055550000}"/>
    <cellStyle name="40% - Accent3 4 2 5 2 4" xfId="26708" xr:uid="{00000000-0005-0000-0000-000056550000}"/>
    <cellStyle name="40% - Accent3 4 2 5 2 5" xfId="26709" xr:uid="{00000000-0005-0000-0000-000057550000}"/>
    <cellStyle name="40% - Accent3 4 2 5 2_OATT calc" xfId="26710" xr:uid="{00000000-0005-0000-0000-000058550000}"/>
    <cellStyle name="40% - Accent3 4 2 5 3" xfId="26711" xr:uid="{00000000-0005-0000-0000-000059550000}"/>
    <cellStyle name="40% - Accent3 4 2 5 3 2" xfId="26712" xr:uid="{00000000-0005-0000-0000-00005A550000}"/>
    <cellStyle name="40% - Accent3 4 2 5 3 2 2" xfId="26713" xr:uid="{00000000-0005-0000-0000-00005B550000}"/>
    <cellStyle name="40% - Accent3 4 2 5 3 2 3" xfId="26714" xr:uid="{00000000-0005-0000-0000-00005C550000}"/>
    <cellStyle name="40% - Accent3 4 2 5 3 2_OATT calc" xfId="26715" xr:uid="{00000000-0005-0000-0000-00005D550000}"/>
    <cellStyle name="40% - Accent3 4 2 5 3 3" xfId="26716" xr:uid="{00000000-0005-0000-0000-00005E550000}"/>
    <cellStyle name="40% - Accent3 4 2 5 3 4" xfId="26717" xr:uid="{00000000-0005-0000-0000-00005F550000}"/>
    <cellStyle name="40% - Accent3 4 2 5 3_OATT calc" xfId="26718" xr:uid="{00000000-0005-0000-0000-000060550000}"/>
    <cellStyle name="40% - Accent3 4 2 5 4" xfId="26719" xr:uid="{00000000-0005-0000-0000-000061550000}"/>
    <cellStyle name="40% - Accent3 4 2 5 4 2" xfId="26720" xr:uid="{00000000-0005-0000-0000-000062550000}"/>
    <cellStyle name="40% - Accent3 4 2 5 4 3" xfId="26721" xr:uid="{00000000-0005-0000-0000-000063550000}"/>
    <cellStyle name="40% - Accent3 4 2 5 4_OATT calc" xfId="26722" xr:uid="{00000000-0005-0000-0000-000064550000}"/>
    <cellStyle name="40% - Accent3 4 2 5 5" xfId="26723" xr:uid="{00000000-0005-0000-0000-000065550000}"/>
    <cellStyle name="40% - Accent3 4 2 5 6" xfId="26724" xr:uid="{00000000-0005-0000-0000-000066550000}"/>
    <cellStyle name="40% - Accent3 4 2 5 7" xfId="26725" xr:uid="{00000000-0005-0000-0000-000067550000}"/>
    <cellStyle name="40% - Accent3 4 2 5 8" xfId="26726" xr:uid="{00000000-0005-0000-0000-000068550000}"/>
    <cellStyle name="40% - Accent3 4 2 5 9" xfId="26727" xr:uid="{00000000-0005-0000-0000-000069550000}"/>
    <cellStyle name="40% - Accent3 4 2 5_OATT calc" xfId="26728" xr:uid="{00000000-0005-0000-0000-00006A550000}"/>
    <cellStyle name="40% - Accent3 4 2 6" xfId="5234" xr:uid="{00000000-0005-0000-0000-00006B550000}"/>
    <cellStyle name="40% - Accent3 4 2 6 2" xfId="26729" xr:uid="{00000000-0005-0000-0000-00006C550000}"/>
    <cellStyle name="40% - Accent3 4 2 6 2 2" xfId="26730" xr:uid="{00000000-0005-0000-0000-00006D550000}"/>
    <cellStyle name="40% - Accent3 4 2 6 2 3" xfId="26731" xr:uid="{00000000-0005-0000-0000-00006E550000}"/>
    <cellStyle name="40% - Accent3 4 2 6 2_OATT calc" xfId="26732" xr:uid="{00000000-0005-0000-0000-00006F550000}"/>
    <cellStyle name="40% - Accent3 4 2 6 3" xfId="26733" xr:uid="{00000000-0005-0000-0000-000070550000}"/>
    <cellStyle name="40% - Accent3 4 2 6 4" xfId="26734" xr:uid="{00000000-0005-0000-0000-000071550000}"/>
    <cellStyle name="40% - Accent3 4 2 6 5" xfId="26735" xr:uid="{00000000-0005-0000-0000-000072550000}"/>
    <cellStyle name="40% - Accent3 4 2 6_OATT calc" xfId="26736" xr:uid="{00000000-0005-0000-0000-000073550000}"/>
    <cellStyle name="40% - Accent3 4 2 7" xfId="26737" xr:uid="{00000000-0005-0000-0000-000074550000}"/>
    <cellStyle name="40% - Accent3 4 2 7 2" xfId="26738" xr:uid="{00000000-0005-0000-0000-000075550000}"/>
    <cellStyle name="40% - Accent3 4 2 7 2 2" xfId="26739" xr:uid="{00000000-0005-0000-0000-000076550000}"/>
    <cellStyle name="40% - Accent3 4 2 7 2 3" xfId="26740" xr:uid="{00000000-0005-0000-0000-000077550000}"/>
    <cellStyle name="40% - Accent3 4 2 7 2_OATT calc" xfId="26741" xr:uid="{00000000-0005-0000-0000-000078550000}"/>
    <cellStyle name="40% - Accent3 4 2 7 3" xfId="26742" xr:uid="{00000000-0005-0000-0000-000079550000}"/>
    <cellStyle name="40% - Accent3 4 2 7 4" xfId="26743" xr:uid="{00000000-0005-0000-0000-00007A550000}"/>
    <cellStyle name="40% - Accent3 4 2 7_OATT calc" xfId="26744" xr:uid="{00000000-0005-0000-0000-00007B550000}"/>
    <cellStyle name="40% - Accent3 4 2 8" xfId="26745" xr:uid="{00000000-0005-0000-0000-00007C550000}"/>
    <cellStyle name="40% - Accent3 4 2 8 2" xfId="26746" xr:uid="{00000000-0005-0000-0000-00007D550000}"/>
    <cellStyle name="40% - Accent3 4 2 8 3" xfId="26747" xr:uid="{00000000-0005-0000-0000-00007E550000}"/>
    <cellStyle name="40% - Accent3 4 2 8_OATT calc" xfId="26748" xr:uid="{00000000-0005-0000-0000-00007F550000}"/>
    <cellStyle name="40% - Accent3 4 2 9" xfId="26749" xr:uid="{00000000-0005-0000-0000-000080550000}"/>
    <cellStyle name="40% - Accent3 4 2_OATT calc" xfId="26750" xr:uid="{00000000-0005-0000-0000-000081550000}"/>
    <cellStyle name="40% - Accent3 4 3" xfId="3147" xr:uid="{00000000-0005-0000-0000-000082550000}"/>
    <cellStyle name="40% - Accent3 4 3 10" xfId="26751" xr:uid="{00000000-0005-0000-0000-000083550000}"/>
    <cellStyle name="40% - Accent3 4 3 11" xfId="26752" xr:uid="{00000000-0005-0000-0000-000084550000}"/>
    <cellStyle name="40% - Accent3 4 3 12" xfId="26753" xr:uid="{00000000-0005-0000-0000-000085550000}"/>
    <cellStyle name="40% - Accent3 4 3 2" xfId="3733" xr:uid="{00000000-0005-0000-0000-000086550000}"/>
    <cellStyle name="40% - Accent3 4 3 2 10" xfId="26754" xr:uid="{00000000-0005-0000-0000-000087550000}"/>
    <cellStyle name="40% - Accent3 4 3 2 11" xfId="26755" xr:uid="{00000000-0005-0000-0000-000088550000}"/>
    <cellStyle name="40% - Accent3 4 3 2 2" xfId="4834" xr:uid="{00000000-0005-0000-0000-000089550000}"/>
    <cellStyle name="40% - Accent3 4 3 2 2 10" xfId="26756" xr:uid="{00000000-0005-0000-0000-00008A550000}"/>
    <cellStyle name="40% - Accent3 4 3 2 2 11" xfId="26757" xr:uid="{00000000-0005-0000-0000-00008B550000}"/>
    <cellStyle name="40% - Accent3 4 3 2 2 2" xfId="26758" xr:uid="{00000000-0005-0000-0000-00008C550000}"/>
    <cellStyle name="40% - Accent3 4 3 2 2 2 2" xfId="26759" xr:uid="{00000000-0005-0000-0000-00008D550000}"/>
    <cellStyle name="40% - Accent3 4 3 2 2 2 2 2" xfId="26760" xr:uid="{00000000-0005-0000-0000-00008E550000}"/>
    <cellStyle name="40% - Accent3 4 3 2 2 2 2 3" xfId="26761" xr:uid="{00000000-0005-0000-0000-00008F550000}"/>
    <cellStyle name="40% - Accent3 4 3 2 2 2 2_OATT calc" xfId="26762" xr:uid="{00000000-0005-0000-0000-000090550000}"/>
    <cellStyle name="40% - Accent3 4 3 2 2 2 3" xfId="26763" xr:uid="{00000000-0005-0000-0000-000091550000}"/>
    <cellStyle name="40% - Accent3 4 3 2 2 2 4" xfId="26764" xr:uid="{00000000-0005-0000-0000-000092550000}"/>
    <cellStyle name="40% - Accent3 4 3 2 2 2 5" xfId="26765" xr:uid="{00000000-0005-0000-0000-000093550000}"/>
    <cellStyle name="40% - Accent3 4 3 2 2 2_OATT calc" xfId="26766" xr:uid="{00000000-0005-0000-0000-000094550000}"/>
    <cellStyle name="40% - Accent3 4 3 2 2 3" xfId="26767" xr:uid="{00000000-0005-0000-0000-000095550000}"/>
    <cellStyle name="40% - Accent3 4 3 2 2 3 2" xfId="26768" xr:uid="{00000000-0005-0000-0000-000096550000}"/>
    <cellStyle name="40% - Accent3 4 3 2 2 3 2 2" xfId="26769" xr:uid="{00000000-0005-0000-0000-000097550000}"/>
    <cellStyle name="40% - Accent3 4 3 2 2 3 2 3" xfId="26770" xr:uid="{00000000-0005-0000-0000-000098550000}"/>
    <cellStyle name="40% - Accent3 4 3 2 2 3 2_OATT calc" xfId="26771" xr:uid="{00000000-0005-0000-0000-000099550000}"/>
    <cellStyle name="40% - Accent3 4 3 2 2 3 3" xfId="26772" xr:uid="{00000000-0005-0000-0000-00009A550000}"/>
    <cellStyle name="40% - Accent3 4 3 2 2 3 4" xfId="26773" xr:uid="{00000000-0005-0000-0000-00009B550000}"/>
    <cellStyle name="40% - Accent3 4 3 2 2 3_OATT calc" xfId="26774" xr:uid="{00000000-0005-0000-0000-00009C550000}"/>
    <cellStyle name="40% - Accent3 4 3 2 2 4" xfId="26775" xr:uid="{00000000-0005-0000-0000-00009D550000}"/>
    <cellStyle name="40% - Accent3 4 3 2 2 4 2" xfId="26776" xr:uid="{00000000-0005-0000-0000-00009E550000}"/>
    <cellStyle name="40% - Accent3 4 3 2 2 4 3" xfId="26777" xr:uid="{00000000-0005-0000-0000-00009F550000}"/>
    <cellStyle name="40% - Accent3 4 3 2 2 4_OATT calc" xfId="26778" xr:uid="{00000000-0005-0000-0000-0000A0550000}"/>
    <cellStyle name="40% - Accent3 4 3 2 2 5" xfId="26779" xr:uid="{00000000-0005-0000-0000-0000A1550000}"/>
    <cellStyle name="40% - Accent3 4 3 2 2 6" xfId="26780" xr:uid="{00000000-0005-0000-0000-0000A2550000}"/>
    <cellStyle name="40% - Accent3 4 3 2 2 7" xfId="26781" xr:uid="{00000000-0005-0000-0000-0000A3550000}"/>
    <cellStyle name="40% - Accent3 4 3 2 2 8" xfId="26782" xr:uid="{00000000-0005-0000-0000-0000A4550000}"/>
    <cellStyle name="40% - Accent3 4 3 2 2 9" xfId="26783" xr:uid="{00000000-0005-0000-0000-0000A5550000}"/>
    <cellStyle name="40% - Accent3 4 3 2 2_OATT calc" xfId="26784" xr:uid="{00000000-0005-0000-0000-0000A6550000}"/>
    <cellStyle name="40% - Accent3 4 3 2 3" xfId="5793" xr:uid="{00000000-0005-0000-0000-0000A7550000}"/>
    <cellStyle name="40% - Accent3 4 3 2 3 2" xfId="26785" xr:uid="{00000000-0005-0000-0000-0000A8550000}"/>
    <cellStyle name="40% - Accent3 4 3 2 3 2 2" xfId="26786" xr:uid="{00000000-0005-0000-0000-0000A9550000}"/>
    <cellStyle name="40% - Accent3 4 3 2 3 2 3" xfId="26787" xr:uid="{00000000-0005-0000-0000-0000AA550000}"/>
    <cellStyle name="40% - Accent3 4 3 2 3 2_OATT calc" xfId="26788" xr:uid="{00000000-0005-0000-0000-0000AB550000}"/>
    <cellStyle name="40% - Accent3 4 3 2 3 3" xfId="26789" xr:uid="{00000000-0005-0000-0000-0000AC550000}"/>
    <cellStyle name="40% - Accent3 4 3 2 3 4" xfId="26790" xr:uid="{00000000-0005-0000-0000-0000AD550000}"/>
    <cellStyle name="40% - Accent3 4 3 2 3 5" xfId="26791" xr:uid="{00000000-0005-0000-0000-0000AE550000}"/>
    <cellStyle name="40% - Accent3 4 3 2 3_OATT calc" xfId="26792" xr:uid="{00000000-0005-0000-0000-0000AF550000}"/>
    <cellStyle name="40% - Accent3 4 3 2 4" xfId="26793" xr:uid="{00000000-0005-0000-0000-0000B0550000}"/>
    <cellStyle name="40% - Accent3 4 3 2 4 2" xfId="26794" xr:uid="{00000000-0005-0000-0000-0000B1550000}"/>
    <cellStyle name="40% - Accent3 4 3 2 4 2 2" xfId="26795" xr:uid="{00000000-0005-0000-0000-0000B2550000}"/>
    <cellStyle name="40% - Accent3 4 3 2 4 2 3" xfId="26796" xr:uid="{00000000-0005-0000-0000-0000B3550000}"/>
    <cellStyle name="40% - Accent3 4 3 2 4 2_OATT calc" xfId="26797" xr:uid="{00000000-0005-0000-0000-0000B4550000}"/>
    <cellStyle name="40% - Accent3 4 3 2 4 3" xfId="26798" xr:uid="{00000000-0005-0000-0000-0000B5550000}"/>
    <cellStyle name="40% - Accent3 4 3 2 4 4" xfId="26799" xr:uid="{00000000-0005-0000-0000-0000B6550000}"/>
    <cellStyle name="40% - Accent3 4 3 2 4_OATT calc" xfId="26800" xr:uid="{00000000-0005-0000-0000-0000B7550000}"/>
    <cellStyle name="40% - Accent3 4 3 2 5" xfId="26801" xr:uid="{00000000-0005-0000-0000-0000B8550000}"/>
    <cellStyle name="40% - Accent3 4 3 2 5 2" xfId="26802" xr:uid="{00000000-0005-0000-0000-0000B9550000}"/>
    <cellStyle name="40% - Accent3 4 3 2 5 3" xfId="26803" xr:uid="{00000000-0005-0000-0000-0000BA550000}"/>
    <cellStyle name="40% - Accent3 4 3 2 5_OATT calc" xfId="26804" xr:uid="{00000000-0005-0000-0000-0000BB550000}"/>
    <cellStyle name="40% - Accent3 4 3 2 6" xfId="26805" xr:uid="{00000000-0005-0000-0000-0000BC550000}"/>
    <cellStyle name="40% - Accent3 4 3 2 7" xfId="26806" xr:uid="{00000000-0005-0000-0000-0000BD550000}"/>
    <cellStyle name="40% - Accent3 4 3 2 8" xfId="26807" xr:uid="{00000000-0005-0000-0000-0000BE550000}"/>
    <cellStyle name="40% - Accent3 4 3 2 9" xfId="26808" xr:uid="{00000000-0005-0000-0000-0000BF550000}"/>
    <cellStyle name="40% - Accent3 4 3 2_OATT calc" xfId="26809" xr:uid="{00000000-0005-0000-0000-0000C0550000}"/>
    <cellStyle name="40% - Accent3 4 3 3" xfId="4416" xr:uid="{00000000-0005-0000-0000-0000C1550000}"/>
    <cellStyle name="40% - Accent3 4 3 3 10" xfId="26810" xr:uid="{00000000-0005-0000-0000-0000C2550000}"/>
    <cellStyle name="40% - Accent3 4 3 3 11" xfId="26811" xr:uid="{00000000-0005-0000-0000-0000C3550000}"/>
    <cellStyle name="40% - Accent3 4 3 3 2" xfId="26812" xr:uid="{00000000-0005-0000-0000-0000C4550000}"/>
    <cellStyle name="40% - Accent3 4 3 3 2 2" xfId="26813" xr:uid="{00000000-0005-0000-0000-0000C5550000}"/>
    <cellStyle name="40% - Accent3 4 3 3 2 2 2" xfId="26814" xr:uid="{00000000-0005-0000-0000-0000C6550000}"/>
    <cellStyle name="40% - Accent3 4 3 3 2 2 3" xfId="26815" xr:uid="{00000000-0005-0000-0000-0000C7550000}"/>
    <cellStyle name="40% - Accent3 4 3 3 2 2_OATT calc" xfId="26816" xr:uid="{00000000-0005-0000-0000-0000C8550000}"/>
    <cellStyle name="40% - Accent3 4 3 3 2 3" xfId="26817" xr:uid="{00000000-0005-0000-0000-0000C9550000}"/>
    <cellStyle name="40% - Accent3 4 3 3 2 4" xfId="26818" xr:uid="{00000000-0005-0000-0000-0000CA550000}"/>
    <cellStyle name="40% - Accent3 4 3 3 2 5" xfId="26819" xr:uid="{00000000-0005-0000-0000-0000CB550000}"/>
    <cellStyle name="40% - Accent3 4 3 3 2_OATT calc" xfId="26820" xr:uid="{00000000-0005-0000-0000-0000CC550000}"/>
    <cellStyle name="40% - Accent3 4 3 3 3" xfId="26821" xr:uid="{00000000-0005-0000-0000-0000CD550000}"/>
    <cellStyle name="40% - Accent3 4 3 3 3 2" xfId="26822" xr:uid="{00000000-0005-0000-0000-0000CE550000}"/>
    <cellStyle name="40% - Accent3 4 3 3 3 2 2" xfId="26823" xr:uid="{00000000-0005-0000-0000-0000CF550000}"/>
    <cellStyle name="40% - Accent3 4 3 3 3 2 3" xfId="26824" xr:uid="{00000000-0005-0000-0000-0000D0550000}"/>
    <cellStyle name="40% - Accent3 4 3 3 3 2_OATT calc" xfId="26825" xr:uid="{00000000-0005-0000-0000-0000D1550000}"/>
    <cellStyle name="40% - Accent3 4 3 3 3 3" xfId="26826" xr:uid="{00000000-0005-0000-0000-0000D2550000}"/>
    <cellStyle name="40% - Accent3 4 3 3 3 4" xfId="26827" xr:uid="{00000000-0005-0000-0000-0000D3550000}"/>
    <cellStyle name="40% - Accent3 4 3 3 3_OATT calc" xfId="26828" xr:uid="{00000000-0005-0000-0000-0000D4550000}"/>
    <cellStyle name="40% - Accent3 4 3 3 4" xfId="26829" xr:uid="{00000000-0005-0000-0000-0000D5550000}"/>
    <cellStyle name="40% - Accent3 4 3 3 4 2" xfId="26830" xr:uid="{00000000-0005-0000-0000-0000D6550000}"/>
    <cellStyle name="40% - Accent3 4 3 3 4 3" xfId="26831" xr:uid="{00000000-0005-0000-0000-0000D7550000}"/>
    <cellStyle name="40% - Accent3 4 3 3 4_OATT calc" xfId="26832" xr:uid="{00000000-0005-0000-0000-0000D8550000}"/>
    <cellStyle name="40% - Accent3 4 3 3 5" xfId="26833" xr:uid="{00000000-0005-0000-0000-0000D9550000}"/>
    <cellStyle name="40% - Accent3 4 3 3 6" xfId="26834" xr:uid="{00000000-0005-0000-0000-0000DA550000}"/>
    <cellStyle name="40% - Accent3 4 3 3 7" xfId="26835" xr:uid="{00000000-0005-0000-0000-0000DB550000}"/>
    <cellStyle name="40% - Accent3 4 3 3 8" xfId="26836" xr:uid="{00000000-0005-0000-0000-0000DC550000}"/>
    <cellStyle name="40% - Accent3 4 3 3 9" xfId="26837" xr:uid="{00000000-0005-0000-0000-0000DD550000}"/>
    <cellStyle name="40% - Accent3 4 3 3_OATT calc" xfId="26838" xr:uid="{00000000-0005-0000-0000-0000DE550000}"/>
    <cellStyle name="40% - Accent3 4 3 4" xfId="5316" xr:uid="{00000000-0005-0000-0000-0000DF550000}"/>
    <cellStyle name="40% - Accent3 4 3 4 2" xfId="26839" xr:uid="{00000000-0005-0000-0000-0000E0550000}"/>
    <cellStyle name="40% - Accent3 4 3 4 2 2" xfId="26840" xr:uid="{00000000-0005-0000-0000-0000E1550000}"/>
    <cellStyle name="40% - Accent3 4 3 4 2 3" xfId="26841" xr:uid="{00000000-0005-0000-0000-0000E2550000}"/>
    <cellStyle name="40% - Accent3 4 3 4 2_OATT calc" xfId="26842" xr:uid="{00000000-0005-0000-0000-0000E3550000}"/>
    <cellStyle name="40% - Accent3 4 3 4 3" xfId="26843" xr:uid="{00000000-0005-0000-0000-0000E4550000}"/>
    <cellStyle name="40% - Accent3 4 3 4 4" xfId="26844" xr:uid="{00000000-0005-0000-0000-0000E5550000}"/>
    <cellStyle name="40% - Accent3 4 3 4 5" xfId="26845" xr:uid="{00000000-0005-0000-0000-0000E6550000}"/>
    <cellStyle name="40% - Accent3 4 3 4_OATT calc" xfId="26846" xr:uid="{00000000-0005-0000-0000-0000E7550000}"/>
    <cellStyle name="40% - Accent3 4 3 5" xfId="26847" xr:uid="{00000000-0005-0000-0000-0000E8550000}"/>
    <cellStyle name="40% - Accent3 4 3 5 2" xfId="26848" xr:uid="{00000000-0005-0000-0000-0000E9550000}"/>
    <cellStyle name="40% - Accent3 4 3 5 2 2" xfId="26849" xr:uid="{00000000-0005-0000-0000-0000EA550000}"/>
    <cellStyle name="40% - Accent3 4 3 5 2 3" xfId="26850" xr:uid="{00000000-0005-0000-0000-0000EB550000}"/>
    <cellStyle name="40% - Accent3 4 3 5 2_OATT calc" xfId="26851" xr:uid="{00000000-0005-0000-0000-0000EC550000}"/>
    <cellStyle name="40% - Accent3 4 3 5 3" xfId="26852" xr:uid="{00000000-0005-0000-0000-0000ED550000}"/>
    <cellStyle name="40% - Accent3 4 3 5 4" xfId="26853" xr:uid="{00000000-0005-0000-0000-0000EE550000}"/>
    <cellStyle name="40% - Accent3 4 3 5_OATT calc" xfId="26854" xr:uid="{00000000-0005-0000-0000-0000EF550000}"/>
    <cellStyle name="40% - Accent3 4 3 6" xfId="26855" xr:uid="{00000000-0005-0000-0000-0000F0550000}"/>
    <cellStyle name="40% - Accent3 4 3 6 2" xfId="26856" xr:uid="{00000000-0005-0000-0000-0000F1550000}"/>
    <cellStyle name="40% - Accent3 4 3 6 3" xfId="26857" xr:uid="{00000000-0005-0000-0000-0000F2550000}"/>
    <cellStyle name="40% - Accent3 4 3 6_OATT calc" xfId="26858" xr:uid="{00000000-0005-0000-0000-0000F3550000}"/>
    <cellStyle name="40% - Accent3 4 3 7" xfId="26859" xr:uid="{00000000-0005-0000-0000-0000F4550000}"/>
    <cellStyle name="40% - Accent3 4 3 8" xfId="26860" xr:uid="{00000000-0005-0000-0000-0000F5550000}"/>
    <cellStyle name="40% - Accent3 4 3 9" xfId="26861" xr:uid="{00000000-0005-0000-0000-0000F6550000}"/>
    <cellStyle name="40% - Accent3 4 3_OATT calc" xfId="26862" xr:uid="{00000000-0005-0000-0000-0000F7550000}"/>
    <cellStyle name="40% - Accent3 4 4" xfId="3261" xr:uid="{00000000-0005-0000-0000-0000F8550000}"/>
    <cellStyle name="40% - Accent3 4 4 10" xfId="26863" xr:uid="{00000000-0005-0000-0000-0000F9550000}"/>
    <cellStyle name="40% - Accent3 4 4 11" xfId="26864" xr:uid="{00000000-0005-0000-0000-0000FA550000}"/>
    <cellStyle name="40% - Accent3 4 4 12" xfId="26865" xr:uid="{00000000-0005-0000-0000-0000FB550000}"/>
    <cellStyle name="40% - Accent3 4 4 2" xfId="3843" xr:uid="{00000000-0005-0000-0000-0000FC550000}"/>
    <cellStyle name="40% - Accent3 4 4 2 10" xfId="26866" xr:uid="{00000000-0005-0000-0000-0000FD550000}"/>
    <cellStyle name="40% - Accent3 4 4 2 11" xfId="26867" xr:uid="{00000000-0005-0000-0000-0000FE550000}"/>
    <cellStyle name="40% - Accent3 4 4 2 2" xfId="4943" xr:uid="{00000000-0005-0000-0000-0000FF550000}"/>
    <cellStyle name="40% - Accent3 4 4 2 2 10" xfId="26868" xr:uid="{00000000-0005-0000-0000-000000560000}"/>
    <cellStyle name="40% - Accent3 4 4 2 2 11" xfId="26869" xr:uid="{00000000-0005-0000-0000-000001560000}"/>
    <cellStyle name="40% - Accent3 4 4 2 2 2" xfId="26870" xr:uid="{00000000-0005-0000-0000-000002560000}"/>
    <cellStyle name="40% - Accent3 4 4 2 2 2 2" xfId="26871" xr:uid="{00000000-0005-0000-0000-000003560000}"/>
    <cellStyle name="40% - Accent3 4 4 2 2 2 2 2" xfId="26872" xr:uid="{00000000-0005-0000-0000-000004560000}"/>
    <cellStyle name="40% - Accent3 4 4 2 2 2 2 3" xfId="26873" xr:uid="{00000000-0005-0000-0000-000005560000}"/>
    <cellStyle name="40% - Accent3 4 4 2 2 2 2_OATT calc" xfId="26874" xr:uid="{00000000-0005-0000-0000-000006560000}"/>
    <cellStyle name="40% - Accent3 4 4 2 2 2 3" xfId="26875" xr:uid="{00000000-0005-0000-0000-000007560000}"/>
    <cellStyle name="40% - Accent3 4 4 2 2 2 4" xfId="26876" xr:uid="{00000000-0005-0000-0000-000008560000}"/>
    <cellStyle name="40% - Accent3 4 4 2 2 2 5" xfId="26877" xr:uid="{00000000-0005-0000-0000-000009560000}"/>
    <cellStyle name="40% - Accent3 4 4 2 2 2_OATT calc" xfId="26878" xr:uid="{00000000-0005-0000-0000-00000A560000}"/>
    <cellStyle name="40% - Accent3 4 4 2 2 3" xfId="26879" xr:uid="{00000000-0005-0000-0000-00000B560000}"/>
    <cellStyle name="40% - Accent3 4 4 2 2 3 2" xfId="26880" xr:uid="{00000000-0005-0000-0000-00000C560000}"/>
    <cellStyle name="40% - Accent3 4 4 2 2 3 2 2" xfId="26881" xr:uid="{00000000-0005-0000-0000-00000D560000}"/>
    <cellStyle name="40% - Accent3 4 4 2 2 3 2 3" xfId="26882" xr:uid="{00000000-0005-0000-0000-00000E560000}"/>
    <cellStyle name="40% - Accent3 4 4 2 2 3 2_OATT calc" xfId="26883" xr:uid="{00000000-0005-0000-0000-00000F560000}"/>
    <cellStyle name="40% - Accent3 4 4 2 2 3 3" xfId="26884" xr:uid="{00000000-0005-0000-0000-000010560000}"/>
    <cellStyle name="40% - Accent3 4 4 2 2 3 4" xfId="26885" xr:uid="{00000000-0005-0000-0000-000011560000}"/>
    <cellStyle name="40% - Accent3 4 4 2 2 3_OATT calc" xfId="26886" xr:uid="{00000000-0005-0000-0000-000012560000}"/>
    <cellStyle name="40% - Accent3 4 4 2 2 4" xfId="26887" xr:uid="{00000000-0005-0000-0000-000013560000}"/>
    <cellStyle name="40% - Accent3 4 4 2 2 4 2" xfId="26888" xr:uid="{00000000-0005-0000-0000-000014560000}"/>
    <cellStyle name="40% - Accent3 4 4 2 2 4 3" xfId="26889" xr:uid="{00000000-0005-0000-0000-000015560000}"/>
    <cellStyle name="40% - Accent3 4 4 2 2 4_OATT calc" xfId="26890" xr:uid="{00000000-0005-0000-0000-000016560000}"/>
    <cellStyle name="40% - Accent3 4 4 2 2 5" xfId="26891" xr:uid="{00000000-0005-0000-0000-000017560000}"/>
    <cellStyle name="40% - Accent3 4 4 2 2 6" xfId="26892" xr:uid="{00000000-0005-0000-0000-000018560000}"/>
    <cellStyle name="40% - Accent3 4 4 2 2 7" xfId="26893" xr:uid="{00000000-0005-0000-0000-000019560000}"/>
    <cellStyle name="40% - Accent3 4 4 2 2 8" xfId="26894" xr:uid="{00000000-0005-0000-0000-00001A560000}"/>
    <cellStyle name="40% - Accent3 4 4 2 2 9" xfId="26895" xr:uid="{00000000-0005-0000-0000-00001B560000}"/>
    <cellStyle name="40% - Accent3 4 4 2 2_OATT calc" xfId="26896" xr:uid="{00000000-0005-0000-0000-00001C560000}"/>
    <cellStyle name="40% - Accent3 4 4 2 3" xfId="5899" xr:uid="{00000000-0005-0000-0000-00001D560000}"/>
    <cellStyle name="40% - Accent3 4 4 2 3 2" xfId="26897" xr:uid="{00000000-0005-0000-0000-00001E560000}"/>
    <cellStyle name="40% - Accent3 4 4 2 3 2 2" xfId="26898" xr:uid="{00000000-0005-0000-0000-00001F560000}"/>
    <cellStyle name="40% - Accent3 4 4 2 3 2 3" xfId="26899" xr:uid="{00000000-0005-0000-0000-000020560000}"/>
    <cellStyle name="40% - Accent3 4 4 2 3 2_OATT calc" xfId="26900" xr:uid="{00000000-0005-0000-0000-000021560000}"/>
    <cellStyle name="40% - Accent3 4 4 2 3 3" xfId="26901" xr:uid="{00000000-0005-0000-0000-000022560000}"/>
    <cellStyle name="40% - Accent3 4 4 2 3 4" xfId="26902" xr:uid="{00000000-0005-0000-0000-000023560000}"/>
    <cellStyle name="40% - Accent3 4 4 2 3 5" xfId="26903" xr:uid="{00000000-0005-0000-0000-000024560000}"/>
    <cellStyle name="40% - Accent3 4 4 2 3_OATT calc" xfId="26904" xr:uid="{00000000-0005-0000-0000-000025560000}"/>
    <cellStyle name="40% - Accent3 4 4 2 4" xfId="26905" xr:uid="{00000000-0005-0000-0000-000026560000}"/>
    <cellStyle name="40% - Accent3 4 4 2 4 2" xfId="26906" xr:uid="{00000000-0005-0000-0000-000027560000}"/>
    <cellStyle name="40% - Accent3 4 4 2 4 2 2" xfId="26907" xr:uid="{00000000-0005-0000-0000-000028560000}"/>
    <cellStyle name="40% - Accent3 4 4 2 4 2 3" xfId="26908" xr:uid="{00000000-0005-0000-0000-000029560000}"/>
    <cellStyle name="40% - Accent3 4 4 2 4 2_OATT calc" xfId="26909" xr:uid="{00000000-0005-0000-0000-00002A560000}"/>
    <cellStyle name="40% - Accent3 4 4 2 4 3" xfId="26910" xr:uid="{00000000-0005-0000-0000-00002B560000}"/>
    <cellStyle name="40% - Accent3 4 4 2 4 4" xfId="26911" xr:uid="{00000000-0005-0000-0000-00002C560000}"/>
    <cellStyle name="40% - Accent3 4 4 2 4_OATT calc" xfId="26912" xr:uid="{00000000-0005-0000-0000-00002D560000}"/>
    <cellStyle name="40% - Accent3 4 4 2 5" xfId="26913" xr:uid="{00000000-0005-0000-0000-00002E560000}"/>
    <cellStyle name="40% - Accent3 4 4 2 5 2" xfId="26914" xr:uid="{00000000-0005-0000-0000-00002F560000}"/>
    <cellStyle name="40% - Accent3 4 4 2 5 3" xfId="26915" xr:uid="{00000000-0005-0000-0000-000030560000}"/>
    <cellStyle name="40% - Accent3 4 4 2 5_OATT calc" xfId="26916" xr:uid="{00000000-0005-0000-0000-000031560000}"/>
    <cellStyle name="40% - Accent3 4 4 2 6" xfId="26917" xr:uid="{00000000-0005-0000-0000-000032560000}"/>
    <cellStyle name="40% - Accent3 4 4 2 7" xfId="26918" xr:uid="{00000000-0005-0000-0000-000033560000}"/>
    <cellStyle name="40% - Accent3 4 4 2 8" xfId="26919" xr:uid="{00000000-0005-0000-0000-000034560000}"/>
    <cellStyle name="40% - Accent3 4 4 2 9" xfId="26920" xr:uid="{00000000-0005-0000-0000-000035560000}"/>
    <cellStyle name="40% - Accent3 4 4 2_OATT calc" xfId="26921" xr:uid="{00000000-0005-0000-0000-000036560000}"/>
    <cellStyle name="40% - Accent3 4 4 3" xfId="4525" xr:uid="{00000000-0005-0000-0000-000037560000}"/>
    <cellStyle name="40% - Accent3 4 4 3 10" xfId="26922" xr:uid="{00000000-0005-0000-0000-000038560000}"/>
    <cellStyle name="40% - Accent3 4 4 3 11" xfId="26923" xr:uid="{00000000-0005-0000-0000-000039560000}"/>
    <cellStyle name="40% - Accent3 4 4 3 2" xfId="26924" xr:uid="{00000000-0005-0000-0000-00003A560000}"/>
    <cellStyle name="40% - Accent3 4 4 3 2 2" xfId="26925" xr:uid="{00000000-0005-0000-0000-00003B560000}"/>
    <cellStyle name="40% - Accent3 4 4 3 2 2 2" xfId="26926" xr:uid="{00000000-0005-0000-0000-00003C560000}"/>
    <cellStyle name="40% - Accent3 4 4 3 2 2 3" xfId="26927" xr:uid="{00000000-0005-0000-0000-00003D560000}"/>
    <cellStyle name="40% - Accent3 4 4 3 2 2_OATT calc" xfId="26928" xr:uid="{00000000-0005-0000-0000-00003E560000}"/>
    <cellStyle name="40% - Accent3 4 4 3 2 3" xfId="26929" xr:uid="{00000000-0005-0000-0000-00003F560000}"/>
    <cellStyle name="40% - Accent3 4 4 3 2 4" xfId="26930" xr:uid="{00000000-0005-0000-0000-000040560000}"/>
    <cellStyle name="40% - Accent3 4 4 3 2 5" xfId="26931" xr:uid="{00000000-0005-0000-0000-000041560000}"/>
    <cellStyle name="40% - Accent3 4 4 3 2_OATT calc" xfId="26932" xr:uid="{00000000-0005-0000-0000-000042560000}"/>
    <cellStyle name="40% - Accent3 4 4 3 3" xfId="26933" xr:uid="{00000000-0005-0000-0000-000043560000}"/>
    <cellStyle name="40% - Accent3 4 4 3 3 2" xfId="26934" xr:uid="{00000000-0005-0000-0000-000044560000}"/>
    <cellStyle name="40% - Accent3 4 4 3 3 2 2" xfId="26935" xr:uid="{00000000-0005-0000-0000-000045560000}"/>
    <cellStyle name="40% - Accent3 4 4 3 3 2 3" xfId="26936" xr:uid="{00000000-0005-0000-0000-000046560000}"/>
    <cellStyle name="40% - Accent3 4 4 3 3 2_OATT calc" xfId="26937" xr:uid="{00000000-0005-0000-0000-000047560000}"/>
    <cellStyle name="40% - Accent3 4 4 3 3 3" xfId="26938" xr:uid="{00000000-0005-0000-0000-000048560000}"/>
    <cellStyle name="40% - Accent3 4 4 3 3 4" xfId="26939" xr:uid="{00000000-0005-0000-0000-000049560000}"/>
    <cellStyle name="40% - Accent3 4 4 3 3_OATT calc" xfId="26940" xr:uid="{00000000-0005-0000-0000-00004A560000}"/>
    <cellStyle name="40% - Accent3 4 4 3 4" xfId="26941" xr:uid="{00000000-0005-0000-0000-00004B560000}"/>
    <cellStyle name="40% - Accent3 4 4 3 4 2" xfId="26942" xr:uid="{00000000-0005-0000-0000-00004C560000}"/>
    <cellStyle name="40% - Accent3 4 4 3 4 3" xfId="26943" xr:uid="{00000000-0005-0000-0000-00004D560000}"/>
    <cellStyle name="40% - Accent3 4 4 3 4_OATT calc" xfId="26944" xr:uid="{00000000-0005-0000-0000-00004E560000}"/>
    <cellStyle name="40% - Accent3 4 4 3 5" xfId="26945" xr:uid="{00000000-0005-0000-0000-00004F560000}"/>
    <cellStyle name="40% - Accent3 4 4 3 6" xfId="26946" xr:uid="{00000000-0005-0000-0000-000050560000}"/>
    <cellStyle name="40% - Accent3 4 4 3 7" xfId="26947" xr:uid="{00000000-0005-0000-0000-000051560000}"/>
    <cellStyle name="40% - Accent3 4 4 3 8" xfId="26948" xr:uid="{00000000-0005-0000-0000-000052560000}"/>
    <cellStyle name="40% - Accent3 4 4 3 9" xfId="26949" xr:uid="{00000000-0005-0000-0000-000053560000}"/>
    <cellStyle name="40% - Accent3 4 4 3_OATT calc" xfId="26950" xr:uid="{00000000-0005-0000-0000-000054560000}"/>
    <cellStyle name="40% - Accent3 4 4 4" xfId="5425" xr:uid="{00000000-0005-0000-0000-000055560000}"/>
    <cellStyle name="40% - Accent3 4 4 4 2" xfId="26951" xr:uid="{00000000-0005-0000-0000-000056560000}"/>
    <cellStyle name="40% - Accent3 4 4 4 2 2" xfId="26952" xr:uid="{00000000-0005-0000-0000-000057560000}"/>
    <cellStyle name="40% - Accent3 4 4 4 2 3" xfId="26953" xr:uid="{00000000-0005-0000-0000-000058560000}"/>
    <cellStyle name="40% - Accent3 4 4 4 2_OATT calc" xfId="26954" xr:uid="{00000000-0005-0000-0000-000059560000}"/>
    <cellStyle name="40% - Accent3 4 4 4 3" xfId="26955" xr:uid="{00000000-0005-0000-0000-00005A560000}"/>
    <cellStyle name="40% - Accent3 4 4 4 4" xfId="26956" xr:uid="{00000000-0005-0000-0000-00005B560000}"/>
    <cellStyle name="40% - Accent3 4 4 4 5" xfId="26957" xr:uid="{00000000-0005-0000-0000-00005C560000}"/>
    <cellStyle name="40% - Accent3 4 4 4_OATT calc" xfId="26958" xr:uid="{00000000-0005-0000-0000-00005D560000}"/>
    <cellStyle name="40% - Accent3 4 4 5" xfId="26959" xr:uid="{00000000-0005-0000-0000-00005E560000}"/>
    <cellStyle name="40% - Accent3 4 4 5 2" xfId="26960" xr:uid="{00000000-0005-0000-0000-00005F560000}"/>
    <cellStyle name="40% - Accent3 4 4 5 2 2" xfId="26961" xr:uid="{00000000-0005-0000-0000-000060560000}"/>
    <cellStyle name="40% - Accent3 4 4 5 2 3" xfId="26962" xr:uid="{00000000-0005-0000-0000-000061560000}"/>
    <cellStyle name="40% - Accent3 4 4 5 2_OATT calc" xfId="26963" xr:uid="{00000000-0005-0000-0000-000062560000}"/>
    <cellStyle name="40% - Accent3 4 4 5 3" xfId="26964" xr:uid="{00000000-0005-0000-0000-000063560000}"/>
    <cellStyle name="40% - Accent3 4 4 5 4" xfId="26965" xr:uid="{00000000-0005-0000-0000-000064560000}"/>
    <cellStyle name="40% - Accent3 4 4 5_OATT calc" xfId="26966" xr:uid="{00000000-0005-0000-0000-000065560000}"/>
    <cellStyle name="40% - Accent3 4 4 6" xfId="26967" xr:uid="{00000000-0005-0000-0000-000066560000}"/>
    <cellStyle name="40% - Accent3 4 4 6 2" xfId="26968" xr:uid="{00000000-0005-0000-0000-000067560000}"/>
    <cellStyle name="40% - Accent3 4 4 6 3" xfId="26969" xr:uid="{00000000-0005-0000-0000-000068560000}"/>
    <cellStyle name="40% - Accent3 4 4 6_OATT calc" xfId="26970" xr:uid="{00000000-0005-0000-0000-000069560000}"/>
    <cellStyle name="40% - Accent3 4 4 7" xfId="26971" xr:uid="{00000000-0005-0000-0000-00006A560000}"/>
    <cellStyle name="40% - Accent3 4 4 8" xfId="26972" xr:uid="{00000000-0005-0000-0000-00006B560000}"/>
    <cellStyle name="40% - Accent3 4 4 9" xfId="26973" xr:uid="{00000000-0005-0000-0000-00006C560000}"/>
    <cellStyle name="40% - Accent3 4 4_OATT calc" xfId="26974" xr:uid="{00000000-0005-0000-0000-00006D560000}"/>
    <cellStyle name="40% - Accent3 4 5" xfId="3577" xr:uid="{00000000-0005-0000-0000-00006E560000}"/>
    <cellStyle name="40% - Accent3 4 5 10" xfId="26975" xr:uid="{00000000-0005-0000-0000-00006F560000}"/>
    <cellStyle name="40% - Accent3 4 5 11" xfId="26976" xr:uid="{00000000-0005-0000-0000-000070560000}"/>
    <cellStyle name="40% - Accent3 4 5 2" xfId="4681" xr:uid="{00000000-0005-0000-0000-000071560000}"/>
    <cellStyle name="40% - Accent3 4 5 2 10" xfId="26977" xr:uid="{00000000-0005-0000-0000-000072560000}"/>
    <cellStyle name="40% - Accent3 4 5 2 11" xfId="26978" xr:uid="{00000000-0005-0000-0000-000073560000}"/>
    <cellStyle name="40% - Accent3 4 5 2 2" xfId="26979" xr:uid="{00000000-0005-0000-0000-000074560000}"/>
    <cellStyle name="40% - Accent3 4 5 2 2 2" xfId="26980" xr:uid="{00000000-0005-0000-0000-000075560000}"/>
    <cellStyle name="40% - Accent3 4 5 2 2 2 2" xfId="26981" xr:uid="{00000000-0005-0000-0000-000076560000}"/>
    <cellStyle name="40% - Accent3 4 5 2 2 2 3" xfId="26982" xr:uid="{00000000-0005-0000-0000-000077560000}"/>
    <cellStyle name="40% - Accent3 4 5 2 2 2_OATT calc" xfId="26983" xr:uid="{00000000-0005-0000-0000-000078560000}"/>
    <cellStyle name="40% - Accent3 4 5 2 2 3" xfId="26984" xr:uid="{00000000-0005-0000-0000-000079560000}"/>
    <cellStyle name="40% - Accent3 4 5 2 2 4" xfId="26985" xr:uid="{00000000-0005-0000-0000-00007A560000}"/>
    <cellStyle name="40% - Accent3 4 5 2 2 5" xfId="26986" xr:uid="{00000000-0005-0000-0000-00007B560000}"/>
    <cellStyle name="40% - Accent3 4 5 2 2_OATT calc" xfId="26987" xr:uid="{00000000-0005-0000-0000-00007C560000}"/>
    <cellStyle name="40% - Accent3 4 5 2 3" xfId="26988" xr:uid="{00000000-0005-0000-0000-00007D560000}"/>
    <cellStyle name="40% - Accent3 4 5 2 3 2" xfId="26989" xr:uid="{00000000-0005-0000-0000-00007E560000}"/>
    <cellStyle name="40% - Accent3 4 5 2 3 2 2" xfId="26990" xr:uid="{00000000-0005-0000-0000-00007F560000}"/>
    <cellStyle name="40% - Accent3 4 5 2 3 2 3" xfId="26991" xr:uid="{00000000-0005-0000-0000-000080560000}"/>
    <cellStyle name="40% - Accent3 4 5 2 3 2_OATT calc" xfId="26992" xr:uid="{00000000-0005-0000-0000-000081560000}"/>
    <cellStyle name="40% - Accent3 4 5 2 3 3" xfId="26993" xr:uid="{00000000-0005-0000-0000-000082560000}"/>
    <cellStyle name="40% - Accent3 4 5 2 3 4" xfId="26994" xr:uid="{00000000-0005-0000-0000-000083560000}"/>
    <cellStyle name="40% - Accent3 4 5 2 3_OATT calc" xfId="26995" xr:uid="{00000000-0005-0000-0000-000084560000}"/>
    <cellStyle name="40% - Accent3 4 5 2 4" xfId="26996" xr:uid="{00000000-0005-0000-0000-000085560000}"/>
    <cellStyle name="40% - Accent3 4 5 2 4 2" xfId="26997" xr:uid="{00000000-0005-0000-0000-000086560000}"/>
    <cellStyle name="40% - Accent3 4 5 2 4 3" xfId="26998" xr:uid="{00000000-0005-0000-0000-000087560000}"/>
    <cellStyle name="40% - Accent3 4 5 2 4_OATT calc" xfId="26999" xr:uid="{00000000-0005-0000-0000-000088560000}"/>
    <cellStyle name="40% - Accent3 4 5 2 5" xfId="27000" xr:uid="{00000000-0005-0000-0000-000089560000}"/>
    <cellStyle name="40% - Accent3 4 5 2 6" xfId="27001" xr:uid="{00000000-0005-0000-0000-00008A560000}"/>
    <cellStyle name="40% - Accent3 4 5 2 7" xfId="27002" xr:uid="{00000000-0005-0000-0000-00008B560000}"/>
    <cellStyle name="40% - Accent3 4 5 2 8" xfId="27003" xr:uid="{00000000-0005-0000-0000-00008C560000}"/>
    <cellStyle name="40% - Accent3 4 5 2 9" xfId="27004" xr:uid="{00000000-0005-0000-0000-00008D560000}"/>
    <cellStyle name="40% - Accent3 4 5 2_OATT calc" xfId="27005" xr:uid="{00000000-0005-0000-0000-00008E560000}"/>
    <cellStyle name="40% - Accent3 4 5 3" xfId="5647" xr:uid="{00000000-0005-0000-0000-00008F560000}"/>
    <cellStyle name="40% - Accent3 4 5 3 2" xfId="27006" xr:uid="{00000000-0005-0000-0000-000090560000}"/>
    <cellStyle name="40% - Accent3 4 5 3 2 2" xfId="27007" xr:uid="{00000000-0005-0000-0000-000091560000}"/>
    <cellStyle name="40% - Accent3 4 5 3 2 3" xfId="27008" xr:uid="{00000000-0005-0000-0000-000092560000}"/>
    <cellStyle name="40% - Accent3 4 5 3 2_OATT calc" xfId="27009" xr:uid="{00000000-0005-0000-0000-000093560000}"/>
    <cellStyle name="40% - Accent3 4 5 3 3" xfId="27010" xr:uid="{00000000-0005-0000-0000-000094560000}"/>
    <cellStyle name="40% - Accent3 4 5 3 4" xfId="27011" xr:uid="{00000000-0005-0000-0000-000095560000}"/>
    <cellStyle name="40% - Accent3 4 5 3 5" xfId="27012" xr:uid="{00000000-0005-0000-0000-000096560000}"/>
    <cellStyle name="40% - Accent3 4 5 3_OATT calc" xfId="27013" xr:uid="{00000000-0005-0000-0000-000097560000}"/>
    <cellStyle name="40% - Accent3 4 5 4" xfId="27014" xr:uid="{00000000-0005-0000-0000-000098560000}"/>
    <cellStyle name="40% - Accent3 4 5 4 2" xfId="27015" xr:uid="{00000000-0005-0000-0000-000099560000}"/>
    <cellStyle name="40% - Accent3 4 5 4 2 2" xfId="27016" xr:uid="{00000000-0005-0000-0000-00009A560000}"/>
    <cellStyle name="40% - Accent3 4 5 4 2 3" xfId="27017" xr:uid="{00000000-0005-0000-0000-00009B560000}"/>
    <cellStyle name="40% - Accent3 4 5 4 2_OATT calc" xfId="27018" xr:uid="{00000000-0005-0000-0000-00009C560000}"/>
    <cellStyle name="40% - Accent3 4 5 4 3" xfId="27019" xr:uid="{00000000-0005-0000-0000-00009D560000}"/>
    <cellStyle name="40% - Accent3 4 5 4 4" xfId="27020" xr:uid="{00000000-0005-0000-0000-00009E560000}"/>
    <cellStyle name="40% - Accent3 4 5 4_OATT calc" xfId="27021" xr:uid="{00000000-0005-0000-0000-00009F560000}"/>
    <cellStyle name="40% - Accent3 4 5 5" xfId="27022" xr:uid="{00000000-0005-0000-0000-0000A0560000}"/>
    <cellStyle name="40% - Accent3 4 5 5 2" xfId="27023" xr:uid="{00000000-0005-0000-0000-0000A1560000}"/>
    <cellStyle name="40% - Accent3 4 5 5 3" xfId="27024" xr:uid="{00000000-0005-0000-0000-0000A2560000}"/>
    <cellStyle name="40% - Accent3 4 5 5_OATT calc" xfId="27025" xr:uid="{00000000-0005-0000-0000-0000A3560000}"/>
    <cellStyle name="40% - Accent3 4 5 6" xfId="27026" xr:uid="{00000000-0005-0000-0000-0000A4560000}"/>
    <cellStyle name="40% - Accent3 4 5 7" xfId="27027" xr:uid="{00000000-0005-0000-0000-0000A5560000}"/>
    <cellStyle name="40% - Accent3 4 5 8" xfId="27028" xr:uid="{00000000-0005-0000-0000-0000A6560000}"/>
    <cellStyle name="40% - Accent3 4 5 9" xfId="27029" xr:uid="{00000000-0005-0000-0000-0000A7560000}"/>
    <cellStyle name="40% - Accent3 4 5_OATT calc" xfId="27030" xr:uid="{00000000-0005-0000-0000-0000A8560000}"/>
    <cellStyle name="40% - Accent3 4 6" xfId="4260" xr:uid="{00000000-0005-0000-0000-0000A9560000}"/>
    <cellStyle name="40% - Accent3 4 6 10" xfId="27031" xr:uid="{00000000-0005-0000-0000-0000AA560000}"/>
    <cellStyle name="40% - Accent3 4 6 11" xfId="27032" xr:uid="{00000000-0005-0000-0000-0000AB560000}"/>
    <cellStyle name="40% - Accent3 4 6 2" xfId="27033" xr:uid="{00000000-0005-0000-0000-0000AC560000}"/>
    <cellStyle name="40% - Accent3 4 6 2 2" xfId="27034" xr:uid="{00000000-0005-0000-0000-0000AD560000}"/>
    <cellStyle name="40% - Accent3 4 6 2 2 2" xfId="27035" xr:uid="{00000000-0005-0000-0000-0000AE560000}"/>
    <cellStyle name="40% - Accent3 4 6 2 2 3" xfId="27036" xr:uid="{00000000-0005-0000-0000-0000AF560000}"/>
    <cellStyle name="40% - Accent3 4 6 2 2_OATT calc" xfId="27037" xr:uid="{00000000-0005-0000-0000-0000B0560000}"/>
    <cellStyle name="40% - Accent3 4 6 2 3" xfId="27038" xr:uid="{00000000-0005-0000-0000-0000B1560000}"/>
    <cellStyle name="40% - Accent3 4 6 2 4" xfId="27039" xr:uid="{00000000-0005-0000-0000-0000B2560000}"/>
    <cellStyle name="40% - Accent3 4 6 2 5" xfId="27040" xr:uid="{00000000-0005-0000-0000-0000B3560000}"/>
    <cellStyle name="40% - Accent3 4 6 2_OATT calc" xfId="27041" xr:uid="{00000000-0005-0000-0000-0000B4560000}"/>
    <cellStyle name="40% - Accent3 4 6 3" xfId="27042" xr:uid="{00000000-0005-0000-0000-0000B5560000}"/>
    <cellStyle name="40% - Accent3 4 6 3 2" xfId="27043" xr:uid="{00000000-0005-0000-0000-0000B6560000}"/>
    <cellStyle name="40% - Accent3 4 6 3 2 2" xfId="27044" xr:uid="{00000000-0005-0000-0000-0000B7560000}"/>
    <cellStyle name="40% - Accent3 4 6 3 2 3" xfId="27045" xr:uid="{00000000-0005-0000-0000-0000B8560000}"/>
    <cellStyle name="40% - Accent3 4 6 3 2_OATT calc" xfId="27046" xr:uid="{00000000-0005-0000-0000-0000B9560000}"/>
    <cellStyle name="40% - Accent3 4 6 3 3" xfId="27047" xr:uid="{00000000-0005-0000-0000-0000BA560000}"/>
    <cellStyle name="40% - Accent3 4 6 3 4" xfId="27048" xr:uid="{00000000-0005-0000-0000-0000BB560000}"/>
    <cellStyle name="40% - Accent3 4 6 3_OATT calc" xfId="27049" xr:uid="{00000000-0005-0000-0000-0000BC560000}"/>
    <cellStyle name="40% - Accent3 4 6 4" xfId="27050" xr:uid="{00000000-0005-0000-0000-0000BD560000}"/>
    <cellStyle name="40% - Accent3 4 6 4 2" xfId="27051" xr:uid="{00000000-0005-0000-0000-0000BE560000}"/>
    <cellStyle name="40% - Accent3 4 6 4 3" xfId="27052" xr:uid="{00000000-0005-0000-0000-0000BF560000}"/>
    <cellStyle name="40% - Accent3 4 6 4_OATT calc" xfId="27053" xr:uid="{00000000-0005-0000-0000-0000C0560000}"/>
    <cellStyle name="40% - Accent3 4 6 5" xfId="27054" xr:uid="{00000000-0005-0000-0000-0000C1560000}"/>
    <cellStyle name="40% - Accent3 4 6 6" xfId="27055" xr:uid="{00000000-0005-0000-0000-0000C2560000}"/>
    <cellStyle name="40% - Accent3 4 6 7" xfId="27056" xr:uid="{00000000-0005-0000-0000-0000C3560000}"/>
    <cellStyle name="40% - Accent3 4 6 8" xfId="27057" xr:uid="{00000000-0005-0000-0000-0000C4560000}"/>
    <cellStyle name="40% - Accent3 4 6 9" xfId="27058" xr:uid="{00000000-0005-0000-0000-0000C5560000}"/>
    <cellStyle name="40% - Accent3 4 6_OATT calc" xfId="27059" xr:uid="{00000000-0005-0000-0000-0000C6560000}"/>
    <cellStyle name="40% - Accent3 4 7" xfId="5157" xr:uid="{00000000-0005-0000-0000-0000C7560000}"/>
    <cellStyle name="40% - Accent3 4 7 2" xfId="27060" xr:uid="{00000000-0005-0000-0000-0000C8560000}"/>
    <cellStyle name="40% - Accent3 4 7 2 2" xfId="27061" xr:uid="{00000000-0005-0000-0000-0000C9560000}"/>
    <cellStyle name="40% - Accent3 4 7 2 3" xfId="27062" xr:uid="{00000000-0005-0000-0000-0000CA560000}"/>
    <cellStyle name="40% - Accent3 4 7 2_OATT calc" xfId="27063" xr:uid="{00000000-0005-0000-0000-0000CB560000}"/>
    <cellStyle name="40% - Accent3 4 7 3" xfId="27064" xr:uid="{00000000-0005-0000-0000-0000CC560000}"/>
    <cellStyle name="40% - Accent3 4 7 4" xfId="27065" xr:uid="{00000000-0005-0000-0000-0000CD560000}"/>
    <cellStyle name="40% - Accent3 4 7 5" xfId="27066" xr:uid="{00000000-0005-0000-0000-0000CE560000}"/>
    <cellStyle name="40% - Accent3 4 7_OATT calc" xfId="27067" xr:uid="{00000000-0005-0000-0000-0000CF560000}"/>
    <cellStyle name="40% - Accent3 4 8" xfId="2961" xr:uid="{00000000-0005-0000-0000-0000D0560000}"/>
    <cellStyle name="40% - Accent3 4 8 2" xfId="27068" xr:uid="{00000000-0005-0000-0000-0000D1560000}"/>
    <cellStyle name="40% - Accent3 4 8 2 2" xfId="27069" xr:uid="{00000000-0005-0000-0000-0000D2560000}"/>
    <cellStyle name="40% - Accent3 4 8 2 3" xfId="27070" xr:uid="{00000000-0005-0000-0000-0000D3560000}"/>
    <cellStyle name="40% - Accent3 4 8 2_OATT calc" xfId="27071" xr:uid="{00000000-0005-0000-0000-0000D4560000}"/>
    <cellStyle name="40% - Accent3 4 8 3" xfId="27072" xr:uid="{00000000-0005-0000-0000-0000D5560000}"/>
    <cellStyle name="40% - Accent3 4 8 4" xfId="27073" xr:uid="{00000000-0005-0000-0000-0000D6560000}"/>
    <cellStyle name="40% - Accent3 4 8_OATT calc" xfId="27074" xr:uid="{00000000-0005-0000-0000-0000D7560000}"/>
    <cellStyle name="40% - Accent3 4 9" xfId="27075" xr:uid="{00000000-0005-0000-0000-0000D8560000}"/>
    <cellStyle name="40% - Accent3 4 9 2" xfId="27076" xr:uid="{00000000-0005-0000-0000-0000D9560000}"/>
    <cellStyle name="40% - Accent3 4 9 3" xfId="27077" xr:uid="{00000000-0005-0000-0000-0000DA560000}"/>
    <cellStyle name="40% - Accent3 4 9_OATT calc" xfId="27078" xr:uid="{00000000-0005-0000-0000-0000DB560000}"/>
    <cellStyle name="40% - Accent3 4_OATT calc" xfId="27079" xr:uid="{00000000-0005-0000-0000-0000DC560000}"/>
    <cellStyle name="40% - Accent3 5" xfId="3040" xr:uid="{00000000-0005-0000-0000-0000DD560000}"/>
    <cellStyle name="40% - Accent3 5 10" xfId="27080" xr:uid="{00000000-0005-0000-0000-0000DE560000}"/>
    <cellStyle name="40% - Accent3 5 11" xfId="27081" xr:uid="{00000000-0005-0000-0000-0000DF560000}"/>
    <cellStyle name="40% - Accent3 5 12" xfId="27082" xr:uid="{00000000-0005-0000-0000-0000E0560000}"/>
    <cellStyle name="40% - Accent3 5 13" xfId="27083" xr:uid="{00000000-0005-0000-0000-0000E1560000}"/>
    <cellStyle name="40% - Accent3 5 14" xfId="27084" xr:uid="{00000000-0005-0000-0000-0000E2560000}"/>
    <cellStyle name="40% - Accent3 5 2" xfId="3165" xr:uid="{00000000-0005-0000-0000-0000E3560000}"/>
    <cellStyle name="40% - Accent3 5 2 10" xfId="27085" xr:uid="{00000000-0005-0000-0000-0000E4560000}"/>
    <cellStyle name="40% - Accent3 5 2 11" xfId="27086" xr:uid="{00000000-0005-0000-0000-0000E5560000}"/>
    <cellStyle name="40% - Accent3 5 2 12" xfId="27087" xr:uid="{00000000-0005-0000-0000-0000E6560000}"/>
    <cellStyle name="40% - Accent3 5 2 2" xfId="3753" xr:uid="{00000000-0005-0000-0000-0000E7560000}"/>
    <cellStyle name="40% - Accent3 5 2 2 10" xfId="27088" xr:uid="{00000000-0005-0000-0000-0000E8560000}"/>
    <cellStyle name="40% - Accent3 5 2 2 11" xfId="27089" xr:uid="{00000000-0005-0000-0000-0000E9560000}"/>
    <cellStyle name="40% - Accent3 5 2 2 2" xfId="4854" xr:uid="{00000000-0005-0000-0000-0000EA560000}"/>
    <cellStyle name="40% - Accent3 5 2 2 2 10" xfId="27090" xr:uid="{00000000-0005-0000-0000-0000EB560000}"/>
    <cellStyle name="40% - Accent3 5 2 2 2 11" xfId="27091" xr:uid="{00000000-0005-0000-0000-0000EC560000}"/>
    <cellStyle name="40% - Accent3 5 2 2 2 2" xfId="27092" xr:uid="{00000000-0005-0000-0000-0000ED560000}"/>
    <cellStyle name="40% - Accent3 5 2 2 2 2 2" xfId="27093" xr:uid="{00000000-0005-0000-0000-0000EE560000}"/>
    <cellStyle name="40% - Accent3 5 2 2 2 2 2 2" xfId="27094" xr:uid="{00000000-0005-0000-0000-0000EF560000}"/>
    <cellStyle name="40% - Accent3 5 2 2 2 2 2 3" xfId="27095" xr:uid="{00000000-0005-0000-0000-0000F0560000}"/>
    <cellStyle name="40% - Accent3 5 2 2 2 2 2_OATT calc" xfId="27096" xr:uid="{00000000-0005-0000-0000-0000F1560000}"/>
    <cellStyle name="40% - Accent3 5 2 2 2 2 3" xfId="27097" xr:uid="{00000000-0005-0000-0000-0000F2560000}"/>
    <cellStyle name="40% - Accent3 5 2 2 2 2 4" xfId="27098" xr:uid="{00000000-0005-0000-0000-0000F3560000}"/>
    <cellStyle name="40% - Accent3 5 2 2 2 2 5" xfId="27099" xr:uid="{00000000-0005-0000-0000-0000F4560000}"/>
    <cellStyle name="40% - Accent3 5 2 2 2 2_OATT calc" xfId="27100" xr:uid="{00000000-0005-0000-0000-0000F5560000}"/>
    <cellStyle name="40% - Accent3 5 2 2 2 3" xfId="27101" xr:uid="{00000000-0005-0000-0000-0000F6560000}"/>
    <cellStyle name="40% - Accent3 5 2 2 2 3 2" xfId="27102" xr:uid="{00000000-0005-0000-0000-0000F7560000}"/>
    <cellStyle name="40% - Accent3 5 2 2 2 3 2 2" xfId="27103" xr:uid="{00000000-0005-0000-0000-0000F8560000}"/>
    <cellStyle name="40% - Accent3 5 2 2 2 3 2 3" xfId="27104" xr:uid="{00000000-0005-0000-0000-0000F9560000}"/>
    <cellStyle name="40% - Accent3 5 2 2 2 3 2_OATT calc" xfId="27105" xr:uid="{00000000-0005-0000-0000-0000FA560000}"/>
    <cellStyle name="40% - Accent3 5 2 2 2 3 3" xfId="27106" xr:uid="{00000000-0005-0000-0000-0000FB560000}"/>
    <cellStyle name="40% - Accent3 5 2 2 2 3 4" xfId="27107" xr:uid="{00000000-0005-0000-0000-0000FC560000}"/>
    <cellStyle name="40% - Accent3 5 2 2 2 3_OATT calc" xfId="27108" xr:uid="{00000000-0005-0000-0000-0000FD560000}"/>
    <cellStyle name="40% - Accent3 5 2 2 2 4" xfId="27109" xr:uid="{00000000-0005-0000-0000-0000FE560000}"/>
    <cellStyle name="40% - Accent3 5 2 2 2 4 2" xfId="27110" xr:uid="{00000000-0005-0000-0000-0000FF560000}"/>
    <cellStyle name="40% - Accent3 5 2 2 2 4 3" xfId="27111" xr:uid="{00000000-0005-0000-0000-000000570000}"/>
    <cellStyle name="40% - Accent3 5 2 2 2 4_OATT calc" xfId="27112" xr:uid="{00000000-0005-0000-0000-000001570000}"/>
    <cellStyle name="40% - Accent3 5 2 2 2 5" xfId="27113" xr:uid="{00000000-0005-0000-0000-000002570000}"/>
    <cellStyle name="40% - Accent3 5 2 2 2 6" xfId="27114" xr:uid="{00000000-0005-0000-0000-000003570000}"/>
    <cellStyle name="40% - Accent3 5 2 2 2 7" xfId="27115" xr:uid="{00000000-0005-0000-0000-000004570000}"/>
    <cellStyle name="40% - Accent3 5 2 2 2 8" xfId="27116" xr:uid="{00000000-0005-0000-0000-000005570000}"/>
    <cellStyle name="40% - Accent3 5 2 2 2 9" xfId="27117" xr:uid="{00000000-0005-0000-0000-000006570000}"/>
    <cellStyle name="40% - Accent3 5 2 2 2_OATT calc" xfId="27118" xr:uid="{00000000-0005-0000-0000-000007570000}"/>
    <cellStyle name="40% - Accent3 5 2 2 3" xfId="5813" xr:uid="{00000000-0005-0000-0000-000008570000}"/>
    <cellStyle name="40% - Accent3 5 2 2 3 2" xfId="27119" xr:uid="{00000000-0005-0000-0000-000009570000}"/>
    <cellStyle name="40% - Accent3 5 2 2 3 2 2" xfId="27120" xr:uid="{00000000-0005-0000-0000-00000A570000}"/>
    <cellStyle name="40% - Accent3 5 2 2 3 2 3" xfId="27121" xr:uid="{00000000-0005-0000-0000-00000B570000}"/>
    <cellStyle name="40% - Accent3 5 2 2 3 2_OATT calc" xfId="27122" xr:uid="{00000000-0005-0000-0000-00000C570000}"/>
    <cellStyle name="40% - Accent3 5 2 2 3 3" xfId="27123" xr:uid="{00000000-0005-0000-0000-00000D570000}"/>
    <cellStyle name="40% - Accent3 5 2 2 3 4" xfId="27124" xr:uid="{00000000-0005-0000-0000-00000E570000}"/>
    <cellStyle name="40% - Accent3 5 2 2 3 5" xfId="27125" xr:uid="{00000000-0005-0000-0000-00000F570000}"/>
    <cellStyle name="40% - Accent3 5 2 2 3_OATT calc" xfId="27126" xr:uid="{00000000-0005-0000-0000-000010570000}"/>
    <cellStyle name="40% - Accent3 5 2 2 4" xfId="27127" xr:uid="{00000000-0005-0000-0000-000011570000}"/>
    <cellStyle name="40% - Accent3 5 2 2 4 2" xfId="27128" xr:uid="{00000000-0005-0000-0000-000012570000}"/>
    <cellStyle name="40% - Accent3 5 2 2 4 2 2" xfId="27129" xr:uid="{00000000-0005-0000-0000-000013570000}"/>
    <cellStyle name="40% - Accent3 5 2 2 4 2 3" xfId="27130" xr:uid="{00000000-0005-0000-0000-000014570000}"/>
    <cellStyle name="40% - Accent3 5 2 2 4 2_OATT calc" xfId="27131" xr:uid="{00000000-0005-0000-0000-000015570000}"/>
    <cellStyle name="40% - Accent3 5 2 2 4 3" xfId="27132" xr:uid="{00000000-0005-0000-0000-000016570000}"/>
    <cellStyle name="40% - Accent3 5 2 2 4 4" xfId="27133" xr:uid="{00000000-0005-0000-0000-000017570000}"/>
    <cellStyle name="40% - Accent3 5 2 2 4_OATT calc" xfId="27134" xr:uid="{00000000-0005-0000-0000-000018570000}"/>
    <cellStyle name="40% - Accent3 5 2 2 5" xfId="27135" xr:uid="{00000000-0005-0000-0000-000019570000}"/>
    <cellStyle name="40% - Accent3 5 2 2 5 2" xfId="27136" xr:uid="{00000000-0005-0000-0000-00001A570000}"/>
    <cellStyle name="40% - Accent3 5 2 2 5 3" xfId="27137" xr:uid="{00000000-0005-0000-0000-00001B570000}"/>
    <cellStyle name="40% - Accent3 5 2 2 5_OATT calc" xfId="27138" xr:uid="{00000000-0005-0000-0000-00001C570000}"/>
    <cellStyle name="40% - Accent3 5 2 2 6" xfId="27139" xr:uid="{00000000-0005-0000-0000-00001D570000}"/>
    <cellStyle name="40% - Accent3 5 2 2 7" xfId="27140" xr:uid="{00000000-0005-0000-0000-00001E570000}"/>
    <cellStyle name="40% - Accent3 5 2 2 8" xfId="27141" xr:uid="{00000000-0005-0000-0000-00001F570000}"/>
    <cellStyle name="40% - Accent3 5 2 2 9" xfId="27142" xr:uid="{00000000-0005-0000-0000-000020570000}"/>
    <cellStyle name="40% - Accent3 5 2 2_OATT calc" xfId="27143" xr:uid="{00000000-0005-0000-0000-000021570000}"/>
    <cellStyle name="40% - Accent3 5 2 3" xfId="4436" xr:uid="{00000000-0005-0000-0000-000022570000}"/>
    <cellStyle name="40% - Accent3 5 2 3 10" xfId="27144" xr:uid="{00000000-0005-0000-0000-000023570000}"/>
    <cellStyle name="40% - Accent3 5 2 3 11" xfId="27145" xr:uid="{00000000-0005-0000-0000-000024570000}"/>
    <cellStyle name="40% - Accent3 5 2 3 2" xfId="27146" xr:uid="{00000000-0005-0000-0000-000025570000}"/>
    <cellStyle name="40% - Accent3 5 2 3 2 2" xfId="27147" xr:uid="{00000000-0005-0000-0000-000026570000}"/>
    <cellStyle name="40% - Accent3 5 2 3 2 2 2" xfId="27148" xr:uid="{00000000-0005-0000-0000-000027570000}"/>
    <cellStyle name="40% - Accent3 5 2 3 2 2 3" xfId="27149" xr:uid="{00000000-0005-0000-0000-000028570000}"/>
    <cellStyle name="40% - Accent3 5 2 3 2 2_OATT calc" xfId="27150" xr:uid="{00000000-0005-0000-0000-000029570000}"/>
    <cellStyle name="40% - Accent3 5 2 3 2 3" xfId="27151" xr:uid="{00000000-0005-0000-0000-00002A570000}"/>
    <cellStyle name="40% - Accent3 5 2 3 2 4" xfId="27152" xr:uid="{00000000-0005-0000-0000-00002B570000}"/>
    <cellStyle name="40% - Accent3 5 2 3 2 5" xfId="27153" xr:uid="{00000000-0005-0000-0000-00002C570000}"/>
    <cellStyle name="40% - Accent3 5 2 3 2_OATT calc" xfId="27154" xr:uid="{00000000-0005-0000-0000-00002D570000}"/>
    <cellStyle name="40% - Accent3 5 2 3 3" xfId="27155" xr:uid="{00000000-0005-0000-0000-00002E570000}"/>
    <cellStyle name="40% - Accent3 5 2 3 3 2" xfId="27156" xr:uid="{00000000-0005-0000-0000-00002F570000}"/>
    <cellStyle name="40% - Accent3 5 2 3 3 2 2" xfId="27157" xr:uid="{00000000-0005-0000-0000-000030570000}"/>
    <cellStyle name="40% - Accent3 5 2 3 3 2 3" xfId="27158" xr:uid="{00000000-0005-0000-0000-000031570000}"/>
    <cellStyle name="40% - Accent3 5 2 3 3 2_OATT calc" xfId="27159" xr:uid="{00000000-0005-0000-0000-000032570000}"/>
    <cellStyle name="40% - Accent3 5 2 3 3 3" xfId="27160" xr:uid="{00000000-0005-0000-0000-000033570000}"/>
    <cellStyle name="40% - Accent3 5 2 3 3 4" xfId="27161" xr:uid="{00000000-0005-0000-0000-000034570000}"/>
    <cellStyle name="40% - Accent3 5 2 3 3_OATT calc" xfId="27162" xr:uid="{00000000-0005-0000-0000-000035570000}"/>
    <cellStyle name="40% - Accent3 5 2 3 4" xfId="27163" xr:uid="{00000000-0005-0000-0000-000036570000}"/>
    <cellStyle name="40% - Accent3 5 2 3 4 2" xfId="27164" xr:uid="{00000000-0005-0000-0000-000037570000}"/>
    <cellStyle name="40% - Accent3 5 2 3 4 3" xfId="27165" xr:uid="{00000000-0005-0000-0000-000038570000}"/>
    <cellStyle name="40% - Accent3 5 2 3 4_OATT calc" xfId="27166" xr:uid="{00000000-0005-0000-0000-000039570000}"/>
    <cellStyle name="40% - Accent3 5 2 3 5" xfId="27167" xr:uid="{00000000-0005-0000-0000-00003A570000}"/>
    <cellStyle name="40% - Accent3 5 2 3 6" xfId="27168" xr:uid="{00000000-0005-0000-0000-00003B570000}"/>
    <cellStyle name="40% - Accent3 5 2 3 7" xfId="27169" xr:uid="{00000000-0005-0000-0000-00003C570000}"/>
    <cellStyle name="40% - Accent3 5 2 3 8" xfId="27170" xr:uid="{00000000-0005-0000-0000-00003D570000}"/>
    <cellStyle name="40% - Accent3 5 2 3 9" xfId="27171" xr:uid="{00000000-0005-0000-0000-00003E570000}"/>
    <cellStyle name="40% - Accent3 5 2 3_OATT calc" xfId="27172" xr:uid="{00000000-0005-0000-0000-00003F570000}"/>
    <cellStyle name="40% - Accent3 5 2 4" xfId="5336" xr:uid="{00000000-0005-0000-0000-000040570000}"/>
    <cellStyle name="40% - Accent3 5 2 4 2" xfId="27173" xr:uid="{00000000-0005-0000-0000-000041570000}"/>
    <cellStyle name="40% - Accent3 5 2 4 2 2" xfId="27174" xr:uid="{00000000-0005-0000-0000-000042570000}"/>
    <cellStyle name="40% - Accent3 5 2 4 2 3" xfId="27175" xr:uid="{00000000-0005-0000-0000-000043570000}"/>
    <cellStyle name="40% - Accent3 5 2 4 2_OATT calc" xfId="27176" xr:uid="{00000000-0005-0000-0000-000044570000}"/>
    <cellStyle name="40% - Accent3 5 2 4 3" xfId="27177" xr:uid="{00000000-0005-0000-0000-000045570000}"/>
    <cellStyle name="40% - Accent3 5 2 4 4" xfId="27178" xr:uid="{00000000-0005-0000-0000-000046570000}"/>
    <cellStyle name="40% - Accent3 5 2 4 5" xfId="27179" xr:uid="{00000000-0005-0000-0000-000047570000}"/>
    <cellStyle name="40% - Accent3 5 2 4_OATT calc" xfId="27180" xr:uid="{00000000-0005-0000-0000-000048570000}"/>
    <cellStyle name="40% - Accent3 5 2 5" xfId="27181" xr:uid="{00000000-0005-0000-0000-000049570000}"/>
    <cellStyle name="40% - Accent3 5 2 5 2" xfId="27182" xr:uid="{00000000-0005-0000-0000-00004A570000}"/>
    <cellStyle name="40% - Accent3 5 2 5 2 2" xfId="27183" xr:uid="{00000000-0005-0000-0000-00004B570000}"/>
    <cellStyle name="40% - Accent3 5 2 5 2 3" xfId="27184" xr:uid="{00000000-0005-0000-0000-00004C570000}"/>
    <cellStyle name="40% - Accent3 5 2 5 2_OATT calc" xfId="27185" xr:uid="{00000000-0005-0000-0000-00004D570000}"/>
    <cellStyle name="40% - Accent3 5 2 5 3" xfId="27186" xr:uid="{00000000-0005-0000-0000-00004E570000}"/>
    <cellStyle name="40% - Accent3 5 2 5 4" xfId="27187" xr:uid="{00000000-0005-0000-0000-00004F570000}"/>
    <cellStyle name="40% - Accent3 5 2 5_OATT calc" xfId="27188" xr:uid="{00000000-0005-0000-0000-000050570000}"/>
    <cellStyle name="40% - Accent3 5 2 6" xfId="27189" xr:uid="{00000000-0005-0000-0000-000051570000}"/>
    <cellStyle name="40% - Accent3 5 2 6 2" xfId="27190" xr:uid="{00000000-0005-0000-0000-000052570000}"/>
    <cellStyle name="40% - Accent3 5 2 6 3" xfId="27191" xr:uid="{00000000-0005-0000-0000-000053570000}"/>
    <cellStyle name="40% - Accent3 5 2 6_OATT calc" xfId="27192" xr:uid="{00000000-0005-0000-0000-000054570000}"/>
    <cellStyle name="40% - Accent3 5 2 7" xfId="27193" xr:uid="{00000000-0005-0000-0000-000055570000}"/>
    <cellStyle name="40% - Accent3 5 2 8" xfId="27194" xr:uid="{00000000-0005-0000-0000-000056570000}"/>
    <cellStyle name="40% - Accent3 5 2 9" xfId="27195" xr:uid="{00000000-0005-0000-0000-000057570000}"/>
    <cellStyle name="40% - Accent3 5 2_OATT calc" xfId="27196" xr:uid="{00000000-0005-0000-0000-000058570000}"/>
    <cellStyle name="40% - Accent3 5 3" xfId="3317" xr:uid="{00000000-0005-0000-0000-000059570000}"/>
    <cellStyle name="40% - Accent3 5 3 10" xfId="27197" xr:uid="{00000000-0005-0000-0000-00005A570000}"/>
    <cellStyle name="40% - Accent3 5 3 11" xfId="27198" xr:uid="{00000000-0005-0000-0000-00005B570000}"/>
    <cellStyle name="40% - Accent3 5 3 12" xfId="27199" xr:uid="{00000000-0005-0000-0000-00005C570000}"/>
    <cellStyle name="40% - Accent3 5 3 2" xfId="3899" xr:uid="{00000000-0005-0000-0000-00005D570000}"/>
    <cellStyle name="40% - Accent3 5 3 2 10" xfId="27200" xr:uid="{00000000-0005-0000-0000-00005E570000}"/>
    <cellStyle name="40% - Accent3 5 3 2 11" xfId="27201" xr:uid="{00000000-0005-0000-0000-00005F570000}"/>
    <cellStyle name="40% - Accent3 5 3 2 2" xfId="5000" xr:uid="{00000000-0005-0000-0000-000060570000}"/>
    <cellStyle name="40% - Accent3 5 3 2 2 10" xfId="27202" xr:uid="{00000000-0005-0000-0000-000061570000}"/>
    <cellStyle name="40% - Accent3 5 3 2 2 11" xfId="27203" xr:uid="{00000000-0005-0000-0000-000062570000}"/>
    <cellStyle name="40% - Accent3 5 3 2 2 2" xfId="27204" xr:uid="{00000000-0005-0000-0000-000063570000}"/>
    <cellStyle name="40% - Accent3 5 3 2 2 2 2" xfId="27205" xr:uid="{00000000-0005-0000-0000-000064570000}"/>
    <cellStyle name="40% - Accent3 5 3 2 2 2 2 2" xfId="27206" xr:uid="{00000000-0005-0000-0000-000065570000}"/>
    <cellStyle name="40% - Accent3 5 3 2 2 2 2 3" xfId="27207" xr:uid="{00000000-0005-0000-0000-000066570000}"/>
    <cellStyle name="40% - Accent3 5 3 2 2 2 2_OATT calc" xfId="27208" xr:uid="{00000000-0005-0000-0000-000067570000}"/>
    <cellStyle name="40% - Accent3 5 3 2 2 2 3" xfId="27209" xr:uid="{00000000-0005-0000-0000-000068570000}"/>
    <cellStyle name="40% - Accent3 5 3 2 2 2 4" xfId="27210" xr:uid="{00000000-0005-0000-0000-000069570000}"/>
    <cellStyle name="40% - Accent3 5 3 2 2 2 5" xfId="27211" xr:uid="{00000000-0005-0000-0000-00006A570000}"/>
    <cellStyle name="40% - Accent3 5 3 2 2 2_OATT calc" xfId="27212" xr:uid="{00000000-0005-0000-0000-00006B570000}"/>
    <cellStyle name="40% - Accent3 5 3 2 2 3" xfId="27213" xr:uid="{00000000-0005-0000-0000-00006C570000}"/>
    <cellStyle name="40% - Accent3 5 3 2 2 3 2" xfId="27214" xr:uid="{00000000-0005-0000-0000-00006D570000}"/>
    <cellStyle name="40% - Accent3 5 3 2 2 3 2 2" xfId="27215" xr:uid="{00000000-0005-0000-0000-00006E570000}"/>
    <cellStyle name="40% - Accent3 5 3 2 2 3 2 3" xfId="27216" xr:uid="{00000000-0005-0000-0000-00006F570000}"/>
    <cellStyle name="40% - Accent3 5 3 2 2 3 2_OATT calc" xfId="27217" xr:uid="{00000000-0005-0000-0000-000070570000}"/>
    <cellStyle name="40% - Accent3 5 3 2 2 3 3" xfId="27218" xr:uid="{00000000-0005-0000-0000-000071570000}"/>
    <cellStyle name="40% - Accent3 5 3 2 2 3 4" xfId="27219" xr:uid="{00000000-0005-0000-0000-000072570000}"/>
    <cellStyle name="40% - Accent3 5 3 2 2 3_OATT calc" xfId="27220" xr:uid="{00000000-0005-0000-0000-000073570000}"/>
    <cellStyle name="40% - Accent3 5 3 2 2 4" xfId="27221" xr:uid="{00000000-0005-0000-0000-000074570000}"/>
    <cellStyle name="40% - Accent3 5 3 2 2 4 2" xfId="27222" xr:uid="{00000000-0005-0000-0000-000075570000}"/>
    <cellStyle name="40% - Accent3 5 3 2 2 4 3" xfId="27223" xr:uid="{00000000-0005-0000-0000-000076570000}"/>
    <cellStyle name="40% - Accent3 5 3 2 2 4_OATT calc" xfId="27224" xr:uid="{00000000-0005-0000-0000-000077570000}"/>
    <cellStyle name="40% - Accent3 5 3 2 2 5" xfId="27225" xr:uid="{00000000-0005-0000-0000-000078570000}"/>
    <cellStyle name="40% - Accent3 5 3 2 2 6" xfId="27226" xr:uid="{00000000-0005-0000-0000-000079570000}"/>
    <cellStyle name="40% - Accent3 5 3 2 2 7" xfId="27227" xr:uid="{00000000-0005-0000-0000-00007A570000}"/>
    <cellStyle name="40% - Accent3 5 3 2 2 8" xfId="27228" xr:uid="{00000000-0005-0000-0000-00007B570000}"/>
    <cellStyle name="40% - Accent3 5 3 2 2 9" xfId="27229" xr:uid="{00000000-0005-0000-0000-00007C570000}"/>
    <cellStyle name="40% - Accent3 5 3 2 2_OATT calc" xfId="27230" xr:uid="{00000000-0005-0000-0000-00007D570000}"/>
    <cellStyle name="40% - Accent3 5 3 2 3" xfId="5955" xr:uid="{00000000-0005-0000-0000-00007E570000}"/>
    <cellStyle name="40% - Accent3 5 3 2 3 2" xfId="27231" xr:uid="{00000000-0005-0000-0000-00007F570000}"/>
    <cellStyle name="40% - Accent3 5 3 2 3 2 2" xfId="27232" xr:uid="{00000000-0005-0000-0000-000080570000}"/>
    <cellStyle name="40% - Accent3 5 3 2 3 2 3" xfId="27233" xr:uid="{00000000-0005-0000-0000-000081570000}"/>
    <cellStyle name="40% - Accent3 5 3 2 3 2_OATT calc" xfId="27234" xr:uid="{00000000-0005-0000-0000-000082570000}"/>
    <cellStyle name="40% - Accent3 5 3 2 3 3" xfId="27235" xr:uid="{00000000-0005-0000-0000-000083570000}"/>
    <cellStyle name="40% - Accent3 5 3 2 3 4" xfId="27236" xr:uid="{00000000-0005-0000-0000-000084570000}"/>
    <cellStyle name="40% - Accent3 5 3 2 3 5" xfId="27237" xr:uid="{00000000-0005-0000-0000-000085570000}"/>
    <cellStyle name="40% - Accent3 5 3 2 3_OATT calc" xfId="27238" xr:uid="{00000000-0005-0000-0000-000086570000}"/>
    <cellStyle name="40% - Accent3 5 3 2 4" xfId="27239" xr:uid="{00000000-0005-0000-0000-000087570000}"/>
    <cellStyle name="40% - Accent3 5 3 2 4 2" xfId="27240" xr:uid="{00000000-0005-0000-0000-000088570000}"/>
    <cellStyle name="40% - Accent3 5 3 2 4 2 2" xfId="27241" xr:uid="{00000000-0005-0000-0000-000089570000}"/>
    <cellStyle name="40% - Accent3 5 3 2 4 2 3" xfId="27242" xr:uid="{00000000-0005-0000-0000-00008A570000}"/>
    <cellStyle name="40% - Accent3 5 3 2 4 2_OATT calc" xfId="27243" xr:uid="{00000000-0005-0000-0000-00008B570000}"/>
    <cellStyle name="40% - Accent3 5 3 2 4 3" xfId="27244" xr:uid="{00000000-0005-0000-0000-00008C570000}"/>
    <cellStyle name="40% - Accent3 5 3 2 4 4" xfId="27245" xr:uid="{00000000-0005-0000-0000-00008D570000}"/>
    <cellStyle name="40% - Accent3 5 3 2 4_OATT calc" xfId="27246" xr:uid="{00000000-0005-0000-0000-00008E570000}"/>
    <cellStyle name="40% - Accent3 5 3 2 5" xfId="27247" xr:uid="{00000000-0005-0000-0000-00008F570000}"/>
    <cellStyle name="40% - Accent3 5 3 2 5 2" xfId="27248" xr:uid="{00000000-0005-0000-0000-000090570000}"/>
    <cellStyle name="40% - Accent3 5 3 2 5 3" xfId="27249" xr:uid="{00000000-0005-0000-0000-000091570000}"/>
    <cellStyle name="40% - Accent3 5 3 2 5_OATT calc" xfId="27250" xr:uid="{00000000-0005-0000-0000-000092570000}"/>
    <cellStyle name="40% - Accent3 5 3 2 6" xfId="27251" xr:uid="{00000000-0005-0000-0000-000093570000}"/>
    <cellStyle name="40% - Accent3 5 3 2 7" xfId="27252" xr:uid="{00000000-0005-0000-0000-000094570000}"/>
    <cellStyle name="40% - Accent3 5 3 2 8" xfId="27253" xr:uid="{00000000-0005-0000-0000-000095570000}"/>
    <cellStyle name="40% - Accent3 5 3 2 9" xfId="27254" xr:uid="{00000000-0005-0000-0000-000096570000}"/>
    <cellStyle name="40% - Accent3 5 3 2_OATT calc" xfId="27255" xr:uid="{00000000-0005-0000-0000-000097570000}"/>
    <cellStyle name="40% - Accent3 5 3 3" xfId="4582" xr:uid="{00000000-0005-0000-0000-000098570000}"/>
    <cellStyle name="40% - Accent3 5 3 3 10" xfId="27256" xr:uid="{00000000-0005-0000-0000-000099570000}"/>
    <cellStyle name="40% - Accent3 5 3 3 11" xfId="27257" xr:uid="{00000000-0005-0000-0000-00009A570000}"/>
    <cellStyle name="40% - Accent3 5 3 3 2" xfId="27258" xr:uid="{00000000-0005-0000-0000-00009B570000}"/>
    <cellStyle name="40% - Accent3 5 3 3 2 2" xfId="27259" xr:uid="{00000000-0005-0000-0000-00009C570000}"/>
    <cellStyle name="40% - Accent3 5 3 3 2 2 2" xfId="27260" xr:uid="{00000000-0005-0000-0000-00009D570000}"/>
    <cellStyle name="40% - Accent3 5 3 3 2 2 3" xfId="27261" xr:uid="{00000000-0005-0000-0000-00009E570000}"/>
    <cellStyle name="40% - Accent3 5 3 3 2 2_OATT calc" xfId="27262" xr:uid="{00000000-0005-0000-0000-00009F570000}"/>
    <cellStyle name="40% - Accent3 5 3 3 2 3" xfId="27263" xr:uid="{00000000-0005-0000-0000-0000A0570000}"/>
    <cellStyle name="40% - Accent3 5 3 3 2 4" xfId="27264" xr:uid="{00000000-0005-0000-0000-0000A1570000}"/>
    <cellStyle name="40% - Accent3 5 3 3 2 5" xfId="27265" xr:uid="{00000000-0005-0000-0000-0000A2570000}"/>
    <cellStyle name="40% - Accent3 5 3 3 2_OATT calc" xfId="27266" xr:uid="{00000000-0005-0000-0000-0000A3570000}"/>
    <cellStyle name="40% - Accent3 5 3 3 3" xfId="27267" xr:uid="{00000000-0005-0000-0000-0000A4570000}"/>
    <cellStyle name="40% - Accent3 5 3 3 3 2" xfId="27268" xr:uid="{00000000-0005-0000-0000-0000A5570000}"/>
    <cellStyle name="40% - Accent3 5 3 3 3 2 2" xfId="27269" xr:uid="{00000000-0005-0000-0000-0000A6570000}"/>
    <cellStyle name="40% - Accent3 5 3 3 3 2 3" xfId="27270" xr:uid="{00000000-0005-0000-0000-0000A7570000}"/>
    <cellStyle name="40% - Accent3 5 3 3 3 2_OATT calc" xfId="27271" xr:uid="{00000000-0005-0000-0000-0000A8570000}"/>
    <cellStyle name="40% - Accent3 5 3 3 3 3" xfId="27272" xr:uid="{00000000-0005-0000-0000-0000A9570000}"/>
    <cellStyle name="40% - Accent3 5 3 3 3 4" xfId="27273" xr:uid="{00000000-0005-0000-0000-0000AA570000}"/>
    <cellStyle name="40% - Accent3 5 3 3 3_OATT calc" xfId="27274" xr:uid="{00000000-0005-0000-0000-0000AB570000}"/>
    <cellStyle name="40% - Accent3 5 3 3 4" xfId="27275" xr:uid="{00000000-0005-0000-0000-0000AC570000}"/>
    <cellStyle name="40% - Accent3 5 3 3 4 2" xfId="27276" xr:uid="{00000000-0005-0000-0000-0000AD570000}"/>
    <cellStyle name="40% - Accent3 5 3 3 4 3" xfId="27277" xr:uid="{00000000-0005-0000-0000-0000AE570000}"/>
    <cellStyle name="40% - Accent3 5 3 3 4_OATT calc" xfId="27278" xr:uid="{00000000-0005-0000-0000-0000AF570000}"/>
    <cellStyle name="40% - Accent3 5 3 3 5" xfId="27279" xr:uid="{00000000-0005-0000-0000-0000B0570000}"/>
    <cellStyle name="40% - Accent3 5 3 3 6" xfId="27280" xr:uid="{00000000-0005-0000-0000-0000B1570000}"/>
    <cellStyle name="40% - Accent3 5 3 3 7" xfId="27281" xr:uid="{00000000-0005-0000-0000-0000B2570000}"/>
    <cellStyle name="40% - Accent3 5 3 3 8" xfId="27282" xr:uid="{00000000-0005-0000-0000-0000B3570000}"/>
    <cellStyle name="40% - Accent3 5 3 3 9" xfId="27283" xr:uid="{00000000-0005-0000-0000-0000B4570000}"/>
    <cellStyle name="40% - Accent3 5 3 3_OATT calc" xfId="27284" xr:uid="{00000000-0005-0000-0000-0000B5570000}"/>
    <cellStyle name="40% - Accent3 5 3 4" xfId="5482" xr:uid="{00000000-0005-0000-0000-0000B6570000}"/>
    <cellStyle name="40% - Accent3 5 3 4 2" xfId="27285" xr:uid="{00000000-0005-0000-0000-0000B7570000}"/>
    <cellStyle name="40% - Accent3 5 3 4 2 2" xfId="27286" xr:uid="{00000000-0005-0000-0000-0000B8570000}"/>
    <cellStyle name="40% - Accent3 5 3 4 2 3" xfId="27287" xr:uid="{00000000-0005-0000-0000-0000B9570000}"/>
    <cellStyle name="40% - Accent3 5 3 4 2_OATT calc" xfId="27288" xr:uid="{00000000-0005-0000-0000-0000BA570000}"/>
    <cellStyle name="40% - Accent3 5 3 4 3" xfId="27289" xr:uid="{00000000-0005-0000-0000-0000BB570000}"/>
    <cellStyle name="40% - Accent3 5 3 4 4" xfId="27290" xr:uid="{00000000-0005-0000-0000-0000BC570000}"/>
    <cellStyle name="40% - Accent3 5 3 4 5" xfId="27291" xr:uid="{00000000-0005-0000-0000-0000BD570000}"/>
    <cellStyle name="40% - Accent3 5 3 4_OATT calc" xfId="27292" xr:uid="{00000000-0005-0000-0000-0000BE570000}"/>
    <cellStyle name="40% - Accent3 5 3 5" xfId="27293" xr:uid="{00000000-0005-0000-0000-0000BF570000}"/>
    <cellStyle name="40% - Accent3 5 3 5 2" xfId="27294" xr:uid="{00000000-0005-0000-0000-0000C0570000}"/>
    <cellStyle name="40% - Accent3 5 3 5 2 2" xfId="27295" xr:uid="{00000000-0005-0000-0000-0000C1570000}"/>
    <cellStyle name="40% - Accent3 5 3 5 2 3" xfId="27296" xr:uid="{00000000-0005-0000-0000-0000C2570000}"/>
    <cellStyle name="40% - Accent3 5 3 5 2_OATT calc" xfId="27297" xr:uid="{00000000-0005-0000-0000-0000C3570000}"/>
    <cellStyle name="40% - Accent3 5 3 5 3" xfId="27298" xr:uid="{00000000-0005-0000-0000-0000C4570000}"/>
    <cellStyle name="40% - Accent3 5 3 5 4" xfId="27299" xr:uid="{00000000-0005-0000-0000-0000C5570000}"/>
    <cellStyle name="40% - Accent3 5 3 5_OATT calc" xfId="27300" xr:uid="{00000000-0005-0000-0000-0000C6570000}"/>
    <cellStyle name="40% - Accent3 5 3 6" xfId="27301" xr:uid="{00000000-0005-0000-0000-0000C7570000}"/>
    <cellStyle name="40% - Accent3 5 3 6 2" xfId="27302" xr:uid="{00000000-0005-0000-0000-0000C8570000}"/>
    <cellStyle name="40% - Accent3 5 3 6 3" xfId="27303" xr:uid="{00000000-0005-0000-0000-0000C9570000}"/>
    <cellStyle name="40% - Accent3 5 3 6_OATT calc" xfId="27304" xr:uid="{00000000-0005-0000-0000-0000CA570000}"/>
    <cellStyle name="40% - Accent3 5 3 7" xfId="27305" xr:uid="{00000000-0005-0000-0000-0000CB570000}"/>
    <cellStyle name="40% - Accent3 5 3 8" xfId="27306" xr:uid="{00000000-0005-0000-0000-0000CC570000}"/>
    <cellStyle name="40% - Accent3 5 3 9" xfId="27307" xr:uid="{00000000-0005-0000-0000-0000CD570000}"/>
    <cellStyle name="40% - Accent3 5 3_OATT calc" xfId="27308" xr:uid="{00000000-0005-0000-0000-0000CE570000}"/>
    <cellStyle name="40% - Accent3 5 4" xfId="3629" xr:uid="{00000000-0005-0000-0000-0000CF570000}"/>
    <cellStyle name="40% - Accent3 5 4 10" xfId="27309" xr:uid="{00000000-0005-0000-0000-0000D0570000}"/>
    <cellStyle name="40% - Accent3 5 4 11" xfId="27310" xr:uid="{00000000-0005-0000-0000-0000D1570000}"/>
    <cellStyle name="40% - Accent3 5 4 2" xfId="4730" xr:uid="{00000000-0005-0000-0000-0000D2570000}"/>
    <cellStyle name="40% - Accent3 5 4 2 10" xfId="27311" xr:uid="{00000000-0005-0000-0000-0000D3570000}"/>
    <cellStyle name="40% - Accent3 5 4 2 11" xfId="27312" xr:uid="{00000000-0005-0000-0000-0000D4570000}"/>
    <cellStyle name="40% - Accent3 5 4 2 2" xfId="27313" xr:uid="{00000000-0005-0000-0000-0000D5570000}"/>
    <cellStyle name="40% - Accent3 5 4 2 2 2" xfId="27314" xr:uid="{00000000-0005-0000-0000-0000D6570000}"/>
    <cellStyle name="40% - Accent3 5 4 2 2 2 2" xfId="27315" xr:uid="{00000000-0005-0000-0000-0000D7570000}"/>
    <cellStyle name="40% - Accent3 5 4 2 2 2 3" xfId="27316" xr:uid="{00000000-0005-0000-0000-0000D8570000}"/>
    <cellStyle name="40% - Accent3 5 4 2 2 2_OATT calc" xfId="27317" xr:uid="{00000000-0005-0000-0000-0000D9570000}"/>
    <cellStyle name="40% - Accent3 5 4 2 2 3" xfId="27318" xr:uid="{00000000-0005-0000-0000-0000DA570000}"/>
    <cellStyle name="40% - Accent3 5 4 2 2 4" xfId="27319" xr:uid="{00000000-0005-0000-0000-0000DB570000}"/>
    <cellStyle name="40% - Accent3 5 4 2 2 5" xfId="27320" xr:uid="{00000000-0005-0000-0000-0000DC570000}"/>
    <cellStyle name="40% - Accent3 5 4 2 2_OATT calc" xfId="27321" xr:uid="{00000000-0005-0000-0000-0000DD570000}"/>
    <cellStyle name="40% - Accent3 5 4 2 3" xfId="27322" xr:uid="{00000000-0005-0000-0000-0000DE570000}"/>
    <cellStyle name="40% - Accent3 5 4 2 3 2" xfId="27323" xr:uid="{00000000-0005-0000-0000-0000DF570000}"/>
    <cellStyle name="40% - Accent3 5 4 2 3 2 2" xfId="27324" xr:uid="{00000000-0005-0000-0000-0000E0570000}"/>
    <cellStyle name="40% - Accent3 5 4 2 3 2 3" xfId="27325" xr:uid="{00000000-0005-0000-0000-0000E1570000}"/>
    <cellStyle name="40% - Accent3 5 4 2 3 2_OATT calc" xfId="27326" xr:uid="{00000000-0005-0000-0000-0000E2570000}"/>
    <cellStyle name="40% - Accent3 5 4 2 3 3" xfId="27327" xr:uid="{00000000-0005-0000-0000-0000E3570000}"/>
    <cellStyle name="40% - Accent3 5 4 2 3 4" xfId="27328" xr:uid="{00000000-0005-0000-0000-0000E4570000}"/>
    <cellStyle name="40% - Accent3 5 4 2 3_OATT calc" xfId="27329" xr:uid="{00000000-0005-0000-0000-0000E5570000}"/>
    <cellStyle name="40% - Accent3 5 4 2 4" xfId="27330" xr:uid="{00000000-0005-0000-0000-0000E6570000}"/>
    <cellStyle name="40% - Accent3 5 4 2 4 2" xfId="27331" xr:uid="{00000000-0005-0000-0000-0000E7570000}"/>
    <cellStyle name="40% - Accent3 5 4 2 4 3" xfId="27332" xr:uid="{00000000-0005-0000-0000-0000E8570000}"/>
    <cellStyle name="40% - Accent3 5 4 2 4_OATT calc" xfId="27333" xr:uid="{00000000-0005-0000-0000-0000E9570000}"/>
    <cellStyle name="40% - Accent3 5 4 2 5" xfId="27334" xr:uid="{00000000-0005-0000-0000-0000EA570000}"/>
    <cellStyle name="40% - Accent3 5 4 2 6" xfId="27335" xr:uid="{00000000-0005-0000-0000-0000EB570000}"/>
    <cellStyle name="40% - Accent3 5 4 2 7" xfId="27336" xr:uid="{00000000-0005-0000-0000-0000EC570000}"/>
    <cellStyle name="40% - Accent3 5 4 2 8" xfId="27337" xr:uid="{00000000-0005-0000-0000-0000ED570000}"/>
    <cellStyle name="40% - Accent3 5 4 2 9" xfId="27338" xr:uid="{00000000-0005-0000-0000-0000EE570000}"/>
    <cellStyle name="40% - Accent3 5 4 2_OATT calc" xfId="27339" xr:uid="{00000000-0005-0000-0000-0000EF570000}"/>
    <cellStyle name="40% - Accent3 5 4 3" xfId="5691" xr:uid="{00000000-0005-0000-0000-0000F0570000}"/>
    <cellStyle name="40% - Accent3 5 4 3 2" xfId="27340" xr:uid="{00000000-0005-0000-0000-0000F1570000}"/>
    <cellStyle name="40% - Accent3 5 4 3 2 2" xfId="27341" xr:uid="{00000000-0005-0000-0000-0000F2570000}"/>
    <cellStyle name="40% - Accent3 5 4 3 2 3" xfId="27342" xr:uid="{00000000-0005-0000-0000-0000F3570000}"/>
    <cellStyle name="40% - Accent3 5 4 3 2_OATT calc" xfId="27343" xr:uid="{00000000-0005-0000-0000-0000F4570000}"/>
    <cellStyle name="40% - Accent3 5 4 3 3" xfId="27344" xr:uid="{00000000-0005-0000-0000-0000F5570000}"/>
    <cellStyle name="40% - Accent3 5 4 3 4" xfId="27345" xr:uid="{00000000-0005-0000-0000-0000F6570000}"/>
    <cellStyle name="40% - Accent3 5 4 3 5" xfId="27346" xr:uid="{00000000-0005-0000-0000-0000F7570000}"/>
    <cellStyle name="40% - Accent3 5 4 3_OATT calc" xfId="27347" xr:uid="{00000000-0005-0000-0000-0000F8570000}"/>
    <cellStyle name="40% - Accent3 5 4 4" xfId="27348" xr:uid="{00000000-0005-0000-0000-0000F9570000}"/>
    <cellStyle name="40% - Accent3 5 4 4 2" xfId="27349" xr:uid="{00000000-0005-0000-0000-0000FA570000}"/>
    <cellStyle name="40% - Accent3 5 4 4 2 2" xfId="27350" xr:uid="{00000000-0005-0000-0000-0000FB570000}"/>
    <cellStyle name="40% - Accent3 5 4 4 2 3" xfId="27351" xr:uid="{00000000-0005-0000-0000-0000FC570000}"/>
    <cellStyle name="40% - Accent3 5 4 4 2_OATT calc" xfId="27352" xr:uid="{00000000-0005-0000-0000-0000FD570000}"/>
    <cellStyle name="40% - Accent3 5 4 4 3" xfId="27353" xr:uid="{00000000-0005-0000-0000-0000FE570000}"/>
    <cellStyle name="40% - Accent3 5 4 4 4" xfId="27354" xr:uid="{00000000-0005-0000-0000-0000FF570000}"/>
    <cellStyle name="40% - Accent3 5 4 4_OATT calc" xfId="27355" xr:uid="{00000000-0005-0000-0000-000000580000}"/>
    <cellStyle name="40% - Accent3 5 4 5" xfId="27356" xr:uid="{00000000-0005-0000-0000-000001580000}"/>
    <cellStyle name="40% - Accent3 5 4 5 2" xfId="27357" xr:uid="{00000000-0005-0000-0000-000002580000}"/>
    <cellStyle name="40% - Accent3 5 4 5 3" xfId="27358" xr:uid="{00000000-0005-0000-0000-000003580000}"/>
    <cellStyle name="40% - Accent3 5 4 5_OATT calc" xfId="27359" xr:uid="{00000000-0005-0000-0000-000004580000}"/>
    <cellStyle name="40% - Accent3 5 4 6" xfId="27360" xr:uid="{00000000-0005-0000-0000-000005580000}"/>
    <cellStyle name="40% - Accent3 5 4 7" xfId="27361" xr:uid="{00000000-0005-0000-0000-000006580000}"/>
    <cellStyle name="40% - Accent3 5 4 8" xfId="27362" xr:uid="{00000000-0005-0000-0000-000007580000}"/>
    <cellStyle name="40% - Accent3 5 4 9" xfId="27363" xr:uid="{00000000-0005-0000-0000-000008580000}"/>
    <cellStyle name="40% - Accent3 5 4_OATT calc" xfId="27364" xr:uid="{00000000-0005-0000-0000-000009580000}"/>
    <cellStyle name="40% - Accent3 5 5" xfId="4312" xr:uid="{00000000-0005-0000-0000-00000A580000}"/>
    <cellStyle name="40% - Accent3 5 5 10" xfId="27365" xr:uid="{00000000-0005-0000-0000-00000B580000}"/>
    <cellStyle name="40% - Accent3 5 5 11" xfId="27366" xr:uid="{00000000-0005-0000-0000-00000C580000}"/>
    <cellStyle name="40% - Accent3 5 5 2" xfId="27367" xr:uid="{00000000-0005-0000-0000-00000D580000}"/>
    <cellStyle name="40% - Accent3 5 5 2 2" xfId="27368" xr:uid="{00000000-0005-0000-0000-00000E580000}"/>
    <cellStyle name="40% - Accent3 5 5 2 2 2" xfId="27369" xr:uid="{00000000-0005-0000-0000-00000F580000}"/>
    <cellStyle name="40% - Accent3 5 5 2 2 3" xfId="27370" xr:uid="{00000000-0005-0000-0000-000010580000}"/>
    <cellStyle name="40% - Accent3 5 5 2 2_OATT calc" xfId="27371" xr:uid="{00000000-0005-0000-0000-000011580000}"/>
    <cellStyle name="40% - Accent3 5 5 2 3" xfId="27372" xr:uid="{00000000-0005-0000-0000-000012580000}"/>
    <cellStyle name="40% - Accent3 5 5 2 4" xfId="27373" xr:uid="{00000000-0005-0000-0000-000013580000}"/>
    <cellStyle name="40% - Accent3 5 5 2 5" xfId="27374" xr:uid="{00000000-0005-0000-0000-000014580000}"/>
    <cellStyle name="40% - Accent3 5 5 2_OATT calc" xfId="27375" xr:uid="{00000000-0005-0000-0000-000015580000}"/>
    <cellStyle name="40% - Accent3 5 5 3" xfId="27376" xr:uid="{00000000-0005-0000-0000-000016580000}"/>
    <cellStyle name="40% - Accent3 5 5 3 2" xfId="27377" xr:uid="{00000000-0005-0000-0000-000017580000}"/>
    <cellStyle name="40% - Accent3 5 5 3 2 2" xfId="27378" xr:uid="{00000000-0005-0000-0000-000018580000}"/>
    <cellStyle name="40% - Accent3 5 5 3 2 3" xfId="27379" xr:uid="{00000000-0005-0000-0000-000019580000}"/>
    <cellStyle name="40% - Accent3 5 5 3 2_OATT calc" xfId="27380" xr:uid="{00000000-0005-0000-0000-00001A580000}"/>
    <cellStyle name="40% - Accent3 5 5 3 3" xfId="27381" xr:uid="{00000000-0005-0000-0000-00001B580000}"/>
    <cellStyle name="40% - Accent3 5 5 3 4" xfId="27382" xr:uid="{00000000-0005-0000-0000-00001C580000}"/>
    <cellStyle name="40% - Accent3 5 5 3_OATT calc" xfId="27383" xr:uid="{00000000-0005-0000-0000-00001D580000}"/>
    <cellStyle name="40% - Accent3 5 5 4" xfId="27384" xr:uid="{00000000-0005-0000-0000-00001E580000}"/>
    <cellStyle name="40% - Accent3 5 5 4 2" xfId="27385" xr:uid="{00000000-0005-0000-0000-00001F580000}"/>
    <cellStyle name="40% - Accent3 5 5 4 3" xfId="27386" xr:uid="{00000000-0005-0000-0000-000020580000}"/>
    <cellStyle name="40% - Accent3 5 5 4_OATT calc" xfId="27387" xr:uid="{00000000-0005-0000-0000-000021580000}"/>
    <cellStyle name="40% - Accent3 5 5 5" xfId="27388" xr:uid="{00000000-0005-0000-0000-000022580000}"/>
    <cellStyle name="40% - Accent3 5 5 6" xfId="27389" xr:uid="{00000000-0005-0000-0000-000023580000}"/>
    <cellStyle name="40% - Accent3 5 5 7" xfId="27390" xr:uid="{00000000-0005-0000-0000-000024580000}"/>
    <cellStyle name="40% - Accent3 5 5 8" xfId="27391" xr:uid="{00000000-0005-0000-0000-000025580000}"/>
    <cellStyle name="40% - Accent3 5 5 9" xfId="27392" xr:uid="{00000000-0005-0000-0000-000026580000}"/>
    <cellStyle name="40% - Accent3 5 5_OATT calc" xfId="27393" xr:uid="{00000000-0005-0000-0000-000027580000}"/>
    <cellStyle name="40% - Accent3 5 6" xfId="5212" xr:uid="{00000000-0005-0000-0000-000028580000}"/>
    <cellStyle name="40% - Accent3 5 6 2" xfId="27394" xr:uid="{00000000-0005-0000-0000-000029580000}"/>
    <cellStyle name="40% - Accent3 5 6 2 2" xfId="27395" xr:uid="{00000000-0005-0000-0000-00002A580000}"/>
    <cellStyle name="40% - Accent3 5 6 2 3" xfId="27396" xr:uid="{00000000-0005-0000-0000-00002B580000}"/>
    <cellStyle name="40% - Accent3 5 6 2_OATT calc" xfId="27397" xr:uid="{00000000-0005-0000-0000-00002C580000}"/>
    <cellStyle name="40% - Accent3 5 6 3" xfId="27398" xr:uid="{00000000-0005-0000-0000-00002D580000}"/>
    <cellStyle name="40% - Accent3 5 6 4" xfId="27399" xr:uid="{00000000-0005-0000-0000-00002E580000}"/>
    <cellStyle name="40% - Accent3 5 6 5" xfId="27400" xr:uid="{00000000-0005-0000-0000-00002F580000}"/>
    <cellStyle name="40% - Accent3 5 6_OATT calc" xfId="27401" xr:uid="{00000000-0005-0000-0000-000030580000}"/>
    <cellStyle name="40% - Accent3 5 7" xfId="27402" xr:uid="{00000000-0005-0000-0000-000031580000}"/>
    <cellStyle name="40% - Accent3 5 7 2" xfId="27403" xr:uid="{00000000-0005-0000-0000-000032580000}"/>
    <cellStyle name="40% - Accent3 5 7 2 2" xfId="27404" xr:uid="{00000000-0005-0000-0000-000033580000}"/>
    <cellStyle name="40% - Accent3 5 7 2 3" xfId="27405" xr:uid="{00000000-0005-0000-0000-000034580000}"/>
    <cellStyle name="40% - Accent3 5 7 2_OATT calc" xfId="27406" xr:uid="{00000000-0005-0000-0000-000035580000}"/>
    <cellStyle name="40% - Accent3 5 7 3" xfId="27407" xr:uid="{00000000-0005-0000-0000-000036580000}"/>
    <cellStyle name="40% - Accent3 5 7 4" xfId="27408" xr:uid="{00000000-0005-0000-0000-000037580000}"/>
    <cellStyle name="40% - Accent3 5 7_OATT calc" xfId="27409" xr:uid="{00000000-0005-0000-0000-000038580000}"/>
    <cellStyle name="40% - Accent3 5 8" xfId="27410" xr:uid="{00000000-0005-0000-0000-000039580000}"/>
    <cellStyle name="40% - Accent3 5 8 2" xfId="27411" xr:uid="{00000000-0005-0000-0000-00003A580000}"/>
    <cellStyle name="40% - Accent3 5 8 3" xfId="27412" xr:uid="{00000000-0005-0000-0000-00003B580000}"/>
    <cellStyle name="40% - Accent3 5 8_OATT calc" xfId="27413" xr:uid="{00000000-0005-0000-0000-00003C580000}"/>
    <cellStyle name="40% - Accent3 5 9" xfId="27414" xr:uid="{00000000-0005-0000-0000-00003D580000}"/>
    <cellStyle name="40% - Accent3 5_OATT calc" xfId="27415" xr:uid="{00000000-0005-0000-0000-00003E580000}"/>
    <cellStyle name="40% - Accent3 6" xfId="3373" xr:uid="{00000000-0005-0000-0000-00003F580000}"/>
    <cellStyle name="40% - Accent3 6 10" xfId="27416" xr:uid="{00000000-0005-0000-0000-000040580000}"/>
    <cellStyle name="40% - Accent3 6 11" xfId="27417" xr:uid="{00000000-0005-0000-0000-000041580000}"/>
    <cellStyle name="40% - Accent3 6 12" xfId="27418" xr:uid="{00000000-0005-0000-0000-000042580000}"/>
    <cellStyle name="40% - Accent3 6 2" xfId="3956" xr:uid="{00000000-0005-0000-0000-000043580000}"/>
    <cellStyle name="40% - Accent3 6 2 10" xfId="27419" xr:uid="{00000000-0005-0000-0000-000044580000}"/>
    <cellStyle name="40% - Accent3 6 2 11" xfId="27420" xr:uid="{00000000-0005-0000-0000-000045580000}"/>
    <cellStyle name="40% - Accent3 6 2 2" xfId="5057" xr:uid="{00000000-0005-0000-0000-000046580000}"/>
    <cellStyle name="40% - Accent3 6 2 2 10" xfId="27421" xr:uid="{00000000-0005-0000-0000-000047580000}"/>
    <cellStyle name="40% - Accent3 6 2 2 11" xfId="27422" xr:uid="{00000000-0005-0000-0000-000048580000}"/>
    <cellStyle name="40% - Accent3 6 2 2 2" xfId="27423" xr:uid="{00000000-0005-0000-0000-000049580000}"/>
    <cellStyle name="40% - Accent3 6 2 2 2 2" xfId="27424" xr:uid="{00000000-0005-0000-0000-00004A580000}"/>
    <cellStyle name="40% - Accent3 6 2 2 2 2 2" xfId="27425" xr:uid="{00000000-0005-0000-0000-00004B580000}"/>
    <cellStyle name="40% - Accent3 6 2 2 2 2 3" xfId="27426" xr:uid="{00000000-0005-0000-0000-00004C580000}"/>
    <cellStyle name="40% - Accent3 6 2 2 2 2_OATT calc" xfId="27427" xr:uid="{00000000-0005-0000-0000-00004D580000}"/>
    <cellStyle name="40% - Accent3 6 2 2 2 3" xfId="27428" xr:uid="{00000000-0005-0000-0000-00004E580000}"/>
    <cellStyle name="40% - Accent3 6 2 2 2 4" xfId="27429" xr:uid="{00000000-0005-0000-0000-00004F580000}"/>
    <cellStyle name="40% - Accent3 6 2 2 2 5" xfId="27430" xr:uid="{00000000-0005-0000-0000-000050580000}"/>
    <cellStyle name="40% - Accent3 6 2 2 2_OATT calc" xfId="27431" xr:uid="{00000000-0005-0000-0000-000051580000}"/>
    <cellStyle name="40% - Accent3 6 2 2 3" xfId="27432" xr:uid="{00000000-0005-0000-0000-000052580000}"/>
    <cellStyle name="40% - Accent3 6 2 2 3 2" xfId="27433" xr:uid="{00000000-0005-0000-0000-000053580000}"/>
    <cellStyle name="40% - Accent3 6 2 2 3 2 2" xfId="27434" xr:uid="{00000000-0005-0000-0000-000054580000}"/>
    <cellStyle name="40% - Accent3 6 2 2 3 2 3" xfId="27435" xr:uid="{00000000-0005-0000-0000-000055580000}"/>
    <cellStyle name="40% - Accent3 6 2 2 3 2_OATT calc" xfId="27436" xr:uid="{00000000-0005-0000-0000-000056580000}"/>
    <cellStyle name="40% - Accent3 6 2 2 3 3" xfId="27437" xr:uid="{00000000-0005-0000-0000-000057580000}"/>
    <cellStyle name="40% - Accent3 6 2 2 3 4" xfId="27438" xr:uid="{00000000-0005-0000-0000-000058580000}"/>
    <cellStyle name="40% - Accent3 6 2 2 3_OATT calc" xfId="27439" xr:uid="{00000000-0005-0000-0000-000059580000}"/>
    <cellStyle name="40% - Accent3 6 2 2 4" xfId="27440" xr:uid="{00000000-0005-0000-0000-00005A580000}"/>
    <cellStyle name="40% - Accent3 6 2 2 4 2" xfId="27441" xr:uid="{00000000-0005-0000-0000-00005B580000}"/>
    <cellStyle name="40% - Accent3 6 2 2 4 3" xfId="27442" xr:uid="{00000000-0005-0000-0000-00005C580000}"/>
    <cellStyle name="40% - Accent3 6 2 2 4_OATT calc" xfId="27443" xr:uid="{00000000-0005-0000-0000-00005D580000}"/>
    <cellStyle name="40% - Accent3 6 2 2 5" xfId="27444" xr:uid="{00000000-0005-0000-0000-00005E580000}"/>
    <cellStyle name="40% - Accent3 6 2 2 6" xfId="27445" xr:uid="{00000000-0005-0000-0000-00005F580000}"/>
    <cellStyle name="40% - Accent3 6 2 2 7" xfId="27446" xr:uid="{00000000-0005-0000-0000-000060580000}"/>
    <cellStyle name="40% - Accent3 6 2 2 8" xfId="27447" xr:uid="{00000000-0005-0000-0000-000061580000}"/>
    <cellStyle name="40% - Accent3 6 2 2 9" xfId="27448" xr:uid="{00000000-0005-0000-0000-000062580000}"/>
    <cellStyle name="40% - Accent3 6 2 2_OATT calc" xfId="27449" xr:uid="{00000000-0005-0000-0000-000063580000}"/>
    <cellStyle name="40% - Accent3 6 2 3" xfId="6012" xr:uid="{00000000-0005-0000-0000-000064580000}"/>
    <cellStyle name="40% - Accent3 6 2 3 2" xfId="27450" xr:uid="{00000000-0005-0000-0000-000065580000}"/>
    <cellStyle name="40% - Accent3 6 2 3 2 2" xfId="27451" xr:uid="{00000000-0005-0000-0000-000066580000}"/>
    <cellStyle name="40% - Accent3 6 2 3 2 3" xfId="27452" xr:uid="{00000000-0005-0000-0000-000067580000}"/>
    <cellStyle name="40% - Accent3 6 2 3 2_OATT calc" xfId="27453" xr:uid="{00000000-0005-0000-0000-000068580000}"/>
    <cellStyle name="40% - Accent3 6 2 3 3" xfId="27454" xr:uid="{00000000-0005-0000-0000-000069580000}"/>
    <cellStyle name="40% - Accent3 6 2 3 4" xfId="27455" xr:uid="{00000000-0005-0000-0000-00006A580000}"/>
    <cellStyle name="40% - Accent3 6 2 3 5" xfId="27456" xr:uid="{00000000-0005-0000-0000-00006B580000}"/>
    <cellStyle name="40% - Accent3 6 2 3_OATT calc" xfId="27457" xr:uid="{00000000-0005-0000-0000-00006C580000}"/>
    <cellStyle name="40% - Accent3 6 2 4" xfId="27458" xr:uid="{00000000-0005-0000-0000-00006D580000}"/>
    <cellStyle name="40% - Accent3 6 2 4 2" xfId="27459" xr:uid="{00000000-0005-0000-0000-00006E580000}"/>
    <cellStyle name="40% - Accent3 6 2 4 2 2" xfId="27460" xr:uid="{00000000-0005-0000-0000-00006F580000}"/>
    <cellStyle name="40% - Accent3 6 2 4 2 3" xfId="27461" xr:uid="{00000000-0005-0000-0000-000070580000}"/>
    <cellStyle name="40% - Accent3 6 2 4 2_OATT calc" xfId="27462" xr:uid="{00000000-0005-0000-0000-000071580000}"/>
    <cellStyle name="40% - Accent3 6 2 4 3" xfId="27463" xr:uid="{00000000-0005-0000-0000-000072580000}"/>
    <cellStyle name="40% - Accent3 6 2 4 4" xfId="27464" xr:uid="{00000000-0005-0000-0000-000073580000}"/>
    <cellStyle name="40% - Accent3 6 2 4_OATT calc" xfId="27465" xr:uid="{00000000-0005-0000-0000-000074580000}"/>
    <cellStyle name="40% - Accent3 6 2 5" xfId="27466" xr:uid="{00000000-0005-0000-0000-000075580000}"/>
    <cellStyle name="40% - Accent3 6 2 5 2" xfId="27467" xr:uid="{00000000-0005-0000-0000-000076580000}"/>
    <cellStyle name="40% - Accent3 6 2 5 3" xfId="27468" xr:uid="{00000000-0005-0000-0000-000077580000}"/>
    <cellStyle name="40% - Accent3 6 2 5_OATT calc" xfId="27469" xr:uid="{00000000-0005-0000-0000-000078580000}"/>
    <cellStyle name="40% - Accent3 6 2 6" xfId="27470" xr:uid="{00000000-0005-0000-0000-000079580000}"/>
    <cellStyle name="40% - Accent3 6 2 7" xfId="27471" xr:uid="{00000000-0005-0000-0000-00007A580000}"/>
    <cellStyle name="40% - Accent3 6 2 8" xfId="27472" xr:uid="{00000000-0005-0000-0000-00007B580000}"/>
    <cellStyle name="40% - Accent3 6 2 9" xfId="27473" xr:uid="{00000000-0005-0000-0000-00007C580000}"/>
    <cellStyle name="40% - Accent3 6 2_OATT calc" xfId="27474" xr:uid="{00000000-0005-0000-0000-00007D580000}"/>
    <cellStyle name="40% - Accent3 6 3" xfId="4639" xr:uid="{00000000-0005-0000-0000-00007E580000}"/>
    <cellStyle name="40% - Accent3 6 3 10" xfId="27475" xr:uid="{00000000-0005-0000-0000-00007F580000}"/>
    <cellStyle name="40% - Accent3 6 3 11" xfId="27476" xr:uid="{00000000-0005-0000-0000-000080580000}"/>
    <cellStyle name="40% - Accent3 6 3 2" xfId="27477" xr:uid="{00000000-0005-0000-0000-000081580000}"/>
    <cellStyle name="40% - Accent3 6 3 2 2" xfId="27478" xr:uid="{00000000-0005-0000-0000-000082580000}"/>
    <cellStyle name="40% - Accent3 6 3 2 2 2" xfId="27479" xr:uid="{00000000-0005-0000-0000-000083580000}"/>
    <cellStyle name="40% - Accent3 6 3 2 2 3" xfId="27480" xr:uid="{00000000-0005-0000-0000-000084580000}"/>
    <cellStyle name="40% - Accent3 6 3 2 2_OATT calc" xfId="27481" xr:uid="{00000000-0005-0000-0000-000085580000}"/>
    <cellStyle name="40% - Accent3 6 3 2 3" xfId="27482" xr:uid="{00000000-0005-0000-0000-000086580000}"/>
    <cellStyle name="40% - Accent3 6 3 2 4" xfId="27483" xr:uid="{00000000-0005-0000-0000-000087580000}"/>
    <cellStyle name="40% - Accent3 6 3 2 5" xfId="27484" xr:uid="{00000000-0005-0000-0000-000088580000}"/>
    <cellStyle name="40% - Accent3 6 3 2_OATT calc" xfId="27485" xr:uid="{00000000-0005-0000-0000-000089580000}"/>
    <cellStyle name="40% - Accent3 6 3 3" xfId="27486" xr:uid="{00000000-0005-0000-0000-00008A580000}"/>
    <cellStyle name="40% - Accent3 6 3 3 2" xfId="27487" xr:uid="{00000000-0005-0000-0000-00008B580000}"/>
    <cellStyle name="40% - Accent3 6 3 3 2 2" xfId="27488" xr:uid="{00000000-0005-0000-0000-00008C580000}"/>
    <cellStyle name="40% - Accent3 6 3 3 2 3" xfId="27489" xr:uid="{00000000-0005-0000-0000-00008D580000}"/>
    <cellStyle name="40% - Accent3 6 3 3 2_OATT calc" xfId="27490" xr:uid="{00000000-0005-0000-0000-00008E580000}"/>
    <cellStyle name="40% - Accent3 6 3 3 3" xfId="27491" xr:uid="{00000000-0005-0000-0000-00008F580000}"/>
    <cellStyle name="40% - Accent3 6 3 3 4" xfId="27492" xr:uid="{00000000-0005-0000-0000-000090580000}"/>
    <cellStyle name="40% - Accent3 6 3 3_OATT calc" xfId="27493" xr:uid="{00000000-0005-0000-0000-000091580000}"/>
    <cellStyle name="40% - Accent3 6 3 4" xfId="27494" xr:uid="{00000000-0005-0000-0000-000092580000}"/>
    <cellStyle name="40% - Accent3 6 3 4 2" xfId="27495" xr:uid="{00000000-0005-0000-0000-000093580000}"/>
    <cellStyle name="40% - Accent3 6 3 4 3" xfId="27496" xr:uid="{00000000-0005-0000-0000-000094580000}"/>
    <cellStyle name="40% - Accent3 6 3 4_OATT calc" xfId="27497" xr:uid="{00000000-0005-0000-0000-000095580000}"/>
    <cellStyle name="40% - Accent3 6 3 5" xfId="27498" xr:uid="{00000000-0005-0000-0000-000096580000}"/>
    <cellStyle name="40% - Accent3 6 3 6" xfId="27499" xr:uid="{00000000-0005-0000-0000-000097580000}"/>
    <cellStyle name="40% - Accent3 6 3 7" xfId="27500" xr:uid="{00000000-0005-0000-0000-000098580000}"/>
    <cellStyle name="40% - Accent3 6 3 8" xfId="27501" xr:uid="{00000000-0005-0000-0000-000099580000}"/>
    <cellStyle name="40% - Accent3 6 3 9" xfId="27502" xr:uid="{00000000-0005-0000-0000-00009A580000}"/>
    <cellStyle name="40% - Accent3 6 3_OATT calc" xfId="27503" xr:uid="{00000000-0005-0000-0000-00009B580000}"/>
    <cellStyle name="40% - Accent3 6 4" xfId="5539" xr:uid="{00000000-0005-0000-0000-00009C580000}"/>
    <cellStyle name="40% - Accent3 6 4 2" xfId="27504" xr:uid="{00000000-0005-0000-0000-00009D580000}"/>
    <cellStyle name="40% - Accent3 6 4 2 2" xfId="27505" xr:uid="{00000000-0005-0000-0000-00009E580000}"/>
    <cellStyle name="40% - Accent3 6 4 2 3" xfId="27506" xr:uid="{00000000-0005-0000-0000-00009F580000}"/>
    <cellStyle name="40% - Accent3 6 4 2_OATT calc" xfId="27507" xr:uid="{00000000-0005-0000-0000-0000A0580000}"/>
    <cellStyle name="40% - Accent3 6 4 3" xfId="27508" xr:uid="{00000000-0005-0000-0000-0000A1580000}"/>
    <cellStyle name="40% - Accent3 6 4 4" xfId="27509" xr:uid="{00000000-0005-0000-0000-0000A2580000}"/>
    <cellStyle name="40% - Accent3 6 4 5" xfId="27510" xr:uid="{00000000-0005-0000-0000-0000A3580000}"/>
    <cellStyle name="40% - Accent3 6 4_OATT calc" xfId="27511" xr:uid="{00000000-0005-0000-0000-0000A4580000}"/>
    <cellStyle name="40% - Accent3 6 5" xfId="27512" xr:uid="{00000000-0005-0000-0000-0000A5580000}"/>
    <cellStyle name="40% - Accent3 6 5 2" xfId="27513" xr:uid="{00000000-0005-0000-0000-0000A6580000}"/>
    <cellStyle name="40% - Accent3 6 5 2 2" xfId="27514" xr:uid="{00000000-0005-0000-0000-0000A7580000}"/>
    <cellStyle name="40% - Accent3 6 5 2 3" xfId="27515" xr:uid="{00000000-0005-0000-0000-0000A8580000}"/>
    <cellStyle name="40% - Accent3 6 5 2_OATT calc" xfId="27516" xr:uid="{00000000-0005-0000-0000-0000A9580000}"/>
    <cellStyle name="40% - Accent3 6 5 3" xfId="27517" xr:uid="{00000000-0005-0000-0000-0000AA580000}"/>
    <cellStyle name="40% - Accent3 6 5 4" xfId="27518" xr:uid="{00000000-0005-0000-0000-0000AB580000}"/>
    <cellStyle name="40% - Accent3 6 5_OATT calc" xfId="27519" xr:uid="{00000000-0005-0000-0000-0000AC580000}"/>
    <cellStyle name="40% - Accent3 6 6" xfId="27520" xr:uid="{00000000-0005-0000-0000-0000AD580000}"/>
    <cellStyle name="40% - Accent3 6 6 2" xfId="27521" xr:uid="{00000000-0005-0000-0000-0000AE580000}"/>
    <cellStyle name="40% - Accent3 6 6 3" xfId="27522" xr:uid="{00000000-0005-0000-0000-0000AF580000}"/>
    <cellStyle name="40% - Accent3 6 6_OATT calc" xfId="27523" xr:uid="{00000000-0005-0000-0000-0000B0580000}"/>
    <cellStyle name="40% - Accent3 6 7" xfId="27524" xr:uid="{00000000-0005-0000-0000-0000B1580000}"/>
    <cellStyle name="40% - Accent3 6 8" xfId="27525" xr:uid="{00000000-0005-0000-0000-0000B2580000}"/>
    <cellStyle name="40% - Accent3 6 9" xfId="27526" xr:uid="{00000000-0005-0000-0000-0000B3580000}"/>
    <cellStyle name="40% - Accent3 6_OATT calc" xfId="27527" xr:uid="{00000000-0005-0000-0000-0000B4580000}"/>
    <cellStyle name="40% - Accent3 7" xfId="3424" xr:uid="{00000000-0005-0000-0000-0000B5580000}"/>
    <cellStyle name="40% - Accent3 7 2" xfId="4184" xr:uid="{00000000-0005-0000-0000-0000B6580000}"/>
    <cellStyle name="40% - Accent3 7 3" xfId="5547" xr:uid="{00000000-0005-0000-0000-0000B7580000}"/>
    <cellStyle name="40% - Accent3 8" xfId="3546" xr:uid="{00000000-0005-0000-0000-0000B8580000}"/>
    <cellStyle name="40% - Accent3 8 10" xfId="27528" xr:uid="{00000000-0005-0000-0000-0000B9580000}"/>
    <cellStyle name="40% - Accent3 8 11" xfId="27529" xr:uid="{00000000-0005-0000-0000-0000BA580000}"/>
    <cellStyle name="40% - Accent3 8 2" xfId="4651" xr:uid="{00000000-0005-0000-0000-0000BB580000}"/>
    <cellStyle name="40% - Accent3 8 2 10" xfId="27530" xr:uid="{00000000-0005-0000-0000-0000BC580000}"/>
    <cellStyle name="40% - Accent3 8 2 11" xfId="27531" xr:uid="{00000000-0005-0000-0000-0000BD580000}"/>
    <cellStyle name="40% - Accent3 8 2 2" xfId="27532" xr:uid="{00000000-0005-0000-0000-0000BE580000}"/>
    <cellStyle name="40% - Accent3 8 2 2 2" xfId="27533" xr:uid="{00000000-0005-0000-0000-0000BF580000}"/>
    <cellStyle name="40% - Accent3 8 2 2 2 2" xfId="27534" xr:uid="{00000000-0005-0000-0000-0000C0580000}"/>
    <cellStyle name="40% - Accent3 8 2 2 2 3" xfId="27535" xr:uid="{00000000-0005-0000-0000-0000C1580000}"/>
    <cellStyle name="40% - Accent3 8 2 2 2_OATT calc" xfId="27536" xr:uid="{00000000-0005-0000-0000-0000C2580000}"/>
    <cellStyle name="40% - Accent3 8 2 2 3" xfId="27537" xr:uid="{00000000-0005-0000-0000-0000C3580000}"/>
    <cellStyle name="40% - Accent3 8 2 2 4" xfId="27538" xr:uid="{00000000-0005-0000-0000-0000C4580000}"/>
    <cellStyle name="40% - Accent3 8 2 2 5" xfId="27539" xr:uid="{00000000-0005-0000-0000-0000C5580000}"/>
    <cellStyle name="40% - Accent3 8 2 2_OATT calc" xfId="27540" xr:uid="{00000000-0005-0000-0000-0000C6580000}"/>
    <cellStyle name="40% - Accent3 8 2 3" xfId="27541" xr:uid="{00000000-0005-0000-0000-0000C7580000}"/>
    <cellStyle name="40% - Accent3 8 2 3 2" xfId="27542" xr:uid="{00000000-0005-0000-0000-0000C8580000}"/>
    <cellStyle name="40% - Accent3 8 2 3 2 2" xfId="27543" xr:uid="{00000000-0005-0000-0000-0000C9580000}"/>
    <cellStyle name="40% - Accent3 8 2 3 2 3" xfId="27544" xr:uid="{00000000-0005-0000-0000-0000CA580000}"/>
    <cellStyle name="40% - Accent3 8 2 3 2_OATT calc" xfId="27545" xr:uid="{00000000-0005-0000-0000-0000CB580000}"/>
    <cellStyle name="40% - Accent3 8 2 3 3" xfId="27546" xr:uid="{00000000-0005-0000-0000-0000CC580000}"/>
    <cellStyle name="40% - Accent3 8 2 3 4" xfId="27547" xr:uid="{00000000-0005-0000-0000-0000CD580000}"/>
    <cellStyle name="40% - Accent3 8 2 3_OATT calc" xfId="27548" xr:uid="{00000000-0005-0000-0000-0000CE580000}"/>
    <cellStyle name="40% - Accent3 8 2 4" xfId="27549" xr:uid="{00000000-0005-0000-0000-0000CF580000}"/>
    <cellStyle name="40% - Accent3 8 2 4 2" xfId="27550" xr:uid="{00000000-0005-0000-0000-0000D0580000}"/>
    <cellStyle name="40% - Accent3 8 2 4 3" xfId="27551" xr:uid="{00000000-0005-0000-0000-0000D1580000}"/>
    <cellStyle name="40% - Accent3 8 2 4_OATT calc" xfId="27552" xr:uid="{00000000-0005-0000-0000-0000D2580000}"/>
    <cellStyle name="40% - Accent3 8 2 5" xfId="27553" xr:uid="{00000000-0005-0000-0000-0000D3580000}"/>
    <cellStyle name="40% - Accent3 8 2 6" xfId="27554" xr:uid="{00000000-0005-0000-0000-0000D4580000}"/>
    <cellStyle name="40% - Accent3 8 2 7" xfId="27555" xr:uid="{00000000-0005-0000-0000-0000D5580000}"/>
    <cellStyle name="40% - Accent3 8 2 8" xfId="27556" xr:uid="{00000000-0005-0000-0000-0000D6580000}"/>
    <cellStyle name="40% - Accent3 8 2 9" xfId="27557" xr:uid="{00000000-0005-0000-0000-0000D7580000}"/>
    <cellStyle name="40% - Accent3 8 2_OATT calc" xfId="27558" xr:uid="{00000000-0005-0000-0000-0000D8580000}"/>
    <cellStyle name="40% - Accent3 8 3" xfId="5617" xr:uid="{00000000-0005-0000-0000-0000D9580000}"/>
    <cellStyle name="40% - Accent3 8 3 2" xfId="27559" xr:uid="{00000000-0005-0000-0000-0000DA580000}"/>
    <cellStyle name="40% - Accent3 8 3 2 2" xfId="27560" xr:uid="{00000000-0005-0000-0000-0000DB580000}"/>
    <cellStyle name="40% - Accent3 8 3 2 3" xfId="27561" xr:uid="{00000000-0005-0000-0000-0000DC580000}"/>
    <cellStyle name="40% - Accent3 8 3 2_OATT calc" xfId="27562" xr:uid="{00000000-0005-0000-0000-0000DD580000}"/>
    <cellStyle name="40% - Accent3 8 3 3" xfId="27563" xr:uid="{00000000-0005-0000-0000-0000DE580000}"/>
    <cellStyle name="40% - Accent3 8 3 4" xfId="27564" xr:uid="{00000000-0005-0000-0000-0000DF580000}"/>
    <cellStyle name="40% - Accent3 8 3 5" xfId="27565" xr:uid="{00000000-0005-0000-0000-0000E0580000}"/>
    <cellStyle name="40% - Accent3 8 3_OATT calc" xfId="27566" xr:uid="{00000000-0005-0000-0000-0000E1580000}"/>
    <cellStyle name="40% - Accent3 8 4" xfId="27567" xr:uid="{00000000-0005-0000-0000-0000E2580000}"/>
    <cellStyle name="40% - Accent3 8 4 2" xfId="27568" xr:uid="{00000000-0005-0000-0000-0000E3580000}"/>
    <cellStyle name="40% - Accent3 8 4 2 2" xfId="27569" xr:uid="{00000000-0005-0000-0000-0000E4580000}"/>
    <cellStyle name="40% - Accent3 8 4 2 3" xfId="27570" xr:uid="{00000000-0005-0000-0000-0000E5580000}"/>
    <cellStyle name="40% - Accent3 8 4 2_OATT calc" xfId="27571" xr:uid="{00000000-0005-0000-0000-0000E6580000}"/>
    <cellStyle name="40% - Accent3 8 4 3" xfId="27572" xr:uid="{00000000-0005-0000-0000-0000E7580000}"/>
    <cellStyle name="40% - Accent3 8 4 4" xfId="27573" xr:uid="{00000000-0005-0000-0000-0000E8580000}"/>
    <cellStyle name="40% - Accent3 8 4_OATT calc" xfId="27574" xr:uid="{00000000-0005-0000-0000-0000E9580000}"/>
    <cellStyle name="40% - Accent3 8 5" xfId="27575" xr:uid="{00000000-0005-0000-0000-0000EA580000}"/>
    <cellStyle name="40% - Accent3 8 5 2" xfId="27576" xr:uid="{00000000-0005-0000-0000-0000EB580000}"/>
    <cellStyle name="40% - Accent3 8 5 3" xfId="27577" xr:uid="{00000000-0005-0000-0000-0000EC580000}"/>
    <cellStyle name="40% - Accent3 8 5_OATT calc" xfId="27578" xr:uid="{00000000-0005-0000-0000-0000ED580000}"/>
    <cellStyle name="40% - Accent3 8 6" xfId="27579" xr:uid="{00000000-0005-0000-0000-0000EE580000}"/>
    <cellStyle name="40% - Accent3 8 7" xfId="27580" xr:uid="{00000000-0005-0000-0000-0000EF580000}"/>
    <cellStyle name="40% - Accent3 8 8" xfId="27581" xr:uid="{00000000-0005-0000-0000-0000F0580000}"/>
    <cellStyle name="40% - Accent3 8 9" xfId="27582" xr:uid="{00000000-0005-0000-0000-0000F1580000}"/>
    <cellStyle name="40% - Accent3 8_OATT calc" xfId="27583" xr:uid="{00000000-0005-0000-0000-0000F2580000}"/>
    <cellStyle name="40% - Accent3 9" xfId="4231" xr:uid="{00000000-0005-0000-0000-0000F3580000}"/>
    <cellStyle name="40% - Accent3 9 10" xfId="27584" xr:uid="{00000000-0005-0000-0000-0000F4580000}"/>
    <cellStyle name="40% - Accent3 9 11" xfId="27585" xr:uid="{00000000-0005-0000-0000-0000F5580000}"/>
    <cellStyle name="40% - Accent3 9 2" xfId="6039" xr:uid="{00000000-0005-0000-0000-0000F6580000}"/>
    <cellStyle name="40% - Accent3 9 2 2" xfId="27586" xr:uid="{00000000-0005-0000-0000-0000F7580000}"/>
    <cellStyle name="40% - Accent3 9 2 2 2" xfId="27587" xr:uid="{00000000-0005-0000-0000-0000F8580000}"/>
    <cellStyle name="40% - Accent3 9 2 2 3" xfId="27588" xr:uid="{00000000-0005-0000-0000-0000F9580000}"/>
    <cellStyle name="40% - Accent3 9 2 2_OATT calc" xfId="27589" xr:uid="{00000000-0005-0000-0000-0000FA580000}"/>
    <cellStyle name="40% - Accent3 9 2 3" xfId="27590" xr:uid="{00000000-0005-0000-0000-0000FB580000}"/>
    <cellStyle name="40% - Accent3 9 2 4" xfId="27591" xr:uid="{00000000-0005-0000-0000-0000FC580000}"/>
    <cellStyle name="40% - Accent3 9 2 5" xfId="27592" xr:uid="{00000000-0005-0000-0000-0000FD580000}"/>
    <cellStyle name="40% - Accent3 9 2_OATT calc" xfId="27593" xr:uid="{00000000-0005-0000-0000-0000FE580000}"/>
    <cellStyle name="40% - Accent3 9 3" xfId="27594" xr:uid="{00000000-0005-0000-0000-0000FF580000}"/>
    <cellStyle name="40% - Accent3 9 3 2" xfId="27595" xr:uid="{00000000-0005-0000-0000-000000590000}"/>
    <cellStyle name="40% - Accent3 9 3 2 2" xfId="27596" xr:uid="{00000000-0005-0000-0000-000001590000}"/>
    <cellStyle name="40% - Accent3 9 3 2 3" xfId="27597" xr:uid="{00000000-0005-0000-0000-000002590000}"/>
    <cellStyle name="40% - Accent3 9 3 2_OATT calc" xfId="27598" xr:uid="{00000000-0005-0000-0000-000003590000}"/>
    <cellStyle name="40% - Accent3 9 3 3" xfId="27599" xr:uid="{00000000-0005-0000-0000-000004590000}"/>
    <cellStyle name="40% - Accent3 9 3 4" xfId="27600" xr:uid="{00000000-0005-0000-0000-000005590000}"/>
    <cellStyle name="40% - Accent3 9 3_OATT calc" xfId="27601" xr:uid="{00000000-0005-0000-0000-000006590000}"/>
    <cellStyle name="40% - Accent3 9 4" xfId="27602" xr:uid="{00000000-0005-0000-0000-000007590000}"/>
    <cellStyle name="40% - Accent3 9 4 2" xfId="27603" xr:uid="{00000000-0005-0000-0000-000008590000}"/>
    <cellStyle name="40% - Accent3 9 4 3" xfId="27604" xr:uid="{00000000-0005-0000-0000-000009590000}"/>
    <cellStyle name="40% - Accent3 9 4_OATT calc" xfId="27605" xr:uid="{00000000-0005-0000-0000-00000A590000}"/>
    <cellStyle name="40% - Accent3 9 5" xfId="27606" xr:uid="{00000000-0005-0000-0000-00000B590000}"/>
    <cellStyle name="40% - Accent3 9 6" xfId="27607" xr:uid="{00000000-0005-0000-0000-00000C590000}"/>
    <cellStyle name="40% - Accent3 9 7" xfId="27608" xr:uid="{00000000-0005-0000-0000-00000D590000}"/>
    <cellStyle name="40% - Accent3 9 8" xfId="27609" xr:uid="{00000000-0005-0000-0000-00000E590000}"/>
    <cellStyle name="40% - Accent3 9 9" xfId="27610" xr:uid="{00000000-0005-0000-0000-00000F590000}"/>
    <cellStyle name="40% - Accent3 9_OATT calc" xfId="27611" xr:uid="{00000000-0005-0000-0000-000010590000}"/>
    <cellStyle name="40% - Accent4" xfId="58" builtinId="43" customBuiltin="1"/>
    <cellStyle name="40% - Accent4 10" xfId="5128" xr:uid="{00000000-0005-0000-0000-000012590000}"/>
    <cellStyle name="40% - Accent4 10 2" xfId="27612" xr:uid="{00000000-0005-0000-0000-000013590000}"/>
    <cellStyle name="40% - Accent4 10 2 2" xfId="27613" xr:uid="{00000000-0005-0000-0000-000014590000}"/>
    <cellStyle name="40% - Accent4 10 2 3" xfId="27614" xr:uid="{00000000-0005-0000-0000-000015590000}"/>
    <cellStyle name="40% - Accent4 10 2_OATT calc" xfId="27615" xr:uid="{00000000-0005-0000-0000-000016590000}"/>
    <cellStyle name="40% - Accent4 10 3" xfId="27616" xr:uid="{00000000-0005-0000-0000-000017590000}"/>
    <cellStyle name="40% - Accent4 10 4" xfId="27617" xr:uid="{00000000-0005-0000-0000-000018590000}"/>
    <cellStyle name="40% - Accent4 10_OATT calc" xfId="27618" xr:uid="{00000000-0005-0000-0000-000019590000}"/>
    <cellStyle name="40% - Accent4 11" xfId="27619" xr:uid="{00000000-0005-0000-0000-00001A590000}"/>
    <cellStyle name="40% - Accent4 11 2" xfId="27620" xr:uid="{00000000-0005-0000-0000-00001B590000}"/>
    <cellStyle name="40% - Accent4 11 2 2" xfId="27621" xr:uid="{00000000-0005-0000-0000-00001C590000}"/>
    <cellStyle name="40% - Accent4 11 2 3" xfId="27622" xr:uid="{00000000-0005-0000-0000-00001D590000}"/>
    <cellStyle name="40% - Accent4 11 2_OATT calc" xfId="27623" xr:uid="{00000000-0005-0000-0000-00001E590000}"/>
    <cellStyle name="40% - Accent4 11 3" xfId="27624" xr:uid="{00000000-0005-0000-0000-00001F590000}"/>
    <cellStyle name="40% - Accent4 11 4" xfId="27625" xr:uid="{00000000-0005-0000-0000-000020590000}"/>
    <cellStyle name="40% - Accent4 11_OATT calc" xfId="27626" xr:uid="{00000000-0005-0000-0000-000021590000}"/>
    <cellStyle name="40% - Accent4 12" xfId="27627" xr:uid="{00000000-0005-0000-0000-000022590000}"/>
    <cellStyle name="40% - Accent4 12 2" xfId="27628" xr:uid="{00000000-0005-0000-0000-000023590000}"/>
    <cellStyle name="40% - Accent4 12 3" xfId="27629" xr:uid="{00000000-0005-0000-0000-000024590000}"/>
    <cellStyle name="40% - Accent4 12_OATT calc" xfId="27630" xr:uid="{00000000-0005-0000-0000-000025590000}"/>
    <cellStyle name="40% - Accent4 13" xfId="27631" xr:uid="{00000000-0005-0000-0000-000026590000}"/>
    <cellStyle name="40% - Accent4 14" xfId="27632" xr:uid="{00000000-0005-0000-0000-000027590000}"/>
    <cellStyle name="40% - Accent4 15" xfId="27633" xr:uid="{00000000-0005-0000-0000-000028590000}"/>
    <cellStyle name="40% - Accent4 16" xfId="27634" xr:uid="{00000000-0005-0000-0000-000029590000}"/>
    <cellStyle name="40% - Accent4 17" xfId="27635" xr:uid="{00000000-0005-0000-0000-00002A590000}"/>
    <cellStyle name="40% - Accent4 18" xfId="27636" xr:uid="{00000000-0005-0000-0000-00002B590000}"/>
    <cellStyle name="40% - Accent4 19" xfId="27637" xr:uid="{00000000-0005-0000-0000-00002C590000}"/>
    <cellStyle name="40% - Accent4 2" xfId="59" xr:uid="{00000000-0005-0000-0000-00002D590000}"/>
    <cellStyle name="40% - Accent4 2 10" xfId="27638" xr:uid="{00000000-0005-0000-0000-00002E590000}"/>
    <cellStyle name="40% - Accent4 2 11" xfId="27639" xr:uid="{00000000-0005-0000-0000-00002F590000}"/>
    <cellStyle name="40% - Accent4 2 12" xfId="27640" xr:uid="{00000000-0005-0000-0000-000030590000}"/>
    <cellStyle name="40% - Accent4 2 13" xfId="27641" xr:uid="{00000000-0005-0000-0000-000031590000}"/>
    <cellStyle name="40% - Accent4 2 2" xfId="60" xr:uid="{00000000-0005-0000-0000-000032590000}"/>
    <cellStyle name="40% - Accent4 2 2 10" xfId="27642" xr:uid="{00000000-0005-0000-0000-000033590000}"/>
    <cellStyle name="40% - Accent4 2 2 11" xfId="27643" xr:uid="{00000000-0005-0000-0000-000034590000}"/>
    <cellStyle name="40% - Accent4 2 2 12" xfId="27644" xr:uid="{00000000-0005-0000-0000-000035590000}"/>
    <cellStyle name="40% - Accent4 2 2 13" xfId="27645" xr:uid="{00000000-0005-0000-0000-000036590000}"/>
    <cellStyle name="40% - Accent4 2 2 14" xfId="27646" xr:uid="{00000000-0005-0000-0000-000037590000}"/>
    <cellStyle name="40% - Accent4 2 2 15" xfId="27647" xr:uid="{00000000-0005-0000-0000-000038590000}"/>
    <cellStyle name="40% - Accent4 2 2 2" xfId="3217" xr:uid="{00000000-0005-0000-0000-000039590000}"/>
    <cellStyle name="40% - Accent4 2 2 2 10" xfId="27648" xr:uid="{00000000-0005-0000-0000-00003A590000}"/>
    <cellStyle name="40% - Accent4 2 2 2 11" xfId="27649" xr:uid="{00000000-0005-0000-0000-00003B590000}"/>
    <cellStyle name="40% - Accent4 2 2 2 12" xfId="27650" xr:uid="{00000000-0005-0000-0000-00003C590000}"/>
    <cellStyle name="40% - Accent4 2 2 2 2" xfId="3802" xr:uid="{00000000-0005-0000-0000-00003D590000}"/>
    <cellStyle name="40% - Accent4 2 2 2 2 10" xfId="27651" xr:uid="{00000000-0005-0000-0000-00003E590000}"/>
    <cellStyle name="40% - Accent4 2 2 2 2 11" xfId="27652" xr:uid="{00000000-0005-0000-0000-00003F590000}"/>
    <cellStyle name="40% - Accent4 2 2 2 2 2" xfId="4903" xr:uid="{00000000-0005-0000-0000-000040590000}"/>
    <cellStyle name="40% - Accent4 2 2 2 2 2 10" xfId="27653" xr:uid="{00000000-0005-0000-0000-000041590000}"/>
    <cellStyle name="40% - Accent4 2 2 2 2 2 11" xfId="27654" xr:uid="{00000000-0005-0000-0000-000042590000}"/>
    <cellStyle name="40% - Accent4 2 2 2 2 2 2" xfId="27655" xr:uid="{00000000-0005-0000-0000-000043590000}"/>
    <cellStyle name="40% - Accent4 2 2 2 2 2 2 2" xfId="27656" xr:uid="{00000000-0005-0000-0000-000044590000}"/>
    <cellStyle name="40% - Accent4 2 2 2 2 2 2 2 2" xfId="27657" xr:uid="{00000000-0005-0000-0000-000045590000}"/>
    <cellStyle name="40% - Accent4 2 2 2 2 2 2 2 3" xfId="27658" xr:uid="{00000000-0005-0000-0000-000046590000}"/>
    <cellStyle name="40% - Accent4 2 2 2 2 2 2 2_OATT calc" xfId="27659" xr:uid="{00000000-0005-0000-0000-000047590000}"/>
    <cellStyle name="40% - Accent4 2 2 2 2 2 2 3" xfId="27660" xr:uid="{00000000-0005-0000-0000-000048590000}"/>
    <cellStyle name="40% - Accent4 2 2 2 2 2 2 4" xfId="27661" xr:uid="{00000000-0005-0000-0000-000049590000}"/>
    <cellStyle name="40% - Accent4 2 2 2 2 2 2 5" xfId="27662" xr:uid="{00000000-0005-0000-0000-00004A590000}"/>
    <cellStyle name="40% - Accent4 2 2 2 2 2 2_OATT calc" xfId="27663" xr:uid="{00000000-0005-0000-0000-00004B590000}"/>
    <cellStyle name="40% - Accent4 2 2 2 2 2 3" xfId="27664" xr:uid="{00000000-0005-0000-0000-00004C590000}"/>
    <cellStyle name="40% - Accent4 2 2 2 2 2 3 2" xfId="27665" xr:uid="{00000000-0005-0000-0000-00004D590000}"/>
    <cellStyle name="40% - Accent4 2 2 2 2 2 3 2 2" xfId="27666" xr:uid="{00000000-0005-0000-0000-00004E590000}"/>
    <cellStyle name="40% - Accent4 2 2 2 2 2 3 2 3" xfId="27667" xr:uid="{00000000-0005-0000-0000-00004F590000}"/>
    <cellStyle name="40% - Accent4 2 2 2 2 2 3 2_OATT calc" xfId="27668" xr:uid="{00000000-0005-0000-0000-000050590000}"/>
    <cellStyle name="40% - Accent4 2 2 2 2 2 3 3" xfId="27669" xr:uid="{00000000-0005-0000-0000-000051590000}"/>
    <cellStyle name="40% - Accent4 2 2 2 2 2 3 4" xfId="27670" xr:uid="{00000000-0005-0000-0000-000052590000}"/>
    <cellStyle name="40% - Accent4 2 2 2 2 2 3_OATT calc" xfId="27671" xr:uid="{00000000-0005-0000-0000-000053590000}"/>
    <cellStyle name="40% - Accent4 2 2 2 2 2 4" xfId="27672" xr:uid="{00000000-0005-0000-0000-000054590000}"/>
    <cellStyle name="40% - Accent4 2 2 2 2 2 4 2" xfId="27673" xr:uid="{00000000-0005-0000-0000-000055590000}"/>
    <cellStyle name="40% - Accent4 2 2 2 2 2 4 3" xfId="27674" xr:uid="{00000000-0005-0000-0000-000056590000}"/>
    <cellStyle name="40% - Accent4 2 2 2 2 2 4_OATT calc" xfId="27675" xr:uid="{00000000-0005-0000-0000-000057590000}"/>
    <cellStyle name="40% - Accent4 2 2 2 2 2 5" xfId="27676" xr:uid="{00000000-0005-0000-0000-000058590000}"/>
    <cellStyle name="40% - Accent4 2 2 2 2 2 6" xfId="27677" xr:uid="{00000000-0005-0000-0000-000059590000}"/>
    <cellStyle name="40% - Accent4 2 2 2 2 2 7" xfId="27678" xr:uid="{00000000-0005-0000-0000-00005A590000}"/>
    <cellStyle name="40% - Accent4 2 2 2 2 2 8" xfId="27679" xr:uid="{00000000-0005-0000-0000-00005B590000}"/>
    <cellStyle name="40% - Accent4 2 2 2 2 2 9" xfId="27680" xr:uid="{00000000-0005-0000-0000-00005C590000}"/>
    <cellStyle name="40% - Accent4 2 2 2 2 2_OATT calc" xfId="27681" xr:uid="{00000000-0005-0000-0000-00005D590000}"/>
    <cellStyle name="40% - Accent4 2 2 2 2 3" xfId="5860" xr:uid="{00000000-0005-0000-0000-00005E590000}"/>
    <cellStyle name="40% - Accent4 2 2 2 2 3 2" xfId="27682" xr:uid="{00000000-0005-0000-0000-00005F590000}"/>
    <cellStyle name="40% - Accent4 2 2 2 2 3 2 2" xfId="27683" xr:uid="{00000000-0005-0000-0000-000060590000}"/>
    <cellStyle name="40% - Accent4 2 2 2 2 3 2 3" xfId="27684" xr:uid="{00000000-0005-0000-0000-000061590000}"/>
    <cellStyle name="40% - Accent4 2 2 2 2 3 2_OATT calc" xfId="27685" xr:uid="{00000000-0005-0000-0000-000062590000}"/>
    <cellStyle name="40% - Accent4 2 2 2 2 3 3" xfId="27686" xr:uid="{00000000-0005-0000-0000-000063590000}"/>
    <cellStyle name="40% - Accent4 2 2 2 2 3 4" xfId="27687" xr:uid="{00000000-0005-0000-0000-000064590000}"/>
    <cellStyle name="40% - Accent4 2 2 2 2 3 5" xfId="27688" xr:uid="{00000000-0005-0000-0000-000065590000}"/>
    <cellStyle name="40% - Accent4 2 2 2 2 3_OATT calc" xfId="27689" xr:uid="{00000000-0005-0000-0000-000066590000}"/>
    <cellStyle name="40% - Accent4 2 2 2 2 4" xfId="27690" xr:uid="{00000000-0005-0000-0000-000067590000}"/>
    <cellStyle name="40% - Accent4 2 2 2 2 4 2" xfId="27691" xr:uid="{00000000-0005-0000-0000-000068590000}"/>
    <cellStyle name="40% - Accent4 2 2 2 2 4 2 2" xfId="27692" xr:uid="{00000000-0005-0000-0000-000069590000}"/>
    <cellStyle name="40% - Accent4 2 2 2 2 4 2 3" xfId="27693" xr:uid="{00000000-0005-0000-0000-00006A590000}"/>
    <cellStyle name="40% - Accent4 2 2 2 2 4 2_OATT calc" xfId="27694" xr:uid="{00000000-0005-0000-0000-00006B590000}"/>
    <cellStyle name="40% - Accent4 2 2 2 2 4 3" xfId="27695" xr:uid="{00000000-0005-0000-0000-00006C590000}"/>
    <cellStyle name="40% - Accent4 2 2 2 2 4 4" xfId="27696" xr:uid="{00000000-0005-0000-0000-00006D590000}"/>
    <cellStyle name="40% - Accent4 2 2 2 2 4_OATT calc" xfId="27697" xr:uid="{00000000-0005-0000-0000-00006E590000}"/>
    <cellStyle name="40% - Accent4 2 2 2 2 5" xfId="27698" xr:uid="{00000000-0005-0000-0000-00006F590000}"/>
    <cellStyle name="40% - Accent4 2 2 2 2 5 2" xfId="27699" xr:uid="{00000000-0005-0000-0000-000070590000}"/>
    <cellStyle name="40% - Accent4 2 2 2 2 5 3" xfId="27700" xr:uid="{00000000-0005-0000-0000-000071590000}"/>
    <cellStyle name="40% - Accent4 2 2 2 2 5_OATT calc" xfId="27701" xr:uid="{00000000-0005-0000-0000-000072590000}"/>
    <cellStyle name="40% - Accent4 2 2 2 2 6" xfId="27702" xr:uid="{00000000-0005-0000-0000-000073590000}"/>
    <cellStyle name="40% - Accent4 2 2 2 2 7" xfId="27703" xr:uid="{00000000-0005-0000-0000-000074590000}"/>
    <cellStyle name="40% - Accent4 2 2 2 2 8" xfId="27704" xr:uid="{00000000-0005-0000-0000-000075590000}"/>
    <cellStyle name="40% - Accent4 2 2 2 2 9" xfId="27705" xr:uid="{00000000-0005-0000-0000-000076590000}"/>
    <cellStyle name="40% - Accent4 2 2 2 2_OATT calc" xfId="27706" xr:uid="{00000000-0005-0000-0000-000077590000}"/>
    <cellStyle name="40% - Accent4 2 2 2 3" xfId="4485" xr:uid="{00000000-0005-0000-0000-000078590000}"/>
    <cellStyle name="40% - Accent4 2 2 2 3 10" xfId="27707" xr:uid="{00000000-0005-0000-0000-000079590000}"/>
    <cellStyle name="40% - Accent4 2 2 2 3 11" xfId="27708" xr:uid="{00000000-0005-0000-0000-00007A590000}"/>
    <cellStyle name="40% - Accent4 2 2 2 3 2" xfId="27709" xr:uid="{00000000-0005-0000-0000-00007B590000}"/>
    <cellStyle name="40% - Accent4 2 2 2 3 2 2" xfId="27710" xr:uid="{00000000-0005-0000-0000-00007C590000}"/>
    <cellStyle name="40% - Accent4 2 2 2 3 2 2 2" xfId="27711" xr:uid="{00000000-0005-0000-0000-00007D590000}"/>
    <cellStyle name="40% - Accent4 2 2 2 3 2 2 3" xfId="27712" xr:uid="{00000000-0005-0000-0000-00007E590000}"/>
    <cellStyle name="40% - Accent4 2 2 2 3 2 2_OATT calc" xfId="27713" xr:uid="{00000000-0005-0000-0000-00007F590000}"/>
    <cellStyle name="40% - Accent4 2 2 2 3 2 3" xfId="27714" xr:uid="{00000000-0005-0000-0000-000080590000}"/>
    <cellStyle name="40% - Accent4 2 2 2 3 2 4" xfId="27715" xr:uid="{00000000-0005-0000-0000-000081590000}"/>
    <cellStyle name="40% - Accent4 2 2 2 3 2 5" xfId="27716" xr:uid="{00000000-0005-0000-0000-000082590000}"/>
    <cellStyle name="40% - Accent4 2 2 2 3 2_OATT calc" xfId="27717" xr:uid="{00000000-0005-0000-0000-000083590000}"/>
    <cellStyle name="40% - Accent4 2 2 2 3 3" xfId="27718" xr:uid="{00000000-0005-0000-0000-000084590000}"/>
    <cellStyle name="40% - Accent4 2 2 2 3 3 2" xfId="27719" xr:uid="{00000000-0005-0000-0000-000085590000}"/>
    <cellStyle name="40% - Accent4 2 2 2 3 3 2 2" xfId="27720" xr:uid="{00000000-0005-0000-0000-000086590000}"/>
    <cellStyle name="40% - Accent4 2 2 2 3 3 2 3" xfId="27721" xr:uid="{00000000-0005-0000-0000-000087590000}"/>
    <cellStyle name="40% - Accent4 2 2 2 3 3 2_OATT calc" xfId="27722" xr:uid="{00000000-0005-0000-0000-000088590000}"/>
    <cellStyle name="40% - Accent4 2 2 2 3 3 3" xfId="27723" xr:uid="{00000000-0005-0000-0000-000089590000}"/>
    <cellStyle name="40% - Accent4 2 2 2 3 3 4" xfId="27724" xr:uid="{00000000-0005-0000-0000-00008A590000}"/>
    <cellStyle name="40% - Accent4 2 2 2 3 3_OATT calc" xfId="27725" xr:uid="{00000000-0005-0000-0000-00008B590000}"/>
    <cellStyle name="40% - Accent4 2 2 2 3 4" xfId="27726" xr:uid="{00000000-0005-0000-0000-00008C590000}"/>
    <cellStyle name="40% - Accent4 2 2 2 3 4 2" xfId="27727" xr:uid="{00000000-0005-0000-0000-00008D590000}"/>
    <cellStyle name="40% - Accent4 2 2 2 3 4 3" xfId="27728" xr:uid="{00000000-0005-0000-0000-00008E590000}"/>
    <cellStyle name="40% - Accent4 2 2 2 3 4_OATT calc" xfId="27729" xr:uid="{00000000-0005-0000-0000-00008F590000}"/>
    <cellStyle name="40% - Accent4 2 2 2 3 5" xfId="27730" xr:uid="{00000000-0005-0000-0000-000090590000}"/>
    <cellStyle name="40% - Accent4 2 2 2 3 6" xfId="27731" xr:uid="{00000000-0005-0000-0000-000091590000}"/>
    <cellStyle name="40% - Accent4 2 2 2 3 7" xfId="27732" xr:uid="{00000000-0005-0000-0000-000092590000}"/>
    <cellStyle name="40% - Accent4 2 2 2 3 8" xfId="27733" xr:uid="{00000000-0005-0000-0000-000093590000}"/>
    <cellStyle name="40% - Accent4 2 2 2 3 9" xfId="27734" xr:uid="{00000000-0005-0000-0000-000094590000}"/>
    <cellStyle name="40% - Accent4 2 2 2 3_OATT calc" xfId="27735" xr:uid="{00000000-0005-0000-0000-000095590000}"/>
    <cellStyle name="40% - Accent4 2 2 2 4" xfId="5385" xr:uid="{00000000-0005-0000-0000-000096590000}"/>
    <cellStyle name="40% - Accent4 2 2 2 4 2" xfId="27736" xr:uid="{00000000-0005-0000-0000-000097590000}"/>
    <cellStyle name="40% - Accent4 2 2 2 4 2 2" xfId="27737" xr:uid="{00000000-0005-0000-0000-000098590000}"/>
    <cellStyle name="40% - Accent4 2 2 2 4 2 3" xfId="27738" xr:uid="{00000000-0005-0000-0000-000099590000}"/>
    <cellStyle name="40% - Accent4 2 2 2 4 2_OATT calc" xfId="27739" xr:uid="{00000000-0005-0000-0000-00009A590000}"/>
    <cellStyle name="40% - Accent4 2 2 2 4 3" xfId="27740" xr:uid="{00000000-0005-0000-0000-00009B590000}"/>
    <cellStyle name="40% - Accent4 2 2 2 4 4" xfId="27741" xr:uid="{00000000-0005-0000-0000-00009C590000}"/>
    <cellStyle name="40% - Accent4 2 2 2 4 5" xfId="27742" xr:uid="{00000000-0005-0000-0000-00009D590000}"/>
    <cellStyle name="40% - Accent4 2 2 2 4_OATT calc" xfId="27743" xr:uid="{00000000-0005-0000-0000-00009E590000}"/>
    <cellStyle name="40% - Accent4 2 2 2 5" xfId="27744" xr:uid="{00000000-0005-0000-0000-00009F590000}"/>
    <cellStyle name="40% - Accent4 2 2 2 5 2" xfId="27745" xr:uid="{00000000-0005-0000-0000-0000A0590000}"/>
    <cellStyle name="40% - Accent4 2 2 2 5 2 2" xfId="27746" xr:uid="{00000000-0005-0000-0000-0000A1590000}"/>
    <cellStyle name="40% - Accent4 2 2 2 5 2 3" xfId="27747" xr:uid="{00000000-0005-0000-0000-0000A2590000}"/>
    <cellStyle name="40% - Accent4 2 2 2 5 2_OATT calc" xfId="27748" xr:uid="{00000000-0005-0000-0000-0000A3590000}"/>
    <cellStyle name="40% - Accent4 2 2 2 5 3" xfId="27749" xr:uid="{00000000-0005-0000-0000-0000A4590000}"/>
    <cellStyle name="40% - Accent4 2 2 2 5 4" xfId="27750" xr:uid="{00000000-0005-0000-0000-0000A5590000}"/>
    <cellStyle name="40% - Accent4 2 2 2 5_OATT calc" xfId="27751" xr:uid="{00000000-0005-0000-0000-0000A6590000}"/>
    <cellStyle name="40% - Accent4 2 2 2 6" xfId="27752" xr:uid="{00000000-0005-0000-0000-0000A7590000}"/>
    <cellStyle name="40% - Accent4 2 2 2 6 2" xfId="27753" xr:uid="{00000000-0005-0000-0000-0000A8590000}"/>
    <cellStyle name="40% - Accent4 2 2 2 6 3" xfId="27754" xr:uid="{00000000-0005-0000-0000-0000A9590000}"/>
    <cellStyle name="40% - Accent4 2 2 2 6_OATT calc" xfId="27755" xr:uid="{00000000-0005-0000-0000-0000AA590000}"/>
    <cellStyle name="40% - Accent4 2 2 2 7" xfId="27756" xr:uid="{00000000-0005-0000-0000-0000AB590000}"/>
    <cellStyle name="40% - Accent4 2 2 2 8" xfId="27757" xr:uid="{00000000-0005-0000-0000-0000AC590000}"/>
    <cellStyle name="40% - Accent4 2 2 2 9" xfId="27758" xr:uid="{00000000-0005-0000-0000-0000AD590000}"/>
    <cellStyle name="40% - Accent4 2 2 2_OATT calc" xfId="27759" xr:uid="{00000000-0005-0000-0000-0000AE590000}"/>
    <cellStyle name="40% - Accent4 2 2 3" xfId="3287" xr:uid="{00000000-0005-0000-0000-0000AF590000}"/>
    <cellStyle name="40% - Accent4 2 2 3 10" xfId="27760" xr:uid="{00000000-0005-0000-0000-0000B0590000}"/>
    <cellStyle name="40% - Accent4 2 2 3 11" xfId="27761" xr:uid="{00000000-0005-0000-0000-0000B1590000}"/>
    <cellStyle name="40% - Accent4 2 2 3 12" xfId="27762" xr:uid="{00000000-0005-0000-0000-0000B2590000}"/>
    <cellStyle name="40% - Accent4 2 2 3 2" xfId="3869" xr:uid="{00000000-0005-0000-0000-0000B3590000}"/>
    <cellStyle name="40% - Accent4 2 2 3 2 10" xfId="27763" xr:uid="{00000000-0005-0000-0000-0000B4590000}"/>
    <cellStyle name="40% - Accent4 2 2 3 2 11" xfId="27764" xr:uid="{00000000-0005-0000-0000-0000B5590000}"/>
    <cellStyle name="40% - Accent4 2 2 3 2 2" xfId="4969" xr:uid="{00000000-0005-0000-0000-0000B6590000}"/>
    <cellStyle name="40% - Accent4 2 2 3 2 2 10" xfId="27765" xr:uid="{00000000-0005-0000-0000-0000B7590000}"/>
    <cellStyle name="40% - Accent4 2 2 3 2 2 11" xfId="27766" xr:uid="{00000000-0005-0000-0000-0000B8590000}"/>
    <cellStyle name="40% - Accent4 2 2 3 2 2 2" xfId="27767" xr:uid="{00000000-0005-0000-0000-0000B9590000}"/>
    <cellStyle name="40% - Accent4 2 2 3 2 2 2 2" xfId="27768" xr:uid="{00000000-0005-0000-0000-0000BA590000}"/>
    <cellStyle name="40% - Accent4 2 2 3 2 2 2 2 2" xfId="27769" xr:uid="{00000000-0005-0000-0000-0000BB590000}"/>
    <cellStyle name="40% - Accent4 2 2 3 2 2 2 2 3" xfId="27770" xr:uid="{00000000-0005-0000-0000-0000BC590000}"/>
    <cellStyle name="40% - Accent4 2 2 3 2 2 2 2_OATT calc" xfId="27771" xr:uid="{00000000-0005-0000-0000-0000BD590000}"/>
    <cellStyle name="40% - Accent4 2 2 3 2 2 2 3" xfId="27772" xr:uid="{00000000-0005-0000-0000-0000BE590000}"/>
    <cellStyle name="40% - Accent4 2 2 3 2 2 2 4" xfId="27773" xr:uid="{00000000-0005-0000-0000-0000BF590000}"/>
    <cellStyle name="40% - Accent4 2 2 3 2 2 2 5" xfId="27774" xr:uid="{00000000-0005-0000-0000-0000C0590000}"/>
    <cellStyle name="40% - Accent4 2 2 3 2 2 2_OATT calc" xfId="27775" xr:uid="{00000000-0005-0000-0000-0000C1590000}"/>
    <cellStyle name="40% - Accent4 2 2 3 2 2 3" xfId="27776" xr:uid="{00000000-0005-0000-0000-0000C2590000}"/>
    <cellStyle name="40% - Accent4 2 2 3 2 2 3 2" xfId="27777" xr:uid="{00000000-0005-0000-0000-0000C3590000}"/>
    <cellStyle name="40% - Accent4 2 2 3 2 2 3 2 2" xfId="27778" xr:uid="{00000000-0005-0000-0000-0000C4590000}"/>
    <cellStyle name="40% - Accent4 2 2 3 2 2 3 2 3" xfId="27779" xr:uid="{00000000-0005-0000-0000-0000C5590000}"/>
    <cellStyle name="40% - Accent4 2 2 3 2 2 3 2_OATT calc" xfId="27780" xr:uid="{00000000-0005-0000-0000-0000C6590000}"/>
    <cellStyle name="40% - Accent4 2 2 3 2 2 3 3" xfId="27781" xr:uid="{00000000-0005-0000-0000-0000C7590000}"/>
    <cellStyle name="40% - Accent4 2 2 3 2 2 3 4" xfId="27782" xr:uid="{00000000-0005-0000-0000-0000C8590000}"/>
    <cellStyle name="40% - Accent4 2 2 3 2 2 3_OATT calc" xfId="27783" xr:uid="{00000000-0005-0000-0000-0000C9590000}"/>
    <cellStyle name="40% - Accent4 2 2 3 2 2 4" xfId="27784" xr:uid="{00000000-0005-0000-0000-0000CA590000}"/>
    <cellStyle name="40% - Accent4 2 2 3 2 2 4 2" xfId="27785" xr:uid="{00000000-0005-0000-0000-0000CB590000}"/>
    <cellStyle name="40% - Accent4 2 2 3 2 2 4 3" xfId="27786" xr:uid="{00000000-0005-0000-0000-0000CC590000}"/>
    <cellStyle name="40% - Accent4 2 2 3 2 2 4_OATT calc" xfId="27787" xr:uid="{00000000-0005-0000-0000-0000CD590000}"/>
    <cellStyle name="40% - Accent4 2 2 3 2 2 5" xfId="27788" xr:uid="{00000000-0005-0000-0000-0000CE590000}"/>
    <cellStyle name="40% - Accent4 2 2 3 2 2 6" xfId="27789" xr:uid="{00000000-0005-0000-0000-0000CF590000}"/>
    <cellStyle name="40% - Accent4 2 2 3 2 2 7" xfId="27790" xr:uid="{00000000-0005-0000-0000-0000D0590000}"/>
    <cellStyle name="40% - Accent4 2 2 3 2 2 8" xfId="27791" xr:uid="{00000000-0005-0000-0000-0000D1590000}"/>
    <cellStyle name="40% - Accent4 2 2 3 2 2 9" xfId="27792" xr:uid="{00000000-0005-0000-0000-0000D2590000}"/>
    <cellStyle name="40% - Accent4 2 2 3 2 2_OATT calc" xfId="27793" xr:uid="{00000000-0005-0000-0000-0000D3590000}"/>
    <cellStyle name="40% - Accent4 2 2 3 2 3" xfId="5925" xr:uid="{00000000-0005-0000-0000-0000D4590000}"/>
    <cellStyle name="40% - Accent4 2 2 3 2 3 2" xfId="27794" xr:uid="{00000000-0005-0000-0000-0000D5590000}"/>
    <cellStyle name="40% - Accent4 2 2 3 2 3 2 2" xfId="27795" xr:uid="{00000000-0005-0000-0000-0000D6590000}"/>
    <cellStyle name="40% - Accent4 2 2 3 2 3 2 3" xfId="27796" xr:uid="{00000000-0005-0000-0000-0000D7590000}"/>
    <cellStyle name="40% - Accent4 2 2 3 2 3 2_OATT calc" xfId="27797" xr:uid="{00000000-0005-0000-0000-0000D8590000}"/>
    <cellStyle name="40% - Accent4 2 2 3 2 3 3" xfId="27798" xr:uid="{00000000-0005-0000-0000-0000D9590000}"/>
    <cellStyle name="40% - Accent4 2 2 3 2 3 4" xfId="27799" xr:uid="{00000000-0005-0000-0000-0000DA590000}"/>
    <cellStyle name="40% - Accent4 2 2 3 2 3 5" xfId="27800" xr:uid="{00000000-0005-0000-0000-0000DB590000}"/>
    <cellStyle name="40% - Accent4 2 2 3 2 3_OATT calc" xfId="27801" xr:uid="{00000000-0005-0000-0000-0000DC590000}"/>
    <cellStyle name="40% - Accent4 2 2 3 2 4" xfId="27802" xr:uid="{00000000-0005-0000-0000-0000DD590000}"/>
    <cellStyle name="40% - Accent4 2 2 3 2 4 2" xfId="27803" xr:uid="{00000000-0005-0000-0000-0000DE590000}"/>
    <cellStyle name="40% - Accent4 2 2 3 2 4 2 2" xfId="27804" xr:uid="{00000000-0005-0000-0000-0000DF590000}"/>
    <cellStyle name="40% - Accent4 2 2 3 2 4 2 3" xfId="27805" xr:uid="{00000000-0005-0000-0000-0000E0590000}"/>
    <cellStyle name="40% - Accent4 2 2 3 2 4 2_OATT calc" xfId="27806" xr:uid="{00000000-0005-0000-0000-0000E1590000}"/>
    <cellStyle name="40% - Accent4 2 2 3 2 4 3" xfId="27807" xr:uid="{00000000-0005-0000-0000-0000E2590000}"/>
    <cellStyle name="40% - Accent4 2 2 3 2 4 4" xfId="27808" xr:uid="{00000000-0005-0000-0000-0000E3590000}"/>
    <cellStyle name="40% - Accent4 2 2 3 2 4_OATT calc" xfId="27809" xr:uid="{00000000-0005-0000-0000-0000E4590000}"/>
    <cellStyle name="40% - Accent4 2 2 3 2 5" xfId="27810" xr:uid="{00000000-0005-0000-0000-0000E5590000}"/>
    <cellStyle name="40% - Accent4 2 2 3 2 5 2" xfId="27811" xr:uid="{00000000-0005-0000-0000-0000E6590000}"/>
    <cellStyle name="40% - Accent4 2 2 3 2 5 3" xfId="27812" xr:uid="{00000000-0005-0000-0000-0000E7590000}"/>
    <cellStyle name="40% - Accent4 2 2 3 2 5_OATT calc" xfId="27813" xr:uid="{00000000-0005-0000-0000-0000E8590000}"/>
    <cellStyle name="40% - Accent4 2 2 3 2 6" xfId="27814" xr:uid="{00000000-0005-0000-0000-0000E9590000}"/>
    <cellStyle name="40% - Accent4 2 2 3 2 7" xfId="27815" xr:uid="{00000000-0005-0000-0000-0000EA590000}"/>
    <cellStyle name="40% - Accent4 2 2 3 2 8" xfId="27816" xr:uid="{00000000-0005-0000-0000-0000EB590000}"/>
    <cellStyle name="40% - Accent4 2 2 3 2 9" xfId="27817" xr:uid="{00000000-0005-0000-0000-0000EC590000}"/>
    <cellStyle name="40% - Accent4 2 2 3 2_OATT calc" xfId="27818" xr:uid="{00000000-0005-0000-0000-0000ED590000}"/>
    <cellStyle name="40% - Accent4 2 2 3 3" xfId="4551" xr:uid="{00000000-0005-0000-0000-0000EE590000}"/>
    <cellStyle name="40% - Accent4 2 2 3 3 10" xfId="27819" xr:uid="{00000000-0005-0000-0000-0000EF590000}"/>
    <cellStyle name="40% - Accent4 2 2 3 3 11" xfId="27820" xr:uid="{00000000-0005-0000-0000-0000F0590000}"/>
    <cellStyle name="40% - Accent4 2 2 3 3 2" xfId="27821" xr:uid="{00000000-0005-0000-0000-0000F1590000}"/>
    <cellStyle name="40% - Accent4 2 2 3 3 2 2" xfId="27822" xr:uid="{00000000-0005-0000-0000-0000F2590000}"/>
    <cellStyle name="40% - Accent4 2 2 3 3 2 2 2" xfId="27823" xr:uid="{00000000-0005-0000-0000-0000F3590000}"/>
    <cellStyle name="40% - Accent4 2 2 3 3 2 2 3" xfId="27824" xr:uid="{00000000-0005-0000-0000-0000F4590000}"/>
    <cellStyle name="40% - Accent4 2 2 3 3 2 2_OATT calc" xfId="27825" xr:uid="{00000000-0005-0000-0000-0000F5590000}"/>
    <cellStyle name="40% - Accent4 2 2 3 3 2 3" xfId="27826" xr:uid="{00000000-0005-0000-0000-0000F6590000}"/>
    <cellStyle name="40% - Accent4 2 2 3 3 2 4" xfId="27827" xr:uid="{00000000-0005-0000-0000-0000F7590000}"/>
    <cellStyle name="40% - Accent4 2 2 3 3 2 5" xfId="27828" xr:uid="{00000000-0005-0000-0000-0000F8590000}"/>
    <cellStyle name="40% - Accent4 2 2 3 3 2_OATT calc" xfId="27829" xr:uid="{00000000-0005-0000-0000-0000F9590000}"/>
    <cellStyle name="40% - Accent4 2 2 3 3 3" xfId="27830" xr:uid="{00000000-0005-0000-0000-0000FA590000}"/>
    <cellStyle name="40% - Accent4 2 2 3 3 3 2" xfId="27831" xr:uid="{00000000-0005-0000-0000-0000FB590000}"/>
    <cellStyle name="40% - Accent4 2 2 3 3 3 2 2" xfId="27832" xr:uid="{00000000-0005-0000-0000-0000FC590000}"/>
    <cellStyle name="40% - Accent4 2 2 3 3 3 2 3" xfId="27833" xr:uid="{00000000-0005-0000-0000-0000FD590000}"/>
    <cellStyle name="40% - Accent4 2 2 3 3 3 2_OATT calc" xfId="27834" xr:uid="{00000000-0005-0000-0000-0000FE590000}"/>
    <cellStyle name="40% - Accent4 2 2 3 3 3 3" xfId="27835" xr:uid="{00000000-0005-0000-0000-0000FF590000}"/>
    <cellStyle name="40% - Accent4 2 2 3 3 3 4" xfId="27836" xr:uid="{00000000-0005-0000-0000-0000005A0000}"/>
    <cellStyle name="40% - Accent4 2 2 3 3 3_OATT calc" xfId="27837" xr:uid="{00000000-0005-0000-0000-0000015A0000}"/>
    <cellStyle name="40% - Accent4 2 2 3 3 4" xfId="27838" xr:uid="{00000000-0005-0000-0000-0000025A0000}"/>
    <cellStyle name="40% - Accent4 2 2 3 3 4 2" xfId="27839" xr:uid="{00000000-0005-0000-0000-0000035A0000}"/>
    <cellStyle name="40% - Accent4 2 2 3 3 4 3" xfId="27840" xr:uid="{00000000-0005-0000-0000-0000045A0000}"/>
    <cellStyle name="40% - Accent4 2 2 3 3 4_OATT calc" xfId="27841" xr:uid="{00000000-0005-0000-0000-0000055A0000}"/>
    <cellStyle name="40% - Accent4 2 2 3 3 5" xfId="27842" xr:uid="{00000000-0005-0000-0000-0000065A0000}"/>
    <cellStyle name="40% - Accent4 2 2 3 3 6" xfId="27843" xr:uid="{00000000-0005-0000-0000-0000075A0000}"/>
    <cellStyle name="40% - Accent4 2 2 3 3 7" xfId="27844" xr:uid="{00000000-0005-0000-0000-0000085A0000}"/>
    <cellStyle name="40% - Accent4 2 2 3 3 8" xfId="27845" xr:uid="{00000000-0005-0000-0000-0000095A0000}"/>
    <cellStyle name="40% - Accent4 2 2 3 3 9" xfId="27846" xr:uid="{00000000-0005-0000-0000-00000A5A0000}"/>
    <cellStyle name="40% - Accent4 2 2 3 3_OATT calc" xfId="27847" xr:uid="{00000000-0005-0000-0000-00000B5A0000}"/>
    <cellStyle name="40% - Accent4 2 2 3 4" xfId="5451" xr:uid="{00000000-0005-0000-0000-00000C5A0000}"/>
    <cellStyle name="40% - Accent4 2 2 3 4 2" xfId="27848" xr:uid="{00000000-0005-0000-0000-00000D5A0000}"/>
    <cellStyle name="40% - Accent4 2 2 3 4 2 2" xfId="27849" xr:uid="{00000000-0005-0000-0000-00000E5A0000}"/>
    <cellStyle name="40% - Accent4 2 2 3 4 2 3" xfId="27850" xr:uid="{00000000-0005-0000-0000-00000F5A0000}"/>
    <cellStyle name="40% - Accent4 2 2 3 4 2_OATT calc" xfId="27851" xr:uid="{00000000-0005-0000-0000-0000105A0000}"/>
    <cellStyle name="40% - Accent4 2 2 3 4 3" xfId="27852" xr:uid="{00000000-0005-0000-0000-0000115A0000}"/>
    <cellStyle name="40% - Accent4 2 2 3 4 4" xfId="27853" xr:uid="{00000000-0005-0000-0000-0000125A0000}"/>
    <cellStyle name="40% - Accent4 2 2 3 4 5" xfId="27854" xr:uid="{00000000-0005-0000-0000-0000135A0000}"/>
    <cellStyle name="40% - Accent4 2 2 3 4_OATT calc" xfId="27855" xr:uid="{00000000-0005-0000-0000-0000145A0000}"/>
    <cellStyle name="40% - Accent4 2 2 3 5" xfId="27856" xr:uid="{00000000-0005-0000-0000-0000155A0000}"/>
    <cellStyle name="40% - Accent4 2 2 3 5 2" xfId="27857" xr:uid="{00000000-0005-0000-0000-0000165A0000}"/>
    <cellStyle name="40% - Accent4 2 2 3 5 2 2" xfId="27858" xr:uid="{00000000-0005-0000-0000-0000175A0000}"/>
    <cellStyle name="40% - Accent4 2 2 3 5 2 3" xfId="27859" xr:uid="{00000000-0005-0000-0000-0000185A0000}"/>
    <cellStyle name="40% - Accent4 2 2 3 5 2_OATT calc" xfId="27860" xr:uid="{00000000-0005-0000-0000-0000195A0000}"/>
    <cellStyle name="40% - Accent4 2 2 3 5 3" xfId="27861" xr:uid="{00000000-0005-0000-0000-00001A5A0000}"/>
    <cellStyle name="40% - Accent4 2 2 3 5 4" xfId="27862" xr:uid="{00000000-0005-0000-0000-00001B5A0000}"/>
    <cellStyle name="40% - Accent4 2 2 3 5_OATT calc" xfId="27863" xr:uid="{00000000-0005-0000-0000-00001C5A0000}"/>
    <cellStyle name="40% - Accent4 2 2 3 6" xfId="27864" xr:uid="{00000000-0005-0000-0000-00001D5A0000}"/>
    <cellStyle name="40% - Accent4 2 2 3 6 2" xfId="27865" xr:uid="{00000000-0005-0000-0000-00001E5A0000}"/>
    <cellStyle name="40% - Accent4 2 2 3 6 3" xfId="27866" xr:uid="{00000000-0005-0000-0000-00001F5A0000}"/>
    <cellStyle name="40% - Accent4 2 2 3 6_OATT calc" xfId="27867" xr:uid="{00000000-0005-0000-0000-0000205A0000}"/>
    <cellStyle name="40% - Accent4 2 2 3 7" xfId="27868" xr:uid="{00000000-0005-0000-0000-0000215A0000}"/>
    <cellStyle name="40% - Accent4 2 2 3 8" xfId="27869" xr:uid="{00000000-0005-0000-0000-0000225A0000}"/>
    <cellStyle name="40% - Accent4 2 2 3 9" xfId="27870" xr:uid="{00000000-0005-0000-0000-0000235A0000}"/>
    <cellStyle name="40% - Accent4 2 2 3_OATT calc" xfId="27871" xr:uid="{00000000-0005-0000-0000-0000245A0000}"/>
    <cellStyle name="40% - Accent4 2 2 4" xfId="3603" xr:uid="{00000000-0005-0000-0000-0000255A0000}"/>
    <cellStyle name="40% - Accent4 2 2 4 10" xfId="27872" xr:uid="{00000000-0005-0000-0000-0000265A0000}"/>
    <cellStyle name="40% - Accent4 2 2 4 11" xfId="27873" xr:uid="{00000000-0005-0000-0000-0000275A0000}"/>
    <cellStyle name="40% - Accent4 2 2 4 2" xfId="4704" xr:uid="{00000000-0005-0000-0000-0000285A0000}"/>
    <cellStyle name="40% - Accent4 2 2 4 2 10" xfId="27874" xr:uid="{00000000-0005-0000-0000-0000295A0000}"/>
    <cellStyle name="40% - Accent4 2 2 4 2 11" xfId="27875" xr:uid="{00000000-0005-0000-0000-00002A5A0000}"/>
    <cellStyle name="40% - Accent4 2 2 4 2 2" xfId="27876" xr:uid="{00000000-0005-0000-0000-00002B5A0000}"/>
    <cellStyle name="40% - Accent4 2 2 4 2 2 2" xfId="27877" xr:uid="{00000000-0005-0000-0000-00002C5A0000}"/>
    <cellStyle name="40% - Accent4 2 2 4 2 2 2 2" xfId="27878" xr:uid="{00000000-0005-0000-0000-00002D5A0000}"/>
    <cellStyle name="40% - Accent4 2 2 4 2 2 2 3" xfId="27879" xr:uid="{00000000-0005-0000-0000-00002E5A0000}"/>
    <cellStyle name="40% - Accent4 2 2 4 2 2 2_OATT calc" xfId="27880" xr:uid="{00000000-0005-0000-0000-00002F5A0000}"/>
    <cellStyle name="40% - Accent4 2 2 4 2 2 3" xfId="27881" xr:uid="{00000000-0005-0000-0000-0000305A0000}"/>
    <cellStyle name="40% - Accent4 2 2 4 2 2 4" xfId="27882" xr:uid="{00000000-0005-0000-0000-0000315A0000}"/>
    <cellStyle name="40% - Accent4 2 2 4 2 2 5" xfId="27883" xr:uid="{00000000-0005-0000-0000-0000325A0000}"/>
    <cellStyle name="40% - Accent4 2 2 4 2 2_OATT calc" xfId="27884" xr:uid="{00000000-0005-0000-0000-0000335A0000}"/>
    <cellStyle name="40% - Accent4 2 2 4 2 3" xfId="27885" xr:uid="{00000000-0005-0000-0000-0000345A0000}"/>
    <cellStyle name="40% - Accent4 2 2 4 2 3 2" xfId="27886" xr:uid="{00000000-0005-0000-0000-0000355A0000}"/>
    <cellStyle name="40% - Accent4 2 2 4 2 3 2 2" xfId="27887" xr:uid="{00000000-0005-0000-0000-0000365A0000}"/>
    <cellStyle name="40% - Accent4 2 2 4 2 3 2 3" xfId="27888" xr:uid="{00000000-0005-0000-0000-0000375A0000}"/>
    <cellStyle name="40% - Accent4 2 2 4 2 3 2_OATT calc" xfId="27889" xr:uid="{00000000-0005-0000-0000-0000385A0000}"/>
    <cellStyle name="40% - Accent4 2 2 4 2 3 3" xfId="27890" xr:uid="{00000000-0005-0000-0000-0000395A0000}"/>
    <cellStyle name="40% - Accent4 2 2 4 2 3 4" xfId="27891" xr:uid="{00000000-0005-0000-0000-00003A5A0000}"/>
    <cellStyle name="40% - Accent4 2 2 4 2 3_OATT calc" xfId="27892" xr:uid="{00000000-0005-0000-0000-00003B5A0000}"/>
    <cellStyle name="40% - Accent4 2 2 4 2 4" xfId="27893" xr:uid="{00000000-0005-0000-0000-00003C5A0000}"/>
    <cellStyle name="40% - Accent4 2 2 4 2 4 2" xfId="27894" xr:uid="{00000000-0005-0000-0000-00003D5A0000}"/>
    <cellStyle name="40% - Accent4 2 2 4 2 4 3" xfId="27895" xr:uid="{00000000-0005-0000-0000-00003E5A0000}"/>
    <cellStyle name="40% - Accent4 2 2 4 2 4_OATT calc" xfId="27896" xr:uid="{00000000-0005-0000-0000-00003F5A0000}"/>
    <cellStyle name="40% - Accent4 2 2 4 2 5" xfId="27897" xr:uid="{00000000-0005-0000-0000-0000405A0000}"/>
    <cellStyle name="40% - Accent4 2 2 4 2 6" xfId="27898" xr:uid="{00000000-0005-0000-0000-0000415A0000}"/>
    <cellStyle name="40% - Accent4 2 2 4 2 7" xfId="27899" xr:uid="{00000000-0005-0000-0000-0000425A0000}"/>
    <cellStyle name="40% - Accent4 2 2 4 2 8" xfId="27900" xr:uid="{00000000-0005-0000-0000-0000435A0000}"/>
    <cellStyle name="40% - Accent4 2 2 4 2 9" xfId="27901" xr:uid="{00000000-0005-0000-0000-0000445A0000}"/>
    <cellStyle name="40% - Accent4 2 2 4 2_OATT calc" xfId="27902" xr:uid="{00000000-0005-0000-0000-0000455A0000}"/>
    <cellStyle name="40% - Accent4 2 2 4 3" xfId="5667" xr:uid="{00000000-0005-0000-0000-0000465A0000}"/>
    <cellStyle name="40% - Accent4 2 2 4 3 2" xfId="27903" xr:uid="{00000000-0005-0000-0000-0000475A0000}"/>
    <cellStyle name="40% - Accent4 2 2 4 3 2 2" xfId="27904" xr:uid="{00000000-0005-0000-0000-0000485A0000}"/>
    <cellStyle name="40% - Accent4 2 2 4 3 2 3" xfId="27905" xr:uid="{00000000-0005-0000-0000-0000495A0000}"/>
    <cellStyle name="40% - Accent4 2 2 4 3 2_OATT calc" xfId="27906" xr:uid="{00000000-0005-0000-0000-00004A5A0000}"/>
    <cellStyle name="40% - Accent4 2 2 4 3 3" xfId="27907" xr:uid="{00000000-0005-0000-0000-00004B5A0000}"/>
    <cellStyle name="40% - Accent4 2 2 4 3 4" xfId="27908" xr:uid="{00000000-0005-0000-0000-00004C5A0000}"/>
    <cellStyle name="40% - Accent4 2 2 4 3 5" xfId="27909" xr:uid="{00000000-0005-0000-0000-00004D5A0000}"/>
    <cellStyle name="40% - Accent4 2 2 4 3_OATT calc" xfId="27910" xr:uid="{00000000-0005-0000-0000-00004E5A0000}"/>
    <cellStyle name="40% - Accent4 2 2 4 4" xfId="27911" xr:uid="{00000000-0005-0000-0000-00004F5A0000}"/>
    <cellStyle name="40% - Accent4 2 2 4 4 2" xfId="27912" xr:uid="{00000000-0005-0000-0000-0000505A0000}"/>
    <cellStyle name="40% - Accent4 2 2 4 4 2 2" xfId="27913" xr:uid="{00000000-0005-0000-0000-0000515A0000}"/>
    <cellStyle name="40% - Accent4 2 2 4 4 2 3" xfId="27914" xr:uid="{00000000-0005-0000-0000-0000525A0000}"/>
    <cellStyle name="40% - Accent4 2 2 4 4 2_OATT calc" xfId="27915" xr:uid="{00000000-0005-0000-0000-0000535A0000}"/>
    <cellStyle name="40% - Accent4 2 2 4 4 3" xfId="27916" xr:uid="{00000000-0005-0000-0000-0000545A0000}"/>
    <cellStyle name="40% - Accent4 2 2 4 4 4" xfId="27917" xr:uid="{00000000-0005-0000-0000-0000555A0000}"/>
    <cellStyle name="40% - Accent4 2 2 4 4_OATT calc" xfId="27918" xr:uid="{00000000-0005-0000-0000-0000565A0000}"/>
    <cellStyle name="40% - Accent4 2 2 4 5" xfId="27919" xr:uid="{00000000-0005-0000-0000-0000575A0000}"/>
    <cellStyle name="40% - Accent4 2 2 4 5 2" xfId="27920" xr:uid="{00000000-0005-0000-0000-0000585A0000}"/>
    <cellStyle name="40% - Accent4 2 2 4 5 3" xfId="27921" xr:uid="{00000000-0005-0000-0000-0000595A0000}"/>
    <cellStyle name="40% - Accent4 2 2 4 5_OATT calc" xfId="27922" xr:uid="{00000000-0005-0000-0000-00005A5A0000}"/>
    <cellStyle name="40% - Accent4 2 2 4 6" xfId="27923" xr:uid="{00000000-0005-0000-0000-00005B5A0000}"/>
    <cellStyle name="40% - Accent4 2 2 4 7" xfId="27924" xr:uid="{00000000-0005-0000-0000-00005C5A0000}"/>
    <cellStyle name="40% - Accent4 2 2 4 8" xfId="27925" xr:uid="{00000000-0005-0000-0000-00005D5A0000}"/>
    <cellStyle name="40% - Accent4 2 2 4 9" xfId="27926" xr:uid="{00000000-0005-0000-0000-00005E5A0000}"/>
    <cellStyle name="40% - Accent4 2 2 4_OATT calc" xfId="27927" xr:uid="{00000000-0005-0000-0000-00005F5A0000}"/>
    <cellStyle name="40% - Accent4 2 2 5" xfId="4283" xr:uid="{00000000-0005-0000-0000-0000605A0000}"/>
    <cellStyle name="40% - Accent4 2 2 5 10" xfId="27928" xr:uid="{00000000-0005-0000-0000-0000615A0000}"/>
    <cellStyle name="40% - Accent4 2 2 5 11" xfId="27929" xr:uid="{00000000-0005-0000-0000-0000625A0000}"/>
    <cellStyle name="40% - Accent4 2 2 5 2" xfId="27930" xr:uid="{00000000-0005-0000-0000-0000635A0000}"/>
    <cellStyle name="40% - Accent4 2 2 5 2 2" xfId="27931" xr:uid="{00000000-0005-0000-0000-0000645A0000}"/>
    <cellStyle name="40% - Accent4 2 2 5 2 2 2" xfId="27932" xr:uid="{00000000-0005-0000-0000-0000655A0000}"/>
    <cellStyle name="40% - Accent4 2 2 5 2 2 3" xfId="27933" xr:uid="{00000000-0005-0000-0000-0000665A0000}"/>
    <cellStyle name="40% - Accent4 2 2 5 2 2_OATT calc" xfId="27934" xr:uid="{00000000-0005-0000-0000-0000675A0000}"/>
    <cellStyle name="40% - Accent4 2 2 5 2 3" xfId="27935" xr:uid="{00000000-0005-0000-0000-0000685A0000}"/>
    <cellStyle name="40% - Accent4 2 2 5 2 4" xfId="27936" xr:uid="{00000000-0005-0000-0000-0000695A0000}"/>
    <cellStyle name="40% - Accent4 2 2 5 2 5" xfId="27937" xr:uid="{00000000-0005-0000-0000-00006A5A0000}"/>
    <cellStyle name="40% - Accent4 2 2 5 2_OATT calc" xfId="27938" xr:uid="{00000000-0005-0000-0000-00006B5A0000}"/>
    <cellStyle name="40% - Accent4 2 2 5 3" xfId="27939" xr:uid="{00000000-0005-0000-0000-00006C5A0000}"/>
    <cellStyle name="40% - Accent4 2 2 5 3 2" xfId="27940" xr:uid="{00000000-0005-0000-0000-00006D5A0000}"/>
    <cellStyle name="40% - Accent4 2 2 5 3 2 2" xfId="27941" xr:uid="{00000000-0005-0000-0000-00006E5A0000}"/>
    <cellStyle name="40% - Accent4 2 2 5 3 2 3" xfId="27942" xr:uid="{00000000-0005-0000-0000-00006F5A0000}"/>
    <cellStyle name="40% - Accent4 2 2 5 3 2_OATT calc" xfId="27943" xr:uid="{00000000-0005-0000-0000-0000705A0000}"/>
    <cellStyle name="40% - Accent4 2 2 5 3 3" xfId="27944" xr:uid="{00000000-0005-0000-0000-0000715A0000}"/>
    <cellStyle name="40% - Accent4 2 2 5 3 4" xfId="27945" xr:uid="{00000000-0005-0000-0000-0000725A0000}"/>
    <cellStyle name="40% - Accent4 2 2 5 3_OATT calc" xfId="27946" xr:uid="{00000000-0005-0000-0000-0000735A0000}"/>
    <cellStyle name="40% - Accent4 2 2 5 4" xfId="27947" xr:uid="{00000000-0005-0000-0000-0000745A0000}"/>
    <cellStyle name="40% - Accent4 2 2 5 4 2" xfId="27948" xr:uid="{00000000-0005-0000-0000-0000755A0000}"/>
    <cellStyle name="40% - Accent4 2 2 5 4 3" xfId="27949" xr:uid="{00000000-0005-0000-0000-0000765A0000}"/>
    <cellStyle name="40% - Accent4 2 2 5 4_OATT calc" xfId="27950" xr:uid="{00000000-0005-0000-0000-0000775A0000}"/>
    <cellStyle name="40% - Accent4 2 2 5 5" xfId="27951" xr:uid="{00000000-0005-0000-0000-0000785A0000}"/>
    <cellStyle name="40% - Accent4 2 2 5 6" xfId="27952" xr:uid="{00000000-0005-0000-0000-0000795A0000}"/>
    <cellStyle name="40% - Accent4 2 2 5 7" xfId="27953" xr:uid="{00000000-0005-0000-0000-00007A5A0000}"/>
    <cellStyle name="40% - Accent4 2 2 5 8" xfId="27954" xr:uid="{00000000-0005-0000-0000-00007B5A0000}"/>
    <cellStyle name="40% - Accent4 2 2 5 9" xfId="27955" xr:uid="{00000000-0005-0000-0000-00007C5A0000}"/>
    <cellStyle name="40% - Accent4 2 2 5_OATT calc" xfId="27956" xr:uid="{00000000-0005-0000-0000-00007D5A0000}"/>
    <cellStyle name="40% - Accent4 2 2 6" xfId="5183" xr:uid="{00000000-0005-0000-0000-00007E5A0000}"/>
    <cellStyle name="40% - Accent4 2 2 6 2" xfId="27957" xr:uid="{00000000-0005-0000-0000-00007F5A0000}"/>
    <cellStyle name="40% - Accent4 2 2 6 2 2" xfId="27958" xr:uid="{00000000-0005-0000-0000-0000805A0000}"/>
    <cellStyle name="40% - Accent4 2 2 6 2 3" xfId="27959" xr:uid="{00000000-0005-0000-0000-0000815A0000}"/>
    <cellStyle name="40% - Accent4 2 2 6 2_OATT calc" xfId="27960" xr:uid="{00000000-0005-0000-0000-0000825A0000}"/>
    <cellStyle name="40% - Accent4 2 2 6 3" xfId="27961" xr:uid="{00000000-0005-0000-0000-0000835A0000}"/>
    <cellStyle name="40% - Accent4 2 2 6 4" xfId="27962" xr:uid="{00000000-0005-0000-0000-0000845A0000}"/>
    <cellStyle name="40% - Accent4 2 2 6 5" xfId="27963" xr:uid="{00000000-0005-0000-0000-0000855A0000}"/>
    <cellStyle name="40% - Accent4 2 2 6_OATT calc" xfId="27964" xr:uid="{00000000-0005-0000-0000-0000865A0000}"/>
    <cellStyle name="40% - Accent4 2 2 7" xfId="3016" xr:uid="{00000000-0005-0000-0000-0000875A0000}"/>
    <cellStyle name="40% - Accent4 2 2 7 2" xfId="27965" xr:uid="{00000000-0005-0000-0000-0000885A0000}"/>
    <cellStyle name="40% - Accent4 2 2 7 2 2" xfId="27966" xr:uid="{00000000-0005-0000-0000-0000895A0000}"/>
    <cellStyle name="40% - Accent4 2 2 7 2 3" xfId="27967" xr:uid="{00000000-0005-0000-0000-00008A5A0000}"/>
    <cellStyle name="40% - Accent4 2 2 7 2_OATT calc" xfId="27968" xr:uid="{00000000-0005-0000-0000-00008B5A0000}"/>
    <cellStyle name="40% - Accent4 2 2 7 3" xfId="27969" xr:uid="{00000000-0005-0000-0000-00008C5A0000}"/>
    <cellStyle name="40% - Accent4 2 2 7 4" xfId="27970" xr:uid="{00000000-0005-0000-0000-00008D5A0000}"/>
    <cellStyle name="40% - Accent4 2 2 7_OATT calc" xfId="27971" xr:uid="{00000000-0005-0000-0000-00008E5A0000}"/>
    <cellStyle name="40% - Accent4 2 2 8" xfId="27972" xr:uid="{00000000-0005-0000-0000-00008F5A0000}"/>
    <cellStyle name="40% - Accent4 2 2 8 2" xfId="27973" xr:uid="{00000000-0005-0000-0000-0000905A0000}"/>
    <cellStyle name="40% - Accent4 2 2 8 2 2" xfId="27974" xr:uid="{00000000-0005-0000-0000-0000915A0000}"/>
    <cellStyle name="40% - Accent4 2 2 8 2 3" xfId="27975" xr:uid="{00000000-0005-0000-0000-0000925A0000}"/>
    <cellStyle name="40% - Accent4 2 2 8 2_OATT calc" xfId="27976" xr:uid="{00000000-0005-0000-0000-0000935A0000}"/>
    <cellStyle name="40% - Accent4 2 2 8 3" xfId="27977" xr:uid="{00000000-0005-0000-0000-0000945A0000}"/>
    <cellStyle name="40% - Accent4 2 2 8 4" xfId="27978" xr:uid="{00000000-0005-0000-0000-0000955A0000}"/>
    <cellStyle name="40% - Accent4 2 2 8_OATT calc" xfId="27979" xr:uid="{00000000-0005-0000-0000-0000965A0000}"/>
    <cellStyle name="40% - Accent4 2 2 9" xfId="27980" xr:uid="{00000000-0005-0000-0000-0000975A0000}"/>
    <cellStyle name="40% - Accent4 2 2 9 2" xfId="27981" xr:uid="{00000000-0005-0000-0000-0000985A0000}"/>
    <cellStyle name="40% - Accent4 2 2 9 3" xfId="27982" xr:uid="{00000000-0005-0000-0000-0000995A0000}"/>
    <cellStyle name="40% - Accent4 2 2 9_OATT calc" xfId="27983" xr:uid="{00000000-0005-0000-0000-00009A5A0000}"/>
    <cellStyle name="40% - Accent4 2 2_OATT calc" xfId="27984" xr:uid="{00000000-0005-0000-0000-00009B5A0000}"/>
    <cellStyle name="40% - Accent4 2 3" xfId="3062" xr:uid="{00000000-0005-0000-0000-00009C5A0000}"/>
    <cellStyle name="40% - Accent4 2 3 2" xfId="27985" xr:uid="{00000000-0005-0000-0000-00009D5A0000}"/>
    <cellStyle name="40% - Accent4 2 3_OATT calc" xfId="27986" xr:uid="{00000000-0005-0000-0000-00009E5A0000}"/>
    <cellStyle name="40% - Accent4 2 4" xfId="3113" xr:uid="{00000000-0005-0000-0000-00009F5A0000}"/>
    <cellStyle name="40% - Accent4 2 4 10" xfId="27987" xr:uid="{00000000-0005-0000-0000-0000A05A0000}"/>
    <cellStyle name="40% - Accent4 2 4 11" xfId="27988" xr:uid="{00000000-0005-0000-0000-0000A15A0000}"/>
    <cellStyle name="40% - Accent4 2 4 12" xfId="27989" xr:uid="{00000000-0005-0000-0000-0000A25A0000}"/>
    <cellStyle name="40% - Accent4 2 4 2" xfId="3698" xr:uid="{00000000-0005-0000-0000-0000A35A0000}"/>
    <cellStyle name="40% - Accent4 2 4 2 10" xfId="27990" xr:uid="{00000000-0005-0000-0000-0000A45A0000}"/>
    <cellStyle name="40% - Accent4 2 4 2 11" xfId="27991" xr:uid="{00000000-0005-0000-0000-0000A55A0000}"/>
    <cellStyle name="40% - Accent4 2 4 2 2" xfId="4798" xr:uid="{00000000-0005-0000-0000-0000A65A0000}"/>
    <cellStyle name="40% - Accent4 2 4 2 2 10" xfId="27992" xr:uid="{00000000-0005-0000-0000-0000A75A0000}"/>
    <cellStyle name="40% - Accent4 2 4 2 2 11" xfId="27993" xr:uid="{00000000-0005-0000-0000-0000A85A0000}"/>
    <cellStyle name="40% - Accent4 2 4 2 2 2" xfId="27994" xr:uid="{00000000-0005-0000-0000-0000A95A0000}"/>
    <cellStyle name="40% - Accent4 2 4 2 2 2 2" xfId="27995" xr:uid="{00000000-0005-0000-0000-0000AA5A0000}"/>
    <cellStyle name="40% - Accent4 2 4 2 2 2 2 2" xfId="27996" xr:uid="{00000000-0005-0000-0000-0000AB5A0000}"/>
    <cellStyle name="40% - Accent4 2 4 2 2 2 2 3" xfId="27997" xr:uid="{00000000-0005-0000-0000-0000AC5A0000}"/>
    <cellStyle name="40% - Accent4 2 4 2 2 2 2_OATT calc" xfId="27998" xr:uid="{00000000-0005-0000-0000-0000AD5A0000}"/>
    <cellStyle name="40% - Accent4 2 4 2 2 2 3" xfId="27999" xr:uid="{00000000-0005-0000-0000-0000AE5A0000}"/>
    <cellStyle name="40% - Accent4 2 4 2 2 2 4" xfId="28000" xr:uid="{00000000-0005-0000-0000-0000AF5A0000}"/>
    <cellStyle name="40% - Accent4 2 4 2 2 2 5" xfId="28001" xr:uid="{00000000-0005-0000-0000-0000B05A0000}"/>
    <cellStyle name="40% - Accent4 2 4 2 2 2_OATT calc" xfId="28002" xr:uid="{00000000-0005-0000-0000-0000B15A0000}"/>
    <cellStyle name="40% - Accent4 2 4 2 2 3" xfId="28003" xr:uid="{00000000-0005-0000-0000-0000B25A0000}"/>
    <cellStyle name="40% - Accent4 2 4 2 2 3 2" xfId="28004" xr:uid="{00000000-0005-0000-0000-0000B35A0000}"/>
    <cellStyle name="40% - Accent4 2 4 2 2 3 2 2" xfId="28005" xr:uid="{00000000-0005-0000-0000-0000B45A0000}"/>
    <cellStyle name="40% - Accent4 2 4 2 2 3 2 3" xfId="28006" xr:uid="{00000000-0005-0000-0000-0000B55A0000}"/>
    <cellStyle name="40% - Accent4 2 4 2 2 3 2_OATT calc" xfId="28007" xr:uid="{00000000-0005-0000-0000-0000B65A0000}"/>
    <cellStyle name="40% - Accent4 2 4 2 2 3 3" xfId="28008" xr:uid="{00000000-0005-0000-0000-0000B75A0000}"/>
    <cellStyle name="40% - Accent4 2 4 2 2 3 4" xfId="28009" xr:uid="{00000000-0005-0000-0000-0000B85A0000}"/>
    <cellStyle name="40% - Accent4 2 4 2 2 3_OATT calc" xfId="28010" xr:uid="{00000000-0005-0000-0000-0000B95A0000}"/>
    <cellStyle name="40% - Accent4 2 4 2 2 4" xfId="28011" xr:uid="{00000000-0005-0000-0000-0000BA5A0000}"/>
    <cellStyle name="40% - Accent4 2 4 2 2 4 2" xfId="28012" xr:uid="{00000000-0005-0000-0000-0000BB5A0000}"/>
    <cellStyle name="40% - Accent4 2 4 2 2 4 3" xfId="28013" xr:uid="{00000000-0005-0000-0000-0000BC5A0000}"/>
    <cellStyle name="40% - Accent4 2 4 2 2 4_OATT calc" xfId="28014" xr:uid="{00000000-0005-0000-0000-0000BD5A0000}"/>
    <cellStyle name="40% - Accent4 2 4 2 2 5" xfId="28015" xr:uid="{00000000-0005-0000-0000-0000BE5A0000}"/>
    <cellStyle name="40% - Accent4 2 4 2 2 6" xfId="28016" xr:uid="{00000000-0005-0000-0000-0000BF5A0000}"/>
    <cellStyle name="40% - Accent4 2 4 2 2 7" xfId="28017" xr:uid="{00000000-0005-0000-0000-0000C05A0000}"/>
    <cellStyle name="40% - Accent4 2 4 2 2 8" xfId="28018" xr:uid="{00000000-0005-0000-0000-0000C15A0000}"/>
    <cellStyle name="40% - Accent4 2 4 2 2 9" xfId="28019" xr:uid="{00000000-0005-0000-0000-0000C25A0000}"/>
    <cellStyle name="40% - Accent4 2 4 2 2_OATT calc" xfId="28020" xr:uid="{00000000-0005-0000-0000-0000C35A0000}"/>
    <cellStyle name="40% - Accent4 2 4 2 3" xfId="5758" xr:uid="{00000000-0005-0000-0000-0000C45A0000}"/>
    <cellStyle name="40% - Accent4 2 4 2 3 2" xfId="28021" xr:uid="{00000000-0005-0000-0000-0000C55A0000}"/>
    <cellStyle name="40% - Accent4 2 4 2 3 2 2" xfId="28022" xr:uid="{00000000-0005-0000-0000-0000C65A0000}"/>
    <cellStyle name="40% - Accent4 2 4 2 3 2 3" xfId="28023" xr:uid="{00000000-0005-0000-0000-0000C75A0000}"/>
    <cellStyle name="40% - Accent4 2 4 2 3 2_OATT calc" xfId="28024" xr:uid="{00000000-0005-0000-0000-0000C85A0000}"/>
    <cellStyle name="40% - Accent4 2 4 2 3 3" xfId="28025" xr:uid="{00000000-0005-0000-0000-0000C95A0000}"/>
    <cellStyle name="40% - Accent4 2 4 2 3 4" xfId="28026" xr:uid="{00000000-0005-0000-0000-0000CA5A0000}"/>
    <cellStyle name="40% - Accent4 2 4 2 3 5" xfId="28027" xr:uid="{00000000-0005-0000-0000-0000CB5A0000}"/>
    <cellStyle name="40% - Accent4 2 4 2 3_OATT calc" xfId="28028" xr:uid="{00000000-0005-0000-0000-0000CC5A0000}"/>
    <cellStyle name="40% - Accent4 2 4 2 4" xfId="28029" xr:uid="{00000000-0005-0000-0000-0000CD5A0000}"/>
    <cellStyle name="40% - Accent4 2 4 2 4 2" xfId="28030" xr:uid="{00000000-0005-0000-0000-0000CE5A0000}"/>
    <cellStyle name="40% - Accent4 2 4 2 4 2 2" xfId="28031" xr:uid="{00000000-0005-0000-0000-0000CF5A0000}"/>
    <cellStyle name="40% - Accent4 2 4 2 4 2 3" xfId="28032" xr:uid="{00000000-0005-0000-0000-0000D05A0000}"/>
    <cellStyle name="40% - Accent4 2 4 2 4 2_OATT calc" xfId="28033" xr:uid="{00000000-0005-0000-0000-0000D15A0000}"/>
    <cellStyle name="40% - Accent4 2 4 2 4 3" xfId="28034" xr:uid="{00000000-0005-0000-0000-0000D25A0000}"/>
    <cellStyle name="40% - Accent4 2 4 2 4 4" xfId="28035" xr:uid="{00000000-0005-0000-0000-0000D35A0000}"/>
    <cellStyle name="40% - Accent4 2 4 2 4_OATT calc" xfId="28036" xr:uid="{00000000-0005-0000-0000-0000D45A0000}"/>
    <cellStyle name="40% - Accent4 2 4 2 5" xfId="28037" xr:uid="{00000000-0005-0000-0000-0000D55A0000}"/>
    <cellStyle name="40% - Accent4 2 4 2 5 2" xfId="28038" xr:uid="{00000000-0005-0000-0000-0000D65A0000}"/>
    <cellStyle name="40% - Accent4 2 4 2 5 3" xfId="28039" xr:uid="{00000000-0005-0000-0000-0000D75A0000}"/>
    <cellStyle name="40% - Accent4 2 4 2 5_OATT calc" xfId="28040" xr:uid="{00000000-0005-0000-0000-0000D85A0000}"/>
    <cellStyle name="40% - Accent4 2 4 2 6" xfId="28041" xr:uid="{00000000-0005-0000-0000-0000D95A0000}"/>
    <cellStyle name="40% - Accent4 2 4 2 7" xfId="28042" xr:uid="{00000000-0005-0000-0000-0000DA5A0000}"/>
    <cellStyle name="40% - Accent4 2 4 2 8" xfId="28043" xr:uid="{00000000-0005-0000-0000-0000DB5A0000}"/>
    <cellStyle name="40% - Accent4 2 4 2 9" xfId="28044" xr:uid="{00000000-0005-0000-0000-0000DC5A0000}"/>
    <cellStyle name="40% - Accent4 2 4 2_OATT calc" xfId="28045" xr:uid="{00000000-0005-0000-0000-0000DD5A0000}"/>
    <cellStyle name="40% - Accent4 2 4 3" xfId="4380" xr:uid="{00000000-0005-0000-0000-0000DE5A0000}"/>
    <cellStyle name="40% - Accent4 2 4 3 10" xfId="28046" xr:uid="{00000000-0005-0000-0000-0000DF5A0000}"/>
    <cellStyle name="40% - Accent4 2 4 3 11" xfId="28047" xr:uid="{00000000-0005-0000-0000-0000E05A0000}"/>
    <cellStyle name="40% - Accent4 2 4 3 2" xfId="28048" xr:uid="{00000000-0005-0000-0000-0000E15A0000}"/>
    <cellStyle name="40% - Accent4 2 4 3 2 2" xfId="28049" xr:uid="{00000000-0005-0000-0000-0000E25A0000}"/>
    <cellStyle name="40% - Accent4 2 4 3 2 2 2" xfId="28050" xr:uid="{00000000-0005-0000-0000-0000E35A0000}"/>
    <cellStyle name="40% - Accent4 2 4 3 2 2 3" xfId="28051" xr:uid="{00000000-0005-0000-0000-0000E45A0000}"/>
    <cellStyle name="40% - Accent4 2 4 3 2 2_OATT calc" xfId="28052" xr:uid="{00000000-0005-0000-0000-0000E55A0000}"/>
    <cellStyle name="40% - Accent4 2 4 3 2 3" xfId="28053" xr:uid="{00000000-0005-0000-0000-0000E65A0000}"/>
    <cellStyle name="40% - Accent4 2 4 3 2 4" xfId="28054" xr:uid="{00000000-0005-0000-0000-0000E75A0000}"/>
    <cellStyle name="40% - Accent4 2 4 3 2 5" xfId="28055" xr:uid="{00000000-0005-0000-0000-0000E85A0000}"/>
    <cellStyle name="40% - Accent4 2 4 3 2_OATT calc" xfId="28056" xr:uid="{00000000-0005-0000-0000-0000E95A0000}"/>
    <cellStyle name="40% - Accent4 2 4 3 3" xfId="28057" xr:uid="{00000000-0005-0000-0000-0000EA5A0000}"/>
    <cellStyle name="40% - Accent4 2 4 3 3 2" xfId="28058" xr:uid="{00000000-0005-0000-0000-0000EB5A0000}"/>
    <cellStyle name="40% - Accent4 2 4 3 3 2 2" xfId="28059" xr:uid="{00000000-0005-0000-0000-0000EC5A0000}"/>
    <cellStyle name="40% - Accent4 2 4 3 3 2 3" xfId="28060" xr:uid="{00000000-0005-0000-0000-0000ED5A0000}"/>
    <cellStyle name="40% - Accent4 2 4 3 3 2_OATT calc" xfId="28061" xr:uid="{00000000-0005-0000-0000-0000EE5A0000}"/>
    <cellStyle name="40% - Accent4 2 4 3 3 3" xfId="28062" xr:uid="{00000000-0005-0000-0000-0000EF5A0000}"/>
    <cellStyle name="40% - Accent4 2 4 3 3 4" xfId="28063" xr:uid="{00000000-0005-0000-0000-0000F05A0000}"/>
    <cellStyle name="40% - Accent4 2 4 3 3_OATT calc" xfId="28064" xr:uid="{00000000-0005-0000-0000-0000F15A0000}"/>
    <cellStyle name="40% - Accent4 2 4 3 4" xfId="28065" xr:uid="{00000000-0005-0000-0000-0000F25A0000}"/>
    <cellStyle name="40% - Accent4 2 4 3 4 2" xfId="28066" xr:uid="{00000000-0005-0000-0000-0000F35A0000}"/>
    <cellStyle name="40% - Accent4 2 4 3 4 3" xfId="28067" xr:uid="{00000000-0005-0000-0000-0000F45A0000}"/>
    <cellStyle name="40% - Accent4 2 4 3 4_OATT calc" xfId="28068" xr:uid="{00000000-0005-0000-0000-0000F55A0000}"/>
    <cellStyle name="40% - Accent4 2 4 3 5" xfId="28069" xr:uid="{00000000-0005-0000-0000-0000F65A0000}"/>
    <cellStyle name="40% - Accent4 2 4 3 6" xfId="28070" xr:uid="{00000000-0005-0000-0000-0000F75A0000}"/>
    <cellStyle name="40% - Accent4 2 4 3 7" xfId="28071" xr:uid="{00000000-0005-0000-0000-0000F85A0000}"/>
    <cellStyle name="40% - Accent4 2 4 3 8" xfId="28072" xr:uid="{00000000-0005-0000-0000-0000F95A0000}"/>
    <cellStyle name="40% - Accent4 2 4 3 9" xfId="28073" xr:uid="{00000000-0005-0000-0000-0000FA5A0000}"/>
    <cellStyle name="40% - Accent4 2 4 3_OATT calc" xfId="28074" xr:uid="{00000000-0005-0000-0000-0000FB5A0000}"/>
    <cellStyle name="40% - Accent4 2 4 4" xfId="5267" xr:uid="{00000000-0005-0000-0000-0000FC5A0000}"/>
    <cellStyle name="40% - Accent4 2 4 4 2" xfId="28075" xr:uid="{00000000-0005-0000-0000-0000FD5A0000}"/>
    <cellStyle name="40% - Accent4 2 4 4 2 2" xfId="28076" xr:uid="{00000000-0005-0000-0000-0000FE5A0000}"/>
    <cellStyle name="40% - Accent4 2 4 4 2 3" xfId="28077" xr:uid="{00000000-0005-0000-0000-0000FF5A0000}"/>
    <cellStyle name="40% - Accent4 2 4 4 2_OATT calc" xfId="28078" xr:uid="{00000000-0005-0000-0000-0000005B0000}"/>
    <cellStyle name="40% - Accent4 2 4 4 3" xfId="28079" xr:uid="{00000000-0005-0000-0000-0000015B0000}"/>
    <cellStyle name="40% - Accent4 2 4 4 4" xfId="28080" xr:uid="{00000000-0005-0000-0000-0000025B0000}"/>
    <cellStyle name="40% - Accent4 2 4 4 5" xfId="28081" xr:uid="{00000000-0005-0000-0000-0000035B0000}"/>
    <cellStyle name="40% - Accent4 2 4 4_OATT calc" xfId="28082" xr:uid="{00000000-0005-0000-0000-0000045B0000}"/>
    <cellStyle name="40% - Accent4 2 4 5" xfId="28083" xr:uid="{00000000-0005-0000-0000-0000055B0000}"/>
    <cellStyle name="40% - Accent4 2 4 5 2" xfId="28084" xr:uid="{00000000-0005-0000-0000-0000065B0000}"/>
    <cellStyle name="40% - Accent4 2 4 5 2 2" xfId="28085" xr:uid="{00000000-0005-0000-0000-0000075B0000}"/>
    <cellStyle name="40% - Accent4 2 4 5 2 3" xfId="28086" xr:uid="{00000000-0005-0000-0000-0000085B0000}"/>
    <cellStyle name="40% - Accent4 2 4 5 2_OATT calc" xfId="28087" xr:uid="{00000000-0005-0000-0000-0000095B0000}"/>
    <cellStyle name="40% - Accent4 2 4 5 3" xfId="28088" xr:uid="{00000000-0005-0000-0000-00000A5B0000}"/>
    <cellStyle name="40% - Accent4 2 4 5 4" xfId="28089" xr:uid="{00000000-0005-0000-0000-00000B5B0000}"/>
    <cellStyle name="40% - Accent4 2 4 5_OATT calc" xfId="28090" xr:uid="{00000000-0005-0000-0000-00000C5B0000}"/>
    <cellStyle name="40% - Accent4 2 4 6" xfId="28091" xr:uid="{00000000-0005-0000-0000-00000D5B0000}"/>
    <cellStyle name="40% - Accent4 2 4 6 2" xfId="28092" xr:uid="{00000000-0005-0000-0000-00000E5B0000}"/>
    <cellStyle name="40% - Accent4 2 4 6 3" xfId="28093" xr:uid="{00000000-0005-0000-0000-00000F5B0000}"/>
    <cellStyle name="40% - Accent4 2 4 6_OATT calc" xfId="28094" xr:uid="{00000000-0005-0000-0000-0000105B0000}"/>
    <cellStyle name="40% - Accent4 2 4 7" xfId="28095" xr:uid="{00000000-0005-0000-0000-0000115B0000}"/>
    <cellStyle name="40% - Accent4 2 4 8" xfId="28096" xr:uid="{00000000-0005-0000-0000-0000125B0000}"/>
    <cellStyle name="40% - Accent4 2 4 9" xfId="28097" xr:uid="{00000000-0005-0000-0000-0000135B0000}"/>
    <cellStyle name="40% - Accent4 2 4_OATT calc" xfId="28098" xr:uid="{00000000-0005-0000-0000-0000145B0000}"/>
    <cellStyle name="40% - Accent4 2 5" xfId="4052" xr:uid="{00000000-0005-0000-0000-0000155B0000}"/>
    <cellStyle name="40% - Accent4 2 5 2" xfId="28099" xr:uid="{00000000-0005-0000-0000-0000165B0000}"/>
    <cellStyle name="40% - Accent4 2 5 2 2" xfId="28100" xr:uid="{00000000-0005-0000-0000-0000175B0000}"/>
    <cellStyle name="40% - Accent4 2 5 2 3" xfId="28101" xr:uid="{00000000-0005-0000-0000-0000185B0000}"/>
    <cellStyle name="40% - Accent4 2 5 2_OATT calc" xfId="28102" xr:uid="{00000000-0005-0000-0000-0000195B0000}"/>
    <cellStyle name="40% - Accent4 2 5 3" xfId="28103" xr:uid="{00000000-0005-0000-0000-00001A5B0000}"/>
    <cellStyle name="40% - Accent4 2 5 4" xfId="28104" xr:uid="{00000000-0005-0000-0000-00001B5B0000}"/>
    <cellStyle name="40% - Accent4 2 5 5" xfId="28105" xr:uid="{00000000-0005-0000-0000-00001C5B0000}"/>
    <cellStyle name="40% - Accent4 2 5_OATT calc" xfId="28106" xr:uid="{00000000-0005-0000-0000-00001D5B0000}"/>
    <cellStyle name="40% - Accent4 2 6" xfId="4015" xr:uid="{00000000-0005-0000-0000-00001E5B0000}"/>
    <cellStyle name="40% - Accent4 2 6 2" xfId="6022" xr:uid="{00000000-0005-0000-0000-00001F5B0000}"/>
    <cellStyle name="40% - Accent4 2 6 2 2" xfId="28107" xr:uid="{00000000-0005-0000-0000-0000205B0000}"/>
    <cellStyle name="40% - Accent4 2 6 2 3" xfId="28108" xr:uid="{00000000-0005-0000-0000-0000215B0000}"/>
    <cellStyle name="40% - Accent4 2 6 2_OATT calc" xfId="28109" xr:uid="{00000000-0005-0000-0000-0000225B0000}"/>
    <cellStyle name="40% - Accent4 2 6 3" xfId="28110" xr:uid="{00000000-0005-0000-0000-0000235B0000}"/>
    <cellStyle name="40% - Accent4 2 6 4" xfId="28111" xr:uid="{00000000-0005-0000-0000-0000245B0000}"/>
    <cellStyle name="40% - Accent4 2 6_OATT calc" xfId="28112" xr:uid="{00000000-0005-0000-0000-0000255B0000}"/>
    <cellStyle name="40% - Accent4 2 7" xfId="2962" xr:uid="{00000000-0005-0000-0000-0000265B0000}"/>
    <cellStyle name="40% - Accent4 2 7 2" xfId="28113" xr:uid="{00000000-0005-0000-0000-0000275B0000}"/>
    <cellStyle name="40% - Accent4 2 7 3" xfId="28114" xr:uid="{00000000-0005-0000-0000-0000285B0000}"/>
    <cellStyle name="40% - Accent4 2 7_OATT calc" xfId="28115" xr:uid="{00000000-0005-0000-0000-0000295B0000}"/>
    <cellStyle name="40% - Accent4 2 8" xfId="28116" xr:uid="{00000000-0005-0000-0000-00002A5B0000}"/>
    <cellStyle name="40% - Accent4 2 9" xfId="28117" xr:uid="{00000000-0005-0000-0000-00002B5B0000}"/>
    <cellStyle name="40% - Accent4 2_OATT calc" xfId="28118" xr:uid="{00000000-0005-0000-0000-00002C5B0000}"/>
    <cellStyle name="40% - Accent4 20" xfId="28119" xr:uid="{00000000-0005-0000-0000-00002D5B0000}"/>
    <cellStyle name="40% - Accent4 21" xfId="28120" xr:uid="{00000000-0005-0000-0000-00002E5B0000}"/>
    <cellStyle name="40% - Accent4 22" xfId="28121" xr:uid="{00000000-0005-0000-0000-00002F5B0000}"/>
    <cellStyle name="40% - Accent4 23" xfId="28122" xr:uid="{00000000-0005-0000-0000-0000305B0000}"/>
    <cellStyle name="40% - Accent4 24" xfId="28123" xr:uid="{00000000-0005-0000-0000-0000315B0000}"/>
    <cellStyle name="40% - Accent4 25" xfId="28124" xr:uid="{00000000-0005-0000-0000-0000325B0000}"/>
    <cellStyle name="40% - Accent4 26" xfId="28125" xr:uid="{00000000-0005-0000-0000-0000335B0000}"/>
    <cellStyle name="40% - Accent4 27" xfId="28126" xr:uid="{00000000-0005-0000-0000-0000345B0000}"/>
    <cellStyle name="40% - Accent4 28" xfId="28127" xr:uid="{00000000-0005-0000-0000-0000355B0000}"/>
    <cellStyle name="40% - Accent4 29" xfId="28128" xr:uid="{00000000-0005-0000-0000-0000365B0000}"/>
    <cellStyle name="40% - Accent4 3" xfId="61" xr:uid="{00000000-0005-0000-0000-0000375B0000}"/>
    <cellStyle name="40% - Accent4 3 10" xfId="28129" xr:uid="{00000000-0005-0000-0000-0000385B0000}"/>
    <cellStyle name="40% - Accent4 3 11" xfId="28130" xr:uid="{00000000-0005-0000-0000-0000395B0000}"/>
    <cellStyle name="40% - Accent4 3 12" xfId="28131" xr:uid="{00000000-0005-0000-0000-00003A5B0000}"/>
    <cellStyle name="40% - Accent4 3 13" xfId="28132" xr:uid="{00000000-0005-0000-0000-00003B5B0000}"/>
    <cellStyle name="40% - Accent4 3 14" xfId="28133" xr:uid="{00000000-0005-0000-0000-00003C5B0000}"/>
    <cellStyle name="40% - Accent4 3 15" xfId="28134" xr:uid="{00000000-0005-0000-0000-00003D5B0000}"/>
    <cellStyle name="40% - Accent4 3 2" xfId="62" xr:uid="{00000000-0005-0000-0000-00003E5B0000}"/>
    <cellStyle name="40% - Accent4 3 2 10" xfId="28135" xr:uid="{00000000-0005-0000-0000-00003F5B0000}"/>
    <cellStyle name="40% - Accent4 3 2 11" xfId="28136" xr:uid="{00000000-0005-0000-0000-0000405B0000}"/>
    <cellStyle name="40% - Accent4 3 2 12" xfId="28137" xr:uid="{00000000-0005-0000-0000-0000415B0000}"/>
    <cellStyle name="40% - Accent4 3 2 13" xfId="28138" xr:uid="{00000000-0005-0000-0000-0000425B0000}"/>
    <cellStyle name="40% - Accent4 3 2 14" xfId="28139" xr:uid="{00000000-0005-0000-0000-0000435B0000}"/>
    <cellStyle name="40% - Accent4 3 2 2" xfId="3156" xr:uid="{00000000-0005-0000-0000-0000445B0000}"/>
    <cellStyle name="40% - Accent4 3 2 2 10" xfId="28140" xr:uid="{00000000-0005-0000-0000-0000455B0000}"/>
    <cellStyle name="40% - Accent4 3 2 2 11" xfId="28141" xr:uid="{00000000-0005-0000-0000-0000465B0000}"/>
    <cellStyle name="40% - Accent4 3 2 2 12" xfId="28142" xr:uid="{00000000-0005-0000-0000-0000475B0000}"/>
    <cellStyle name="40% - Accent4 3 2 2 2" xfId="3744" xr:uid="{00000000-0005-0000-0000-0000485B0000}"/>
    <cellStyle name="40% - Accent4 3 2 2 2 10" xfId="28143" xr:uid="{00000000-0005-0000-0000-0000495B0000}"/>
    <cellStyle name="40% - Accent4 3 2 2 2 11" xfId="28144" xr:uid="{00000000-0005-0000-0000-00004A5B0000}"/>
    <cellStyle name="40% - Accent4 3 2 2 2 2" xfId="4845" xr:uid="{00000000-0005-0000-0000-00004B5B0000}"/>
    <cellStyle name="40% - Accent4 3 2 2 2 2 10" xfId="28145" xr:uid="{00000000-0005-0000-0000-00004C5B0000}"/>
    <cellStyle name="40% - Accent4 3 2 2 2 2 11" xfId="28146" xr:uid="{00000000-0005-0000-0000-00004D5B0000}"/>
    <cellStyle name="40% - Accent4 3 2 2 2 2 2" xfId="28147" xr:uid="{00000000-0005-0000-0000-00004E5B0000}"/>
    <cellStyle name="40% - Accent4 3 2 2 2 2 2 2" xfId="28148" xr:uid="{00000000-0005-0000-0000-00004F5B0000}"/>
    <cellStyle name="40% - Accent4 3 2 2 2 2 2 2 2" xfId="28149" xr:uid="{00000000-0005-0000-0000-0000505B0000}"/>
    <cellStyle name="40% - Accent4 3 2 2 2 2 2 2 3" xfId="28150" xr:uid="{00000000-0005-0000-0000-0000515B0000}"/>
    <cellStyle name="40% - Accent4 3 2 2 2 2 2 2_OATT calc" xfId="28151" xr:uid="{00000000-0005-0000-0000-0000525B0000}"/>
    <cellStyle name="40% - Accent4 3 2 2 2 2 2 3" xfId="28152" xr:uid="{00000000-0005-0000-0000-0000535B0000}"/>
    <cellStyle name="40% - Accent4 3 2 2 2 2 2 4" xfId="28153" xr:uid="{00000000-0005-0000-0000-0000545B0000}"/>
    <cellStyle name="40% - Accent4 3 2 2 2 2 2 5" xfId="28154" xr:uid="{00000000-0005-0000-0000-0000555B0000}"/>
    <cellStyle name="40% - Accent4 3 2 2 2 2 2_OATT calc" xfId="28155" xr:uid="{00000000-0005-0000-0000-0000565B0000}"/>
    <cellStyle name="40% - Accent4 3 2 2 2 2 3" xfId="28156" xr:uid="{00000000-0005-0000-0000-0000575B0000}"/>
    <cellStyle name="40% - Accent4 3 2 2 2 2 3 2" xfId="28157" xr:uid="{00000000-0005-0000-0000-0000585B0000}"/>
    <cellStyle name="40% - Accent4 3 2 2 2 2 3 2 2" xfId="28158" xr:uid="{00000000-0005-0000-0000-0000595B0000}"/>
    <cellStyle name="40% - Accent4 3 2 2 2 2 3 2 3" xfId="28159" xr:uid="{00000000-0005-0000-0000-00005A5B0000}"/>
    <cellStyle name="40% - Accent4 3 2 2 2 2 3 2_OATT calc" xfId="28160" xr:uid="{00000000-0005-0000-0000-00005B5B0000}"/>
    <cellStyle name="40% - Accent4 3 2 2 2 2 3 3" xfId="28161" xr:uid="{00000000-0005-0000-0000-00005C5B0000}"/>
    <cellStyle name="40% - Accent4 3 2 2 2 2 3 4" xfId="28162" xr:uid="{00000000-0005-0000-0000-00005D5B0000}"/>
    <cellStyle name="40% - Accent4 3 2 2 2 2 3_OATT calc" xfId="28163" xr:uid="{00000000-0005-0000-0000-00005E5B0000}"/>
    <cellStyle name="40% - Accent4 3 2 2 2 2 4" xfId="28164" xr:uid="{00000000-0005-0000-0000-00005F5B0000}"/>
    <cellStyle name="40% - Accent4 3 2 2 2 2 4 2" xfId="28165" xr:uid="{00000000-0005-0000-0000-0000605B0000}"/>
    <cellStyle name="40% - Accent4 3 2 2 2 2 4 3" xfId="28166" xr:uid="{00000000-0005-0000-0000-0000615B0000}"/>
    <cellStyle name="40% - Accent4 3 2 2 2 2 4_OATT calc" xfId="28167" xr:uid="{00000000-0005-0000-0000-0000625B0000}"/>
    <cellStyle name="40% - Accent4 3 2 2 2 2 5" xfId="28168" xr:uid="{00000000-0005-0000-0000-0000635B0000}"/>
    <cellStyle name="40% - Accent4 3 2 2 2 2 6" xfId="28169" xr:uid="{00000000-0005-0000-0000-0000645B0000}"/>
    <cellStyle name="40% - Accent4 3 2 2 2 2 7" xfId="28170" xr:uid="{00000000-0005-0000-0000-0000655B0000}"/>
    <cellStyle name="40% - Accent4 3 2 2 2 2 8" xfId="28171" xr:uid="{00000000-0005-0000-0000-0000665B0000}"/>
    <cellStyle name="40% - Accent4 3 2 2 2 2 9" xfId="28172" xr:uid="{00000000-0005-0000-0000-0000675B0000}"/>
    <cellStyle name="40% - Accent4 3 2 2 2 2_OATT calc" xfId="28173" xr:uid="{00000000-0005-0000-0000-0000685B0000}"/>
    <cellStyle name="40% - Accent4 3 2 2 2 3" xfId="5804" xr:uid="{00000000-0005-0000-0000-0000695B0000}"/>
    <cellStyle name="40% - Accent4 3 2 2 2 3 2" xfId="28174" xr:uid="{00000000-0005-0000-0000-00006A5B0000}"/>
    <cellStyle name="40% - Accent4 3 2 2 2 3 2 2" xfId="28175" xr:uid="{00000000-0005-0000-0000-00006B5B0000}"/>
    <cellStyle name="40% - Accent4 3 2 2 2 3 2 3" xfId="28176" xr:uid="{00000000-0005-0000-0000-00006C5B0000}"/>
    <cellStyle name="40% - Accent4 3 2 2 2 3 2_OATT calc" xfId="28177" xr:uid="{00000000-0005-0000-0000-00006D5B0000}"/>
    <cellStyle name="40% - Accent4 3 2 2 2 3 3" xfId="28178" xr:uid="{00000000-0005-0000-0000-00006E5B0000}"/>
    <cellStyle name="40% - Accent4 3 2 2 2 3 4" xfId="28179" xr:uid="{00000000-0005-0000-0000-00006F5B0000}"/>
    <cellStyle name="40% - Accent4 3 2 2 2 3 5" xfId="28180" xr:uid="{00000000-0005-0000-0000-0000705B0000}"/>
    <cellStyle name="40% - Accent4 3 2 2 2 3_OATT calc" xfId="28181" xr:uid="{00000000-0005-0000-0000-0000715B0000}"/>
    <cellStyle name="40% - Accent4 3 2 2 2 4" xfId="28182" xr:uid="{00000000-0005-0000-0000-0000725B0000}"/>
    <cellStyle name="40% - Accent4 3 2 2 2 4 2" xfId="28183" xr:uid="{00000000-0005-0000-0000-0000735B0000}"/>
    <cellStyle name="40% - Accent4 3 2 2 2 4 2 2" xfId="28184" xr:uid="{00000000-0005-0000-0000-0000745B0000}"/>
    <cellStyle name="40% - Accent4 3 2 2 2 4 2 3" xfId="28185" xr:uid="{00000000-0005-0000-0000-0000755B0000}"/>
    <cellStyle name="40% - Accent4 3 2 2 2 4 2_OATT calc" xfId="28186" xr:uid="{00000000-0005-0000-0000-0000765B0000}"/>
    <cellStyle name="40% - Accent4 3 2 2 2 4 3" xfId="28187" xr:uid="{00000000-0005-0000-0000-0000775B0000}"/>
    <cellStyle name="40% - Accent4 3 2 2 2 4 4" xfId="28188" xr:uid="{00000000-0005-0000-0000-0000785B0000}"/>
    <cellStyle name="40% - Accent4 3 2 2 2 4_OATT calc" xfId="28189" xr:uid="{00000000-0005-0000-0000-0000795B0000}"/>
    <cellStyle name="40% - Accent4 3 2 2 2 5" xfId="28190" xr:uid="{00000000-0005-0000-0000-00007A5B0000}"/>
    <cellStyle name="40% - Accent4 3 2 2 2 5 2" xfId="28191" xr:uid="{00000000-0005-0000-0000-00007B5B0000}"/>
    <cellStyle name="40% - Accent4 3 2 2 2 5 3" xfId="28192" xr:uid="{00000000-0005-0000-0000-00007C5B0000}"/>
    <cellStyle name="40% - Accent4 3 2 2 2 5_OATT calc" xfId="28193" xr:uid="{00000000-0005-0000-0000-00007D5B0000}"/>
    <cellStyle name="40% - Accent4 3 2 2 2 6" xfId="28194" xr:uid="{00000000-0005-0000-0000-00007E5B0000}"/>
    <cellStyle name="40% - Accent4 3 2 2 2 7" xfId="28195" xr:uid="{00000000-0005-0000-0000-00007F5B0000}"/>
    <cellStyle name="40% - Accent4 3 2 2 2 8" xfId="28196" xr:uid="{00000000-0005-0000-0000-0000805B0000}"/>
    <cellStyle name="40% - Accent4 3 2 2 2 9" xfId="28197" xr:uid="{00000000-0005-0000-0000-0000815B0000}"/>
    <cellStyle name="40% - Accent4 3 2 2 2_OATT calc" xfId="28198" xr:uid="{00000000-0005-0000-0000-0000825B0000}"/>
    <cellStyle name="40% - Accent4 3 2 2 3" xfId="4427" xr:uid="{00000000-0005-0000-0000-0000835B0000}"/>
    <cellStyle name="40% - Accent4 3 2 2 3 10" xfId="28199" xr:uid="{00000000-0005-0000-0000-0000845B0000}"/>
    <cellStyle name="40% - Accent4 3 2 2 3 11" xfId="28200" xr:uid="{00000000-0005-0000-0000-0000855B0000}"/>
    <cellStyle name="40% - Accent4 3 2 2 3 2" xfId="28201" xr:uid="{00000000-0005-0000-0000-0000865B0000}"/>
    <cellStyle name="40% - Accent4 3 2 2 3 2 2" xfId="28202" xr:uid="{00000000-0005-0000-0000-0000875B0000}"/>
    <cellStyle name="40% - Accent4 3 2 2 3 2 2 2" xfId="28203" xr:uid="{00000000-0005-0000-0000-0000885B0000}"/>
    <cellStyle name="40% - Accent4 3 2 2 3 2 2 3" xfId="28204" xr:uid="{00000000-0005-0000-0000-0000895B0000}"/>
    <cellStyle name="40% - Accent4 3 2 2 3 2 2_OATT calc" xfId="28205" xr:uid="{00000000-0005-0000-0000-00008A5B0000}"/>
    <cellStyle name="40% - Accent4 3 2 2 3 2 3" xfId="28206" xr:uid="{00000000-0005-0000-0000-00008B5B0000}"/>
    <cellStyle name="40% - Accent4 3 2 2 3 2 4" xfId="28207" xr:uid="{00000000-0005-0000-0000-00008C5B0000}"/>
    <cellStyle name="40% - Accent4 3 2 2 3 2 5" xfId="28208" xr:uid="{00000000-0005-0000-0000-00008D5B0000}"/>
    <cellStyle name="40% - Accent4 3 2 2 3 2_OATT calc" xfId="28209" xr:uid="{00000000-0005-0000-0000-00008E5B0000}"/>
    <cellStyle name="40% - Accent4 3 2 2 3 3" xfId="28210" xr:uid="{00000000-0005-0000-0000-00008F5B0000}"/>
    <cellStyle name="40% - Accent4 3 2 2 3 3 2" xfId="28211" xr:uid="{00000000-0005-0000-0000-0000905B0000}"/>
    <cellStyle name="40% - Accent4 3 2 2 3 3 2 2" xfId="28212" xr:uid="{00000000-0005-0000-0000-0000915B0000}"/>
    <cellStyle name="40% - Accent4 3 2 2 3 3 2 3" xfId="28213" xr:uid="{00000000-0005-0000-0000-0000925B0000}"/>
    <cellStyle name="40% - Accent4 3 2 2 3 3 2_OATT calc" xfId="28214" xr:uid="{00000000-0005-0000-0000-0000935B0000}"/>
    <cellStyle name="40% - Accent4 3 2 2 3 3 3" xfId="28215" xr:uid="{00000000-0005-0000-0000-0000945B0000}"/>
    <cellStyle name="40% - Accent4 3 2 2 3 3 4" xfId="28216" xr:uid="{00000000-0005-0000-0000-0000955B0000}"/>
    <cellStyle name="40% - Accent4 3 2 2 3 3_OATT calc" xfId="28217" xr:uid="{00000000-0005-0000-0000-0000965B0000}"/>
    <cellStyle name="40% - Accent4 3 2 2 3 4" xfId="28218" xr:uid="{00000000-0005-0000-0000-0000975B0000}"/>
    <cellStyle name="40% - Accent4 3 2 2 3 4 2" xfId="28219" xr:uid="{00000000-0005-0000-0000-0000985B0000}"/>
    <cellStyle name="40% - Accent4 3 2 2 3 4 3" xfId="28220" xr:uid="{00000000-0005-0000-0000-0000995B0000}"/>
    <cellStyle name="40% - Accent4 3 2 2 3 4_OATT calc" xfId="28221" xr:uid="{00000000-0005-0000-0000-00009A5B0000}"/>
    <cellStyle name="40% - Accent4 3 2 2 3 5" xfId="28222" xr:uid="{00000000-0005-0000-0000-00009B5B0000}"/>
    <cellStyle name="40% - Accent4 3 2 2 3 6" xfId="28223" xr:uid="{00000000-0005-0000-0000-00009C5B0000}"/>
    <cellStyle name="40% - Accent4 3 2 2 3 7" xfId="28224" xr:uid="{00000000-0005-0000-0000-00009D5B0000}"/>
    <cellStyle name="40% - Accent4 3 2 2 3 8" xfId="28225" xr:uid="{00000000-0005-0000-0000-00009E5B0000}"/>
    <cellStyle name="40% - Accent4 3 2 2 3 9" xfId="28226" xr:uid="{00000000-0005-0000-0000-00009F5B0000}"/>
    <cellStyle name="40% - Accent4 3 2 2 3_OATT calc" xfId="28227" xr:uid="{00000000-0005-0000-0000-0000A05B0000}"/>
    <cellStyle name="40% - Accent4 3 2 2 4" xfId="5327" xr:uid="{00000000-0005-0000-0000-0000A15B0000}"/>
    <cellStyle name="40% - Accent4 3 2 2 4 2" xfId="28228" xr:uid="{00000000-0005-0000-0000-0000A25B0000}"/>
    <cellStyle name="40% - Accent4 3 2 2 4 2 2" xfId="28229" xr:uid="{00000000-0005-0000-0000-0000A35B0000}"/>
    <cellStyle name="40% - Accent4 3 2 2 4 2 3" xfId="28230" xr:uid="{00000000-0005-0000-0000-0000A45B0000}"/>
    <cellStyle name="40% - Accent4 3 2 2 4 2_OATT calc" xfId="28231" xr:uid="{00000000-0005-0000-0000-0000A55B0000}"/>
    <cellStyle name="40% - Accent4 3 2 2 4 3" xfId="28232" xr:uid="{00000000-0005-0000-0000-0000A65B0000}"/>
    <cellStyle name="40% - Accent4 3 2 2 4 4" xfId="28233" xr:uid="{00000000-0005-0000-0000-0000A75B0000}"/>
    <cellStyle name="40% - Accent4 3 2 2 4 5" xfId="28234" xr:uid="{00000000-0005-0000-0000-0000A85B0000}"/>
    <cellStyle name="40% - Accent4 3 2 2 4_OATT calc" xfId="28235" xr:uid="{00000000-0005-0000-0000-0000A95B0000}"/>
    <cellStyle name="40% - Accent4 3 2 2 5" xfId="28236" xr:uid="{00000000-0005-0000-0000-0000AA5B0000}"/>
    <cellStyle name="40% - Accent4 3 2 2 5 2" xfId="28237" xr:uid="{00000000-0005-0000-0000-0000AB5B0000}"/>
    <cellStyle name="40% - Accent4 3 2 2 5 2 2" xfId="28238" xr:uid="{00000000-0005-0000-0000-0000AC5B0000}"/>
    <cellStyle name="40% - Accent4 3 2 2 5 2 3" xfId="28239" xr:uid="{00000000-0005-0000-0000-0000AD5B0000}"/>
    <cellStyle name="40% - Accent4 3 2 2 5 2_OATT calc" xfId="28240" xr:uid="{00000000-0005-0000-0000-0000AE5B0000}"/>
    <cellStyle name="40% - Accent4 3 2 2 5 3" xfId="28241" xr:uid="{00000000-0005-0000-0000-0000AF5B0000}"/>
    <cellStyle name="40% - Accent4 3 2 2 5 4" xfId="28242" xr:uid="{00000000-0005-0000-0000-0000B05B0000}"/>
    <cellStyle name="40% - Accent4 3 2 2 5_OATT calc" xfId="28243" xr:uid="{00000000-0005-0000-0000-0000B15B0000}"/>
    <cellStyle name="40% - Accent4 3 2 2 6" xfId="28244" xr:uid="{00000000-0005-0000-0000-0000B25B0000}"/>
    <cellStyle name="40% - Accent4 3 2 2 6 2" xfId="28245" xr:uid="{00000000-0005-0000-0000-0000B35B0000}"/>
    <cellStyle name="40% - Accent4 3 2 2 6 3" xfId="28246" xr:uid="{00000000-0005-0000-0000-0000B45B0000}"/>
    <cellStyle name="40% - Accent4 3 2 2 6_OATT calc" xfId="28247" xr:uid="{00000000-0005-0000-0000-0000B55B0000}"/>
    <cellStyle name="40% - Accent4 3 2 2 7" xfId="28248" xr:uid="{00000000-0005-0000-0000-0000B65B0000}"/>
    <cellStyle name="40% - Accent4 3 2 2 8" xfId="28249" xr:uid="{00000000-0005-0000-0000-0000B75B0000}"/>
    <cellStyle name="40% - Accent4 3 2 2 9" xfId="28250" xr:uid="{00000000-0005-0000-0000-0000B85B0000}"/>
    <cellStyle name="40% - Accent4 3 2 2_OATT calc" xfId="28251" xr:uid="{00000000-0005-0000-0000-0000B95B0000}"/>
    <cellStyle name="40% - Accent4 3 2 3" xfId="3327" xr:uid="{00000000-0005-0000-0000-0000BA5B0000}"/>
    <cellStyle name="40% - Accent4 3 2 3 10" xfId="28252" xr:uid="{00000000-0005-0000-0000-0000BB5B0000}"/>
    <cellStyle name="40% - Accent4 3 2 3 11" xfId="28253" xr:uid="{00000000-0005-0000-0000-0000BC5B0000}"/>
    <cellStyle name="40% - Accent4 3 2 3 12" xfId="28254" xr:uid="{00000000-0005-0000-0000-0000BD5B0000}"/>
    <cellStyle name="40% - Accent4 3 2 3 2" xfId="3909" xr:uid="{00000000-0005-0000-0000-0000BE5B0000}"/>
    <cellStyle name="40% - Accent4 3 2 3 2 10" xfId="28255" xr:uid="{00000000-0005-0000-0000-0000BF5B0000}"/>
    <cellStyle name="40% - Accent4 3 2 3 2 11" xfId="28256" xr:uid="{00000000-0005-0000-0000-0000C05B0000}"/>
    <cellStyle name="40% - Accent4 3 2 3 2 2" xfId="5010" xr:uid="{00000000-0005-0000-0000-0000C15B0000}"/>
    <cellStyle name="40% - Accent4 3 2 3 2 2 10" xfId="28257" xr:uid="{00000000-0005-0000-0000-0000C25B0000}"/>
    <cellStyle name="40% - Accent4 3 2 3 2 2 11" xfId="28258" xr:uid="{00000000-0005-0000-0000-0000C35B0000}"/>
    <cellStyle name="40% - Accent4 3 2 3 2 2 2" xfId="28259" xr:uid="{00000000-0005-0000-0000-0000C45B0000}"/>
    <cellStyle name="40% - Accent4 3 2 3 2 2 2 2" xfId="28260" xr:uid="{00000000-0005-0000-0000-0000C55B0000}"/>
    <cellStyle name="40% - Accent4 3 2 3 2 2 2 2 2" xfId="28261" xr:uid="{00000000-0005-0000-0000-0000C65B0000}"/>
    <cellStyle name="40% - Accent4 3 2 3 2 2 2 2 3" xfId="28262" xr:uid="{00000000-0005-0000-0000-0000C75B0000}"/>
    <cellStyle name="40% - Accent4 3 2 3 2 2 2 2_OATT calc" xfId="28263" xr:uid="{00000000-0005-0000-0000-0000C85B0000}"/>
    <cellStyle name="40% - Accent4 3 2 3 2 2 2 3" xfId="28264" xr:uid="{00000000-0005-0000-0000-0000C95B0000}"/>
    <cellStyle name="40% - Accent4 3 2 3 2 2 2 4" xfId="28265" xr:uid="{00000000-0005-0000-0000-0000CA5B0000}"/>
    <cellStyle name="40% - Accent4 3 2 3 2 2 2 5" xfId="28266" xr:uid="{00000000-0005-0000-0000-0000CB5B0000}"/>
    <cellStyle name="40% - Accent4 3 2 3 2 2 2_OATT calc" xfId="28267" xr:uid="{00000000-0005-0000-0000-0000CC5B0000}"/>
    <cellStyle name="40% - Accent4 3 2 3 2 2 3" xfId="28268" xr:uid="{00000000-0005-0000-0000-0000CD5B0000}"/>
    <cellStyle name="40% - Accent4 3 2 3 2 2 3 2" xfId="28269" xr:uid="{00000000-0005-0000-0000-0000CE5B0000}"/>
    <cellStyle name="40% - Accent4 3 2 3 2 2 3 2 2" xfId="28270" xr:uid="{00000000-0005-0000-0000-0000CF5B0000}"/>
    <cellStyle name="40% - Accent4 3 2 3 2 2 3 2 3" xfId="28271" xr:uid="{00000000-0005-0000-0000-0000D05B0000}"/>
    <cellStyle name="40% - Accent4 3 2 3 2 2 3 2_OATT calc" xfId="28272" xr:uid="{00000000-0005-0000-0000-0000D15B0000}"/>
    <cellStyle name="40% - Accent4 3 2 3 2 2 3 3" xfId="28273" xr:uid="{00000000-0005-0000-0000-0000D25B0000}"/>
    <cellStyle name="40% - Accent4 3 2 3 2 2 3 4" xfId="28274" xr:uid="{00000000-0005-0000-0000-0000D35B0000}"/>
    <cellStyle name="40% - Accent4 3 2 3 2 2 3_OATT calc" xfId="28275" xr:uid="{00000000-0005-0000-0000-0000D45B0000}"/>
    <cellStyle name="40% - Accent4 3 2 3 2 2 4" xfId="28276" xr:uid="{00000000-0005-0000-0000-0000D55B0000}"/>
    <cellStyle name="40% - Accent4 3 2 3 2 2 4 2" xfId="28277" xr:uid="{00000000-0005-0000-0000-0000D65B0000}"/>
    <cellStyle name="40% - Accent4 3 2 3 2 2 4 3" xfId="28278" xr:uid="{00000000-0005-0000-0000-0000D75B0000}"/>
    <cellStyle name="40% - Accent4 3 2 3 2 2 4_OATT calc" xfId="28279" xr:uid="{00000000-0005-0000-0000-0000D85B0000}"/>
    <cellStyle name="40% - Accent4 3 2 3 2 2 5" xfId="28280" xr:uid="{00000000-0005-0000-0000-0000D95B0000}"/>
    <cellStyle name="40% - Accent4 3 2 3 2 2 6" xfId="28281" xr:uid="{00000000-0005-0000-0000-0000DA5B0000}"/>
    <cellStyle name="40% - Accent4 3 2 3 2 2 7" xfId="28282" xr:uid="{00000000-0005-0000-0000-0000DB5B0000}"/>
    <cellStyle name="40% - Accent4 3 2 3 2 2 8" xfId="28283" xr:uid="{00000000-0005-0000-0000-0000DC5B0000}"/>
    <cellStyle name="40% - Accent4 3 2 3 2 2 9" xfId="28284" xr:uid="{00000000-0005-0000-0000-0000DD5B0000}"/>
    <cellStyle name="40% - Accent4 3 2 3 2 2_OATT calc" xfId="28285" xr:uid="{00000000-0005-0000-0000-0000DE5B0000}"/>
    <cellStyle name="40% - Accent4 3 2 3 2 3" xfId="5965" xr:uid="{00000000-0005-0000-0000-0000DF5B0000}"/>
    <cellStyle name="40% - Accent4 3 2 3 2 3 2" xfId="28286" xr:uid="{00000000-0005-0000-0000-0000E05B0000}"/>
    <cellStyle name="40% - Accent4 3 2 3 2 3 2 2" xfId="28287" xr:uid="{00000000-0005-0000-0000-0000E15B0000}"/>
    <cellStyle name="40% - Accent4 3 2 3 2 3 2 3" xfId="28288" xr:uid="{00000000-0005-0000-0000-0000E25B0000}"/>
    <cellStyle name="40% - Accent4 3 2 3 2 3 2_OATT calc" xfId="28289" xr:uid="{00000000-0005-0000-0000-0000E35B0000}"/>
    <cellStyle name="40% - Accent4 3 2 3 2 3 3" xfId="28290" xr:uid="{00000000-0005-0000-0000-0000E45B0000}"/>
    <cellStyle name="40% - Accent4 3 2 3 2 3 4" xfId="28291" xr:uid="{00000000-0005-0000-0000-0000E55B0000}"/>
    <cellStyle name="40% - Accent4 3 2 3 2 3 5" xfId="28292" xr:uid="{00000000-0005-0000-0000-0000E65B0000}"/>
    <cellStyle name="40% - Accent4 3 2 3 2 3_OATT calc" xfId="28293" xr:uid="{00000000-0005-0000-0000-0000E75B0000}"/>
    <cellStyle name="40% - Accent4 3 2 3 2 4" xfId="28294" xr:uid="{00000000-0005-0000-0000-0000E85B0000}"/>
    <cellStyle name="40% - Accent4 3 2 3 2 4 2" xfId="28295" xr:uid="{00000000-0005-0000-0000-0000E95B0000}"/>
    <cellStyle name="40% - Accent4 3 2 3 2 4 2 2" xfId="28296" xr:uid="{00000000-0005-0000-0000-0000EA5B0000}"/>
    <cellStyle name="40% - Accent4 3 2 3 2 4 2 3" xfId="28297" xr:uid="{00000000-0005-0000-0000-0000EB5B0000}"/>
    <cellStyle name="40% - Accent4 3 2 3 2 4 2_OATT calc" xfId="28298" xr:uid="{00000000-0005-0000-0000-0000EC5B0000}"/>
    <cellStyle name="40% - Accent4 3 2 3 2 4 3" xfId="28299" xr:uid="{00000000-0005-0000-0000-0000ED5B0000}"/>
    <cellStyle name="40% - Accent4 3 2 3 2 4 4" xfId="28300" xr:uid="{00000000-0005-0000-0000-0000EE5B0000}"/>
    <cellStyle name="40% - Accent4 3 2 3 2 4_OATT calc" xfId="28301" xr:uid="{00000000-0005-0000-0000-0000EF5B0000}"/>
    <cellStyle name="40% - Accent4 3 2 3 2 5" xfId="28302" xr:uid="{00000000-0005-0000-0000-0000F05B0000}"/>
    <cellStyle name="40% - Accent4 3 2 3 2 5 2" xfId="28303" xr:uid="{00000000-0005-0000-0000-0000F15B0000}"/>
    <cellStyle name="40% - Accent4 3 2 3 2 5 3" xfId="28304" xr:uid="{00000000-0005-0000-0000-0000F25B0000}"/>
    <cellStyle name="40% - Accent4 3 2 3 2 5_OATT calc" xfId="28305" xr:uid="{00000000-0005-0000-0000-0000F35B0000}"/>
    <cellStyle name="40% - Accent4 3 2 3 2 6" xfId="28306" xr:uid="{00000000-0005-0000-0000-0000F45B0000}"/>
    <cellStyle name="40% - Accent4 3 2 3 2 7" xfId="28307" xr:uid="{00000000-0005-0000-0000-0000F55B0000}"/>
    <cellStyle name="40% - Accent4 3 2 3 2 8" xfId="28308" xr:uid="{00000000-0005-0000-0000-0000F65B0000}"/>
    <cellStyle name="40% - Accent4 3 2 3 2 9" xfId="28309" xr:uid="{00000000-0005-0000-0000-0000F75B0000}"/>
    <cellStyle name="40% - Accent4 3 2 3 2_OATT calc" xfId="28310" xr:uid="{00000000-0005-0000-0000-0000F85B0000}"/>
    <cellStyle name="40% - Accent4 3 2 3 3" xfId="4592" xr:uid="{00000000-0005-0000-0000-0000F95B0000}"/>
    <cellStyle name="40% - Accent4 3 2 3 3 10" xfId="28311" xr:uid="{00000000-0005-0000-0000-0000FA5B0000}"/>
    <cellStyle name="40% - Accent4 3 2 3 3 11" xfId="28312" xr:uid="{00000000-0005-0000-0000-0000FB5B0000}"/>
    <cellStyle name="40% - Accent4 3 2 3 3 2" xfId="28313" xr:uid="{00000000-0005-0000-0000-0000FC5B0000}"/>
    <cellStyle name="40% - Accent4 3 2 3 3 2 2" xfId="28314" xr:uid="{00000000-0005-0000-0000-0000FD5B0000}"/>
    <cellStyle name="40% - Accent4 3 2 3 3 2 2 2" xfId="28315" xr:uid="{00000000-0005-0000-0000-0000FE5B0000}"/>
    <cellStyle name="40% - Accent4 3 2 3 3 2 2 3" xfId="28316" xr:uid="{00000000-0005-0000-0000-0000FF5B0000}"/>
    <cellStyle name="40% - Accent4 3 2 3 3 2 2_OATT calc" xfId="28317" xr:uid="{00000000-0005-0000-0000-0000005C0000}"/>
    <cellStyle name="40% - Accent4 3 2 3 3 2 3" xfId="28318" xr:uid="{00000000-0005-0000-0000-0000015C0000}"/>
    <cellStyle name="40% - Accent4 3 2 3 3 2 4" xfId="28319" xr:uid="{00000000-0005-0000-0000-0000025C0000}"/>
    <cellStyle name="40% - Accent4 3 2 3 3 2 5" xfId="28320" xr:uid="{00000000-0005-0000-0000-0000035C0000}"/>
    <cellStyle name="40% - Accent4 3 2 3 3 2_OATT calc" xfId="28321" xr:uid="{00000000-0005-0000-0000-0000045C0000}"/>
    <cellStyle name="40% - Accent4 3 2 3 3 3" xfId="28322" xr:uid="{00000000-0005-0000-0000-0000055C0000}"/>
    <cellStyle name="40% - Accent4 3 2 3 3 3 2" xfId="28323" xr:uid="{00000000-0005-0000-0000-0000065C0000}"/>
    <cellStyle name="40% - Accent4 3 2 3 3 3 2 2" xfId="28324" xr:uid="{00000000-0005-0000-0000-0000075C0000}"/>
    <cellStyle name="40% - Accent4 3 2 3 3 3 2 3" xfId="28325" xr:uid="{00000000-0005-0000-0000-0000085C0000}"/>
    <cellStyle name="40% - Accent4 3 2 3 3 3 2_OATT calc" xfId="28326" xr:uid="{00000000-0005-0000-0000-0000095C0000}"/>
    <cellStyle name="40% - Accent4 3 2 3 3 3 3" xfId="28327" xr:uid="{00000000-0005-0000-0000-00000A5C0000}"/>
    <cellStyle name="40% - Accent4 3 2 3 3 3 4" xfId="28328" xr:uid="{00000000-0005-0000-0000-00000B5C0000}"/>
    <cellStyle name="40% - Accent4 3 2 3 3 3_OATT calc" xfId="28329" xr:uid="{00000000-0005-0000-0000-00000C5C0000}"/>
    <cellStyle name="40% - Accent4 3 2 3 3 4" xfId="28330" xr:uid="{00000000-0005-0000-0000-00000D5C0000}"/>
    <cellStyle name="40% - Accent4 3 2 3 3 4 2" xfId="28331" xr:uid="{00000000-0005-0000-0000-00000E5C0000}"/>
    <cellStyle name="40% - Accent4 3 2 3 3 4 3" xfId="28332" xr:uid="{00000000-0005-0000-0000-00000F5C0000}"/>
    <cellStyle name="40% - Accent4 3 2 3 3 4_OATT calc" xfId="28333" xr:uid="{00000000-0005-0000-0000-0000105C0000}"/>
    <cellStyle name="40% - Accent4 3 2 3 3 5" xfId="28334" xr:uid="{00000000-0005-0000-0000-0000115C0000}"/>
    <cellStyle name="40% - Accent4 3 2 3 3 6" xfId="28335" xr:uid="{00000000-0005-0000-0000-0000125C0000}"/>
    <cellStyle name="40% - Accent4 3 2 3 3 7" xfId="28336" xr:uid="{00000000-0005-0000-0000-0000135C0000}"/>
    <cellStyle name="40% - Accent4 3 2 3 3 8" xfId="28337" xr:uid="{00000000-0005-0000-0000-0000145C0000}"/>
    <cellStyle name="40% - Accent4 3 2 3 3 9" xfId="28338" xr:uid="{00000000-0005-0000-0000-0000155C0000}"/>
    <cellStyle name="40% - Accent4 3 2 3 3_OATT calc" xfId="28339" xr:uid="{00000000-0005-0000-0000-0000165C0000}"/>
    <cellStyle name="40% - Accent4 3 2 3 4" xfId="5492" xr:uid="{00000000-0005-0000-0000-0000175C0000}"/>
    <cellStyle name="40% - Accent4 3 2 3 4 2" xfId="28340" xr:uid="{00000000-0005-0000-0000-0000185C0000}"/>
    <cellStyle name="40% - Accent4 3 2 3 4 2 2" xfId="28341" xr:uid="{00000000-0005-0000-0000-0000195C0000}"/>
    <cellStyle name="40% - Accent4 3 2 3 4 2 3" xfId="28342" xr:uid="{00000000-0005-0000-0000-00001A5C0000}"/>
    <cellStyle name="40% - Accent4 3 2 3 4 2_OATT calc" xfId="28343" xr:uid="{00000000-0005-0000-0000-00001B5C0000}"/>
    <cellStyle name="40% - Accent4 3 2 3 4 3" xfId="28344" xr:uid="{00000000-0005-0000-0000-00001C5C0000}"/>
    <cellStyle name="40% - Accent4 3 2 3 4 4" xfId="28345" xr:uid="{00000000-0005-0000-0000-00001D5C0000}"/>
    <cellStyle name="40% - Accent4 3 2 3 4 5" xfId="28346" xr:uid="{00000000-0005-0000-0000-00001E5C0000}"/>
    <cellStyle name="40% - Accent4 3 2 3 4_OATT calc" xfId="28347" xr:uid="{00000000-0005-0000-0000-00001F5C0000}"/>
    <cellStyle name="40% - Accent4 3 2 3 5" xfId="28348" xr:uid="{00000000-0005-0000-0000-0000205C0000}"/>
    <cellStyle name="40% - Accent4 3 2 3 5 2" xfId="28349" xr:uid="{00000000-0005-0000-0000-0000215C0000}"/>
    <cellStyle name="40% - Accent4 3 2 3 5 2 2" xfId="28350" xr:uid="{00000000-0005-0000-0000-0000225C0000}"/>
    <cellStyle name="40% - Accent4 3 2 3 5 2 3" xfId="28351" xr:uid="{00000000-0005-0000-0000-0000235C0000}"/>
    <cellStyle name="40% - Accent4 3 2 3 5 2_OATT calc" xfId="28352" xr:uid="{00000000-0005-0000-0000-0000245C0000}"/>
    <cellStyle name="40% - Accent4 3 2 3 5 3" xfId="28353" xr:uid="{00000000-0005-0000-0000-0000255C0000}"/>
    <cellStyle name="40% - Accent4 3 2 3 5 4" xfId="28354" xr:uid="{00000000-0005-0000-0000-0000265C0000}"/>
    <cellStyle name="40% - Accent4 3 2 3 5_OATT calc" xfId="28355" xr:uid="{00000000-0005-0000-0000-0000275C0000}"/>
    <cellStyle name="40% - Accent4 3 2 3 6" xfId="28356" xr:uid="{00000000-0005-0000-0000-0000285C0000}"/>
    <cellStyle name="40% - Accent4 3 2 3 6 2" xfId="28357" xr:uid="{00000000-0005-0000-0000-0000295C0000}"/>
    <cellStyle name="40% - Accent4 3 2 3 6 3" xfId="28358" xr:uid="{00000000-0005-0000-0000-00002A5C0000}"/>
    <cellStyle name="40% - Accent4 3 2 3 6_OATT calc" xfId="28359" xr:uid="{00000000-0005-0000-0000-00002B5C0000}"/>
    <cellStyle name="40% - Accent4 3 2 3 7" xfId="28360" xr:uid="{00000000-0005-0000-0000-00002C5C0000}"/>
    <cellStyle name="40% - Accent4 3 2 3 8" xfId="28361" xr:uid="{00000000-0005-0000-0000-00002D5C0000}"/>
    <cellStyle name="40% - Accent4 3 2 3 9" xfId="28362" xr:uid="{00000000-0005-0000-0000-00002E5C0000}"/>
    <cellStyle name="40% - Accent4 3 2 3_OATT calc" xfId="28363" xr:uid="{00000000-0005-0000-0000-00002F5C0000}"/>
    <cellStyle name="40% - Accent4 3 2 4" xfId="3639" xr:uid="{00000000-0005-0000-0000-0000305C0000}"/>
    <cellStyle name="40% - Accent4 3 2 4 10" xfId="28364" xr:uid="{00000000-0005-0000-0000-0000315C0000}"/>
    <cellStyle name="40% - Accent4 3 2 4 11" xfId="28365" xr:uid="{00000000-0005-0000-0000-0000325C0000}"/>
    <cellStyle name="40% - Accent4 3 2 4 2" xfId="4740" xr:uid="{00000000-0005-0000-0000-0000335C0000}"/>
    <cellStyle name="40% - Accent4 3 2 4 2 10" xfId="28366" xr:uid="{00000000-0005-0000-0000-0000345C0000}"/>
    <cellStyle name="40% - Accent4 3 2 4 2 11" xfId="28367" xr:uid="{00000000-0005-0000-0000-0000355C0000}"/>
    <cellStyle name="40% - Accent4 3 2 4 2 2" xfId="28368" xr:uid="{00000000-0005-0000-0000-0000365C0000}"/>
    <cellStyle name="40% - Accent4 3 2 4 2 2 2" xfId="28369" xr:uid="{00000000-0005-0000-0000-0000375C0000}"/>
    <cellStyle name="40% - Accent4 3 2 4 2 2 2 2" xfId="28370" xr:uid="{00000000-0005-0000-0000-0000385C0000}"/>
    <cellStyle name="40% - Accent4 3 2 4 2 2 2 3" xfId="28371" xr:uid="{00000000-0005-0000-0000-0000395C0000}"/>
    <cellStyle name="40% - Accent4 3 2 4 2 2 2_OATT calc" xfId="28372" xr:uid="{00000000-0005-0000-0000-00003A5C0000}"/>
    <cellStyle name="40% - Accent4 3 2 4 2 2 3" xfId="28373" xr:uid="{00000000-0005-0000-0000-00003B5C0000}"/>
    <cellStyle name="40% - Accent4 3 2 4 2 2 4" xfId="28374" xr:uid="{00000000-0005-0000-0000-00003C5C0000}"/>
    <cellStyle name="40% - Accent4 3 2 4 2 2 5" xfId="28375" xr:uid="{00000000-0005-0000-0000-00003D5C0000}"/>
    <cellStyle name="40% - Accent4 3 2 4 2 2_OATT calc" xfId="28376" xr:uid="{00000000-0005-0000-0000-00003E5C0000}"/>
    <cellStyle name="40% - Accent4 3 2 4 2 3" xfId="28377" xr:uid="{00000000-0005-0000-0000-00003F5C0000}"/>
    <cellStyle name="40% - Accent4 3 2 4 2 3 2" xfId="28378" xr:uid="{00000000-0005-0000-0000-0000405C0000}"/>
    <cellStyle name="40% - Accent4 3 2 4 2 3 2 2" xfId="28379" xr:uid="{00000000-0005-0000-0000-0000415C0000}"/>
    <cellStyle name="40% - Accent4 3 2 4 2 3 2 3" xfId="28380" xr:uid="{00000000-0005-0000-0000-0000425C0000}"/>
    <cellStyle name="40% - Accent4 3 2 4 2 3 2_OATT calc" xfId="28381" xr:uid="{00000000-0005-0000-0000-0000435C0000}"/>
    <cellStyle name="40% - Accent4 3 2 4 2 3 3" xfId="28382" xr:uid="{00000000-0005-0000-0000-0000445C0000}"/>
    <cellStyle name="40% - Accent4 3 2 4 2 3 4" xfId="28383" xr:uid="{00000000-0005-0000-0000-0000455C0000}"/>
    <cellStyle name="40% - Accent4 3 2 4 2 3_OATT calc" xfId="28384" xr:uid="{00000000-0005-0000-0000-0000465C0000}"/>
    <cellStyle name="40% - Accent4 3 2 4 2 4" xfId="28385" xr:uid="{00000000-0005-0000-0000-0000475C0000}"/>
    <cellStyle name="40% - Accent4 3 2 4 2 4 2" xfId="28386" xr:uid="{00000000-0005-0000-0000-0000485C0000}"/>
    <cellStyle name="40% - Accent4 3 2 4 2 4 3" xfId="28387" xr:uid="{00000000-0005-0000-0000-0000495C0000}"/>
    <cellStyle name="40% - Accent4 3 2 4 2 4_OATT calc" xfId="28388" xr:uid="{00000000-0005-0000-0000-00004A5C0000}"/>
    <cellStyle name="40% - Accent4 3 2 4 2 5" xfId="28389" xr:uid="{00000000-0005-0000-0000-00004B5C0000}"/>
    <cellStyle name="40% - Accent4 3 2 4 2 6" xfId="28390" xr:uid="{00000000-0005-0000-0000-00004C5C0000}"/>
    <cellStyle name="40% - Accent4 3 2 4 2 7" xfId="28391" xr:uid="{00000000-0005-0000-0000-00004D5C0000}"/>
    <cellStyle name="40% - Accent4 3 2 4 2 8" xfId="28392" xr:uid="{00000000-0005-0000-0000-00004E5C0000}"/>
    <cellStyle name="40% - Accent4 3 2 4 2 9" xfId="28393" xr:uid="{00000000-0005-0000-0000-00004F5C0000}"/>
    <cellStyle name="40% - Accent4 3 2 4 2_OATT calc" xfId="28394" xr:uid="{00000000-0005-0000-0000-0000505C0000}"/>
    <cellStyle name="40% - Accent4 3 2 4 3" xfId="5701" xr:uid="{00000000-0005-0000-0000-0000515C0000}"/>
    <cellStyle name="40% - Accent4 3 2 4 3 2" xfId="28395" xr:uid="{00000000-0005-0000-0000-0000525C0000}"/>
    <cellStyle name="40% - Accent4 3 2 4 3 2 2" xfId="28396" xr:uid="{00000000-0005-0000-0000-0000535C0000}"/>
    <cellStyle name="40% - Accent4 3 2 4 3 2 3" xfId="28397" xr:uid="{00000000-0005-0000-0000-0000545C0000}"/>
    <cellStyle name="40% - Accent4 3 2 4 3 2_OATT calc" xfId="28398" xr:uid="{00000000-0005-0000-0000-0000555C0000}"/>
    <cellStyle name="40% - Accent4 3 2 4 3 3" xfId="28399" xr:uid="{00000000-0005-0000-0000-0000565C0000}"/>
    <cellStyle name="40% - Accent4 3 2 4 3 4" xfId="28400" xr:uid="{00000000-0005-0000-0000-0000575C0000}"/>
    <cellStyle name="40% - Accent4 3 2 4 3 5" xfId="28401" xr:uid="{00000000-0005-0000-0000-0000585C0000}"/>
    <cellStyle name="40% - Accent4 3 2 4 3_OATT calc" xfId="28402" xr:uid="{00000000-0005-0000-0000-0000595C0000}"/>
    <cellStyle name="40% - Accent4 3 2 4 4" xfId="28403" xr:uid="{00000000-0005-0000-0000-00005A5C0000}"/>
    <cellStyle name="40% - Accent4 3 2 4 4 2" xfId="28404" xr:uid="{00000000-0005-0000-0000-00005B5C0000}"/>
    <cellStyle name="40% - Accent4 3 2 4 4 2 2" xfId="28405" xr:uid="{00000000-0005-0000-0000-00005C5C0000}"/>
    <cellStyle name="40% - Accent4 3 2 4 4 2 3" xfId="28406" xr:uid="{00000000-0005-0000-0000-00005D5C0000}"/>
    <cellStyle name="40% - Accent4 3 2 4 4 2_OATT calc" xfId="28407" xr:uid="{00000000-0005-0000-0000-00005E5C0000}"/>
    <cellStyle name="40% - Accent4 3 2 4 4 3" xfId="28408" xr:uid="{00000000-0005-0000-0000-00005F5C0000}"/>
    <cellStyle name="40% - Accent4 3 2 4 4 4" xfId="28409" xr:uid="{00000000-0005-0000-0000-0000605C0000}"/>
    <cellStyle name="40% - Accent4 3 2 4 4_OATT calc" xfId="28410" xr:uid="{00000000-0005-0000-0000-0000615C0000}"/>
    <cellStyle name="40% - Accent4 3 2 4 5" xfId="28411" xr:uid="{00000000-0005-0000-0000-0000625C0000}"/>
    <cellStyle name="40% - Accent4 3 2 4 5 2" xfId="28412" xr:uid="{00000000-0005-0000-0000-0000635C0000}"/>
    <cellStyle name="40% - Accent4 3 2 4 5 3" xfId="28413" xr:uid="{00000000-0005-0000-0000-0000645C0000}"/>
    <cellStyle name="40% - Accent4 3 2 4 5_OATT calc" xfId="28414" xr:uid="{00000000-0005-0000-0000-0000655C0000}"/>
    <cellStyle name="40% - Accent4 3 2 4 6" xfId="28415" xr:uid="{00000000-0005-0000-0000-0000665C0000}"/>
    <cellStyle name="40% - Accent4 3 2 4 7" xfId="28416" xr:uid="{00000000-0005-0000-0000-0000675C0000}"/>
    <cellStyle name="40% - Accent4 3 2 4 8" xfId="28417" xr:uid="{00000000-0005-0000-0000-0000685C0000}"/>
    <cellStyle name="40% - Accent4 3 2 4 9" xfId="28418" xr:uid="{00000000-0005-0000-0000-0000695C0000}"/>
    <cellStyle name="40% - Accent4 3 2 4_OATT calc" xfId="28419" xr:uid="{00000000-0005-0000-0000-00006A5C0000}"/>
    <cellStyle name="40% - Accent4 3 2 5" xfId="4322" xr:uid="{00000000-0005-0000-0000-00006B5C0000}"/>
    <cellStyle name="40% - Accent4 3 2 5 10" xfId="28420" xr:uid="{00000000-0005-0000-0000-00006C5C0000}"/>
    <cellStyle name="40% - Accent4 3 2 5 11" xfId="28421" xr:uid="{00000000-0005-0000-0000-00006D5C0000}"/>
    <cellStyle name="40% - Accent4 3 2 5 2" xfId="28422" xr:uid="{00000000-0005-0000-0000-00006E5C0000}"/>
    <cellStyle name="40% - Accent4 3 2 5 2 2" xfId="28423" xr:uid="{00000000-0005-0000-0000-00006F5C0000}"/>
    <cellStyle name="40% - Accent4 3 2 5 2 2 2" xfId="28424" xr:uid="{00000000-0005-0000-0000-0000705C0000}"/>
    <cellStyle name="40% - Accent4 3 2 5 2 2 3" xfId="28425" xr:uid="{00000000-0005-0000-0000-0000715C0000}"/>
    <cellStyle name="40% - Accent4 3 2 5 2 2_OATT calc" xfId="28426" xr:uid="{00000000-0005-0000-0000-0000725C0000}"/>
    <cellStyle name="40% - Accent4 3 2 5 2 3" xfId="28427" xr:uid="{00000000-0005-0000-0000-0000735C0000}"/>
    <cellStyle name="40% - Accent4 3 2 5 2 4" xfId="28428" xr:uid="{00000000-0005-0000-0000-0000745C0000}"/>
    <cellStyle name="40% - Accent4 3 2 5 2 5" xfId="28429" xr:uid="{00000000-0005-0000-0000-0000755C0000}"/>
    <cellStyle name="40% - Accent4 3 2 5 2_OATT calc" xfId="28430" xr:uid="{00000000-0005-0000-0000-0000765C0000}"/>
    <cellStyle name="40% - Accent4 3 2 5 3" xfId="28431" xr:uid="{00000000-0005-0000-0000-0000775C0000}"/>
    <cellStyle name="40% - Accent4 3 2 5 3 2" xfId="28432" xr:uid="{00000000-0005-0000-0000-0000785C0000}"/>
    <cellStyle name="40% - Accent4 3 2 5 3 2 2" xfId="28433" xr:uid="{00000000-0005-0000-0000-0000795C0000}"/>
    <cellStyle name="40% - Accent4 3 2 5 3 2 3" xfId="28434" xr:uid="{00000000-0005-0000-0000-00007A5C0000}"/>
    <cellStyle name="40% - Accent4 3 2 5 3 2_OATT calc" xfId="28435" xr:uid="{00000000-0005-0000-0000-00007B5C0000}"/>
    <cellStyle name="40% - Accent4 3 2 5 3 3" xfId="28436" xr:uid="{00000000-0005-0000-0000-00007C5C0000}"/>
    <cellStyle name="40% - Accent4 3 2 5 3 4" xfId="28437" xr:uid="{00000000-0005-0000-0000-00007D5C0000}"/>
    <cellStyle name="40% - Accent4 3 2 5 3_OATT calc" xfId="28438" xr:uid="{00000000-0005-0000-0000-00007E5C0000}"/>
    <cellStyle name="40% - Accent4 3 2 5 4" xfId="28439" xr:uid="{00000000-0005-0000-0000-00007F5C0000}"/>
    <cellStyle name="40% - Accent4 3 2 5 4 2" xfId="28440" xr:uid="{00000000-0005-0000-0000-0000805C0000}"/>
    <cellStyle name="40% - Accent4 3 2 5 4 3" xfId="28441" xr:uid="{00000000-0005-0000-0000-0000815C0000}"/>
    <cellStyle name="40% - Accent4 3 2 5 4_OATT calc" xfId="28442" xr:uid="{00000000-0005-0000-0000-0000825C0000}"/>
    <cellStyle name="40% - Accent4 3 2 5 5" xfId="28443" xr:uid="{00000000-0005-0000-0000-0000835C0000}"/>
    <cellStyle name="40% - Accent4 3 2 5 6" xfId="28444" xr:uid="{00000000-0005-0000-0000-0000845C0000}"/>
    <cellStyle name="40% - Accent4 3 2 5 7" xfId="28445" xr:uid="{00000000-0005-0000-0000-0000855C0000}"/>
    <cellStyle name="40% - Accent4 3 2 5 8" xfId="28446" xr:uid="{00000000-0005-0000-0000-0000865C0000}"/>
    <cellStyle name="40% - Accent4 3 2 5 9" xfId="28447" xr:uid="{00000000-0005-0000-0000-0000875C0000}"/>
    <cellStyle name="40% - Accent4 3 2 5_OATT calc" xfId="28448" xr:uid="{00000000-0005-0000-0000-0000885C0000}"/>
    <cellStyle name="40% - Accent4 3 2 6" xfId="5222" xr:uid="{00000000-0005-0000-0000-0000895C0000}"/>
    <cellStyle name="40% - Accent4 3 2 6 2" xfId="28449" xr:uid="{00000000-0005-0000-0000-00008A5C0000}"/>
    <cellStyle name="40% - Accent4 3 2 6 2 2" xfId="28450" xr:uid="{00000000-0005-0000-0000-00008B5C0000}"/>
    <cellStyle name="40% - Accent4 3 2 6 2 3" xfId="28451" xr:uid="{00000000-0005-0000-0000-00008C5C0000}"/>
    <cellStyle name="40% - Accent4 3 2 6 2_OATT calc" xfId="28452" xr:uid="{00000000-0005-0000-0000-00008D5C0000}"/>
    <cellStyle name="40% - Accent4 3 2 6 3" xfId="28453" xr:uid="{00000000-0005-0000-0000-00008E5C0000}"/>
    <cellStyle name="40% - Accent4 3 2 6 4" xfId="28454" xr:uid="{00000000-0005-0000-0000-00008F5C0000}"/>
    <cellStyle name="40% - Accent4 3 2 6 5" xfId="28455" xr:uid="{00000000-0005-0000-0000-0000905C0000}"/>
    <cellStyle name="40% - Accent4 3 2 6_OATT calc" xfId="28456" xr:uid="{00000000-0005-0000-0000-0000915C0000}"/>
    <cellStyle name="40% - Accent4 3 2 7" xfId="28457" xr:uid="{00000000-0005-0000-0000-0000925C0000}"/>
    <cellStyle name="40% - Accent4 3 2 7 2" xfId="28458" xr:uid="{00000000-0005-0000-0000-0000935C0000}"/>
    <cellStyle name="40% - Accent4 3 2 7 2 2" xfId="28459" xr:uid="{00000000-0005-0000-0000-0000945C0000}"/>
    <cellStyle name="40% - Accent4 3 2 7 2 3" xfId="28460" xr:uid="{00000000-0005-0000-0000-0000955C0000}"/>
    <cellStyle name="40% - Accent4 3 2 7 2_OATT calc" xfId="28461" xr:uid="{00000000-0005-0000-0000-0000965C0000}"/>
    <cellStyle name="40% - Accent4 3 2 7 3" xfId="28462" xr:uid="{00000000-0005-0000-0000-0000975C0000}"/>
    <cellStyle name="40% - Accent4 3 2 7 4" xfId="28463" xr:uid="{00000000-0005-0000-0000-0000985C0000}"/>
    <cellStyle name="40% - Accent4 3 2 7_OATT calc" xfId="28464" xr:uid="{00000000-0005-0000-0000-0000995C0000}"/>
    <cellStyle name="40% - Accent4 3 2 8" xfId="28465" xr:uid="{00000000-0005-0000-0000-00009A5C0000}"/>
    <cellStyle name="40% - Accent4 3 2 8 2" xfId="28466" xr:uid="{00000000-0005-0000-0000-00009B5C0000}"/>
    <cellStyle name="40% - Accent4 3 2 8 3" xfId="28467" xr:uid="{00000000-0005-0000-0000-00009C5C0000}"/>
    <cellStyle name="40% - Accent4 3 2 8_OATT calc" xfId="28468" xr:uid="{00000000-0005-0000-0000-00009D5C0000}"/>
    <cellStyle name="40% - Accent4 3 2 9" xfId="28469" xr:uid="{00000000-0005-0000-0000-00009E5C0000}"/>
    <cellStyle name="40% - Accent4 3 2_OATT calc" xfId="28470" xr:uid="{00000000-0005-0000-0000-00009F5C0000}"/>
    <cellStyle name="40% - Accent4 3 3" xfId="3129" xr:uid="{00000000-0005-0000-0000-0000A05C0000}"/>
    <cellStyle name="40% - Accent4 3 3 10" xfId="28471" xr:uid="{00000000-0005-0000-0000-0000A15C0000}"/>
    <cellStyle name="40% - Accent4 3 3 11" xfId="28472" xr:uid="{00000000-0005-0000-0000-0000A25C0000}"/>
    <cellStyle name="40% - Accent4 3 3 12" xfId="28473" xr:uid="{00000000-0005-0000-0000-0000A35C0000}"/>
    <cellStyle name="40% - Accent4 3 3 2" xfId="3715" xr:uid="{00000000-0005-0000-0000-0000A45C0000}"/>
    <cellStyle name="40% - Accent4 3 3 2 10" xfId="28474" xr:uid="{00000000-0005-0000-0000-0000A55C0000}"/>
    <cellStyle name="40% - Accent4 3 3 2 11" xfId="28475" xr:uid="{00000000-0005-0000-0000-0000A65C0000}"/>
    <cellStyle name="40% - Accent4 3 3 2 2" xfId="4816" xr:uid="{00000000-0005-0000-0000-0000A75C0000}"/>
    <cellStyle name="40% - Accent4 3 3 2 2 10" xfId="28476" xr:uid="{00000000-0005-0000-0000-0000A85C0000}"/>
    <cellStyle name="40% - Accent4 3 3 2 2 11" xfId="28477" xr:uid="{00000000-0005-0000-0000-0000A95C0000}"/>
    <cellStyle name="40% - Accent4 3 3 2 2 2" xfId="28478" xr:uid="{00000000-0005-0000-0000-0000AA5C0000}"/>
    <cellStyle name="40% - Accent4 3 3 2 2 2 2" xfId="28479" xr:uid="{00000000-0005-0000-0000-0000AB5C0000}"/>
    <cellStyle name="40% - Accent4 3 3 2 2 2 2 2" xfId="28480" xr:uid="{00000000-0005-0000-0000-0000AC5C0000}"/>
    <cellStyle name="40% - Accent4 3 3 2 2 2 2 3" xfId="28481" xr:uid="{00000000-0005-0000-0000-0000AD5C0000}"/>
    <cellStyle name="40% - Accent4 3 3 2 2 2 2_OATT calc" xfId="28482" xr:uid="{00000000-0005-0000-0000-0000AE5C0000}"/>
    <cellStyle name="40% - Accent4 3 3 2 2 2 3" xfId="28483" xr:uid="{00000000-0005-0000-0000-0000AF5C0000}"/>
    <cellStyle name="40% - Accent4 3 3 2 2 2 4" xfId="28484" xr:uid="{00000000-0005-0000-0000-0000B05C0000}"/>
    <cellStyle name="40% - Accent4 3 3 2 2 2 5" xfId="28485" xr:uid="{00000000-0005-0000-0000-0000B15C0000}"/>
    <cellStyle name="40% - Accent4 3 3 2 2 2_OATT calc" xfId="28486" xr:uid="{00000000-0005-0000-0000-0000B25C0000}"/>
    <cellStyle name="40% - Accent4 3 3 2 2 3" xfId="28487" xr:uid="{00000000-0005-0000-0000-0000B35C0000}"/>
    <cellStyle name="40% - Accent4 3 3 2 2 3 2" xfId="28488" xr:uid="{00000000-0005-0000-0000-0000B45C0000}"/>
    <cellStyle name="40% - Accent4 3 3 2 2 3 2 2" xfId="28489" xr:uid="{00000000-0005-0000-0000-0000B55C0000}"/>
    <cellStyle name="40% - Accent4 3 3 2 2 3 2 3" xfId="28490" xr:uid="{00000000-0005-0000-0000-0000B65C0000}"/>
    <cellStyle name="40% - Accent4 3 3 2 2 3 2_OATT calc" xfId="28491" xr:uid="{00000000-0005-0000-0000-0000B75C0000}"/>
    <cellStyle name="40% - Accent4 3 3 2 2 3 3" xfId="28492" xr:uid="{00000000-0005-0000-0000-0000B85C0000}"/>
    <cellStyle name="40% - Accent4 3 3 2 2 3 4" xfId="28493" xr:uid="{00000000-0005-0000-0000-0000B95C0000}"/>
    <cellStyle name="40% - Accent4 3 3 2 2 3_OATT calc" xfId="28494" xr:uid="{00000000-0005-0000-0000-0000BA5C0000}"/>
    <cellStyle name="40% - Accent4 3 3 2 2 4" xfId="28495" xr:uid="{00000000-0005-0000-0000-0000BB5C0000}"/>
    <cellStyle name="40% - Accent4 3 3 2 2 4 2" xfId="28496" xr:uid="{00000000-0005-0000-0000-0000BC5C0000}"/>
    <cellStyle name="40% - Accent4 3 3 2 2 4 3" xfId="28497" xr:uid="{00000000-0005-0000-0000-0000BD5C0000}"/>
    <cellStyle name="40% - Accent4 3 3 2 2 4_OATT calc" xfId="28498" xr:uid="{00000000-0005-0000-0000-0000BE5C0000}"/>
    <cellStyle name="40% - Accent4 3 3 2 2 5" xfId="28499" xr:uid="{00000000-0005-0000-0000-0000BF5C0000}"/>
    <cellStyle name="40% - Accent4 3 3 2 2 6" xfId="28500" xr:uid="{00000000-0005-0000-0000-0000C05C0000}"/>
    <cellStyle name="40% - Accent4 3 3 2 2 7" xfId="28501" xr:uid="{00000000-0005-0000-0000-0000C15C0000}"/>
    <cellStyle name="40% - Accent4 3 3 2 2 8" xfId="28502" xr:uid="{00000000-0005-0000-0000-0000C25C0000}"/>
    <cellStyle name="40% - Accent4 3 3 2 2 9" xfId="28503" xr:uid="{00000000-0005-0000-0000-0000C35C0000}"/>
    <cellStyle name="40% - Accent4 3 3 2 2_OATT calc" xfId="28504" xr:uid="{00000000-0005-0000-0000-0000C45C0000}"/>
    <cellStyle name="40% - Accent4 3 3 2 3" xfId="5775" xr:uid="{00000000-0005-0000-0000-0000C55C0000}"/>
    <cellStyle name="40% - Accent4 3 3 2 3 2" xfId="28505" xr:uid="{00000000-0005-0000-0000-0000C65C0000}"/>
    <cellStyle name="40% - Accent4 3 3 2 3 2 2" xfId="28506" xr:uid="{00000000-0005-0000-0000-0000C75C0000}"/>
    <cellStyle name="40% - Accent4 3 3 2 3 2 3" xfId="28507" xr:uid="{00000000-0005-0000-0000-0000C85C0000}"/>
    <cellStyle name="40% - Accent4 3 3 2 3 2_OATT calc" xfId="28508" xr:uid="{00000000-0005-0000-0000-0000C95C0000}"/>
    <cellStyle name="40% - Accent4 3 3 2 3 3" xfId="28509" xr:uid="{00000000-0005-0000-0000-0000CA5C0000}"/>
    <cellStyle name="40% - Accent4 3 3 2 3 4" xfId="28510" xr:uid="{00000000-0005-0000-0000-0000CB5C0000}"/>
    <cellStyle name="40% - Accent4 3 3 2 3 5" xfId="28511" xr:uid="{00000000-0005-0000-0000-0000CC5C0000}"/>
    <cellStyle name="40% - Accent4 3 3 2 3_OATT calc" xfId="28512" xr:uid="{00000000-0005-0000-0000-0000CD5C0000}"/>
    <cellStyle name="40% - Accent4 3 3 2 4" xfId="28513" xr:uid="{00000000-0005-0000-0000-0000CE5C0000}"/>
    <cellStyle name="40% - Accent4 3 3 2 4 2" xfId="28514" xr:uid="{00000000-0005-0000-0000-0000CF5C0000}"/>
    <cellStyle name="40% - Accent4 3 3 2 4 2 2" xfId="28515" xr:uid="{00000000-0005-0000-0000-0000D05C0000}"/>
    <cellStyle name="40% - Accent4 3 3 2 4 2 3" xfId="28516" xr:uid="{00000000-0005-0000-0000-0000D15C0000}"/>
    <cellStyle name="40% - Accent4 3 3 2 4 2_OATT calc" xfId="28517" xr:uid="{00000000-0005-0000-0000-0000D25C0000}"/>
    <cellStyle name="40% - Accent4 3 3 2 4 3" xfId="28518" xr:uid="{00000000-0005-0000-0000-0000D35C0000}"/>
    <cellStyle name="40% - Accent4 3 3 2 4 4" xfId="28519" xr:uid="{00000000-0005-0000-0000-0000D45C0000}"/>
    <cellStyle name="40% - Accent4 3 3 2 4_OATT calc" xfId="28520" xr:uid="{00000000-0005-0000-0000-0000D55C0000}"/>
    <cellStyle name="40% - Accent4 3 3 2 5" xfId="28521" xr:uid="{00000000-0005-0000-0000-0000D65C0000}"/>
    <cellStyle name="40% - Accent4 3 3 2 5 2" xfId="28522" xr:uid="{00000000-0005-0000-0000-0000D75C0000}"/>
    <cellStyle name="40% - Accent4 3 3 2 5 3" xfId="28523" xr:uid="{00000000-0005-0000-0000-0000D85C0000}"/>
    <cellStyle name="40% - Accent4 3 3 2 5_OATT calc" xfId="28524" xr:uid="{00000000-0005-0000-0000-0000D95C0000}"/>
    <cellStyle name="40% - Accent4 3 3 2 6" xfId="28525" xr:uid="{00000000-0005-0000-0000-0000DA5C0000}"/>
    <cellStyle name="40% - Accent4 3 3 2 7" xfId="28526" xr:uid="{00000000-0005-0000-0000-0000DB5C0000}"/>
    <cellStyle name="40% - Accent4 3 3 2 8" xfId="28527" xr:uid="{00000000-0005-0000-0000-0000DC5C0000}"/>
    <cellStyle name="40% - Accent4 3 3 2 9" xfId="28528" xr:uid="{00000000-0005-0000-0000-0000DD5C0000}"/>
    <cellStyle name="40% - Accent4 3 3 2_OATT calc" xfId="28529" xr:uid="{00000000-0005-0000-0000-0000DE5C0000}"/>
    <cellStyle name="40% - Accent4 3 3 3" xfId="4398" xr:uid="{00000000-0005-0000-0000-0000DF5C0000}"/>
    <cellStyle name="40% - Accent4 3 3 3 10" xfId="28530" xr:uid="{00000000-0005-0000-0000-0000E05C0000}"/>
    <cellStyle name="40% - Accent4 3 3 3 11" xfId="28531" xr:uid="{00000000-0005-0000-0000-0000E15C0000}"/>
    <cellStyle name="40% - Accent4 3 3 3 2" xfId="28532" xr:uid="{00000000-0005-0000-0000-0000E25C0000}"/>
    <cellStyle name="40% - Accent4 3 3 3 2 2" xfId="28533" xr:uid="{00000000-0005-0000-0000-0000E35C0000}"/>
    <cellStyle name="40% - Accent4 3 3 3 2 2 2" xfId="28534" xr:uid="{00000000-0005-0000-0000-0000E45C0000}"/>
    <cellStyle name="40% - Accent4 3 3 3 2 2 3" xfId="28535" xr:uid="{00000000-0005-0000-0000-0000E55C0000}"/>
    <cellStyle name="40% - Accent4 3 3 3 2 2_OATT calc" xfId="28536" xr:uid="{00000000-0005-0000-0000-0000E65C0000}"/>
    <cellStyle name="40% - Accent4 3 3 3 2 3" xfId="28537" xr:uid="{00000000-0005-0000-0000-0000E75C0000}"/>
    <cellStyle name="40% - Accent4 3 3 3 2 4" xfId="28538" xr:uid="{00000000-0005-0000-0000-0000E85C0000}"/>
    <cellStyle name="40% - Accent4 3 3 3 2 5" xfId="28539" xr:uid="{00000000-0005-0000-0000-0000E95C0000}"/>
    <cellStyle name="40% - Accent4 3 3 3 2_OATT calc" xfId="28540" xr:uid="{00000000-0005-0000-0000-0000EA5C0000}"/>
    <cellStyle name="40% - Accent4 3 3 3 3" xfId="28541" xr:uid="{00000000-0005-0000-0000-0000EB5C0000}"/>
    <cellStyle name="40% - Accent4 3 3 3 3 2" xfId="28542" xr:uid="{00000000-0005-0000-0000-0000EC5C0000}"/>
    <cellStyle name="40% - Accent4 3 3 3 3 2 2" xfId="28543" xr:uid="{00000000-0005-0000-0000-0000ED5C0000}"/>
    <cellStyle name="40% - Accent4 3 3 3 3 2 3" xfId="28544" xr:uid="{00000000-0005-0000-0000-0000EE5C0000}"/>
    <cellStyle name="40% - Accent4 3 3 3 3 2_OATT calc" xfId="28545" xr:uid="{00000000-0005-0000-0000-0000EF5C0000}"/>
    <cellStyle name="40% - Accent4 3 3 3 3 3" xfId="28546" xr:uid="{00000000-0005-0000-0000-0000F05C0000}"/>
    <cellStyle name="40% - Accent4 3 3 3 3 4" xfId="28547" xr:uid="{00000000-0005-0000-0000-0000F15C0000}"/>
    <cellStyle name="40% - Accent4 3 3 3 3_OATT calc" xfId="28548" xr:uid="{00000000-0005-0000-0000-0000F25C0000}"/>
    <cellStyle name="40% - Accent4 3 3 3 4" xfId="28549" xr:uid="{00000000-0005-0000-0000-0000F35C0000}"/>
    <cellStyle name="40% - Accent4 3 3 3 4 2" xfId="28550" xr:uid="{00000000-0005-0000-0000-0000F45C0000}"/>
    <cellStyle name="40% - Accent4 3 3 3 4 3" xfId="28551" xr:uid="{00000000-0005-0000-0000-0000F55C0000}"/>
    <cellStyle name="40% - Accent4 3 3 3 4_OATT calc" xfId="28552" xr:uid="{00000000-0005-0000-0000-0000F65C0000}"/>
    <cellStyle name="40% - Accent4 3 3 3 5" xfId="28553" xr:uid="{00000000-0005-0000-0000-0000F75C0000}"/>
    <cellStyle name="40% - Accent4 3 3 3 6" xfId="28554" xr:uid="{00000000-0005-0000-0000-0000F85C0000}"/>
    <cellStyle name="40% - Accent4 3 3 3 7" xfId="28555" xr:uid="{00000000-0005-0000-0000-0000F95C0000}"/>
    <cellStyle name="40% - Accent4 3 3 3 8" xfId="28556" xr:uid="{00000000-0005-0000-0000-0000FA5C0000}"/>
    <cellStyle name="40% - Accent4 3 3 3 9" xfId="28557" xr:uid="{00000000-0005-0000-0000-0000FB5C0000}"/>
    <cellStyle name="40% - Accent4 3 3 3_OATT calc" xfId="28558" xr:uid="{00000000-0005-0000-0000-0000FC5C0000}"/>
    <cellStyle name="40% - Accent4 3 3 4" xfId="5298" xr:uid="{00000000-0005-0000-0000-0000FD5C0000}"/>
    <cellStyle name="40% - Accent4 3 3 4 2" xfId="28559" xr:uid="{00000000-0005-0000-0000-0000FE5C0000}"/>
    <cellStyle name="40% - Accent4 3 3 4 2 2" xfId="28560" xr:uid="{00000000-0005-0000-0000-0000FF5C0000}"/>
    <cellStyle name="40% - Accent4 3 3 4 2 3" xfId="28561" xr:uid="{00000000-0005-0000-0000-0000005D0000}"/>
    <cellStyle name="40% - Accent4 3 3 4 2_OATT calc" xfId="28562" xr:uid="{00000000-0005-0000-0000-0000015D0000}"/>
    <cellStyle name="40% - Accent4 3 3 4 3" xfId="28563" xr:uid="{00000000-0005-0000-0000-0000025D0000}"/>
    <cellStyle name="40% - Accent4 3 3 4 4" xfId="28564" xr:uid="{00000000-0005-0000-0000-0000035D0000}"/>
    <cellStyle name="40% - Accent4 3 3 4 5" xfId="28565" xr:uid="{00000000-0005-0000-0000-0000045D0000}"/>
    <cellStyle name="40% - Accent4 3 3 4_OATT calc" xfId="28566" xr:uid="{00000000-0005-0000-0000-0000055D0000}"/>
    <cellStyle name="40% - Accent4 3 3 5" xfId="28567" xr:uid="{00000000-0005-0000-0000-0000065D0000}"/>
    <cellStyle name="40% - Accent4 3 3 5 2" xfId="28568" xr:uid="{00000000-0005-0000-0000-0000075D0000}"/>
    <cellStyle name="40% - Accent4 3 3 5 2 2" xfId="28569" xr:uid="{00000000-0005-0000-0000-0000085D0000}"/>
    <cellStyle name="40% - Accent4 3 3 5 2 3" xfId="28570" xr:uid="{00000000-0005-0000-0000-0000095D0000}"/>
    <cellStyle name="40% - Accent4 3 3 5 2_OATT calc" xfId="28571" xr:uid="{00000000-0005-0000-0000-00000A5D0000}"/>
    <cellStyle name="40% - Accent4 3 3 5 3" xfId="28572" xr:uid="{00000000-0005-0000-0000-00000B5D0000}"/>
    <cellStyle name="40% - Accent4 3 3 5 4" xfId="28573" xr:uid="{00000000-0005-0000-0000-00000C5D0000}"/>
    <cellStyle name="40% - Accent4 3 3 5_OATT calc" xfId="28574" xr:uid="{00000000-0005-0000-0000-00000D5D0000}"/>
    <cellStyle name="40% - Accent4 3 3 6" xfId="28575" xr:uid="{00000000-0005-0000-0000-00000E5D0000}"/>
    <cellStyle name="40% - Accent4 3 3 6 2" xfId="28576" xr:uid="{00000000-0005-0000-0000-00000F5D0000}"/>
    <cellStyle name="40% - Accent4 3 3 6 3" xfId="28577" xr:uid="{00000000-0005-0000-0000-0000105D0000}"/>
    <cellStyle name="40% - Accent4 3 3 6_OATT calc" xfId="28578" xr:uid="{00000000-0005-0000-0000-0000115D0000}"/>
    <cellStyle name="40% - Accent4 3 3 7" xfId="28579" xr:uid="{00000000-0005-0000-0000-0000125D0000}"/>
    <cellStyle name="40% - Accent4 3 3 8" xfId="28580" xr:uid="{00000000-0005-0000-0000-0000135D0000}"/>
    <cellStyle name="40% - Accent4 3 3 9" xfId="28581" xr:uid="{00000000-0005-0000-0000-0000145D0000}"/>
    <cellStyle name="40% - Accent4 3 3_OATT calc" xfId="28582" xr:uid="{00000000-0005-0000-0000-0000155D0000}"/>
    <cellStyle name="40% - Accent4 3 4" xfId="3262" xr:uid="{00000000-0005-0000-0000-0000165D0000}"/>
    <cellStyle name="40% - Accent4 3 4 10" xfId="28583" xr:uid="{00000000-0005-0000-0000-0000175D0000}"/>
    <cellStyle name="40% - Accent4 3 4 11" xfId="28584" xr:uid="{00000000-0005-0000-0000-0000185D0000}"/>
    <cellStyle name="40% - Accent4 3 4 12" xfId="28585" xr:uid="{00000000-0005-0000-0000-0000195D0000}"/>
    <cellStyle name="40% - Accent4 3 4 2" xfId="3844" xr:uid="{00000000-0005-0000-0000-00001A5D0000}"/>
    <cellStyle name="40% - Accent4 3 4 2 10" xfId="28586" xr:uid="{00000000-0005-0000-0000-00001B5D0000}"/>
    <cellStyle name="40% - Accent4 3 4 2 11" xfId="28587" xr:uid="{00000000-0005-0000-0000-00001C5D0000}"/>
    <cellStyle name="40% - Accent4 3 4 2 2" xfId="4944" xr:uid="{00000000-0005-0000-0000-00001D5D0000}"/>
    <cellStyle name="40% - Accent4 3 4 2 2 10" xfId="28588" xr:uid="{00000000-0005-0000-0000-00001E5D0000}"/>
    <cellStyle name="40% - Accent4 3 4 2 2 11" xfId="28589" xr:uid="{00000000-0005-0000-0000-00001F5D0000}"/>
    <cellStyle name="40% - Accent4 3 4 2 2 2" xfId="28590" xr:uid="{00000000-0005-0000-0000-0000205D0000}"/>
    <cellStyle name="40% - Accent4 3 4 2 2 2 2" xfId="28591" xr:uid="{00000000-0005-0000-0000-0000215D0000}"/>
    <cellStyle name="40% - Accent4 3 4 2 2 2 2 2" xfId="28592" xr:uid="{00000000-0005-0000-0000-0000225D0000}"/>
    <cellStyle name="40% - Accent4 3 4 2 2 2 2 3" xfId="28593" xr:uid="{00000000-0005-0000-0000-0000235D0000}"/>
    <cellStyle name="40% - Accent4 3 4 2 2 2 2_OATT calc" xfId="28594" xr:uid="{00000000-0005-0000-0000-0000245D0000}"/>
    <cellStyle name="40% - Accent4 3 4 2 2 2 3" xfId="28595" xr:uid="{00000000-0005-0000-0000-0000255D0000}"/>
    <cellStyle name="40% - Accent4 3 4 2 2 2 4" xfId="28596" xr:uid="{00000000-0005-0000-0000-0000265D0000}"/>
    <cellStyle name="40% - Accent4 3 4 2 2 2 5" xfId="28597" xr:uid="{00000000-0005-0000-0000-0000275D0000}"/>
    <cellStyle name="40% - Accent4 3 4 2 2 2_OATT calc" xfId="28598" xr:uid="{00000000-0005-0000-0000-0000285D0000}"/>
    <cellStyle name="40% - Accent4 3 4 2 2 3" xfId="28599" xr:uid="{00000000-0005-0000-0000-0000295D0000}"/>
    <cellStyle name="40% - Accent4 3 4 2 2 3 2" xfId="28600" xr:uid="{00000000-0005-0000-0000-00002A5D0000}"/>
    <cellStyle name="40% - Accent4 3 4 2 2 3 2 2" xfId="28601" xr:uid="{00000000-0005-0000-0000-00002B5D0000}"/>
    <cellStyle name="40% - Accent4 3 4 2 2 3 2 3" xfId="28602" xr:uid="{00000000-0005-0000-0000-00002C5D0000}"/>
    <cellStyle name="40% - Accent4 3 4 2 2 3 2_OATT calc" xfId="28603" xr:uid="{00000000-0005-0000-0000-00002D5D0000}"/>
    <cellStyle name="40% - Accent4 3 4 2 2 3 3" xfId="28604" xr:uid="{00000000-0005-0000-0000-00002E5D0000}"/>
    <cellStyle name="40% - Accent4 3 4 2 2 3 4" xfId="28605" xr:uid="{00000000-0005-0000-0000-00002F5D0000}"/>
    <cellStyle name="40% - Accent4 3 4 2 2 3_OATT calc" xfId="28606" xr:uid="{00000000-0005-0000-0000-0000305D0000}"/>
    <cellStyle name="40% - Accent4 3 4 2 2 4" xfId="28607" xr:uid="{00000000-0005-0000-0000-0000315D0000}"/>
    <cellStyle name="40% - Accent4 3 4 2 2 4 2" xfId="28608" xr:uid="{00000000-0005-0000-0000-0000325D0000}"/>
    <cellStyle name="40% - Accent4 3 4 2 2 4 3" xfId="28609" xr:uid="{00000000-0005-0000-0000-0000335D0000}"/>
    <cellStyle name="40% - Accent4 3 4 2 2 4_OATT calc" xfId="28610" xr:uid="{00000000-0005-0000-0000-0000345D0000}"/>
    <cellStyle name="40% - Accent4 3 4 2 2 5" xfId="28611" xr:uid="{00000000-0005-0000-0000-0000355D0000}"/>
    <cellStyle name="40% - Accent4 3 4 2 2 6" xfId="28612" xr:uid="{00000000-0005-0000-0000-0000365D0000}"/>
    <cellStyle name="40% - Accent4 3 4 2 2 7" xfId="28613" xr:uid="{00000000-0005-0000-0000-0000375D0000}"/>
    <cellStyle name="40% - Accent4 3 4 2 2 8" xfId="28614" xr:uid="{00000000-0005-0000-0000-0000385D0000}"/>
    <cellStyle name="40% - Accent4 3 4 2 2 9" xfId="28615" xr:uid="{00000000-0005-0000-0000-0000395D0000}"/>
    <cellStyle name="40% - Accent4 3 4 2 2_OATT calc" xfId="28616" xr:uid="{00000000-0005-0000-0000-00003A5D0000}"/>
    <cellStyle name="40% - Accent4 3 4 2 3" xfId="5900" xr:uid="{00000000-0005-0000-0000-00003B5D0000}"/>
    <cellStyle name="40% - Accent4 3 4 2 3 2" xfId="28617" xr:uid="{00000000-0005-0000-0000-00003C5D0000}"/>
    <cellStyle name="40% - Accent4 3 4 2 3 2 2" xfId="28618" xr:uid="{00000000-0005-0000-0000-00003D5D0000}"/>
    <cellStyle name="40% - Accent4 3 4 2 3 2 3" xfId="28619" xr:uid="{00000000-0005-0000-0000-00003E5D0000}"/>
    <cellStyle name="40% - Accent4 3 4 2 3 2_OATT calc" xfId="28620" xr:uid="{00000000-0005-0000-0000-00003F5D0000}"/>
    <cellStyle name="40% - Accent4 3 4 2 3 3" xfId="28621" xr:uid="{00000000-0005-0000-0000-0000405D0000}"/>
    <cellStyle name="40% - Accent4 3 4 2 3 4" xfId="28622" xr:uid="{00000000-0005-0000-0000-0000415D0000}"/>
    <cellStyle name="40% - Accent4 3 4 2 3 5" xfId="28623" xr:uid="{00000000-0005-0000-0000-0000425D0000}"/>
    <cellStyle name="40% - Accent4 3 4 2 3_OATT calc" xfId="28624" xr:uid="{00000000-0005-0000-0000-0000435D0000}"/>
    <cellStyle name="40% - Accent4 3 4 2 4" xfId="28625" xr:uid="{00000000-0005-0000-0000-0000445D0000}"/>
    <cellStyle name="40% - Accent4 3 4 2 4 2" xfId="28626" xr:uid="{00000000-0005-0000-0000-0000455D0000}"/>
    <cellStyle name="40% - Accent4 3 4 2 4 2 2" xfId="28627" xr:uid="{00000000-0005-0000-0000-0000465D0000}"/>
    <cellStyle name="40% - Accent4 3 4 2 4 2 3" xfId="28628" xr:uid="{00000000-0005-0000-0000-0000475D0000}"/>
    <cellStyle name="40% - Accent4 3 4 2 4 2_OATT calc" xfId="28629" xr:uid="{00000000-0005-0000-0000-0000485D0000}"/>
    <cellStyle name="40% - Accent4 3 4 2 4 3" xfId="28630" xr:uid="{00000000-0005-0000-0000-0000495D0000}"/>
    <cellStyle name="40% - Accent4 3 4 2 4 4" xfId="28631" xr:uid="{00000000-0005-0000-0000-00004A5D0000}"/>
    <cellStyle name="40% - Accent4 3 4 2 4_OATT calc" xfId="28632" xr:uid="{00000000-0005-0000-0000-00004B5D0000}"/>
    <cellStyle name="40% - Accent4 3 4 2 5" xfId="28633" xr:uid="{00000000-0005-0000-0000-00004C5D0000}"/>
    <cellStyle name="40% - Accent4 3 4 2 5 2" xfId="28634" xr:uid="{00000000-0005-0000-0000-00004D5D0000}"/>
    <cellStyle name="40% - Accent4 3 4 2 5 3" xfId="28635" xr:uid="{00000000-0005-0000-0000-00004E5D0000}"/>
    <cellStyle name="40% - Accent4 3 4 2 5_OATT calc" xfId="28636" xr:uid="{00000000-0005-0000-0000-00004F5D0000}"/>
    <cellStyle name="40% - Accent4 3 4 2 6" xfId="28637" xr:uid="{00000000-0005-0000-0000-0000505D0000}"/>
    <cellStyle name="40% - Accent4 3 4 2 7" xfId="28638" xr:uid="{00000000-0005-0000-0000-0000515D0000}"/>
    <cellStyle name="40% - Accent4 3 4 2 8" xfId="28639" xr:uid="{00000000-0005-0000-0000-0000525D0000}"/>
    <cellStyle name="40% - Accent4 3 4 2 9" xfId="28640" xr:uid="{00000000-0005-0000-0000-0000535D0000}"/>
    <cellStyle name="40% - Accent4 3 4 2_OATT calc" xfId="28641" xr:uid="{00000000-0005-0000-0000-0000545D0000}"/>
    <cellStyle name="40% - Accent4 3 4 3" xfId="4526" xr:uid="{00000000-0005-0000-0000-0000555D0000}"/>
    <cellStyle name="40% - Accent4 3 4 3 10" xfId="28642" xr:uid="{00000000-0005-0000-0000-0000565D0000}"/>
    <cellStyle name="40% - Accent4 3 4 3 11" xfId="28643" xr:uid="{00000000-0005-0000-0000-0000575D0000}"/>
    <cellStyle name="40% - Accent4 3 4 3 2" xfId="28644" xr:uid="{00000000-0005-0000-0000-0000585D0000}"/>
    <cellStyle name="40% - Accent4 3 4 3 2 2" xfId="28645" xr:uid="{00000000-0005-0000-0000-0000595D0000}"/>
    <cellStyle name="40% - Accent4 3 4 3 2 2 2" xfId="28646" xr:uid="{00000000-0005-0000-0000-00005A5D0000}"/>
    <cellStyle name="40% - Accent4 3 4 3 2 2 3" xfId="28647" xr:uid="{00000000-0005-0000-0000-00005B5D0000}"/>
    <cellStyle name="40% - Accent4 3 4 3 2 2_OATT calc" xfId="28648" xr:uid="{00000000-0005-0000-0000-00005C5D0000}"/>
    <cellStyle name="40% - Accent4 3 4 3 2 3" xfId="28649" xr:uid="{00000000-0005-0000-0000-00005D5D0000}"/>
    <cellStyle name="40% - Accent4 3 4 3 2 4" xfId="28650" xr:uid="{00000000-0005-0000-0000-00005E5D0000}"/>
    <cellStyle name="40% - Accent4 3 4 3 2 5" xfId="28651" xr:uid="{00000000-0005-0000-0000-00005F5D0000}"/>
    <cellStyle name="40% - Accent4 3 4 3 2_OATT calc" xfId="28652" xr:uid="{00000000-0005-0000-0000-0000605D0000}"/>
    <cellStyle name="40% - Accent4 3 4 3 3" xfId="28653" xr:uid="{00000000-0005-0000-0000-0000615D0000}"/>
    <cellStyle name="40% - Accent4 3 4 3 3 2" xfId="28654" xr:uid="{00000000-0005-0000-0000-0000625D0000}"/>
    <cellStyle name="40% - Accent4 3 4 3 3 2 2" xfId="28655" xr:uid="{00000000-0005-0000-0000-0000635D0000}"/>
    <cellStyle name="40% - Accent4 3 4 3 3 2 3" xfId="28656" xr:uid="{00000000-0005-0000-0000-0000645D0000}"/>
    <cellStyle name="40% - Accent4 3 4 3 3 2_OATT calc" xfId="28657" xr:uid="{00000000-0005-0000-0000-0000655D0000}"/>
    <cellStyle name="40% - Accent4 3 4 3 3 3" xfId="28658" xr:uid="{00000000-0005-0000-0000-0000665D0000}"/>
    <cellStyle name="40% - Accent4 3 4 3 3 4" xfId="28659" xr:uid="{00000000-0005-0000-0000-0000675D0000}"/>
    <cellStyle name="40% - Accent4 3 4 3 3_OATT calc" xfId="28660" xr:uid="{00000000-0005-0000-0000-0000685D0000}"/>
    <cellStyle name="40% - Accent4 3 4 3 4" xfId="28661" xr:uid="{00000000-0005-0000-0000-0000695D0000}"/>
    <cellStyle name="40% - Accent4 3 4 3 4 2" xfId="28662" xr:uid="{00000000-0005-0000-0000-00006A5D0000}"/>
    <cellStyle name="40% - Accent4 3 4 3 4 3" xfId="28663" xr:uid="{00000000-0005-0000-0000-00006B5D0000}"/>
    <cellStyle name="40% - Accent4 3 4 3 4_OATT calc" xfId="28664" xr:uid="{00000000-0005-0000-0000-00006C5D0000}"/>
    <cellStyle name="40% - Accent4 3 4 3 5" xfId="28665" xr:uid="{00000000-0005-0000-0000-00006D5D0000}"/>
    <cellStyle name="40% - Accent4 3 4 3 6" xfId="28666" xr:uid="{00000000-0005-0000-0000-00006E5D0000}"/>
    <cellStyle name="40% - Accent4 3 4 3 7" xfId="28667" xr:uid="{00000000-0005-0000-0000-00006F5D0000}"/>
    <cellStyle name="40% - Accent4 3 4 3 8" xfId="28668" xr:uid="{00000000-0005-0000-0000-0000705D0000}"/>
    <cellStyle name="40% - Accent4 3 4 3 9" xfId="28669" xr:uid="{00000000-0005-0000-0000-0000715D0000}"/>
    <cellStyle name="40% - Accent4 3 4 3_OATT calc" xfId="28670" xr:uid="{00000000-0005-0000-0000-0000725D0000}"/>
    <cellStyle name="40% - Accent4 3 4 4" xfId="5426" xr:uid="{00000000-0005-0000-0000-0000735D0000}"/>
    <cellStyle name="40% - Accent4 3 4 4 2" xfId="28671" xr:uid="{00000000-0005-0000-0000-0000745D0000}"/>
    <cellStyle name="40% - Accent4 3 4 4 2 2" xfId="28672" xr:uid="{00000000-0005-0000-0000-0000755D0000}"/>
    <cellStyle name="40% - Accent4 3 4 4 2 3" xfId="28673" xr:uid="{00000000-0005-0000-0000-0000765D0000}"/>
    <cellStyle name="40% - Accent4 3 4 4 2_OATT calc" xfId="28674" xr:uid="{00000000-0005-0000-0000-0000775D0000}"/>
    <cellStyle name="40% - Accent4 3 4 4 3" xfId="28675" xr:uid="{00000000-0005-0000-0000-0000785D0000}"/>
    <cellStyle name="40% - Accent4 3 4 4 4" xfId="28676" xr:uid="{00000000-0005-0000-0000-0000795D0000}"/>
    <cellStyle name="40% - Accent4 3 4 4 5" xfId="28677" xr:uid="{00000000-0005-0000-0000-00007A5D0000}"/>
    <cellStyle name="40% - Accent4 3 4 4_OATT calc" xfId="28678" xr:uid="{00000000-0005-0000-0000-00007B5D0000}"/>
    <cellStyle name="40% - Accent4 3 4 5" xfId="28679" xr:uid="{00000000-0005-0000-0000-00007C5D0000}"/>
    <cellStyle name="40% - Accent4 3 4 5 2" xfId="28680" xr:uid="{00000000-0005-0000-0000-00007D5D0000}"/>
    <cellStyle name="40% - Accent4 3 4 5 2 2" xfId="28681" xr:uid="{00000000-0005-0000-0000-00007E5D0000}"/>
    <cellStyle name="40% - Accent4 3 4 5 2 3" xfId="28682" xr:uid="{00000000-0005-0000-0000-00007F5D0000}"/>
    <cellStyle name="40% - Accent4 3 4 5 2_OATT calc" xfId="28683" xr:uid="{00000000-0005-0000-0000-0000805D0000}"/>
    <cellStyle name="40% - Accent4 3 4 5 3" xfId="28684" xr:uid="{00000000-0005-0000-0000-0000815D0000}"/>
    <cellStyle name="40% - Accent4 3 4 5 4" xfId="28685" xr:uid="{00000000-0005-0000-0000-0000825D0000}"/>
    <cellStyle name="40% - Accent4 3 4 5_OATT calc" xfId="28686" xr:uid="{00000000-0005-0000-0000-0000835D0000}"/>
    <cellStyle name="40% - Accent4 3 4 6" xfId="28687" xr:uid="{00000000-0005-0000-0000-0000845D0000}"/>
    <cellStyle name="40% - Accent4 3 4 6 2" xfId="28688" xr:uid="{00000000-0005-0000-0000-0000855D0000}"/>
    <cellStyle name="40% - Accent4 3 4 6 3" xfId="28689" xr:uid="{00000000-0005-0000-0000-0000865D0000}"/>
    <cellStyle name="40% - Accent4 3 4 6_OATT calc" xfId="28690" xr:uid="{00000000-0005-0000-0000-0000875D0000}"/>
    <cellStyle name="40% - Accent4 3 4 7" xfId="28691" xr:uid="{00000000-0005-0000-0000-0000885D0000}"/>
    <cellStyle name="40% - Accent4 3 4 8" xfId="28692" xr:uid="{00000000-0005-0000-0000-0000895D0000}"/>
    <cellStyle name="40% - Accent4 3 4 9" xfId="28693" xr:uid="{00000000-0005-0000-0000-00008A5D0000}"/>
    <cellStyle name="40% - Accent4 3 4_OATT calc" xfId="28694" xr:uid="{00000000-0005-0000-0000-00008B5D0000}"/>
    <cellStyle name="40% - Accent4 3 5" xfId="3578" xr:uid="{00000000-0005-0000-0000-00008C5D0000}"/>
    <cellStyle name="40% - Accent4 3 5 10" xfId="28695" xr:uid="{00000000-0005-0000-0000-00008D5D0000}"/>
    <cellStyle name="40% - Accent4 3 5 11" xfId="28696" xr:uid="{00000000-0005-0000-0000-00008E5D0000}"/>
    <cellStyle name="40% - Accent4 3 5 2" xfId="4682" xr:uid="{00000000-0005-0000-0000-00008F5D0000}"/>
    <cellStyle name="40% - Accent4 3 5 2 10" xfId="28697" xr:uid="{00000000-0005-0000-0000-0000905D0000}"/>
    <cellStyle name="40% - Accent4 3 5 2 11" xfId="28698" xr:uid="{00000000-0005-0000-0000-0000915D0000}"/>
    <cellStyle name="40% - Accent4 3 5 2 2" xfId="28699" xr:uid="{00000000-0005-0000-0000-0000925D0000}"/>
    <cellStyle name="40% - Accent4 3 5 2 2 2" xfId="28700" xr:uid="{00000000-0005-0000-0000-0000935D0000}"/>
    <cellStyle name="40% - Accent4 3 5 2 2 2 2" xfId="28701" xr:uid="{00000000-0005-0000-0000-0000945D0000}"/>
    <cellStyle name="40% - Accent4 3 5 2 2 2 3" xfId="28702" xr:uid="{00000000-0005-0000-0000-0000955D0000}"/>
    <cellStyle name="40% - Accent4 3 5 2 2 2_OATT calc" xfId="28703" xr:uid="{00000000-0005-0000-0000-0000965D0000}"/>
    <cellStyle name="40% - Accent4 3 5 2 2 3" xfId="28704" xr:uid="{00000000-0005-0000-0000-0000975D0000}"/>
    <cellStyle name="40% - Accent4 3 5 2 2 4" xfId="28705" xr:uid="{00000000-0005-0000-0000-0000985D0000}"/>
    <cellStyle name="40% - Accent4 3 5 2 2 5" xfId="28706" xr:uid="{00000000-0005-0000-0000-0000995D0000}"/>
    <cellStyle name="40% - Accent4 3 5 2 2_OATT calc" xfId="28707" xr:uid="{00000000-0005-0000-0000-00009A5D0000}"/>
    <cellStyle name="40% - Accent4 3 5 2 3" xfId="28708" xr:uid="{00000000-0005-0000-0000-00009B5D0000}"/>
    <cellStyle name="40% - Accent4 3 5 2 3 2" xfId="28709" xr:uid="{00000000-0005-0000-0000-00009C5D0000}"/>
    <cellStyle name="40% - Accent4 3 5 2 3 2 2" xfId="28710" xr:uid="{00000000-0005-0000-0000-00009D5D0000}"/>
    <cellStyle name="40% - Accent4 3 5 2 3 2 3" xfId="28711" xr:uid="{00000000-0005-0000-0000-00009E5D0000}"/>
    <cellStyle name="40% - Accent4 3 5 2 3 2_OATT calc" xfId="28712" xr:uid="{00000000-0005-0000-0000-00009F5D0000}"/>
    <cellStyle name="40% - Accent4 3 5 2 3 3" xfId="28713" xr:uid="{00000000-0005-0000-0000-0000A05D0000}"/>
    <cellStyle name="40% - Accent4 3 5 2 3 4" xfId="28714" xr:uid="{00000000-0005-0000-0000-0000A15D0000}"/>
    <cellStyle name="40% - Accent4 3 5 2 3_OATT calc" xfId="28715" xr:uid="{00000000-0005-0000-0000-0000A25D0000}"/>
    <cellStyle name="40% - Accent4 3 5 2 4" xfId="28716" xr:uid="{00000000-0005-0000-0000-0000A35D0000}"/>
    <cellStyle name="40% - Accent4 3 5 2 4 2" xfId="28717" xr:uid="{00000000-0005-0000-0000-0000A45D0000}"/>
    <cellStyle name="40% - Accent4 3 5 2 4 3" xfId="28718" xr:uid="{00000000-0005-0000-0000-0000A55D0000}"/>
    <cellStyle name="40% - Accent4 3 5 2 4_OATT calc" xfId="28719" xr:uid="{00000000-0005-0000-0000-0000A65D0000}"/>
    <cellStyle name="40% - Accent4 3 5 2 5" xfId="28720" xr:uid="{00000000-0005-0000-0000-0000A75D0000}"/>
    <cellStyle name="40% - Accent4 3 5 2 6" xfId="28721" xr:uid="{00000000-0005-0000-0000-0000A85D0000}"/>
    <cellStyle name="40% - Accent4 3 5 2 7" xfId="28722" xr:uid="{00000000-0005-0000-0000-0000A95D0000}"/>
    <cellStyle name="40% - Accent4 3 5 2 8" xfId="28723" xr:uid="{00000000-0005-0000-0000-0000AA5D0000}"/>
    <cellStyle name="40% - Accent4 3 5 2 9" xfId="28724" xr:uid="{00000000-0005-0000-0000-0000AB5D0000}"/>
    <cellStyle name="40% - Accent4 3 5 2_OATT calc" xfId="28725" xr:uid="{00000000-0005-0000-0000-0000AC5D0000}"/>
    <cellStyle name="40% - Accent4 3 5 3" xfId="5648" xr:uid="{00000000-0005-0000-0000-0000AD5D0000}"/>
    <cellStyle name="40% - Accent4 3 5 3 2" xfId="28726" xr:uid="{00000000-0005-0000-0000-0000AE5D0000}"/>
    <cellStyle name="40% - Accent4 3 5 3 2 2" xfId="28727" xr:uid="{00000000-0005-0000-0000-0000AF5D0000}"/>
    <cellStyle name="40% - Accent4 3 5 3 2 3" xfId="28728" xr:uid="{00000000-0005-0000-0000-0000B05D0000}"/>
    <cellStyle name="40% - Accent4 3 5 3 2_OATT calc" xfId="28729" xr:uid="{00000000-0005-0000-0000-0000B15D0000}"/>
    <cellStyle name="40% - Accent4 3 5 3 3" xfId="28730" xr:uid="{00000000-0005-0000-0000-0000B25D0000}"/>
    <cellStyle name="40% - Accent4 3 5 3 4" xfId="28731" xr:uid="{00000000-0005-0000-0000-0000B35D0000}"/>
    <cellStyle name="40% - Accent4 3 5 3 5" xfId="28732" xr:uid="{00000000-0005-0000-0000-0000B45D0000}"/>
    <cellStyle name="40% - Accent4 3 5 3_OATT calc" xfId="28733" xr:uid="{00000000-0005-0000-0000-0000B55D0000}"/>
    <cellStyle name="40% - Accent4 3 5 4" xfId="28734" xr:uid="{00000000-0005-0000-0000-0000B65D0000}"/>
    <cellStyle name="40% - Accent4 3 5 4 2" xfId="28735" xr:uid="{00000000-0005-0000-0000-0000B75D0000}"/>
    <cellStyle name="40% - Accent4 3 5 4 2 2" xfId="28736" xr:uid="{00000000-0005-0000-0000-0000B85D0000}"/>
    <cellStyle name="40% - Accent4 3 5 4 2 3" xfId="28737" xr:uid="{00000000-0005-0000-0000-0000B95D0000}"/>
    <cellStyle name="40% - Accent4 3 5 4 2_OATT calc" xfId="28738" xr:uid="{00000000-0005-0000-0000-0000BA5D0000}"/>
    <cellStyle name="40% - Accent4 3 5 4 3" xfId="28739" xr:uid="{00000000-0005-0000-0000-0000BB5D0000}"/>
    <cellStyle name="40% - Accent4 3 5 4 4" xfId="28740" xr:uid="{00000000-0005-0000-0000-0000BC5D0000}"/>
    <cellStyle name="40% - Accent4 3 5 4_OATT calc" xfId="28741" xr:uid="{00000000-0005-0000-0000-0000BD5D0000}"/>
    <cellStyle name="40% - Accent4 3 5 5" xfId="28742" xr:uid="{00000000-0005-0000-0000-0000BE5D0000}"/>
    <cellStyle name="40% - Accent4 3 5 5 2" xfId="28743" xr:uid="{00000000-0005-0000-0000-0000BF5D0000}"/>
    <cellStyle name="40% - Accent4 3 5 5 3" xfId="28744" xr:uid="{00000000-0005-0000-0000-0000C05D0000}"/>
    <cellStyle name="40% - Accent4 3 5 5_OATT calc" xfId="28745" xr:uid="{00000000-0005-0000-0000-0000C15D0000}"/>
    <cellStyle name="40% - Accent4 3 5 6" xfId="28746" xr:uid="{00000000-0005-0000-0000-0000C25D0000}"/>
    <cellStyle name="40% - Accent4 3 5 7" xfId="28747" xr:uid="{00000000-0005-0000-0000-0000C35D0000}"/>
    <cellStyle name="40% - Accent4 3 5 8" xfId="28748" xr:uid="{00000000-0005-0000-0000-0000C45D0000}"/>
    <cellStyle name="40% - Accent4 3 5 9" xfId="28749" xr:uid="{00000000-0005-0000-0000-0000C55D0000}"/>
    <cellStyle name="40% - Accent4 3 5_OATT calc" xfId="28750" xr:uid="{00000000-0005-0000-0000-0000C65D0000}"/>
    <cellStyle name="40% - Accent4 3 6" xfId="4261" xr:uid="{00000000-0005-0000-0000-0000C75D0000}"/>
    <cellStyle name="40% - Accent4 3 6 10" xfId="28751" xr:uid="{00000000-0005-0000-0000-0000C85D0000}"/>
    <cellStyle name="40% - Accent4 3 6 11" xfId="28752" xr:uid="{00000000-0005-0000-0000-0000C95D0000}"/>
    <cellStyle name="40% - Accent4 3 6 2" xfId="28753" xr:uid="{00000000-0005-0000-0000-0000CA5D0000}"/>
    <cellStyle name="40% - Accent4 3 6 2 2" xfId="28754" xr:uid="{00000000-0005-0000-0000-0000CB5D0000}"/>
    <cellStyle name="40% - Accent4 3 6 2 2 2" xfId="28755" xr:uid="{00000000-0005-0000-0000-0000CC5D0000}"/>
    <cellStyle name="40% - Accent4 3 6 2 2 3" xfId="28756" xr:uid="{00000000-0005-0000-0000-0000CD5D0000}"/>
    <cellStyle name="40% - Accent4 3 6 2 2_OATT calc" xfId="28757" xr:uid="{00000000-0005-0000-0000-0000CE5D0000}"/>
    <cellStyle name="40% - Accent4 3 6 2 3" xfId="28758" xr:uid="{00000000-0005-0000-0000-0000CF5D0000}"/>
    <cellStyle name="40% - Accent4 3 6 2 4" xfId="28759" xr:uid="{00000000-0005-0000-0000-0000D05D0000}"/>
    <cellStyle name="40% - Accent4 3 6 2 5" xfId="28760" xr:uid="{00000000-0005-0000-0000-0000D15D0000}"/>
    <cellStyle name="40% - Accent4 3 6 2_OATT calc" xfId="28761" xr:uid="{00000000-0005-0000-0000-0000D25D0000}"/>
    <cellStyle name="40% - Accent4 3 6 3" xfId="28762" xr:uid="{00000000-0005-0000-0000-0000D35D0000}"/>
    <cellStyle name="40% - Accent4 3 6 3 2" xfId="28763" xr:uid="{00000000-0005-0000-0000-0000D45D0000}"/>
    <cellStyle name="40% - Accent4 3 6 3 2 2" xfId="28764" xr:uid="{00000000-0005-0000-0000-0000D55D0000}"/>
    <cellStyle name="40% - Accent4 3 6 3 2 3" xfId="28765" xr:uid="{00000000-0005-0000-0000-0000D65D0000}"/>
    <cellStyle name="40% - Accent4 3 6 3 2_OATT calc" xfId="28766" xr:uid="{00000000-0005-0000-0000-0000D75D0000}"/>
    <cellStyle name="40% - Accent4 3 6 3 3" xfId="28767" xr:uid="{00000000-0005-0000-0000-0000D85D0000}"/>
    <cellStyle name="40% - Accent4 3 6 3 4" xfId="28768" xr:uid="{00000000-0005-0000-0000-0000D95D0000}"/>
    <cellStyle name="40% - Accent4 3 6 3_OATT calc" xfId="28769" xr:uid="{00000000-0005-0000-0000-0000DA5D0000}"/>
    <cellStyle name="40% - Accent4 3 6 4" xfId="28770" xr:uid="{00000000-0005-0000-0000-0000DB5D0000}"/>
    <cellStyle name="40% - Accent4 3 6 4 2" xfId="28771" xr:uid="{00000000-0005-0000-0000-0000DC5D0000}"/>
    <cellStyle name="40% - Accent4 3 6 4 3" xfId="28772" xr:uid="{00000000-0005-0000-0000-0000DD5D0000}"/>
    <cellStyle name="40% - Accent4 3 6 4_OATT calc" xfId="28773" xr:uid="{00000000-0005-0000-0000-0000DE5D0000}"/>
    <cellStyle name="40% - Accent4 3 6 5" xfId="28774" xr:uid="{00000000-0005-0000-0000-0000DF5D0000}"/>
    <cellStyle name="40% - Accent4 3 6 6" xfId="28775" xr:uid="{00000000-0005-0000-0000-0000E05D0000}"/>
    <cellStyle name="40% - Accent4 3 6 7" xfId="28776" xr:uid="{00000000-0005-0000-0000-0000E15D0000}"/>
    <cellStyle name="40% - Accent4 3 6 8" xfId="28777" xr:uid="{00000000-0005-0000-0000-0000E25D0000}"/>
    <cellStyle name="40% - Accent4 3 6 9" xfId="28778" xr:uid="{00000000-0005-0000-0000-0000E35D0000}"/>
    <cellStyle name="40% - Accent4 3 6_OATT calc" xfId="28779" xr:uid="{00000000-0005-0000-0000-0000E45D0000}"/>
    <cellStyle name="40% - Accent4 3 7" xfId="5158" xr:uid="{00000000-0005-0000-0000-0000E55D0000}"/>
    <cellStyle name="40% - Accent4 3 7 2" xfId="28780" xr:uid="{00000000-0005-0000-0000-0000E65D0000}"/>
    <cellStyle name="40% - Accent4 3 7 2 2" xfId="28781" xr:uid="{00000000-0005-0000-0000-0000E75D0000}"/>
    <cellStyle name="40% - Accent4 3 7 2 3" xfId="28782" xr:uid="{00000000-0005-0000-0000-0000E85D0000}"/>
    <cellStyle name="40% - Accent4 3 7 2_OATT calc" xfId="28783" xr:uid="{00000000-0005-0000-0000-0000E95D0000}"/>
    <cellStyle name="40% - Accent4 3 7 3" xfId="28784" xr:uid="{00000000-0005-0000-0000-0000EA5D0000}"/>
    <cellStyle name="40% - Accent4 3 7 4" xfId="28785" xr:uid="{00000000-0005-0000-0000-0000EB5D0000}"/>
    <cellStyle name="40% - Accent4 3 7 5" xfId="28786" xr:uid="{00000000-0005-0000-0000-0000EC5D0000}"/>
    <cellStyle name="40% - Accent4 3 7_OATT calc" xfId="28787" xr:uid="{00000000-0005-0000-0000-0000ED5D0000}"/>
    <cellStyle name="40% - Accent4 3 8" xfId="28788" xr:uid="{00000000-0005-0000-0000-0000EE5D0000}"/>
    <cellStyle name="40% - Accent4 3 8 2" xfId="28789" xr:uid="{00000000-0005-0000-0000-0000EF5D0000}"/>
    <cellStyle name="40% - Accent4 3 8 2 2" xfId="28790" xr:uid="{00000000-0005-0000-0000-0000F05D0000}"/>
    <cellStyle name="40% - Accent4 3 8 2 3" xfId="28791" xr:uid="{00000000-0005-0000-0000-0000F15D0000}"/>
    <cellStyle name="40% - Accent4 3 8 2_OATT calc" xfId="28792" xr:uid="{00000000-0005-0000-0000-0000F25D0000}"/>
    <cellStyle name="40% - Accent4 3 8 3" xfId="28793" xr:uid="{00000000-0005-0000-0000-0000F35D0000}"/>
    <cellStyle name="40% - Accent4 3 8 4" xfId="28794" xr:uid="{00000000-0005-0000-0000-0000F45D0000}"/>
    <cellStyle name="40% - Accent4 3 8_OATT calc" xfId="28795" xr:uid="{00000000-0005-0000-0000-0000F55D0000}"/>
    <cellStyle name="40% - Accent4 3 9" xfId="28796" xr:uid="{00000000-0005-0000-0000-0000F65D0000}"/>
    <cellStyle name="40% - Accent4 3 9 2" xfId="28797" xr:uid="{00000000-0005-0000-0000-0000F75D0000}"/>
    <cellStyle name="40% - Accent4 3 9 3" xfId="28798" xr:uid="{00000000-0005-0000-0000-0000F85D0000}"/>
    <cellStyle name="40% - Accent4 3 9_OATT calc" xfId="28799" xr:uid="{00000000-0005-0000-0000-0000F95D0000}"/>
    <cellStyle name="40% - Accent4 3_OATT calc" xfId="28800" xr:uid="{00000000-0005-0000-0000-0000FA5D0000}"/>
    <cellStyle name="40% - Accent4 30" xfId="28801" xr:uid="{00000000-0005-0000-0000-0000FB5D0000}"/>
    <cellStyle name="40% - Accent4 31" xfId="28802" xr:uid="{00000000-0005-0000-0000-0000FC5D0000}"/>
    <cellStyle name="40% - Accent4 32" xfId="28803" xr:uid="{00000000-0005-0000-0000-0000FD5D0000}"/>
    <cellStyle name="40% - Accent4 33" xfId="28804" xr:uid="{00000000-0005-0000-0000-0000FE5D0000}"/>
    <cellStyle name="40% - Accent4 4" xfId="63" xr:uid="{00000000-0005-0000-0000-0000FF5D0000}"/>
    <cellStyle name="40% - Accent4 4 10" xfId="28805" xr:uid="{00000000-0005-0000-0000-0000005E0000}"/>
    <cellStyle name="40% - Accent4 4 11" xfId="28806" xr:uid="{00000000-0005-0000-0000-0000015E0000}"/>
    <cellStyle name="40% - Accent4 4 12" xfId="28807" xr:uid="{00000000-0005-0000-0000-0000025E0000}"/>
    <cellStyle name="40% - Accent4 4 13" xfId="28808" xr:uid="{00000000-0005-0000-0000-0000035E0000}"/>
    <cellStyle name="40% - Accent4 4 14" xfId="28809" xr:uid="{00000000-0005-0000-0000-0000045E0000}"/>
    <cellStyle name="40% - Accent4 4 15" xfId="28810" xr:uid="{00000000-0005-0000-0000-0000055E0000}"/>
    <cellStyle name="40% - Accent4 4 2" xfId="3061" xr:uid="{00000000-0005-0000-0000-0000065E0000}"/>
    <cellStyle name="40% - Accent4 4 2 10" xfId="28811" xr:uid="{00000000-0005-0000-0000-0000075E0000}"/>
    <cellStyle name="40% - Accent4 4 2 11" xfId="28812" xr:uid="{00000000-0005-0000-0000-0000085E0000}"/>
    <cellStyle name="40% - Accent4 4 2 12" xfId="28813" xr:uid="{00000000-0005-0000-0000-0000095E0000}"/>
    <cellStyle name="40% - Accent4 4 2 13" xfId="28814" xr:uid="{00000000-0005-0000-0000-00000A5E0000}"/>
    <cellStyle name="40% - Accent4 4 2 14" xfId="28815" xr:uid="{00000000-0005-0000-0000-00000B5E0000}"/>
    <cellStyle name="40% - Accent4 4 2 2" xfId="3182" xr:uid="{00000000-0005-0000-0000-00000C5E0000}"/>
    <cellStyle name="40% - Accent4 4 2 2 10" xfId="28816" xr:uid="{00000000-0005-0000-0000-00000D5E0000}"/>
    <cellStyle name="40% - Accent4 4 2 2 11" xfId="28817" xr:uid="{00000000-0005-0000-0000-00000E5E0000}"/>
    <cellStyle name="40% - Accent4 4 2 2 12" xfId="28818" xr:uid="{00000000-0005-0000-0000-00000F5E0000}"/>
    <cellStyle name="40% - Accent4 4 2 2 2" xfId="3770" xr:uid="{00000000-0005-0000-0000-0000105E0000}"/>
    <cellStyle name="40% - Accent4 4 2 2 2 10" xfId="28819" xr:uid="{00000000-0005-0000-0000-0000115E0000}"/>
    <cellStyle name="40% - Accent4 4 2 2 2 11" xfId="28820" xr:uid="{00000000-0005-0000-0000-0000125E0000}"/>
    <cellStyle name="40% - Accent4 4 2 2 2 2" xfId="4871" xr:uid="{00000000-0005-0000-0000-0000135E0000}"/>
    <cellStyle name="40% - Accent4 4 2 2 2 2 10" xfId="28821" xr:uid="{00000000-0005-0000-0000-0000145E0000}"/>
    <cellStyle name="40% - Accent4 4 2 2 2 2 11" xfId="28822" xr:uid="{00000000-0005-0000-0000-0000155E0000}"/>
    <cellStyle name="40% - Accent4 4 2 2 2 2 2" xfId="28823" xr:uid="{00000000-0005-0000-0000-0000165E0000}"/>
    <cellStyle name="40% - Accent4 4 2 2 2 2 2 2" xfId="28824" xr:uid="{00000000-0005-0000-0000-0000175E0000}"/>
    <cellStyle name="40% - Accent4 4 2 2 2 2 2 2 2" xfId="28825" xr:uid="{00000000-0005-0000-0000-0000185E0000}"/>
    <cellStyle name="40% - Accent4 4 2 2 2 2 2 2 3" xfId="28826" xr:uid="{00000000-0005-0000-0000-0000195E0000}"/>
    <cellStyle name="40% - Accent4 4 2 2 2 2 2 2_OATT calc" xfId="28827" xr:uid="{00000000-0005-0000-0000-00001A5E0000}"/>
    <cellStyle name="40% - Accent4 4 2 2 2 2 2 3" xfId="28828" xr:uid="{00000000-0005-0000-0000-00001B5E0000}"/>
    <cellStyle name="40% - Accent4 4 2 2 2 2 2 4" xfId="28829" xr:uid="{00000000-0005-0000-0000-00001C5E0000}"/>
    <cellStyle name="40% - Accent4 4 2 2 2 2 2 5" xfId="28830" xr:uid="{00000000-0005-0000-0000-00001D5E0000}"/>
    <cellStyle name="40% - Accent4 4 2 2 2 2 2_OATT calc" xfId="28831" xr:uid="{00000000-0005-0000-0000-00001E5E0000}"/>
    <cellStyle name="40% - Accent4 4 2 2 2 2 3" xfId="28832" xr:uid="{00000000-0005-0000-0000-00001F5E0000}"/>
    <cellStyle name="40% - Accent4 4 2 2 2 2 3 2" xfId="28833" xr:uid="{00000000-0005-0000-0000-0000205E0000}"/>
    <cellStyle name="40% - Accent4 4 2 2 2 2 3 2 2" xfId="28834" xr:uid="{00000000-0005-0000-0000-0000215E0000}"/>
    <cellStyle name="40% - Accent4 4 2 2 2 2 3 2 3" xfId="28835" xr:uid="{00000000-0005-0000-0000-0000225E0000}"/>
    <cellStyle name="40% - Accent4 4 2 2 2 2 3 2_OATT calc" xfId="28836" xr:uid="{00000000-0005-0000-0000-0000235E0000}"/>
    <cellStyle name="40% - Accent4 4 2 2 2 2 3 3" xfId="28837" xr:uid="{00000000-0005-0000-0000-0000245E0000}"/>
    <cellStyle name="40% - Accent4 4 2 2 2 2 3 4" xfId="28838" xr:uid="{00000000-0005-0000-0000-0000255E0000}"/>
    <cellStyle name="40% - Accent4 4 2 2 2 2 3_OATT calc" xfId="28839" xr:uid="{00000000-0005-0000-0000-0000265E0000}"/>
    <cellStyle name="40% - Accent4 4 2 2 2 2 4" xfId="28840" xr:uid="{00000000-0005-0000-0000-0000275E0000}"/>
    <cellStyle name="40% - Accent4 4 2 2 2 2 4 2" xfId="28841" xr:uid="{00000000-0005-0000-0000-0000285E0000}"/>
    <cellStyle name="40% - Accent4 4 2 2 2 2 4 3" xfId="28842" xr:uid="{00000000-0005-0000-0000-0000295E0000}"/>
    <cellStyle name="40% - Accent4 4 2 2 2 2 4_OATT calc" xfId="28843" xr:uid="{00000000-0005-0000-0000-00002A5E0000}"/>
    <cellStyle name="40% - Accent4 4 2 2 2 2 5" xfId="28844" xr:uid="{00000000-0005-0000-0000-00002B5E0000}"/>
    <cellStyle name="40% - Accent4 4 2 2 2 2 6" xfId="28845" xr:uid="{00000000-0005-0000-0000-00002C5E0000}"/>
    <cellStyle name="40% - Accent4 4 2 2 2 2 7" xfId="28846" xr:uid="{00000000-0005-0000-0000-00002D5E0000}"/>
    <cellStyle name="40% - Accent4 4 2 2 2 2 8" xfId="28847" xr:uid="{00000000-0005-0000-0000-00002E5E0000}"/>
    <cellStyle name="40% - Accent4 4 2 2 2 2 9" xfId="28848" xr:uid="{00000000-0005-0000-0000-00002F5E0000}"/>
    <cellStyle name="40% - Accent4 4 2 2 2 2_OATT calc" xfId="28849" xr:uid="{00000000-0005-0000-0000-0000305E0000}"/>
    <cellStyle name="40% - Accent4 4 2 2 2 3" xfId="5830" xr:uid="{00000000-0005-0000-0000-0000315E0000}"/>
    <cellStyle name="40% - Accent4 4 2 2 2 3 2" xfId="28850" xr:uid="{00000000-0005-0000-0000-0000325E0000}"/>
    <cellStyle name="40% - Accent4 4 2 2 2 3 2 2" xfId="28851" xr:uid="{00000000-0005-0000-0000-0000335E0000}"/>
    <cellStyle name="40% - Accent4 4 2 2 2 3 2 3" xfId="28852" xr:uid="{00000000-0005-0000-0000-0000345E0000}"/>
    <cellStyle name="40% - Accent4 4 2 2 2 3 2_OATT calc" xfId="28853" xr:uid="{00000000-0005-0000-0000-0000355E0000}"/>
    <cellStyle name="40% - Accent4 4 2 2 2 3 3" xfId="28854" xr:uid="{00000000-0005-0000-0000-0000365E0000}"/>
    <cellStyle name="40% - Accent4 4 2 2 2 3 4" xfId="28855" xr:uid="{00000000-0005-0000-0000-0000375E0000}"/>
    <cellStyle name="40% - Accent4 4 2 2 2 3 5" xfId="28856" xr:uid="{00000000-0005-0000-0000-0000385E0000}"/>
    <cellStyle name="40% - Accent4 4 2 2 2 3_OATT calc" xfId="28857" xr:uid="{00000000-0005-0000-0000-0000395E0000}"/>
    <cellStyle name="40% - Accent4 4 2 2 2 4" xfId="28858" xr:uid="{00000000-0005-0000-0000-00003A5E0000}"/>
    <cellStyle name="40% - Accent4 4 2 2 2 4 2" xfId="28859" xr:uid="{00000000-0005-0000-0000-00003B5E0000}"/>
    <cellStyle name="40% - Accent4 4 2 2 2 4 2 2" xfId="28860" xr:uid="{00000000-0005-0000-0000-00003C5E0000}"/>
    <cellStyle name="40% - Accent4 4 2 2 2 4 2 3" xfId="28861" xr:uid="{00000000-0005-0000-0000-00003D5E0000}"/>
    <cellStyle name="40% - Accent4 4 2 2 2 4 2_OATT calc" xfId="28862" xr:uid="{00000000-0005-0000-0000-00003E5E0000}"/>
    <cellStyle name="40% - Accent4 4 2 2 2 4 3" xfId="28863" xr:uid="{00000000-0005-0000-0000-00003F5E0000}"/>
    <cellStyle name="40% - Accent4 4 2 2 2 4 4" xfId="28864" xr:uid="{00000000-0005-0000-0000-0000405E0000}"/>
    <cellStyle name="40% - Accent4 4 2 2 2 4_OATT calc" xfId="28865" xr:uid="{00000000-0005-0000-0000-0000415E0000}"/>
    <cellStyle name="40% - Accent4 4 2 2 2 5" xfId="28866" xr:uid="{00000000-0005-0000-0000-0000425E0000}"/>
    <cellStyle name="40% - Accent4 4 2 2 2 5 2" xfId="28867" xr:uid="{00000000-0005-0000-0000-0000435E0000}"/>
    <cellStyle name="40% - Accent4 4 2 2 2 5 3" xfId="28868" xr:uid="{00000000-0005-0000-0000-0000445E0000}"/>
    <cellStyle name="40% - Accent4 4 2 2 2 5_OATT calc" xfId="28869" xr:uid="{00000000-0005-0000-0000-0000455E0000}"/>
    <cellStyle name="40% - Accent4 4 2 2 2 6" xfId="28870" xr:uid="{00000000-0005-0000-0000-0000465E0000}"/>
    <cellStyle name="40% - Accent4 4 2 2 2 7" xfId="28871" xr:uid="{00000000-0005-0000-0000-0000475E0000}"/>
    <cellStyle name="40% - Accent4 4 2 2 2 8" xfId="28872" xr:uid="{00000000-0005-0000-0000-0000485E0000}"/>
    <cellStyle name="40% - Accent4 4 2 2 2 9" xfId="28873" xr:uid="{00000000-0005-0000-0000-0000495E0000}"/>
    <cellStyle name="40% - Accent4 4 2 2 2_OATT calc" xfId="28874" xr:uid="{00000000-0005-0000-0000-00004A5E0000}"/>
    <cellStyle name="40% - Accent4 4 2 2 3" xfId="4453" xr:uid="{00000000-0005-0000-0000-00004B5E0000}"/>
    <cellStyle name="40% - Accent4 4 2 2 3 10" xfId="28875" xr:uid="{00000000-0005-0000-0000-00004C5E0000}"/>
    <cellStyle name="40% - Accent4 4 2 2 3 11" xfId="28876" xr:uid="{00000000-0005-0000-0000-00004D5E0000}"/>
    <cellStyle name="40% - Accent4 4 2 2 3 2" xfId="28877" xr:uid="{00000000-0005-0000-0000-00004E5E0000}"/>
    <cellStyle name="40% - Accent4 4 2 2 3 2 2" xfId="28878" xr:uid="{00000000-0005-0000-0000-00004F5E0000}"/>
    <cellStyle name="40% - Accent4 4 2 2 3 2 2 2" xfId="28879" xr:uid="{00000000-0005-0000-0000-0000505E0000}"/>
    <cellStyle name="40% - Accent4 4 2 2 3 2 2 3" xfId="28880" xr:uid="{00000000-0005-0000-0000-0000515E0000}"/>
    <cellStyle name="40% - Accent4 4 2 2 3 2 2_OATT calc" xfId="28881" xr:uid="{00000000-0005-0000-0000-0000525E0000}"/>
    <cellStyle name="40% - Accent4 4 2 2 3 2 3" xfId="28882" xr:uid="{00000000-0005-0000-0000-0000535E0000}"/>
    <cellStyle name="40% - Accent4 4 2 2 3 2 4" xfId="28883" xr:uid="{00000000-0005-0000-0000-0000545E0000}"/>
    <cellStyle name="40% - Accent4 4 2 2 3 2 5" xfId="28884" xr:uid="{00000000-0005-0000-0000-0000555E0000}"/>
    <cellStyle name="40% - Accent4 4 2 2 3 2_OATT calc" xfId="28885" xr:uid="{00000000-0005-0000-0000-0000565E0000}"/>
    <cellStyle name="40% - Accent4 4 2 2 3 3" xfId="28886" xr:uid="{00000000-0005-0000-0000-0000575E0000}"/>
    <cellStyle name="40% - Accent4 4 2 2 3 3 2" xfId="28887" xr:uid="{00000000-0005-0000-0000-0000585E0000}"/>
    <cellStyle name="40% - Accent4 4 2 2 3 3 2 2" xfId="28888" xr:uid="{00000000-0005-0000-0000-0000595E0000}"/>
    <cellStyle name="40% - Accent4 4 2 2 3 3 2 3" xfId="28889" xr:uid="{00000000-0005-0000-0000-00005A5E0000}"/>
    <cellStyle name="40% - Accent4 4 2 2 3 3 2_OATT calc" xfId="28890" xr:uid="{00000000-0005-0000-0000-00005B5E0000}"/>
    <cellStyle name="40% - Accent4 4 2 2 3 3 3" xfId="28891" xr:uid="{00000000-0005-0000-0000-00005C5E0000}"/>
    <cellStyle name="40% - Accent4 4 2 2 3 3 4" xfId="28892" xr:uid="{00000000-0005-0000-0000-00005D5E0000}"/>
    <cellStyle name="40% - Accent4 4 2 2 3 3_OATT calc" xfId="28893" xr:uid="{00000000-0005-0000-0000-00005E5E0000}"/>
    <cellStyle name="40% - Accent4 4 2 2 3 4" xfId="28894" xr:uid="{00000000-0005-0000-0000-00005F5E0000}"/>
    <cellStyle name="40% - Accent4 4 2 2 3 4 2" xfId="28895" xr:uid="{00000000-0005-0000-0000-0000605E0000}"/>
    <cellStyle name="40% - Accent4 4 2 2 3 4 3" xfId="28896" xr:uid="{00000000-0005-0000-0000-0000615E0000}"/>
    <cellStyle name="40% - Accent4 4 2 2 3 4_OATT calc" xfId="28897" xr:uid="{00000000-0005-0000-0000-0000625E0000}"/>
    <cellStyle name="40% - Accent4 4 2 2 3 5" xfId="28898" xr:uid="{00000000-0005-0000-0000-0000635E0000}"/>
    <cellStyle name="40% - Accent4 4 2 2 3 6" xfId="28899" xr:uid="{00000000-0005-0000-0000-0000645E0000}"/>
    <cellStyle name="40% - Accent4 4 2 2 3 7" xfId="28900" xr:uid="{00000000-0005-0000-0000-0000655E0000}"/>
    <cellStyle name="40% - Accent4 4 2 2 3 8" xfId="28901" xr:uid="{00000000-0005-0000-0000-0000665E0000}"/>
    <cellStyle name="40% - Accent4 4 2 2 3 9" xfId="28902" xr:uid="{00000000-0005-0000-0000-0000675E0000}"/>
    <cellStyle name="40% - Accent4 4 2 2 3_OATT calc" xfId="28903" xr:uid="{00000000-0005-0000-0000-0000685E0000}"/>
    <cellStyle name="40% - Accent4 4 2 2 4" xfId="5353" xr:uid="{00000000-0005-0000-0000-0000695E0000}"/>
    <cellStyle name="40% - Accent4 4 2 2 4 2" xfId="28904" xr:uid="{00000000-0005-0000-0000-00006A5E0000}"/>
    <cellStyle name="40% - Accent4 4 2 2 4 2 2" xfId="28905" xr:uid="{00000000-0005-0000-0000-00006B5E0000}"/>
    <cellStyle name="40% - Accent4 4 2 2 4 2 3" xfId="28906" xr:uid="{00000000-0005-0000-0000-00006C5E0000}"/>
    <cellStyle name="40% - Accent4 4 2 2 4 2_OATT calc" xfId="28907" xr:uid="{00000000-0005-0000-0000-00006D5E0000}"/>
    <cellStyle name="40% - Accent4 4 2 2 4 3" xfId="28908" xr:uid="{00000000-0005-0000-0000-00006E5E0000}"/>
    <cellStyle name="40% - Accent4 4 2 2 4 4" xfId="28909" xr:uid="{00000000-0005-0000-0000-00006F5E0000}"/>
    <cellStyle name="40% - Accent4 4 2 2 4 5" xfId="28910" xr:uid="{00000000-0005-0000-0000-0000705E0000}"/>
    <cellStyle name="40% - Accent4 4 2 2 4_OATT calc" xfId="28911" xr:uid="{00000000-0005-0000-0000-0000715E0000}"/>
    <cellStyle name="40% - Accent4 4 2 2 5" xfId="28912" xr:uid="{00000000-0005-0000-0000-0000725E0000}"/>
    <cellStyle name="40% - Accent4 4 2 2 5 2" xfId="28913" xr:uid="{00000000-0005-0000-0000-0000735E0000}"/>
    <cellStyle name="40% - Accent4 4 2 2 5 2 2" xfId="28914" xr:uid="{00000000-0005-0000-0000-0000745E0000}"/>
    <cellStyle name="40% - Accent4 4 2 2 5 2 3" xfId="28915" xr:uid="{00000000-0005-0000-0000-0000755E0000}"/>
    <cellStyle name="40% - Accent4 4 2 2 5 2_OATT calc" xfId="28916" xr:uid="{00000000-0005-0000-0000-0000765E0000}"/>
    <cellStyle name="40% - Accent4 4 2 2 5 3" xfId="28917" xr:uid="{00000000-0005-0000-0000-0000775E0000}"/>
    <cellStyle name="40% - Accent4 4 2 2 5 4" xfId="28918" xr:uid="{00000000-0005-0000-0000-0000785E0000}"/>
    <cellStyle name="40% - Accent4 4 2 2 5_OATT calc" xfId="28919" xr:uid="{00000000-0005-0000-0000-0000795E0000}"/>
    <cellStyle name="40% - Accent4 4 2 2 6" xfId="28920" xr:uid="{00000000-0005-0000-0000-00007A5E0000}"/>
    <cellStyle name="40% - Accent4 4 2 2 6 2" xfId="28921" xr:uid="{00000000-0005-0000-0000-00007B5E0000}"/>
    <cellStyle name="40% - Accent4 4 2 2 6 3" xfId="28922" xr:uid="{00000000-0005-0000-0000-00007C5E0000}"/>
    <cellStyle name="40% - Accent4 4 2 2 6_OATT calc" xfId="28923" xr:uid="{00000000-0005-0000-0000-00007D5E0000}"/>
    <cellStyle name="40% - Accent4 4 2 2 7" xfId="28924" xr:uid="{00000000-0005-0000-0000-00007E5E0000}"/>
    <cellStyle name="40% - Accent4 4 2 2 8" xfId="28925" xr:uid="{00000000-0005-0000-0000-00007F5E0000}"/>
    <cellStyle name="40% - Accent4 4 2 2 9" xfId="28926" xr:uid="{00000000-0005-0000-0000-0000805E0000}"/>
    <cellStyle name="40% - Accent4 4 2 2_OATT calc" xfId="28927" xr:uid="{00000000-0005-0000-0000-0000815E0000}"/>
    <cellStyle name="40% - Accent4 4 2 3" xfId="3340" xr:uid="{00000000-0005-0000-0000-0000825E0000}"/>
    <cellStyle name="40% - Accent4 4 2 3 10" xfId="28928" xr:uid="{00000000-0005-0000-0000-0000835E0000}"/>
    <cellStyle name="40% - Accent4 4 2 3 11" xfId="28929" xr:uid="{00000000-0005-0000-0000-0000845E0000}"/>
    <cellStyle name="40% - Accent4 4 2 3 12" xfId="28930" xr:uid="{00000000-0005-0000-0000-0000855E0000}"/>
    <cellStyle name="40% - Accent4 4 2 3 2" xfId="3922" xr:uid="{00000000-0005-0000-0000-0000865E0000}"/>
    <cellStyle name="40% - Accent4 4 2 3 2 10" xfId="28931" xr:uid="{00000000-0005-0000-0000-0000875E0000}"/>
    <cellStyle name="40% - Accent4 4 2 3 2 11" xfId="28932" xr:uid="{00000000-0005-0000-0000-0000885E0000}"/>
    <cellStyle name="40% - Accent4 4 2 3 2 2" xfId="5023" xr:uid="{00000000-0005-0000-0000-0000895E0000}"/>
    <cellStyle name="40% - Accent4 4 2 3 2 2 10" xfId="28933" xr:uid="{00000000-0005-0000-0000-00008A5E0000}"/>
    <cellStyle name="40% - Accent4 4 2 3 2 2 11" xfId="28934" xr:uid="{00000000-0005-0000-0000-00008B5E0000}"/>
    <cellStyle name="40% - Accent4 4 2 3 2 2 2" xfId="28935" xr:uid="{00000000-0005-0000-0000-00008C5E0000}"/>
    <cellStyle name="40% - Accent4 4 2 3 2 2 2 2" xfId="28936" xr:uid="{00000000-0005-0000-0000-00008D5E0000}"/>
    <cellStyle name="40% - Accent4 4 2 3 2 2 2 2 2" xfId="28937" xr:uid="{00000000-0005-0000-0000-00008E5E0000}"/>
    <cellStyle name="40% - Accent4 4 2 3 2 2 2 2 3" xfId="28938" xr:uid="{00000000-0005-0000-0000-00008F5E0000}"/>
    <cellStyle name="40% - Accent4 4 2 3 2 2 2 2_OATT calc" xfId="28939" xr:uid="{00000000-0005-0000-0000-0000905E0000}"/>
    <cellStyle name="40% - Accent4 4 2 3 2 2 2 3" xfId="28940" xr:uid="{00000000-0005-0000-0000-0000915E0000}"/>
    <cellStyle name="40% - Accent4 4 2 3 2 2 2 4" xfId="28941" xr:uid="{00000000-0005-0000-0000-0000925E0000}"/>
    <cellStyle name="40% - Accent4 4 2 3 2 2 2 5" xfId="28942" xr:uid="{00000000-0005-0000-0000-0000935E0000}"/>
    <cellStyle name="40% - Accent4 4 2 3 2 2 2_OATT calc" xfId="28943" xr:uid="{00000000-0005-0000-0000-0000945E0000}"/>
    <cellStyle name="40% - Accent4 4 2 3 2 2 3" xfId="28944" xr:uid="{00000000-0005-0000-0000-0000955E0000}"/>
    <cellStyle name="40% - Accent4 4 2 3 2 2 3 2" xfId="28945" xr:uid="{00000000-0005-0000-0000-0000965E0000}"/>
    <cellStyle name="40% - Accent4 4 2 3 2 2 3 2 2" xfId="28946" xr:uid="{00000000-0005-0000-0000-0000975E0000}"/>
    <cellStyle name="40% - Accent4 4 2 3 2 2 3 2 3" xfId="28947" xr:uid="{00000000-0005-0000-0000-0000985E0000}"/>
    <cellStyle name="40% - Accent4 4 2 3 2 2 3 2_OATT calc" xfId="28948" xr:uid="{00000000-0005-0000-0000-0000995E0000}"/>
    <cellStyle name="40% - Accent4 4 2 3 2 2 3 3" xfId="28949" xr:uid="{00000000-0005-0000-0000-00009A5E0000}"/>
    <cellStyle name="40% - Accent4 4 2 3 2 2 3 4" xfId="28950" xr:uid="{00000000-0005-0000-0000-00009B5E0000}"/>
    <cellStyle name="40% - Accent4 4 2 3 2 2 3_OATT calc" xfId="28951" xr:uid="{00000000-0005-0000-0000-00009C5E0000}"/>
    <cellStyle name="40% - Accent4 4 2 3 2 2 4" xfId="28952" xr:uid="{00000000-0005-0000-0000-00009D5E0000}"/>
    <cellStyle name="40% - Accent4 4 2 3 2 2 4 2" xfId="28953" xr:uid="{00000000-0005-0000-0000-00009E5E0000}"/>
    <cellStyle name="40% - Accent4 4 2 3 2 2 4 3" xfId="28954" xr:uid="{00000000-0005-0000-0000-00009F5E0000}"/>
    <cellStyle name="40% - Accent4 4 2 3 2 2 4_OATT calc" xfId="28955" xr:uid="{00000000-0005-0000-0000-0000A05E0000}"/>
    <cellStyle name="40% - Accent4 4 2 3 2 2 5" xfId="28956" xr:uid="{00000000-0005-0000-0000-0000A15E0000}"/>
    <cellStyle name="40% - Accent4 4 2 3 2 2 6" xfId="28957" xr:uid="{00000000-0005-0000-0000-0000A25E0000}"/>
    <cellStyle name="40% - Accent4 4 2 3 2 2 7" xfId="28958" xr:uid="{00000000-0005-0000-0000-0000A35E0000}"/>
    <cellStyle name="40% - Accent4 4 2 3 2 2 8" xfId="28959" xr:uid="{00000000-0005-0000-0000-0000A45E0000}"/>
    <cellStyle name="40% - Accent4 4 2 3 2 2 9" xfId="28960" xr:uid="{00000000-0005-0000-0000-0000A55E0000}"/>
    <cellStyle name="40% - Accent4 4 2 3 2 2_OATT calc" xfId="28961" xr:uid="{00000000-0005-0000-0000-0000A65E0000}"/>
    <cellStyle name="40% - Accent4 4 2 3 2 3" xfId="5978" xr:uid="{00000000-0005-0000-0000-0000A75E0000}"/>
    <cellStyle name="40% - Accent4 4 2 3 2 3 2" xfId="28962" xr:uid="{00000000-0005-0000-0000-0000A85E0000}"/>
    <cellStyle name="40% - Accent4 4 2 3 2 3 2 2" xfId="28963" xr:uid="{00000000-0005-0000-0000-0000A95E0000}"/>
    <cellStyle name="40% - Accent4 4 2 3 2 3 2 3" xfId="28964" xr:uid="{00000000-0005-0000-0000-0000AA5E0000}"/>
    <cellStyle name="40% - Accent4 4 2 3 2 3 2_OATT calc" xfId="28965" xr:uid="{00000000-0005-0000-0000-0000AB5E0000}"/>
    <cellStyle name="40% - Accent4 4 2 3 2 3 3" xfId="28966" xr:uid="{00000000-0005-0000-0000-0000AC5E0000}"/>
    <cellStyle name="40% - Accent4 4 2 3 2 3 4" xfId="28967" xr:uid="{00000000-0005-0000-0000-0000AD5E0000}"/>
    <cellStyle name="40% - Accent4 4 2 3 2 3 5" xfId="28968" xr:uid="{00000000-0005-0000-0000-0000AE5E0000}"/>
    <cellStyle name="40% - Accent4 4 2 3 2 3_OATT calc" xfId="28969" xr:uid="{00000000-0005-0000-0000-0000AF5E0000}"/>
    <cellStyle name="40% - Accent4 4 2 3 2 4" xfId="28970" xr:uid="{00000000-0005-0000-0000-0000B05E0000}"/>
    <cellStyle name="40% - Accent4 4 2 3 2 4 2" xfId="28971" xr:uid="{00000000-0005-0000-0000-0000B15E0000}"/>
    <cellStyle name="40% - Accent4 4 2 3 2 4 2 2" xfId="28972" xr:uid="{00000000-0005-0000-0000-0000B25E0000}"/>
    <cellStyle name="40% - Accent4 4 2 3 2 4 2 3" xfId="28973" xr:uid="{00000000-0005-0000-0000-0000B35E0000}"/>
    <cellStyle name="40% - Accent4 4 2 3 2 4 2_OATT calc" xfId="28974" xr:uid="{00000000-0005-0000-0000-0000B45E0000}"/>
    <cellStyle name="40% - Accent4 4 2 3 2 4 3" xfId="28975" xr:uid="{00000000-0005-0000-0000-0000B55E0000}"/>
    <cellStyle name="40% - Accent4 4 2 3 2 4 4" xfId="28976" xr:uid="{00000000-0005-0000-0000-0000B65E0000}"/>
    <cellStyle name="40% - Accent4 4 2 3 2 4_OATT calc" xfId="28977" xr:uid="{00000000-0005-0000-0000-0000B75E0000}"/>
    <cellStyle name="40% - Accent4 4 2 3 2 5" xfId="28978" xr:uid="{00000000-0005-0000-0000-0000B85E0000}"/>
    <cellStyle name="40% - Accent4 4 2 3 2 5 2" xfId="28979" xr:uid="{00000000-0005-0000-0000-0000B95E0000}"/>
    <cellStyle name="40% - Accent4 4 2 3 2 5 3" xfId="28980" xr:uid="{00000000-0005-0000-0000-0000BA5E0000}"/>
    <cellStyle name="40% - Accent4 4 2 3 2 5_OATT calc" xfId="28981" xr:uid="{00000000-0005-0000-0000-0000BB5E0000}"/>
    <cellStyle name="40% - Accent4 4 2 3 2 6" xfId="28982" xr:uid="{00000000-0005-0000-0000-0000BC5E0000}"/>
    <cellStyle name="40% - Accent4 4 2 3 2 7" xfId="28983" xr:uid="{00000000-0005-0000-0000-0000BD5E0000}"/>
    <cellStyle name="40% - Accent4 4 2 3 2 8" xfId="28984" xr:uid="{00000000-0005-0000-0000-0000BE5E0000}"/>
    <cellStyle name="40% - Accent4 4 2 3 2 9" xfId="28985" xr:uid="{00000000-0005-0000-0000-0000BF5E0000}"/>
    <cellStyle name="40% - Accent4 4 2 3 2_OATT calc" xfId="28986" xr:uid="{00000000-0005-0000-0000-0000C05E0000}"/>
    <cellStyle name="40% - Accent4 4 2 3 3" xfId="4605" xr:uid="{00000000-0005-0000-0000-0000C15E0000}"/>
    <cellStyle name="40% - Accent4 4 2 3 3 10" xfId="28987" xr:uid="{00000000-0005-0000-0000-0000C25E0000}"/>
    <cellStyle name="40% - Accent4 4 2 3 3 11" xfId="28988" xr:uid="{00000000-0005-0000-0000-0000C35E0000}"/>
    <cellStyle name="40% - Accent4 4 2 3 3 2" xfId="28989" xr:uid="{00000000-0005-0000-0000-0000C45E0000}"/>
    <cellStyle name="40% - Accent4 4 2 3 3 2 2" xfId="28990" xr:uid="{00000000-0005-0000-0000-0000C55E0000}"/>
    <cellStyle name="40% - Accent4 4 2 3 3 2 2 2" xfId="28991" xr:uid="{00000000-0005-0000-0000-0000C65E0000}"/>
    <cellStyle name="40% - Accent4 4 2 3 3 2 2 3" xfId="28992" xr:uid="{00000000-0005-0000-0000-0000C75E0000}"/>
    <cellStyle name="40% - Accent4 4 2 3 3 2 2_OATT calc" xfId="28993" xr:uid="{00000000-0005-0000-0000-0000C85E0000}"/>
    <cellStyle name="40% - Accent4 4 2 3 3 2 3" xfId="28994" xr:uid="{00000000-0005-0000-0000-0000C95E0000}"/>
    <cellStyle name="40% - Accent4 4 2 3 3 2 4" xfId="28995" xr:uid="{00000000-0005-0000-0000-0000CA5E0000}"/>
    <cellStyle name="40% - Accent4 4 2 3 3 2 5" xfId="28996" xr:uid="{00000000-0005-0000-0000-0000CB5E0000}"/>
    <cellStyle name="40% - Accent4 4 2 3 3 2_OATT calc" xfId="28997" xr:uid="{00000000-0005-0000-0000-0000CC5E0000}"/>
    <cellStyle name="40% - Accent4 4 2 3 3 3" xfId="28998" xr:uid="{00000000-0005-0000-0000-0000CD5E0000}"/>
    <cellStyle name="40% - Accent4 4 2 3 3 3 2" xfId="28999" xr:uid="{00000000-0005-0000-0000-0000CE5E0000}"/>
    <cellStyle name="40% - Accent4 4 2 3 3 3 2 2" xfId="29000" xr:uid="{00000000-0005-0000-0000-0000CF5E0000}"/>
    <cellStyle name="40% - Accent4 4 2 3 3 3 2 3" xfId="29001" xr:uid="{00000000-0005-0000-0000-0000D05E0000}"/>
    <cellStyle name="40% - Accent4 4 2 3 3 3 2_OATT calc" xfId="29002" xr:uid="{00000000-0005-0000-0000-0000D15E0000}"/>
    <cellStyle name="40% - Accent4 4 2 3 3 3 3" xfId="29003" xr:uid="{00000000-0005-0000-0000-0000D25E0000}"/>
    <cellStyle name="40% - Accent4 4 2 3 3 3 4" xfId="29004" xr:uid="{00000000-0005-0000-0000-0000D35E0000}"/>
    <cellStyle name="40% - Accent4 4 2 3 3 3_OATT calc" xfId="29005" xr:uid="{00000000-0005-0000-0000-0000D45E0000}"/>
    <cellStyle name="40% - Accent4 4 2 3 3 4" xfId="29006" xr:uid="{00000000-0005-0000-0000-0000D55E0000}"/>
    <cellStyle name="40% - Accent4 4 2 3 3 4 2" xfId="29007" xr:uid="{00000000-0005-0000-0000-0000D65E0000}"/>
    <cellStyle name="40% - Accent4 4 2 3 3 4 3" xfId="29008" xr:uid="{00000000-0005-0000-0000-0000D75E0000}"/>
    <cellStyle name="40% - Accent4 4 2 3 3 4_OATT calc" xfId="29009" xr:uid="{00000000-0005-0000-0000-0000D85E0000}"/>
    <cellStyle name="40% - Accent4 4 2 3 3 5" xfId="29010" xr:uid="{00000000-0005-0000-0000-0000D95E0000}"/>
    <cellStyle name="40% - Accent4 4 2 3 3 6" xfId="29011" xr:uid="{00000000-0005-0000-0000-0000DA5E0000}"/>
    <cellStyle name="40% - Accent4 4 2 3 3 7" xfId="29012" xr:uid="{00000000-0005-0000-0000-0000DB5E0000}"/>
    <cellStyle name="40% - Accent4 4 2 3 3 8" xfId="29013" xr:uid="{00000000-0005-0000-0000-0000DC5E0000}"/>
    <cellStyle name="40% - Accent4 4 2 3 3 9" xfId="29014" xr:uid="{00000000-0005-0000-0000-0000DD5E0000}"/>
    <cellStyle name="40% - Accent4 4 2 3 3_OATT calc" xfId="29015" xr:uid="{00000000-0005-0000-0000-0000DE5E0000}"/>
    <cellStyle name="40% - Accent4 4 2 3 4" xfId="5505" xr:uid="{00000000-0005-0000-0000-0000DF5E0000}"/>
    <cellStyle name="40% - Accent4 4 2 3 4 2" xfId="29016" xr:uid="{00000000-0005-0000-0000-0000E05E0000}"/>
    <cellStyle name="40% - Accent4 4 2 3 4 2 2" xfId="29017" xr:uid="{00000000-0005-0000-0000-0000E15E0000}"/>
    <cellStyle name="40% - Accent4 4 2 3 4 2 3" xfId="29018" xr:uid="{00000000-0005-0000-0000-0000E25E0000}"/>
    <cellStyle name="40% - Accent4 4 2 3 4 2_OATT calc" xfId="29019" xr:uid="{00000000-0005-0000-0000-0000E35E0000}"/>
    <cellStyle name="40% - Accent4 4 2 3 4 3" xfId="29020" xr:uid="{00000000-0005-0000-0000-0000E45E0000}"/>
    <cellStyle name="40% - Accent4 4 2 3 4 4" xfId="29021" xr:uid="{00000000-0005-0000-0000-0000E55E0000}"/>
    <cellStyle name="40% - Accent4 4 2 3 4 5" xfId="29022" xr:uid="{00000000-0005-0000-0000-0000E65E0000}"/>
    <cellStyle name="40% - Accent4 4 2 3 4_OATT calc" xfId="29023" xr:uid="{00000000-0005-0000-0000-0000E75E0000}"/>
    <cellStyle name="40% - Accent4 4 2 3 5" xfId="29024" xr:uid="{00000000-0005-0000-0000-0000E85E0000}"/>
    <cellStyle name="40% - Accent4 4 2 3 5 2" xfId="29025" xr:uid="{00000000-0005-0000-0000-0000E95E0000}"/>
    <cellStyle name="40% - Accent4 4 2 3 5 2 2" xfId="29026" xr:uid="{00000000-0005-0000-0000-0000EA5E0000}"/>
    <cellStyle name="40% - Accent4 4 2 3 5 2 3" xfId="29027" xr:uid="{00000000-0005-0000-0000-0000EB5E0000}"/>
    <cellStyle name="40% - Accent4 4 2 3 5 2_OATT calc" xfId="29028" xr:uid="{00000000-0005-0000-0000-0000EC5E0000}"/>
    <cellStyle name="40% - Accent4 4 2 3 5 3" xfId="29029" xr:uid="{00000000-0005-0000-0000-0000ED5E0000}"/>
    <cellStyle name="40% - Accent4 4 2 3 5 4" xfId="29030" xr:uid="{00000000-0005-0000-0000-0000EE5E0000}"/>
    <cellStyle name="40% - Accent4 4 2 3 5_OATT calc" xfId="29031" xr:uid="{00000000-0005-0000-0000-0000EF5E0000}"/>
    <cellStyle name="40% - Accent4 4 2 3 6" xfId="29032" xr:uid="{00000000-0005-0000-0000-0000F05E0000}"/>
    <cellStyle name="40% - Accent4 4 2 3 6 2" xfId="29033" xr:uid="{00000000-0005-0000-0000-0000F15E0000}"/>
    <cellStyle name="40% - Accent4 4 2 3 6 3" xfId="29034" xr:uid="{00000000-0005-0000-0000-0000F25E0000}"/>
    <cellStyle name="40% - Accent4 4 2 3 6_OATT calc" xfId="29035" xr:uid="{00000000-0005-0000-0000-0000F35E0000}"/>
    <cellStyle name="40% - Accent4 4 2 3 7" xfId="29036" xr:uid="{00000000-0005-0000-0000-0000F45E0000}"/>
    <cellStyle name="40% - Accent4 4 2 3 8" xfId="29037" xr:uid="{00000000-0005-0000-0000-0000F55E0000}"/>
    <cellStyle name="40% - Accent4 4 2 3 9" xfId="29038" xr:uid="{00000000-0005-0000-0000-0000F65E0000}"/>
    <cellStyle name="40% - Accent4 4 2 3_OATT calc" xfId="29039" xr:uid="{00000000-0005-0000-0000-0000F75E0000}"/>
    <cellStyle name="40% - Accent4 4 2 4" xfId="3652" xr:uid="{00000000-0005-0000-0000-0000F85E0000}"/>
    <cellStyle name="40% - Accent4 4 2 4 10" xfId="29040" xr:uid="{00000000-0005-0000-0000-0000F95E0000}"/>
    <cellStyle name="40% - Accent4 4 2 4 11" xfId="29041" xr:uid="{00000000-0005-0000-0000-0000FA5E0000}"/>
    <cellStyle name="40% - Accent4 4 2 4 2" xfId="4753" xr:uid="{00000000-0005-0000-0000-0000FB5E0000}"/>
    <cellStyle name="40% - Accent4 4 2 4 2 10" xfId="29042" xr:uid="{00000000-0005-0000-0000-0000FC5E0000}"/>
    <cellStyle name="40% - Accent4 4 2 4 2 11" xfId="29043" xr:uid="{00000000-0005-0000-0000-0000FD5E0000}"/>
    <cellStyle name="40% - Accent4 4 2 4 2 2" xfId="29044" xr:uid="{00000000-0005-0000-0000-0000FE5E0000}"/>
    <cellStyle name="40% - Accent4 4 2 4 2 2 2" xfId="29045" xr:uid="{00000000-0005-0000-0000-0000FF5E0000}"/>
    <cellStyle name="40% - Accent4 4 2 4 2 2 2 2" xfId="29046" xr:uid="{00000000-0005-0000-0000-0000005F0000}"/>
    <cellStyle name="40% - Accent4 4 2 4 2 2 2 3" xfId="29047" xr:uid="{00000000-0005-0000-0000-0000015F0000}"/>
    <cellStyle name="40% - Accent4 4 2 4 2 2 2_OATT calc" xfId="29048" xr:uid="{00000000-0005-0000-0000-0000025F0000}"/>
    <cellStyle name="40% - Accent4 4 2 4 2 2 3" xfId="29049" xr:uid="{00000000-0005-0000-0000-0000035F0000}"/>
    <cellStyle name="40% - Accent4 4 2 4 2 2 4" xfId="29050" xr:uid="{00000000-0005-0000-0000-0000045F0000}"/>
    <cellStyle name="40% - Accent4 4 2 4 2 2 5" xfId="29051" xr:uid="{00000000-0005-0000-0000-0000055F0000}"/>
    <cellStyle name="40% - Accent4 4 2 4 2 2_OATT calc" xfId="29052" xr:uid="{00000000-0005-0000-0000-0000065F0000}"/>
    <cellStyle name="40% - Accent4 4 2 4 2 3" xfId="29053" xr:uid="{00000000-0005-0000-0000-0000075F0000}"/>
    <cellStyle name="40% - Accent4 4 2 4 2 3 2" xfId="29054" xr:uid="{00000000-0005-0000-0000-0000085F0000}"/>
    <cellStyle name="40% - Accent4 4 2 4 2 3 2 2" xfId="29055" xr:uid="{00000000-0005-0000-0000-0000095F0000}"/>
    <cellStyle name="40% - Accent4 4 2 4 2 3 2 3" xfId="29056" xr:uid="{00000000-0005-0000-0000-00000A5F0000}"/>
    <cellStyle name="40% - Accent4 4 2 4 2 3 2_OATT calc" xfId="29057" xr:uid="{00000000-0005-0000-0000-00000B5F0000}"/>
    <cellStyle name="40% - Accent4 4 2 4 2 3 3" xfId="29058" xr:uid="{00000000-0005-0000-0000-00000C5F0000}"/>
    <cellStyle name="40% - Accent4 4 2 4 2 3 4" xfId="29059" xr:uid="{00000000-0005-0000-0000-00000D5F0000}"/>
    <cellStyle name="40% - Accent4 4 2 4 2 3_OATT calc" xfId="29060" xr:uid="{00000000-0005-0000-0000-00000E5F0000}"/>
    <cellStyle name="40% - Accent4 4 2 4 2 4" xfId="29061" xr:uid="{00000000-0005-0000-0000-00000F5F0000}"/>
    <cellStyle name="40% - Accent4 4 2 4 2 4 2" xfId="29062" xr:uid="{00000000-0005-0000-0000-0000105F0000}"/>
    <cellStyle name="40% - Accent4 4 2 4 2 4 3" xfId="29063" xr:uid="{00000000-0005-0000-0000-0000115F0000}"/>
    <cellStyle name="40% - Accent4 4 2 4 2 4_OATT calc" xfId="29064" xr:uid="{00000000-0005-0000-0000-0000125F0000}"/>
    <cellStyle name="40% - Accent4 4 2 4 2 5" xfId="29065" xr:uid="{00000000-0005-0000-0000-0000135F0000}"/>
    <cellStyle name="40% - Accent4 4 2 4 2 6" xfId="29066" xr:uid="{00000000-0005-0000-0000-0000145F0000}"/>
    <cellStyle name="40% - Accent4 4 2 4 2 7" xfId="29067" xr:uid="{00000000-0005-0000-0000-0000155F0000}"/>
    <cellStyle name="40% - Accent4 4 2 4 2 8" xfId="29068" xr:uid="{00000000-0005-0000-0000-0000165F0000}"/>
    <cellStyle name="40% - Accent4 4 2 4 2 9" xfId="29069" xr:uid="{00000000-0005-0000-0000-0000175F0000}"/>
    <cellStyle name="40% - Accent4 4 2 4 2_OATT calc" xfId="29070" xr:uid="{00000000-0005-0000-0000-0000185F0000}"/>
    <cellStyle name="40% - Accent4 4 2 4 3" xfId="5714" xr:uid="{00000000-0005-0000-0000-0000195F0000}"/>
    <cellStyle name="40% - Accent4 4 2 4 3 2" xfId="29071" xr:uid="{00000000-0005-0000-0000-00001A5F0000}"/>
    <cellStyle name="40% - Accent4 4 2 4 3 2 2" xfId="29072" xr:uid="{00000000-0005-0000-0000-00001B5F0000}"/>
    <cellStyle name="40% - Accent4 4 2 4 3 2 3" xfId="29073" xr:uid="{00000000-0005-0000-0000-00001C5F0000}"/>
    <cellStyle name="40% - Accent4 4 2 4 3 2_OATT calc" xfId="29074" xr:uid="{00000000-0005-0000-0000-00001D5F0000}"/>
    <cellStyle name="40% - Accent4 4 2 4 3 3" xfId="29075" xr:uid="{00000000-0005-0000-0000-00001E5F0000}"/>
    <cellStyle name="40% - Accent4 4 2 4 3 4" xfId="29076" xr:uid="{00000000-0005-0000-0000-00001F5F0000}"/>
    <cellStyle name="40% - Accent4 4 2 4 3 5" xfId="29077" xr:uid="{00000000-0005-0000-0000-0000205F0000}"/>
    <cellStyle name="40% - Accent4 4 2 4 3_OATT calc" xfId="29078" xr:uid="{00000000-0005-0000-0000-0000215F0000}"/>
    <cellStyle name="40% - Accent4 4 2 4 4" xfId="29079" xr:uid="{00000000-0005-0000-0000-0000225F0000}"/>
    <cellStyle name="40% - Accent4 4 2 4 4 2" xfId="29080" xr:uid="{00000000-0005-0000-0000-0000235F0000}"/>
    <cellStyle name="40% - Accent4 4 2 4 4 2 2" xfId="29081" xr:uid="{00000000-0005-0000-0000-0000245F0000}"/>
    <cellStyle name="40% - Accent4 4 2 4 4 2 3" xfId="29082" xr:uid="{00000000-0005-0000-0000-0000255F0000}"/>
    <cellStyle name="40% - Accent4 4 2 4 4 2_OATT calc" xfId="29083" xr:uid="{00000000-0005-0000-0000-0000265F0000}"/>
    <cellStyle name="40% - Accent4 4 2 4 4 3" xfId="29084" xr:uid="{00000000-0005-0000-0000-0000275F0000}"/>
    <cellStyle name="40% - Accent4 4 2 4 4 4" xfId="29085" xr:uid="{00000000-0005-0000-0000-0000285F0000}"/>
    <cellStyle name="40% - Accent4 4 2 4 4_OATT calc" xfId="29086" xr:uid="{00000000-0005-0000-0000-0000295F0000}"/>
    <cellStyle name="40% - Accent4 4 2 4 5" xfId="29087" xr:uid="{00000000-0005-0000-0000-00002A5F0000}"/>
    <cellStyle name="40% - Accent4 4 2 4 5 2" xfId="29088" xr:uid="{00000000-0005-0000-0000-00002B5F0000}"/>
    <cellStyle name="40% - Accent4 4 2 4 5 3" xfId="29089" xr:uid="{00000000-0005-0000-0000-00002C5F0000}"/>
    <cellStyle name="40% - Accent4 4 2 4 5_OATT calc" xfId="29090" xr:uid="{00000000-0005-0000-0000-00002D5F0000}"/>
    <cellStyle name="40% - Accent4 4 2 4 6" xfId="29091" xr:uid="{00000000-0005-0000-0000-00002E5F0000}"/>
    <cellStyle name="40% - Accent4 4 2 4 7" xfId="29092" xr:uid="{00000000-0005-0000-0000-00002F5F0000}"/>
    <cellStyle name="40% - Accent4 4 2 4 8" xfId="29093" xr:uid="{00000000-0005-0000-0000-0000305F0000}"/>
    <cellStyle name="40% - Accent4 4 2 4 9" xfId="29094" xr:uid="{00000000-0005-0000-0000-0000315F0000}"/>
    <cellStyle name="40% - Accent4 4 2 4_OATT calc" xfId="29095" xr:uid="{00000000-0005-0000-0000-0000325F0000}"/>
    <cellStyle name="40% - Accent4 4 2 5" xfId="4335" xr:uid="{00000000-0005-0000-0000-0000335F0000}"/>
    <cellStyle name="40% - Accent4 4 2 5 10" xfId="29096" xr:uid="{00000000-0005-0000-0000-0000345F0000}"/>
    <cellStyle name="40% - Accent4 4 2 5 11" xfId="29097" xr:uid="{00000000-0005-0000-0000-0000355F0000}"/>
    <cellStyle name="40% - Accent4 4 2 5 2" xfId="29098" xr:uid="{00000000-0005-0000-0000-0000365F0000}"/>
    <cellStyle name="40% - Accent4 4 2 5 2 2" xfId="29099" xr:uid="{00000000-0005-0000-0000-0000375F0000}"/>
    <cellStyle name="40% - Accent4 4 2 5 2 2 2" xfId="29100" xr:uid="{00000000-0005-0000-0000-0000385F0000}"/>
    <cellStyle name="40% - Accent4 4 2 5 2 2 3" xfId="29101" xr:uid="{00000000-0005-0000-0000-0000395F0000}"/>
    <cellStyle name="40% - Accent4 4 2 5 2 2_OATT calc" xfId="29102" xr:uid="{00000000-0005-0000-0000-00003A5F0000}"/>
    <cellStyle name="40% - Accent4 4 2 5 2 3" xfId="29103" xr:uid="{00000000-0005-0000-0000-00003B5F0000}"/>
    <cellStyle name="40% - Accent4 4 2 5 2 4" xfId="29104" xr:uid="{00000000-0005-0000-0000-00003C5F0000}"/>
    <cellStyle name="40% - Accent4 4 2 5 2 5" xfId="29105" xr:uid="{00000000-0005-0000-0000-00003D5F0000}"/>
    <cellStyle name="40% - Accent4 4 2 5 2_OATT calc" xfId="29106" xr:uid="{00000000-0005-0000-0000-00003E5F0000}"/>
    <cellStyle name="40% - Accent4 4 2 5 3" xfId="29107" xr:uid="{00000000-0005-0000-0000-00003F5F0000}"/>
    <cellStyle name="40% - Accent4 4 2 5 3 2" xfId="29108" xr:uid="{00000000-0005-0000-0000-0000405F0000}"/>
    <cellStyle name="40% - Accent4 4 2 5 3 2 2" xfId="29109" xr:uid="{00000000-0005-0000-0000-0000415F0000}"/>
    <cellStyle name="40% - Accent4 4 2 5 3 2 3" xfId="29110" xr:uid="{00000000-0005-0000-0000-0000425F0000}"/>
    <cellStyle name="40% - Accent4 4 2 5 3 2_OATT calc" xfId="29111" xr:uid="{00000000-0005-0000-0000-0000435F0000}"/>
    <cellStyle name="40% - Accent4 4 2 5 3 3" xfId="29112" xr:uid="{00000000-0005-0000-0000-0000445F0000}"/>
    <cellStyle name="40% - Accent4 4 2 5 3 4" xfId="29113" xr:uid="{00000000-0005-0000-0000-0000455F0000}"/>
    <cellStyle name="40% - Accent4 4 2 5 3_OATT calc" xfId="29114" xr:uid="{00000000-0005-0000-0000-0000465F0000}"/>
    <cellStyle name="40% - Accent4 4 2 5 4" xfId="29115" xr:uid="{00000000-0005-0000-0000-0000475F0000}"/>
    <cellStyle name="40% - Accent4 4 2 5 4 2" xfId="29116" xr:uid="{00000000-0005-0000-0000-0000485F0000}"/>
    <cellStyle name="40% - Accent4 4 2 5 4 3" xfId="29117" xr:uid="{00000000-0005-0000-0000-0000495F0000}"/>
    <cellStyle name="40% - Accent4 4 2 5 4_OATT calc" xfId="29118" xr:uid="{00000000-0005-0000-0000-00004A5F0000}"/>
    <cellStyle name="40% - Accent4 4 2 5 5" xfId="29119" xr:uid="{00000000-0005-0000-0000-00004B5F0000}"/>
    <cellStyle name="40% - Accent4 4 2 5 6" xfId="29120" xr:uid="{00000000-0005-0000-0000-00004C5F0000}"/>
    <cellStyle name="40% - Accent4 4 2 5 7" xfId="29121" xr:uid="{00000000-0005-0000-0000-00004D5F0000}"/>
    <cellStyle name="40% - Accent4 4 2 5 8" xfId="29122" xr:uid="{00000000-0005-0000-0000-00004E5F0000}"/>
    <cellStyle name="40% - Accent4 4 2 5 9" xfId="29123" xr:uid="{00000000-0005-0000-0000-00004F5F0000}"/>
    <cellStyle name="40% - Accent4 4 2 5_OATT calc" xfId="29124" xr:uid="{00000000-0005-0000-0000-0000505F0000}"/>
    <cellStyle name="40% - Accent4 4 2 6" xfId="5235" xr:uid="{00000000-0005-0000-0000-0000515F0000}"/>
    <cellStyle name="40% - Accent4 4 2 6 2" xfId="29125" xr:uid="{00000000-0005-0000-0000-0000525F0000}"/>
    <cellStyle name="40% - Accent4 4 2 6 2 2" xfId="29126" xr:uid="{00000000-0005-0000-0000-0000535F0000}"/>
    <cellStyle name="40% - Accent4 4 2 6 2 3" xfId="29127" xr:uid="{00000000-0005-0000-0000-0000545F0000}"/>
    <cellStyle name="40% - Accent4 4 2 6 2_OATT calc" xfId="29128" xr:uid="{00000000-0005-0000-0000-0000555F0000}"/>
    <cellStyle name="40% - Accent4 4 2 6 3" xfId="29129" xr:uid="{00000000-0005-0000-0000-0000565F0000}"/>
    <cellStyle name="40% - Accent4 4 2 6 4" xfId="29130" xr:uid="{00000000-0005-0000-0000-0000575F0000}"/>
    <cellStyle name="40% - Accent4 4 2 6 5" xfId="29131" xr:uid="{00000000-0005-0000-0000-0000585F0000}"/>
    <cellStyle name="40% - Accent4 4 2 6_OATT calc" xfId="29132" xr:uid="{00000000-0005-0000-0000-0000595F0000}"/>
    <cellStyle name="40% - Accent4 4 2 7" xfId="29133" xr:uid="{00000000-0005-0000-0000-00005A5F0000}"/>
    <cellStyle name="40% - Accent4 4 2 7 2" xfId="29134" xr:uid="{00000000-0005-0000-0000-00005B5F0000}"/>
    <cellStyle name="40% - Accent4 4 2 7 2 2" xfId="29135" xr:uid="{00000000-0005-0000-0000-00005C5F0000}"/>
    <cellStyle name="40% - Accent4 4 2 7 2 3" xfId="29136" xr:uid="{00000000-0005-0000-0000-00005D5F0000}"/>
    <cellStyle name="40% - Accent4 4 2 7 2_OATT calc" xfId="29137" xr:uid="{00000000-0005-0000-0000-00005E5F0000}"/>
    <cellStyle name="40% - Accent4 4 2 7 3" xfId="29138" xr:uid="{00000000-0005-0000-0000-00005F5F0000}"/>
    <cellStyle name="40% - Accent4 4 2 7 4" xfId="29139" xr:uid="{00000000-0005-0000-0000-0000605F0000}"/>
    <cellStyle name="40% - Accent4 4 2 7_OATT calc" xfId="29140" xr:uid="{00000000-0005-0000-0000-0000615F0000}"/>
    <cellStyle name="40% - Accent4 4 2 8" xfId="29141" xr:uid="{00000000-0005-0000-0000-0000625F0000}"/>
    <cellStyle name="40% - Accent4 4 2 8 2" xfId="29142" xr:uid="{00000000-0005-0000-0000-0000635F0000}"/>
    <cellStyle name="40% - Accent4 4 2 8 3" xfId="29143" xr:uid="{00000000-0005-0000-0000-0000645F0000}"/>
    <cellStyle name="40% - Accent4 4 2 8_OATT calc" xfId="29144" xr:uid="{00000000-0005-0000-0000-0000655F0000}"/>
    <cellStyle name="40% - Accent4 4 2 9" xfId="29145" xr:uid="{00000000-0005-0000-0000-0000665F0000}"/>
    <cellStyle name="40% - Accent4 4 2_OATT calc" xfId="29146" xr:uid="{00000000-0005-0000-0000-0000675F0000}"/>
    <cellStyle name="40% - Accent4 4 3" xfId="3148" xr:uid="{00000000-0005-0000-0000-0000685F0000}"/>
    <cellStyle name="40% - Accent4 4 3 10" xfId="29147" xr:uid="{00000000-0005-0000-0000-0000695F0000}"/>
    <cellStyle name="40% - Accent4 4 3 11" xfId="29148" xr:uid="{00000000-0005-0000-0000-00006A5F0000}"/>
    <cellStyle name="40% - Accent4 4 3 12" xfId="29149" xr:uid="{00000000-0005-0000-0000-00006B5F0000}"/>
    <cellStyle name="40% - Accent4 4 3 2" xfId="3734" xr:uid="{00000000-0005-0000-0000-00006C5F0000}"/>
    <cellStyle name="40% - Accent4 4 3 2 10" xfId="29150" xr:uid="{00000000-0005-0000-0000-00006D5F0000}"/>
    <cellStyle name="40% - Accent4 4 3 2 11" xfId="29151" xr:uid="{00000000-0005-0000-0000-00006E5F0000}"/>
    <cellStyle name="40% - Accent4 4 3 2 2" xfId="4835" xr:uid="{00000000-0005-0000-0000-00006F5F0000}"/>
    <cellStyle name="40% - Accent4 4 3 2 2 10" xfId="29152" xr:uid="{00000000-0005-0000-0000-0000705F0000}"/>
    <cellStyle name="40% - Accent4 4 3 2 2 11" xfId="29153" xr:uid="{00000000-0005-0000-0000-0000715F0000}"/>
    <cellStyle name="40% - Accent4 4 3 2 2 2" xfId="29154" xr:uid="{00000000-0005-0000-0000-0000725F0000}"/>
    <cellStyle name="40% - Accent4 4 3 2 2 2 2" xfId="29155" xr:uid="{00000000-0005-0000-0000-0000735F0000}"/>
    <cellStyle name="40% - Accent4 4 3 2 2 2 2 2" xfId="29156" xr:uid="{00000000-0005-0000-0000-0000745F0000}"/>
    <cellStyle name="40% - Accent4 4 3 2 2 2 2 3" xfId="29157" xr:uid="{00000000-0005-0000-0000-0000755F0000}"/>
    <cellStyle name="40% - Accent4 4 3 2 2 2 2_OATT calc" xfId="29158" xr:uid="{00000000-0005-0000-0000-0000765F0000}"/>
    <cellStyle name="40% - Accent4 4 3 2 2 2 3" xfId="29159" xr:uid="{00000000-0005-0000-0000-0000775F0000}"/>
    <cellStyle name="40% - Accent4 4 3 2 2 2 4" xfId="29160" xr:uid="{00000000-0005-0000-0000-0000785F0000}"/>
    <cellStyle name="40% - Accent4 4 3 2 2 2 5" xfId="29161" xr:uid="{00000000-0005-0000-0000-0000795F0000}"/>
    <cellStyle name="40% - Accent4 4 3 2 2 2_OATT calc" xfId="29162" xr:uid="{00000000-0005-0000-0000-00007A5F0000}"/>
    <cellStyle name="40% - Accent4 4 3 2 2 3" xfId="29163" xr:uid="{00000000-0005-0000-0000-00007B5F0000}"/>
    <cellStyle name="40% - Accent4 4 3 2 2 3 2" xfId="29164" xr:uid="{00000000-0005-0000-0000-00007C5F0000}"/>
    <cellStyle name="40% - Accent4 4 3 2 2 3 2 2" xfId="29165" xr:uid="{00000000-0005-0000-0000-00007D5F0000}"/>
    <cellStyle name="40% - Accent4 4 3 2 2 3 2 3" xfId="29166" xr:uid="{00000000-0005-0000-0000-00007E5F0000}"/>
    <cellStyle name="40% - Accent4 4 3 2 2 3 2_OATT calc" xfId="29167" xr:uid="{00000000-0005-0000-0000-00007F5F0000}"/>
    <cellStyle name="40% - Accent4 4 3 2 2 3 3" xfId="29168" xr:uid="{00000000-0005-0000-0000-0000805F0000}"/>
    <cellStyle name="40% - Accent4 4 3 2 2 3 4" xfId="29169" xr:uid="{00000000-0005-0000-0000-0000815F0000}"/>
    <cellStyle name="40% - Accent4 4 3 2 2 3_OATT calc" xfId="29170" xr:uid="{00000000-0005-0000-0000-0000825F0000}"/>
    <cellStyle name="40% - Accent4 4 3 2 2 4" xfId="29171" xr:uid="{00000000-0005-0000-0000-0000835F0000}"/>
    <cellStyle name="40% - Accent4 4 3 2 2 4 2" xfId="29172" xr:uid="{00000000-0005-0000-0000-0000845F0000}"/>
    <cellStyle name="40% - Accent4 4 3 2 2 4 3" xfId="29173" xr:uid="{00000000-0005-0000-0000-0000855F0000}"/>
    <cellStyle name="40% - Accent4 4 3 2 2 4_OATT calc" xfId="29174" xr:uid="{00000000-0005-0000-0000-0000865F0000}"/>
    <cellStyle name="40% - Accent4 4 3 2 2 5" xfId="29175" xr:uid="{00000000-0005-0000-0000-0000875F0000}"/>
    <cellStyle name="40% - Accent4 4 3 2 2 6" xfId="29176" xr:uid="{00000000-0005-0000-0000-0000885F0000}"/>
    <cellStyle name="40% - Accent4 4 3 2 2 7" xfId="29177" xr:uid="{00000000-0005-0000-0000-0000895F0000}"/>
    <cellStyle name="40% - Accent4 4 3 2 2 8" xfId="29178" xr:uid="{00000000-0005-0000-0000-00008A5F0000}"/>
    <cellStyle name="40% - Accent4 4 3 2 2 9" xfId="29179" xr:uid="{00000000-0005-0000-0000-00008B5F0000}"/>
    <cellStyle name="40% - Accent4 4 3 2 2_OATT calc" xfId="29180" xr:uid="{00000000-0005-0000-0000-00008C5F0000}"/>
    <cellStyle name="40% - Accent4 4 3 2 3" xfId="5794" xr:uid="{00000000-0005-0000-0000-00008D5F0000}"/>
    <cellStyle name="40% - Accent4 4 3 2 3 2" xfId="29181" xr:uid="{00000000-0005-0000-0000-00008E5F0000}"/>
    <cellStyle name="40% - Accent4 4 3 2 3 2 2" xfId="29182" xr:uid="{00000000-0005-0000-0000-00008F5F0000}"/>
    <cellStyle name="40% - Accent4 4 3 2 3 2 3" xfId="29183" xr:uid="{00000000-0005-0000-0000-0000905F0000}"/>
    <cellStyle name="40% - Accent4 4 3 2 3 2_OATT calc" xfId="29184" xr:uid="{00000000-0005-0000-0000-0000915F0000}"/>
    <cellStyle name="40% - Accent4 4 3 2 3 3" xfId="29185" xr:uid="{00000000-0005-0000-0000-0000925F0000}"/>
    <cellStyle name="40% - Accent4 4 3 2 3 4" xfId="29186" xr:uid="{00000000-0005-0000-0000-0000935F0000}"/>
    <cellStyle name="40% - Accent4 4 3 2 3 5" xfId="29187" xr:uid="{00000000-0005-0000-0000-0000945F0000}"/>
    <cellStyle name="40% - Accent4 4 3 2 3_OATT calc" xfId="29188" xr:uid="{00000000-0005-0000-0000-0000955F0000}"/>
    <cellStyle name="40% - Accent4 4 3 2 4" xfId="29189" xr:uid="{00000000-0005-0000-0000-0000965F0000}"/>
    <cellStyle name="40% - Accent4 4 3 2 4 2" xfId="29190" xr:uid="{00000000-0005-0000-0000-0000975F0000}"/>
    <cellStyle name="40% - Accent4 4 3 2 4 2 2" xfId="29191" xr:uid="{00000000-0005-0000-0000-0000985F0000}"/>
    <cellStyle name="40% - Accent4 4 3 2 4 2 3" xfId="29192" xr:uid="{00000000-0005-0000-0000-0000995F0000}"/>
    <cellStyle name="40% - Accent4 4 3 2 4 2_OATT calc" xfId="29193" xr:uid="{00000000-0005-0000-0000-00009A5F0000}"/>
    <cellStyle name="40% - Accent4 4 3 2 4 3" xfId="29194" xr:uid="{00000000-0005-0000-0000-00009B5F0000}"/>
    <cellStyle name="40% - Accent4 4 3 2 4 4" xfId="29195" xr:uid="{00000000-0005-0000-0000-00009C5F0000}"/>
    <cellStyle name="40% - Accent4 4 3 2 4_OATT calc" xfId="29196" xr:uid="{00000000-0005-0000-0000-00009D5F0000}"/>
    <cellStyle name="40% - Accent4 4 3 2 5" xfId="29197" xr:uid="{00000000-0005-0000-0000-00009E5F0000}"/>
    <cellStyle name="40% - Accent4 4 3 2 5 2" xfId="29198" xr:uid="{00000000-0005-0000-0000-00009F5F0000}"/>
    <cellStyle name="40% - Accent4 4 3 2 5 3" xfId="29199" xr:uid="{00000000-0005-0000-0000-0000A05F0000}"/>
    <cellStyle name="40% - Accent4 4 3 2 5_OATT calc" xfId="29200" xr:uid="{00000000-0005-0000-0000-0000A15F0000}"/>
    <cellStyle name="40% - Accent4 4 3 2 6" xfId="29201" xr:uid="{00000000-0005-0000-0000-0000A25F0000}"/>
    <cellStyle name="40% - Accent4 4 3 2 7" xfId="29202" xr:uid="{00000000-0005-0000-0000-0000A35F0000}"/>
    <cellStyle name="40% - Accent4 4 3 2 8" xfId="29203" xr:uid="{00000000-0005-0000-0000-0000A45F0000}"/>
    <cellStyle name="40% - Accent4 4 3 2 9" xfId="29204" xr:uid="{00000000-0005-0000-0000-0000A55F0000}"/>
    <cellStyle name="40% - Accent4 4 3 2_OATT calc" xfId="29205" xr:uid="{00000000-0005-0000-0000-0000A65F0000}"/>
    <cellStyle name="40% - Accent4 4 3 3" xfId="4417" xr:uid="{00000000-0005-0000-0000-0000A75F0000}"/>
    <cellStyle name="40% - Accent4 4 3 3 10" xfId="29206" xr:uid="{00000000-0005-0000-0000-0000A85F0000}"/>
    <cellStyle name="40% - Accent4 4 3 3 11" xfId="29207" xr:uid="{00000000-0005-0000-0000-0000A95F0000}"/>
    <cellStyle name="40% - Accent4 4 3 3 2" xfId="29208" xr:uid="{00000000-0005-0000-0000-0000AA5F0000}"/>
    <cellStyle name="40% - Accent4 4 3 3 2 2" xfId="29209" xr:uid="{00000000-0005-0000-0000-0000AB5F0000}"/>
    <cellStyle name="40% - Accent4 4 3 3 2 2 2" xfId="29210" xr:uid="{00000000-0005-0000-0000-0000AC5F0000}"/>
    <cellStyle name="40% - Accent4 4 3 3 2 2 3" xfId="29211" xr:uid="{00000000-0005-0000-0000-0000AD5F0000}"/>
    <cellStyle name="40% - Accent4 4 3 3 2 2_OATT calc" xfId="29212" xr:uid="{00000000-0005-0000-0000-0000AE5F0000}"/>
    <cellStyle name="40% - Accent4 4 3 3 2 3" xfId="29213" xr:uid="{00000000-0005-0000-0000-0000AF5F0000}"/>
    <cellStyle name="40% - Accent4 4 3 3 2 4" xfId="29214" xr:uid="{00000000-0005-0000-0000-0000B05F0000}"/>
    <cellStyle name="40% - Accent4 4 3 3 2 5" xfId="29215" xr:uid="{00000000-0005-0000-0000-0000B15F0000}"/>
    <cellStyle name="40% - Accent4 4 3 3 2_OATT calc" xfId="29216" xr:uid="{00000000-0005-0000-0000-0000B25F0000}"/>
    <cellStyle name="40% - Accent4 4 3 3 3" xfId="29217" xr:uid="{00000000-0005-0000-0000-0000B35F0000}"/>
    <cellStyle name="40% - Accent4 4 3 3 3 2" xfId="29218" xr:uid="{00000000-0005-0000-0000-0000B45F0000}"/>
    <cellStyle name="40% - Accent4 4 3 3 3 2 2" xfId="29219" xr:uid="{00000000-0005-0000-0000-0000B55F0000}"/>
    <cellStyle name="40% - Accent4 4 3 3 3 2 3" xfId="29220" xr:uid="{00000000-0005-0000-0000-0000B65F0000}"/>
    <cellStyle name="40% - Accent4 4 3 3 3 2_OATT calc" xfId="29221" xr:uid="{00000000-0005-0000-0000-0000B75F0000}"/>
    <cellStyle name="40% - Accent4 4 3 3 3 3" xfId="29222" xr:uid="{00000000-0005-0000-0000-0000B85F0000}"/>
    <cellStyle name="40% - Accent4 4 3 3 3 4" xfId="29223" xr:uid="{00000000-0005-0000-0000-0000B95F0000}"/>
    <cellStyle name="40% - Accent4 4 3 3 3_OATT calc" xfId="29224" xr:uid="{00000000-0005-0000-0000-0000BA5F0000}"/>
    <cellStyle name="40% - Accent4 4 3 3 4" xfId="29225" xr:uid="{00000000-0005-0000-0000-0000BB5F0000}"/>
    <cellStyle name="40% - Accent4 4 3 3 4 2" xfId="29226" xr:uid="{00000000-0005-0000-0000-0000BC5F0000}"/>
    <cellStyle name="40% - Accent4 4 3 3 4 3" xfId="29227" xr:uid="{00000000-0005-0000-0000-0000BD5F0000}"/>
    <cellStyle name="40% - Accent4 4 3 3 4_OATT calc" xfId="29228" xr:uid="{00000000-0005-0000-0000-0000BE5F0000}"/>
    <cellStyle name="40% - Accent4 4 3 3 5" xfId="29229" xr:uid="{00000000-0005-0000-0000-0000BF5F0000}"/>
    <cellStyle name="40% - Accent4 4 3 3 6" xfId="29230" xr:uid="{00000000-0005-0000-0000-0000C05F0000}"/>
    <cellStyle name="40% - Accent4 4 3 3 7" xfId="29231" xr:uid="{00000000-0005-0000-0000-0000C15F0000}"/>
    <cellStyle name="40% - Accent4 4 3 3 8" xfId="29232" xr:uid="{00000000-0005-0000-0000-0000C25F0000}"/>
    <cellStyle name="40% - Accent4 4 3 3 9" xfId="29233" xr:uid="{00000000-0005-0000-0000-0000C35F0000}"/>
    <cellStyle name="40% - Accent4 4 3 3_OATT calc" xfId="29234" xr:uid="{00000000-0005-0000-0000-0000C45F0000}"/>
    <cellStyle name="40% - Accent4 4 3 4" xfId="5317" xr:uid="{00000000-0005-0000-0000-0000C55F0000}"/>
    <cellStyle name="40% - Accent4 4 3 4 2" xfId="29235" xr:uid="{00000000-0005-0000-0000-0000C65F0000}"/>
    <cellStyle name="40% - Accent4 4 3 4 2 2" xfId="29236" xr:uid="{00000000-0005-0000-0000-0000C75F0000}"/>
    <cellStyle name="40% - Accent4 4 3 4 2 3" xfId="29237" xr:uid="{00000000-0005-0000-0000-0000C85F0000}"/>
    <cellStyle name="40% - Accent4 4 3 4 2_OATT calc" xfId="29238" xr:uid="{00000000-0005-0000-0000-0000C95F0000}"/>
    <cellStyle name="40% - Accent4 4 3 4 3" xfId="29239" xr:uid="{00000000-0005-0000-0000-0000CA5F0000}"/>
    <cellStyle name="40% - Accent4 4 3 4 4" xfId="29240" xr:uid="{00000000-0005-0000-0000-0000CB5F0000}"/>
    <cellStyle name="40% - Accent4 4 3 4 5" xfId="29241" xr:uid="{00000000-0005-0000-0000-0000CC5F0000}"/>
    <cellStyle name="40% - Accent4 4 3 4_OATT calc" xfId="29242" xr:uid="{00000000-0005-0000-0000-0000CD5F0000}"/>
    <cellStyle name="40% - Accent4 4 3 5" xfId="29243" xr:uid="{00000000-0005-0000-0000-0000CE5F0000}"/>
    <cellStyle name="40% - Accent4 4 3 5 2" xfId="29244" xr:uid="{00000000-0005-0000-0000-0000CF5F0000}"/>
    <cellStyle name="40% - Accent4 4 3 5 2 2" xfId="29245" xr:uid="{00000000-0005-0000-0000-0000D05F0000}"/>
    <cellStyle name="40% - Accent4 4 3 5 2 3" xfId="29246" xr:uid="{00000000-0005-0000-0000-0000D15F0000}"/>
    <cellStyle name="40% - Accent4 4 3 5 2_OATT calc" xfId="29247" xr:uid="{00000000-0005-0000-0000-0000D25F0000}"/>
    <cellStyle name="40% - Accent4 4 3 5 3" xfId="29248" xr:uid="{00000000-0005-0000-0000-0000D35F0000}"/>
    <cellStyle name="40% - Accent4 4 3 5 4" xfId="29249" xr:uid="{00000000-0005-0000-0000-0000D45F0000}"/>
    <cellStyle name="40% - Accent4 4 3 5_OATT calc" xfId="29250" xr:uid="{00000000-0005-0000-0000-0000D55F0000}"/>
    <cellStyle name="40% - Accent4 4 3 6" xfId="29251" xr:uid="{00000000-0005-0000-0000-0000D65F0000}"/>
    <cellStyle name="40% - Accent4 4 3 6 2" xfId="29252" xr:uid="{00000000-0005-0000-0000-0000D75F0000}"/>
    <cellStyle name="40% - Accent4 4 3 6 3" xfId="29253" xr:uid="{00000000-0005-0000-0000-0000D85F0000}"/>
    <cellStyle name="40% - Accent4 4 3 6_OATT calc" xfId="29254" xr:uid="{00000000-0005-0000-0000-0000D95F0000}"/>
    <cellStyle name="40% - Accent4 4 3 7" xfId="29255" xr:uid="{00000000-0005-0000-0000-0000DA5F0000}"/>
    <cellStyle name="40% - Accent4 4 3 8" xfId="29256" xr:uid="{00000000-0005-0000-0000-0000DB5F0000}"/>
    <cellStyle name="40% - Accent4 4 3 9" xfId="29257" xr:uid="{00000000-0005-0000-0000-0000DC5F0000}"/>
    <cellStyle name="40% - Accent4 4 3_OATT calc" xfId="29258" xr:uid="{00000000-0005-0000-0000-0000DD5F0000}"/>
    <cellStyle name="40% - Accent4 4 4" xfId="3263" xr:uid="{00000000-0005-0000-0000-0000DE5F0000}"/>
    <cellStyle name="40% - Accent4 4 4 10" xfId="29259" xr:uid="{00000000-0005-0000-0000-0000DF5F0000}"/>
    <cellStyle name="40% - Accent4 4 4 11" xfId="29260" xr:uid="{00000000-0005-0000-0000-0000E05F0000}"/>
    <cellStyle name="40% - Accent4 4 4 12" xfId="29261" xr:uid="{00000000-0005-0000-0000-0000E15F0000}"/>
    <cellStyle name="40% - Accent4 4 4 2" xfId="3845" xr:uid="{00000000-0005-0000-0000-0000E25F0000}"/>
    <cellStyle name="40% - Accent4 4 4 2 10" xfId="29262" xr:uid="{00000000-0005-0000-0000-0000E35F0000}"/>
    <cellStyle name="40% - Accent4 4 4 2 11" xfId="29263" xr:uid="{00000000-0005-0000-0000-0000E45F0000}"/>
    <cellStyle name="40% - Accent4 4 4 2 2" xfId="4945" xr:uid="{00000000-0005-0000-0000-0000E55F0000}"/>
    <cellStyle name="40% - Accent4 4 4 2 2 10" xfId="29264" xr:uid="{00000000-0005-0000-0000-0000E65F0000}"/>
    <cellStyle name="40% - Accent4 4 4 2 2 11" xfId="29265" xr:uid="{00000000-0005-0000-0000-0000E75F0000}"/>
    <cellStyle name="40% - Accent4 4 4 2 2 2" xfId="29266" xr:uid="{00000000-0005-0000-0000-0000E85F0000}"/>
    <cellStyle name="40% - Accent4 4 4 2 2 2 2" xfId="29267" xr:uid="{00000000-0005-0000-0000-0000E95F0000}"/>
    <cellStyle name="40% - Accent4 4 4 2 2 2 2 2" xfId="29268" xr:uid="{00000000-0005-0000-0000-0000EA5F0000}"/>
    <cellStyle name="40% - Accent4 4 4 2 2 2 2 3" xfId="29269" xr:uid="{00000000-0005-0000-0000-0000EB5F0000}"/>
    <cellStyle name="40% - Accent4 4 4 2 2 2 2_OATT calc" xfId="29270" xr:uid="{00000000-0005-0000-0000-0000EC5F0000}"/>
    <cellStyle name="40% - Accent4 4 4 2 2 2 3" xfId="29271" xr:uid="{00000000-0005-0000-0000-0000ED5F0000}"/>
    <cellStyle name="40% - Accent4 4 4 2 2 2 4" xfId="29272" xr:uid="{00000000-0005-0000-0000-0000EE5F0000}"/>
    <cellStyle name="40% - Accent4 4 4 2 2 2 5" xfId="29273" xr:uid="{00000000-0005-0000-0000-0000EF5F0000}"/>
    <cellStyle name="40% - Accent4 4 4 2 2 2_OATT calc" xfId="29274" xr:uid="{00000000-0005-0000-0000-0000F05F0000}"/>
    <cellStyle name="40% - Accent4 4 4 2 2 3" xfId="29275" xr:uid="{00000000-0005-0000-0000-0000F15F0000}"/>
    <cellStyle name="40% - Accent4 4 4 2 2 3 2" xfId="29276" xr:uid="{00000000-0005-0000-0000-0000F25F0000}"/>
    <cellStyle name="40% - Accent4 4 4 2 2 3 2 2" xfId="29277" xr:uid="{00000000-0005-0000-0000-0000F35F0000}"/>
    <cellStyle name="40% - Accent4 4 4 2 2 3 2 3" xfId="29278" xr:uid="{00000000-0005-0000-0000-0000F45F0000}"/>
    <cellStyle name="40% - Accent4 4 4 2 2 3 2_OATT calc" xfId="29279" xr:uid="{00000000-0005-0000-0000-0000F55F0000}"/>
    <cellStyle name="40% - Accent4 4 4 2 2 3 3" xfId="29280" xr:uid="{00000000-0005-0000-0000-0000F65F0000}"/>
    <cellStyle name="40% - Accent4 4 4 2 2 3 4" xfId="29281" xr:uid="{00000000-0005-0000-0000-0000F75F0000}"/>
    <cellStyle name="40% - Accent4 4 4 2 2 3_OATT calc" xfId="29282" xr:uid="{00000000-0005-0000-0000-0000F85F0000}"/>
    <cellStyle name="40% - Accent4 4 4 2 2 4" xfId="29283" xr:uid="{00000000-0005-0000-0000-0000F95F0000}"/>
    <cellStyle name="40% - Accent4 4 4 2 2 4 2" xfId="29284" xr:uid="{00000000-0005-0000-0000-0000FA5F0000}"/>
    <cellStyle name="40% - Accent4 4 4 2 2 4 3" xfId="29285" xr:uid="{00000000-0005-0000-0000-0000FB5F0000}"/>
    <cellStyle name="40% - Accent4 4 4 2 2 4_OATT calc" xfId="29286" xr:uid="{00000000-0005-0000-0000-0000FC5F0000}"/>
    <cellStyle name="40% - Accent4 4 4 2 2 5" xfId="29287" xr:uid="{00000000-0005-0000-0000-0000FD5F0000}"/>
    <cellStyle name="40% - Accent4 4 4 2 2 6" xfId="29288" xr:uid="{00000000-0005-0000-0000-0000FE5F0000}"/>
    <cellStyle name="40% - Accent4 4 4 2 2 7" xfId="29289" xr:uid="{00000000-0005-0000-0000-0000FF5F0000}"/>
    <cellStyle name="40% - Accent4 4 4 2 2 8" xfId="29290" xr:uid="{00000000-0005-0000-0000-000000600000}"/>
    <cellStyle name="40% - Accent4 4 4 2 2 9" xfId="29291" xr:uid="{00000000-0005-0000-0000-000001600000}"/>
    <cellStyle name="40% - Accent4 4 4 2 2_OATT calc" xfId="29292" xr:uid="{00000000-0005-0000-0000-000002600000}"/>
    <cellStyle name="40% - Accent4 4 4 2 3" xfId="5901" xr:uid="{00000000-0005-0000-0000-000003600000}"/>
    <cellStyle name="40% - Accent4 4 4 2 3 2" xfId="29293" xr:uid="{00000000-0005-0000-0000-000004600000}"/>
    <cellStyle name="40% - Accent4 4 4 2 3 2 2" xfId="29294" xr:uid="{00000000-0005-0000-0000-000005600000}"/>
    <cellStyle name="40% - Accent4 4 4 2 3 2 3" xfId="29295" xr:uid="{00000000-0005-0000-0000-000006600000}"/>
    <cellStyle name="40% - Accent4 4 4 2 3 2_OATT calc" xfId="29296" xr:uid="{00000000-0005-0000-0000-000007600000}"/>
    <cellStyle name="40% - Accent4 4 4 2 3 3" xfId="29297" xr:uid="{00000000-0005-0000-0000-000008600000}"/>
    <cellStyle name="40% - Accent4 4 4 2 3 4" xfId="29298" xr:uid="{00000000-0005-0000-0000-000009600000}"/>
    <cellStyle name="40% - Accent4 4 4 2 3 5" xfId="29299" xr:uid="{00000000-0005-0000-0000-00000A600000}"/>
    <cellStyle name="40% - Accent4 4 4 2 3_OATT calc" xfId="29300" xr:uid="{00000000-0005-0000-0000-00000B600000}"/>
    <cellStyle name="40% - Accent4 4 4 2 4" xfId="29301" xr:uid="{00000000-0005-0000-0000-00000C600000}"/>
    <cellStyle name="40% - Accent4 4 4 2 4 2" xfId="29302" xr:uid="{00000000-0005-0000-0000-00000D600000}"/>
    <cellStyle name="40% - Accent4 4 4 2 4 2 2" xfId="29303" xr:uid="{00000000-0005-0000-0000-00000E600000}"/>
    <cellStyle name="40% - Accent4 4 4 2 4 2 3" xfId="29304" xr:uid="{00000000-0005-0000-0000-00000F600000}"/>
    <cellStyle name="40% - Accent4 4 4 2 4 2_OATT calc" xfId="29305" xr:uid="{00000000-0005-0000-0000-000010600000}"/>
    <cellStyle name="40% - Accent4 4 4 2 4 3" xfId="29306" xr:uid="{00000000-0005-0000-0000-000011600000}"/>
    <cellStyle name="40% - Accent4 4 4 2 4 4" xfId="29307" xr:uid="{00000000-0005-0000-0000-000012600000}"/>
    <cellStyle name="40% - Accent4 4 4 2 4_OATT calc" xfId="29308" xr:uid="{00000000-0005-0000-0000-000013600000}"/>
    <cellStyle name="40% - Accent4 4 4 2 5" xfId="29309" xr:uid="{00000000-0005-0000-0000-000014600000}"/>
    <cellStyle name="40% - Accent4 4 4 2 5 2" xfId="29310" xr:uid="{00000000-0005-0000-0000-000015600000}"/>
    <cellStyle name="40% - Accent4 4 4 2 5 3" xfId="29311" xr:uid="{00000000-0005-0000-0000-000016600000}"/>
    <cellStyle name="40% - Accent4 4 4 2 5_OATT calc" xfId="29312" xr:uid="{00000000-0005-0000-0000-000017600000}"/>
    <cellStyle name="40% - Accent4 4 4 2 6" xfId="29313" xr:uid="{00000000-0005-0000-0000-000018600000}"/>
    <cellStyle name="40% - Accent4 4 4 2 7" xfId="29314" xr:uid="{00000000-0005-0000-0000-000019600000}"/>
    <cellStyle name="40% - Accent4 4 4 2 8" xfId="29315" xr:uid="{00000000-0005-0000-0000-00001A600000}"/>
    <cellStyle name="40% - Accent4 4 4 2 9" xfId="29316" xr:uid="{00000000-0005-0000-0000-00001B600000}"/>
    <cellStyle name="40% - Accent4 4 4 2_OATT calc" xfId="29317" xr:uid="{00000000-0005-0000-0000-00001C600000}"/>
    <cellStyle name="40% - Accent4 4 4 3" xfId="4527" xr:uid="{00000000-0005-0000-0000-00001D600000}"/>
    <cellStyle name="40% - Accent4 4 4 3 10" xfId="29318" xr:uid="{00000000-0005-0000-0000-00001E600000}"/>
    <cellStyle name="40% - Accent4 4 4 3 11" xfId="29319" xr:uid="{00000000-0005-0000-0000-00001F600000}"/>
    <cellStyle name="40% - Accent4 4 4 3 2" xfId="29320" xr:uid="{00000000-0005-0000-0000-000020600000}"/>
    <cellStyle name="40% - Accent4 4 4 3 2 2" xfId="29321" xr:uid="{00000000-0005-0000-0000-000021600000}"/>
    <cellStyle name="40% - Accent4 4 4 3 2 2 2" xfId="29322" xr:uid="{00000000-0005-0000-0000-000022600000}"/>
    <cellStyle name="40% - Accent4 4 4 3 2 2 3" xfId="29323" xr:uid="{00000000-0005-0000-0000-000023600000}"/>
    <cellStyle name="40% - Accent4 4 4 3 2 2_OATT calc" xfId="29324" xr:uid="{00000000-0005-0000-0000-000024600000}"/>
    <cellStyle name="40% - Accent4 4 4 3 2 3" xfId="29325" xr:uid="{00000000-0005-0000-0000-000025600000}"/>
    <cellStyle name="40% - Accent4 4 4 3 2 4" xfId="29326" xr:uid="{00000000-0005-0000-0000-000026600000}"/>
    <cellStyle name="40% - Accent4 4 4 3 2 5" xfId="29327" xr:uid="{00000000-0005-0000-0000-000027600000}"/>
    <cellStyle name="40% - Accent4 4 4 3 2_OATT calc" xfId="29328" xr:uid="{00000000-0005-0000-0000-000028600000}"/>
    <cellStyle name="40% - Accent4 4 4 3 3" xfId="29329" xr:uid="{00000000-0005-0000-0000-000029600000}"/>
    <cellStyle name="40% - Accent4 4 4 3 3 2" xfId="29330" xr:uid="{00000000-0005-0000-0000-00002A600000}"/>
    <cellStyle name="40% - Accent4 4 4 3 3 2 2" xfId="29331" xr:uid="{00000000-0005-0000-0000-00002B600000}"/>
    <cellStyle name="40% - Accent4 4 4 3 3 2 3" xfId="29332" xr:uid="{00000000-0005-0000-0000-00002C600000}"/>
    <cellStyle name="40% - Accent4 4 4 3 3 2_OATT calc" xfId="29333" xr:uid="{00000000-0005-0000-0000-00002D600000}"/>
    <cellStyle name="40% - Accent4 4 4 3 3 3" xfId="29334" xr:uid="{00000000-0005-0000-0000-00002E600000}"/>
    <cellStyle name="40% - Accent4 4 4 3 3 4" xfId="29335" xr:uid="{00000000-0005-0000-0000-00002F600000}"/>
    <cellStyle name="40% - Accent4 4 4 3 3_OATT calc" xfId="29336" xr:uid="{00000000-0005-0000-0000-000030600000}"/>
    <cellStyle name="40% - Accent4 4 4 3 4" xfId="29337" xr:uid="{00000000-0005-0000-0000-000031600000}"/>
    <cellStyle name="40% - Accent4 4 4 3 4 2" xfId="29338" xr:uid="{00000000-0005-0000-0000-000032600000}"/>
    <cellStyle name="40% - Accent4 4 4 3 4 3" xfId="29339" xr:uid="{00000000-0005-0000-0000-000033600000}"/>
    <cellStyle name="40% - Accent4 4 4 3 4_OATT calc" xfId="29340" xr:uid="{00000000-0005-0000-0000-000034600000}"/>
    <cellStyle name="40% - Accent4 4 4 3 5" xfId="29341" xr:uid="{00000000-0005-0000-0000-000035600000}"/>
    <cellStyle name="40% - Accent4 4 4 3 6" xfId="29342" xr:uid="{00000000-0005-0000-0000-000036600000}"/>
    <cellStyle name="40% - Accent4 4 4 3 7" xfId="29343" xr:uid="{00000000-0005-0000-0000-000037600000}"/>
    <cellStyle name="40% - Accent4 4 4 3 8" xfId="29344" xr:uid="{00000000-0005-0000-0000-000038600000}"/>
    <cellStyle name="40% - Accent4 4 4 3 9" xfId="29345" xr:uid="{00000000-0005-0000-0000-000039600000}"/>
    <cellStyle name="40% - Accent4 4 4 3_OATT calc" xfId="29346" xr:uid="{00000000-0005-0000-0000-00003A600000}"/>
    <cellStyle name="40% - Accent4 4 4 4" xfId="5427" xr:uid="{00000000-0005-0000-0000-00003B600000}"/>
    <cellStyle name="40% - Accent4 4 4 4 2" xfId="29347" xr:uid="{00000000-0005-0000-0000-00003C600000}"/>
    <cellStyle name="40% - Accent4 4 4 4 2 2" xfId="29348" xr:uid="{00000000-0005-0000-0000-00003D600000}"/>
    <cellStyle name="40% - Accent4 4 4 4 2 3" xfId="29349" xr:uid="{00000000-0005-0000-0000-00003E600000}"/>
    <cellStyle name="40% - Accent4 4 4 4 2_OATT calc" xfId="29350" xr:uid="{00000000-0005-0000-0000-00003F600000}"/>
    <cellStyle name="40% - Accent4 4 4 4 3" xfId="29351" xr:uid="{00000000-0005-0000-0000-000040600000}"/>
    <cellStyle name="40% - Accent4 4 4 4 4" xfId="29352" xr:uid="{00000000-0005-0000-0000-000041600000}"/>
    <cellStyle name="40% - Accent4 4 4 4 5" xfId="29353" xr:uid="{00000000-0005-0000-0000-000042600000}"/>
    <cellStyle name="40% - Accent4 4 4 4_OATT calc" xfId="29354" xr:uid="{00000000-0005-0000-0000-000043600000}"/>
    <cellStyle name="40% - Accent4 4 4 5" xfId="29355" xr:uid="{00000000-0005-0000-0000-000044600000}"/>
    <cellStyle name="40% - Accent4 4 4 5 2" xfId="29356" xr:uid="{00000000-0005-0000-0000-000045600000}"/>
    <cellStyle name="40% - Accent4 4 4 5 2 2" xfId="29357" xr:uid="{00000000-0005-0000-0000-000046600000}"/>
    <cellStyle name="40% - Accent4 4 4 5 2 3" xfId="29358" xr:uid="{00000000-0005-0000-0000-000047600000}"/>
    <cellStyle name="40% - Accent4 4 4 5 2_OATT calc" xfId="29359" xr:uid="{00000000-0005-0000-0000-000048600000}"/>
    <cellStyle name="40% - Accent4 4 4 5 3" xfId="29360" xr:uid="{00000000-0005-0000-0000-000049600000}"/>
    <cellStyle name="40% - Accent4 4 4 5 4" xfId="29361" xr:uid="{00000000-0005-0000-0000-00004A600000}"/>
    <cellStyle name="40% - Accent4 4 4 5_OATT calc" xfId="29362" xr:uid="{00000000-0005-0000-0000-00004B600000}"/>
    <cellStyle name="40% - Accent4 4 4 6" xfId="29363" xr:uid="{00000000-0005-0000-0000-00004C600000}"/>
    <cellStyle name="40% - Accent4 4 4 6 2" xfId="29364" xr:uid="{00000000-0005-0000-0000-00004D600000}"/>
    <cellStyle name="40% - Accent4 4 4 6 3" xfId="29365" xr:uid="{00000000-0005-0000-0000-00004E600000}"/>
    <cellStyle name="40% - Accent4 4 4 6_OATT calc" xfId="29366" xr:uid="{00000000-0005-0000-0000-00004F600000}"/>
    <cellStyle name="40% - Accent4 4 4 7" xfId="29367" xr:uid="{00000000-0005-0000-0000-000050600000}"/>
    <cellStyle name="40% - Accent4 4 4 8" xfId="29368" xr:uid="{00000000-0005-0000-0000-000051600000}"/>
    <cellStyle name="40% - Accent4 4 4 9" xfId="29369" xr:uid="{00000000-0005-0000-0000-000052600000}"/>
    <cellStyle name="40% - Accent4 4 4_OATT calc" xfId="29370" xr:uid="{00000000-0005-0000-0000-000053600000}"/>
    <cellStyle name="40% - Accent4 4 5" xfId="3579" xr:uid="{00000000-0005-0000-0000-000054600000}"/>
    <cellStyle name="40% - Accent4 4 5 10" xfId="29371" xr:uid="{00000000-0005-0000-0000-000055600000}"/>
    <cellStyle name="40% - Accent4 4 5 11" xfId="29372" xr:uid="{00000000-0005-0000-0000-000056600000}"/>
    <cellStyle name="40% - Accent4 4 5 2" xfId="4683" xr:uid="{00000000-0005-0000-0000-000057600000}"/>
    <cellStyle name="40% - Accent4 4 5 2 10" xfId="29373" xr:uid="{00000000-0005-0000-0000-000058600000}"/>
    <cellStyle name="40% - Accent4 4 5 2 11" xfId="29374" xr:uid="{00000000-0005-0000-0000-000059600000}"/>
    <cellStyle name="40% - Accent4 4 5 2 2" xfId="29375" xr:uid="{00000000-0005-0000-0000-00005A600000}"/>
    <cellStyle name="40% - Accent4 4 5 2 2 2" xfId="29376" xr:uid="{00000000-0005-0000-0000-00005B600000}"/>
    <cellStyle name="40% - Accent4 4 5 2 2 2 2" xfId="29377" xr:uid="{00000000-0005-0000-0000-00005C600000}"/>
    <cellStyle name="40% - Accent4 4 5 2 2 2 3" xfId="29378" xr:uid="{00000000-0005-0000-0000-00005D600000}"/>
    <cellStyle name="40% - Accent4 4 5 2 2 2_OATT calc" xfId="29379" xr:uid="{00000000-0005-0000-0000-00005E600000}"/>
    <cellStyle name="40% - Accent4 4 5 2 2 3" xfId="29380" xr:uid="{00000000-0005-0000-0000-00005F600000}"/>
    <cellStyle name="40% - Accent4 4 5 2 2 4" xfId="29381" xr:uid="{00000000-0005-0000-0000-000060600000}"/>
    <cellStyle name="40% - Accent4 4 5 2 2 5" xfId="29382" xr:uid="{00000000-0005-0000-0000-000061600000}"/>
    <cellStyle name="40% - Accent4 4 5 2 2_OATT calc" xfId="29383" xr:uid="{00000000-0005-0000-0000-000062600000}"/>
    <cellStyle name="40% - Accent4 4 5 2 3" xfId="29384" xr:uid="{00000000-0005-0000-0000-000063600000}"/>
    <cellStyle name="40% - Accent4 4 5 2 3 2" xfId="29385" xr:uid="{00000000-0005-0000-0000-000064600000}"/>
    <cellStyle name="40% - Accent4 4 5 2 3 2 2" xfId="29386" xr:uid="{00000000-0005-0000-0000-000065600000}"/>
    <cellStyle name="40% - Accent4 4 5 2 3 2 3" xfId="29387" xr:uid="{00000000-0005-0000-0000-000066600000}"/>
    <cellStyle name="40% - Accent4 4 5 2 3 2_OATT calc" xfId="29388" xr:uid="{00000000-0005-0000-0000-000067600000}"/>
    <cellStyle name="40% - Accent4 4 5 2 3 3" xfId="29389" xr:uid="{00000000-0005-0000-0000-000068600000}"/>
    <cellStyle name="40% - Accent4 4 5 2 3 4" xfId="29390" xr:uid="{00000000-0005-0000-0000-000069600000}"/>
    <cellStyle name="40% - Accent4 4 5 2 3_OATT calc" xfId="29391" xr:uid="{00000000-0005-0000-0000-00006A600000}"/>
    <cellStyle name="40% - Accent4 4 5 2 4" xfId="29392" xr:uid="{00000000-0005-0000-0000-00006B600000}"/>
    <cellStyle name="40% - Accent4 4 5 2 4 2" xfId="29393" xr:uid="{00000000-0005-0000-0000-00006C600000}"/>
    <cellStyle name="40% - Accent4 4 5 2 4 3" xfId="29394" xr:uid="{00000000-0005-0000-0000-00006D600000}"/>
    <cellStyle name="40% - Accent4 4 5 2 4_OATT calc" xfId="29395" xr:uid="{00000000-0005-0000-0000-00006E600000}"/>
    <cellStyle name="40% - Accent4 4 5 2 5" xfId="29396" xr:uid="{00000000-0005-0000-0000-00006F600000}"/>
    <cellStyle name="40% - Accent4 4 5 2 6" xfId="29397" xr:uid="{00000000-0005-0000-0000-000070600000}"/>
    <cellStyle name="40% - Accent4 4 5 2 7" xfId="29398" xr:uid="{00000000-0005-0000-0000-000071600000}"/>
    <cellStyle name="40% - Accent4 4 5 2 8" xfId="29399" xr:uid="{00000000-0005-0000-0000-000072600000}"/>
    <cellStyle name="40% - Accent4 4 5 2 9" xfId="29400" xr:uid="{00000000-0005-0000-0000-000073600000}"/>
    <cellStyle name="40% - Accent4 4 5 2_OATT calc" xfId="29401" xr:uid="{00000000-0005-0000-0000-000074600000}"/>
    <cellStyle name="40% - Accent4 4 5 3" xfId="5649" xr:uid="{00000000-0005-0000-0000-000075600000}"/>
    <cellStyle name="40% - Accent4 4 5 3 2" xfId="29402" xr:uid="{00000000-0005-0000-0000-000076600000}"/>
    <cellStyle name="40% - Accent4 4 5 3 2 2" xfId="29403" xr:uid="{00000000-0005-0000-0000-000077600000}"/>
    <cellStyle name="40% - Accent4 4 5 3 2 3" xfId="29404" xr:uid="{00000000-0005-0000-0000-000078600000}"/>
    <cellStyle name="40% - Accent4 4 5 3 2_OATT calc" xfId="29405" xr:uid="{00000000-0005-0000-0000-000079600000}"/>
    <cellStyle name="40% - Accent4 4 5 3 3" xfId="29406" xr:uid="{00000000-0005-0000-0000-00007A600000}"/>
    <cellStyle name="40% - Accent4 4 5 3 4" xfId="29407" xr:uid="{00000000-0005-0000-0000-00007B600000}"/>
    <cellStyle name="40% - Accent4 4 5 3 5" xfId="29408" xr:uid="{00000000-0005-0000-0000-00007C600000}"/>
    <cellStyle name="40% - Accent4 4 5 3_OATT calc" xfId="29409" xr:uid="{00000000-0005-0000-0000-00007D600000}"/>
    <cellStyle name="40% - Accent4 4 5 4" xfId="29410" xr:uid="{00000000-0005-0000-0000-00007E600000}"/>
    <cellStyle name="40% - Accent4 4 5 4 2" xfId="29411" xr:uid="{00000000-0005-0000-0000-00007F600000}"/>
    <cellStyle name="40% - Accent4 4 5 4 2 2" xfId="29412" xr:uid="{00000000-0005-0000-0000-000080600000}"/>
    <cellStyle name="40% - Accent4 4 5 4 2 3" xfId="29413" xr:uid="{00000000-0005-0000-0000-000081600000}"/>
    <cellStyle name="40% - Accent4 4 5 4 2_OATT calc" xfId="29414" xr:uid="{00000000-0005-0000-0000-000082600000}"/>
    <cellStyle name="40% - Accent4 4 5 4 3" xfId="29415" xr:uid="{00000000-0005-0000-0000-000083600000}"/>
    <cellStyle name="40% - Accent4 4 5 4 4" xfId="29416" xr:uid="{00000000-0005-0000-0000-000084600000}"/>
    <cellStyle name="40% - Accent4 4 5 4_OATT calc" xfId="29417" xr:uid="{00000000-0005-0000-0000-000085600000}"/>
    <cellStyle name="40% - Accent4 4 5 5" xfId="29418" xr:uid="{00000000-0005-0000-0000-000086600000}"/>
    <cellStyle name="40% - Accent4 4 5 5 2" xfId="29419" xr:uid="{00000000-0005-0000-0000-000087600000}"/>
    <cellStyle name="40% - Accent4 4 5 5 3" xfId="29420" xr:uid="{00000000-0005-0000-0000-000088600000}"/>
    <cellStyle name="40% - Accent4 4 5 5_OATT calc" xfId="29421" xr:uid="{00000000-0005-0000-0000-000089600000}"/>
    <cellStyle name="40% - Accent4 4 5 6" xfId="29422" xr:uid="{00000000-0005-0000-0000-00008A600000}"/>
    <cellStyle name="40% - Accent4 4 5 7" xfId="29423" xr:uid="{00000000-0005-0000-0000-00008B600000}"/>
    <cellStyle name="40% - Accent4 4 5 8" xfId="29424" xr:uid="{00000000-0005-0000-0000-00008C600000}"/>
    <cellStyle name="40% - Accent4 4 5 9" xfId="29425" xr:uid="{00000000-0005-0000-0000-00008D600000}"/>
    <cellStyle name="40% - Accent4 4 5_OATT calc" xfId="29426" xr:uid="{00000000-0005-0000-0000-00008E600000}"/>
    <cellStyle name="40% - Accent4 4 6" xfId="4262" xr:uid="{00000000-0005-0000-0000-00008F600000}"/>
    <cellStyle name="40% - Accent4 4 6 10" xfId="29427" xr:uid="{00000000-0005-0000-0000-000090600000}"/>
    <cellStyle name="40% - Accent4 4 6 11" xfId="29428" xr:uid="{00000000-0005-0000-0000-000091600000}"/>
    <cellStyle name="40% - Accent4 4 6 2" xfId="29429" xr:uid="{00000000-0005-0000-0000-000092600000}"/>
    <cellStyle name="40% - Accent4 4 6 2 2" xfId="29430" xr:uid="{00000000-0005-0000-0000-000093600000}"/>
    <cellStyle name="40% - Accent4 4 6 2 2 2" xfId="29431" xr:uid="{00000000-0005-0000-0000-000094600000}"/>
    <cellStyle name="40% - Accent4 4 6 2 2 3" xfId="29432" xr:uid="{00000000-0005-0000-0000-000095600000}"/>
    <cellStyle name="40% - Accent4 4 6 2 2_OATT calc" xfId="29433" xr:uid="{00000000-0005-0000-0000-000096600000}"/>
    <cellStyle name="40% - Accent4 4 6 2 3" xfId="29434" xr:uid="{00000000-0005-0000-0000-000097600000}"/>
    <cellStyle name="40% - Accent4 4 6 2 4" xfId="29435" xr:uid="{00000000-0005-0000-0000-000098600000}"/>
    <cellStyle name="40% - Accent4 4 6 2 5" xfId="29436" xr:uid="{00000000-0005-0000-0000-000099600000}"/>
    <cellStyle name="40% - Accent4 4 6 2_OATT calc" xfId="29437" xr:uid="{00000000-0005-0000-0000-00009A600000}"/>
    <cellStyle name="40% - Accent4 4 6 3" xfId="29438" xr:uid="{00000000-0005-0000-0000-00009B600000}"/>
    <cellStyle name="40% - Accent4 4 6 3 2" xfId="29439" xr:uid="{00000000-0005-0000-0000-00009C600000}"/>
    <cellStyle name="40% - Accent4 4 6 3 2 2" xfId="29440" xr:uid="{00000000-0005-0000-0000-00009D600000}"/>
    <cellStyle name="40% - Accent4 4 6 3 2 3" xfId="29441" xr:uid="{00000000-0005-0000-0000-00009E600000}"/>
    <cellStyle name="40% - Accent4 4 6 3 2_OATT calc" xfId="29442" xr:uid="{00000000-0005-0000-0000-00009F600000}"/>
    <cellStyle name="40% - Accent4 4 6 3 3" xfId="29443" xr:uid="{00000000-0005-0000-0000-0000A0600000}"/>
    <cellStyle name="40% - Accent4 4 6 3 4" xfId="29444" xr:uid="{00000000-0005-0000-0000-0000A1600000}"/>
    <cellStyle name="40% - Accent4 4 6 3_OATT calc" xfId="29445" xr:uid="{00000000-0005-0000-0000-0000A2600000}"/>
    <cellStyle name="40% - Accent4 4 6 4" xfId="29446" xr:uid="{00000000-0005-0000-0000-0000A3600000}"/>
    <cellStyle name="40% - Accent4 4 6 4 2" xfId="29447" xr:uid="{00000000-0005-0000-0000-0000A4600000}"/>
    <cellStyle name="40% - Accent4 4 6 4 3" xfId="29448" xr:uid="{00000000-0005-0000-0000-0000A5600000}"/>
    <cellStyle name="40% - Accent4 4 6 4_OATT calc" xfId="29449" xr:uid="{00000000-0005-0000-0000-0000A6600000}"/>
    <cellStyle name="40% - Accent4 4 6 5" xfId="29450" xr:uid="{00000000-0005-0000-0000-0000A7600000}"/>
    <cellStyle name="40% - Accent4 4 6 6" xfId="29451" xr:uid="{00000000-0005-0000-0000-0000A8600000}"/>
    <cellStyle name="40% - Accent4 4 6 7" xfId="29452" xr:uid="{00000000-0005-0000-0000-0000A9600000}"/>
    <cellStyle name="40% - Accent4 4 6 8" xfId="29453" xr:uid="{00000000-0005-0000-0000-0000AA600000}"/>
    <cellStyle name="40% - Accent4 4 6 9" xfId="29454" xr:uid="{00000000-0005-0000-0000-0000AB600000}"/>
    <cellStyle name="40% - Accent4 4 6_OATT calc" xfId="29455" xr:uid="{00000000-0005-0000-0000-0000AC600000}"/>
    <cellStyle name="40% - Accent4 4 7" xfId="5159" xr:uid="{00000000-0005-0000-0000-0000AD600000}"/>
    <cellStyle name="40% - Accent4 4 7 2" xfId="29456" xr:uid="{00000000-0005-0000-0000-0000AE600000}"/>
    <cellStyle name="40% - Accent4 4 7 2 2" xfId="29457" xr:uid="{00000000-0005-0000-0000-0000AF600000}"/>
    <cellStyle name="40% - Accent4 4 7 2 3" xfId="29458" xr:uid="{00000000-0005-0000-0000-0000B0600000}"/>
    <cellStyle name="40% - Accent4 4 7 2_OATT calc" xfId="29459" xr:uid="{00000000-0005-0000-0000-0000B1600000}"/>
    <cellStyle name="40% - Accent4 4 7 3" xfId="29460" xr:uid="{00000000-0005-0000-0000-0000B2600000}"/>
    <cellStyle name="40% - Accent4 4 7 4" xfId="29461" xr:uid="{00000000-0005-0000-0000-0000B3600000}"/>
    <cellStyle name="40% - Accent4 4 7 5" xfId="29462" xr:uid="{00000000-0005-0000-0000-0000B4600000}"/>
    <cellStyle name="40% - Accent4 4 7_OATT calc" xfId="29463" xr:uid="{00000000-0005-0000-0000-0000B5600000}"/>
    <cellStyle name="40% - Accent4 4 8" xfId="2963" xr:uid="{00000000-0005-0000-0000-0000B6600000}"/>
    <cellStyle name="40% - Accent4 4 8 2" xfId="29464" xr:uid="{00000000-0005-0000-0000-0000B7600000}"/>
    <cellStyle name="40% - Accent4 4 8 2 2" xfId="29465" xr:uid="{00000000-0005-0000-0000-0000B8600000}"/>
    <cellStyle name="40% - Accent4 4 8 2 3" xfId="29466" xr:uid="{00000000-0005-0000-0000-0000B9600000}"/>
    <cellStyle name="40% - Accent4 4 8 2_OATT calc" xfId="29467" xr:uid="{00000000-0005-0000-0000-0000BA600000}"/>
    <cellStyle name="40% - Accent4 4 8 3" xfId="29468" xr:uid="{00000000-0005-0000-0000-0000BB600000}"/>
    <cellStyle name="40% - Accent4 4 8 4" xfId="29469" xr:uid="{00000000-0005-0000-0000-0000BC600000}"/>
    <cellStyle name="40% - Accent4 4 8_OATT calc" xfId="29470" xr:uid="{00000000-0005-0000-0000-0000BD600000}"/>
    <cellStyle name="40% - Accent4 4 9" xfId="29471" xr:uid="{00000000-0005-0000-0000-0000BE600000}"/>
    <cellStyle name="40% - Accent4 4 9 2" xfId="29472" xr:uid="{00000000-0005-0000-0000-0000BF600000}"/>
    <cellStyle name="40% - Accent4 4 9 3" xfId="29473" xr:uid="{00000000-0005-0000-0000-0000C0600000}"/>
    <cellStyle name="40% - Accent4 4 9_OATT calc" xfId="29474" xr:uid="{00000000-0005-0000-0000-0000C1600000}"/>
    <cellStyle name="40% - Accent4 4_OATT calc" xfId="29475" xr:uid="{00000000-0005-0000-0000-0000C2600000}"/>
    <cellStyle name="40% - Accent4 5" xfId="3041" xr:uid="{00000000-0005-0000-0000-0000C3600000}"/>
    <cellStyle name="40% - Accent4 5 10" xfId="29476" xr:uid="{00000000-0005-0000-0000-0000C4600000}"/>
    <cellStyle name="40% - Accent4 5 11" xfId="29477" xr:uid="{00000000-0005-0000-0000-0000C5600000}"/>
    <cellStyle name="40% - Accent4 5 12" xfId="29478" xr:uid="{00000000-0005-0000-0000-0000C6600000}"/>
    <cellStyle name="40% - Accent4 5 13" xfId="29479" xr:uid="{00000000-0005-0000-0000-0000C7600000}"/>
    <cellStyle name="40% - Accent4 5 14" xfId="29480" xr:uid="{00000000-0005-0000-0000-0000C8600000}"/>
    <cellStyle name="40% - Accent4 5 2" xfId="3166" xr:uid="{00000000-0005-0000-0000-0000C9600000}"/>
    <cellStyle name="40% - Accent4 5 2 10" xfId="29481" xr:uid="{00000000-0005-0000-0000-0000CA600000}"/>
    <cellStyle name="40% - Accent4 5 2 11" xfId="29482" xr:uid="{00000000-0005-0000-0000-0000CB600000}"/>
    <cellStyle name="40% - Accent4 5 2 12" xfId="29483" xr:uid="{00000000-0005-0000-0000-0000CC600000}"/>
    <cellStyle name="40% - Accent4 5 2 2" xfId="3754" xr:uid="{00000000-0005-0000-0000-0000CD600000}"/>
    <cellStyle name="40% - Accent4 5 2 2 10" xfId="29484" xr:uid="{00000000-0005-0000-0000-0000CE600000}"/>
    <cellStyle name="40% - Accent4 5 2 2 11" xfId="29485" xr:uid="{00000000-0005-0000-0000-0000CF600000}"/>
    <cellStyle name="40% - Accent4 5 2 2 2" xfId="4855" xr:uid="{00000000-0005-0000-0000-0000D0600000}"/>
    <cellStyle name="40% - Accent4 5 2 2 2 10" xfId="29486" xr:uid="{00000000-0005-0000-0000-0000D1600000}"/>
    <cellStyle name="40% - Accent4 5 2 2 2 11" xfId="29487" xr:uid="{00000000-0005-0000-0000-0000D2600000}"/>
    <cellStyle name="40% - Accent4 5 2 2 2 2" xfId="29488" xr:uid="{00000000-0005-0000-0000-0000D3600000}"/>
    <cellStyle name="40% - Accent4 5 2 2 2 2 2" xfId="29489" xr:uid="{00000000-0005-0000-0000-0000D4600000}"/>
    <cellStyle name="40% - Accent4 5 2 2 2 2 2 2" xfId="29490" xr:uid="{00000000-0005-0000-0000-0000D5600000}"/>
    <cellStyle name="40% - Accent4 5 2 2 2 2 2 3" xfId="29491" xr:uid="{00000000-0005-0000-0000-0000D6600000}"/>
    <cellStyle name="40% - Accent4 5 2 2 2 2 2_OATT calc" xfId="29492" xr:uid="{00000000-0005-0000-0000-0000D7600000}"/>
    <cellStyle name="40% - Accent4 5 2 2 2 2 3" xfId="29493" xr:uid="{00000000-0005-0000-0000-0000D8600000}"/>
    <cellStyle name="40% - Accent4 5 2 2 2 2 4" xfId="29494" xr:uid="{00000000-0005-0000-0000-0000D9600000}"/>
    <cellStyle name="40% - Accent4 5 2 2 2 2 5" xfId="29495" xr:uid="{00000000-0005-0000-0000-0000DA600000}"/>
    <cellStyle name="40% - Accent4 5 2 2 2 2_OATT calc" xfId="29496" xr:uid="{00000000-0005-0000-0000-0000DB600000}"/>
    <cellStyle name="40% - Accent4 5 2 2 2 3" xfId="29497" xr:uid="{00000000-0005-0000-0000-0000DC600000}"/>
    <cellStyle name="40% - Accent4 5 2 2 2 3 2" xfId="29498" xr:uid="{00000000-0005-0000-0000-0000DD600000}"/>
    <cellStyle name="40% - Accent4 5 2 2 2 3 2 2" xfId="29499" xr:uid="{00000000-0005-0000-0000-0000DE600000}"/>
    <cellStyle name="40% - Accent4 5 2 2 2 3 2 3" xfId="29500" xr:uid="{00000000-0005-0000-0000-0000DF600000}"/>
    <cellStyle name="40% - Accent4 5 2 2 2 3 2_OATT calc" xfId="29501" xr:uid="{00000000-0005-0000-0000-0000E0600000}"/>
    <cellStyle name="40% - Accent4 5 2 2 2 3 3" xfId="29502" xr:uid="{00000000-0005-0000-0000-0000E1600000}"/>
    <cellStyle name="40% - Accent4 5 2 2 2 3 4" xfId="29503" xr:uid="{00000000-0005-0000-0000-0000E2600000}"/>
    <cellStyle name="40% - Accent4 5 2 2 2 3_OATT calc" xfId="29504" xr:uid="{00000000-0005-0000-0000-0000E3600000}"/>
    <cellStyle name="40% - Accent4 5 2 2 2 4" xfId="29505" xr:uid="{00000000-0005-0000-0000-0000E4600000}"/>
    <cellStyle name="40% - Accent4 5 2 2 2 4 2" xfId="29506" xr:uid="{00000000-0005-0000-0000-0000E5600000}"/>
    <cellStyle name="40% - Accent4 5 2 2 2 4 3" xfId="29507" xr:uid="{00000000-0005-0000-0000-0000E6600000}"/>
    <cellStyle name="40% - Accent4 5 2 2 2 4_OATT calc" xfId="29508" xr:uid="{00000000-0005-0000-0000-0000E7600000}"/>
    <cellStyle name="40% - Accent4 5 2 2 2 5" xfId="29509" xr:uid="{00000000-0005-0000-0000-0000E8600000}"/>
    <cellStyle name="40% - Accent4 5 2 2 2 6" xfId="29510" xr:uid="{00000000-0005-0000-0000-0000E9600000}"/>
    <cellStyle name="40% - Accent4 5 2 2 2 7" xfId="29511" xr:uid="{00000000-0005-0000-0000-0000EA600000}"/>
    <cellStyle name="40% - Accent4 5 2 2 2 8" xfId="29512" xr:uid="{00000000-0005-0000-0000-0000EB600000}"/>
    <cellStyle name="40% - Accent4 5 2 2 2 9" xfId="29513" xr:uid="{00000000-0005-0000-0000-0000EC600000}"/>
    <cellStyle name="40% - Accent4 5 2 2 2_OATT calc" xfId="29514" xr:uid="{00000000-0005-0000-0000-0000ED600000}"/>
    <cellStyle name="40% - Accent4 5 2 2 3" xfId="5814" xr:uid="{00000000-0005-0000-0000-0000EE600000}"/>
    <cellStyle name="40% - Accent4 5 2 2 3 2" xfId="29515" xr:uid="{00000000-0005-0000-0000-0000EF600000}"/>
    <cellStyle name="40% - Accent4 5 2 2 3 2 2" xfId="29516" xr:uid="{00000000-0005-0000-0000-0000F0600000}"/>
    <cellStyle name="40% - Accent4 5 2 2 3 2 3" xfId="29517" xr:uid="{00000000-0005-0000-0000-0000F1600000}"/>
    <cellStyle name="40% - Accent4 5 2 2 3 2_OATT calc" xfId="29518" xr:uid="{00000000-0005-0000-0000-0000F2600000}"/>
    <cellStyle name="40% - Accent4 5 2 2 3 3" xfId="29519" xr:uid="{00000000-0005-0000-0000-0000F3600000}"/>
    <cellStyle name="40% - Accent4 5 2 2 3 4" xfId="29520" xr:uid="{00000000-0005-0000-0000-0000F4600000}"/>
    <cellStyle name="40% - Accent4 5 2 2 3 5" xfId="29521" xr:uid="{00000000-0005-0000-0000-0000F5600000}"/>
    <cellStyle name="40% - Accent4 5 2 2 3_OATT calc" xfId="29522" xr:uid="{00000000-0005-0000-0000-0000F6600000}"/>
    <cellStyle name="40% - Accent4 5 2 2 4" xfId="29523" xr:uid="{00000000-0005-0000-0000-0000F7600000}"/>
    <cellStyle name="40% - Accent4 5 2 2 4 2" xfId="29524" xr:uid="{00000000-0005-0000-0000-0000F8600000}"/>
    <cellStyle name="40% - Accent4 5 2 2 4 2 2" xfId="29525" xr:uid="{00000000-0005-0000-0000-0000F9600000}"/>
    <cellStyle name="40% - Accent4 5 2 2 4 2 3" xfId="29526" xr:uid="{00000000-0005-0000-0000-0000FA600000}"/>
    <cellStyle name="40% - Accent4 5 2 2 4 2_OATT calc" xfId="29527" xr:uid="{00000000-0005-0000-0000-0000FB600000}"/>
    <cellStyle name="40% - Accent4 5 2 2 4 3" xfId="29528" xr:uid="{00000000-0005-0000-0000-0000FC600000}"/>
    <cellStyle name="40% - Accent4 5 2 2 4 4" xfId="29529" xr:uid="{00000000-0005-0000-0000-0000FD600000}"/>
    <cellStyle name="40% - Accent4 5 2 2 4_OATT calc" xfId="29530" xr:uid="{00000000-0005-0000-0000-0000FE600000}"/>
    <cellStyle name="40% - Accent4 5 2 2 5" xfId="29531" xr:uid="{00000000-0005-0000-0000-0000FF600000}"/>
    <cellStyle name="40% - Accent4 5 2 2 5 2" xfId="29532" xr:uid="{00000000-0005-0000-0000-000000610000}"/>
    <cellStyle name="40% - Accent4 5 2 2 5 3" xfId="29533" xr:uid="{00000000-0005-0000-0000-000001610000}"/>
    <cellStyle name="40% - Accent4 5 2 2 5_OATT calc" xfId="29534" xr:uid="{00000000-0005-0000-0000-000002610000}"/>
    <cellStyle name="40% - Accent4 5 2 2 6" xfId="29535" xr:uid="{00000000-0005-0000-0000-000003610000}"/>
    <cellStyle name="40% - Accent4 5 2 2 7" xfId="29536" xr:uid="{00000000-0005-0000-0000-000004610000}"/>
    <cellStyle name="40% - Accent4 5 2 2 8" xfId="29537" xr:uid="{00000000-0005-0000-0000-000005610000}"/>
    <cellStyle name="40% - Accent4 5 2 2 9" xfId="29538" xr:uid="{00000000-0005-0000-0000-000006610000}"/>
    <cellStyle name="40% - Accent4 5 2 2_OATT calc" xfId="29539" xr:uid="{00000000-0005-0000-0000-000007610000}"/>
    <cellStyle name="40% - Accent4 5 2 3" xfId="4437" xr:uid="{00000000-0005-0000-0000-000008610000}"/>
    <cellStyle name="40% - Accent4 5 2 3 10" xfId="29540" xr:uid="{00000000-0005-0000-0000-000009610000}"/>
    <cellStyle name="40% - Accent4 5 2 3 11" xfId="29541" xr:uid="{00000000-0005-0000-0000-00000A610000}"/>
    <cellStyle name="40% - Accent4 5 2 3 2" xfId="29542" xr:uid="{00000000-0005-0000-0000-00000B610000}"/>
    <cellStyle name="40% - Accent4 5 2 3 2 2" xfId="29543" xr:uid="{00000000-0005-0000-0000-00000C610000}"/>
    <cellStyle name="40% - Accent4 5 2 3 2 2 2" xfId="29544" xr:uid="{00000000-0005-0000-0000-00000D610000}"/>
    <cellStyle name="40% - Accent4 5 2 3 2 2 3" xfId="29545" xr:uid="{00000000-0005-0000-0000-00000E610000}"/>
    <cellStyle name="40% - Accent4 5 2 3 2 2_OATT calc" xfId="29546" xr:uid="{00000000-0005-0000-0000-00000F610000}"/>
    <cellStyle name="40% - Accent4 5 2 3 2 3" xfId="29547" xr:uid="{00000000-0005-0000-0000-000010610000}"/>
    <cellStyle name="40% - Accent4 5 2 3 2 4" xfId="29548" xr:uid="{00000000-0005-0000-0000-000011610000}"/>
    <cellStyle name="40% - Accent4 5 2 3 2 5" xfId="29549" xr:uid="{00000000-0005-0000-0000-000012610000}"/>
    <cellStyle name="40% - Accent4 5 2 3 2_OATT calc" xfId="29550" xr:uid="{00000000-0005-0000-0000-000013610000}"/>
    <cellStyle name="40% - Accent4 5 2 3 3" xfId="29551" xr:uid="{00000000-0005-0000-0000-000014610000}"/>
    <cellStyle name="40% - Accent4 5 2 3 3 2" xfId="29552" xr:uid="{00000000-0005-0000-0000-000015610000}"/>
    <cellStyle name="40% - Accent4 5 2 3 3 2 2" xfId="29553" xr:uid="{00000000-0005-0000-0000-000016610000}"/>
    <cellStyle name="40% - Accent4 5 2 3 3 2 3" xfId="29554" xr:uid="{00000000-0005-0000-0000-000017610000}"/>
    <cellStyle name="40% - Accent4 5 2 3 3 2_OATT calc" xfId="29555" xr:uid="{00000000-0005-0000-0000-000018610000}"/>
    <cellStyle name="40% - Accent4 5 2 3 3 3" xfId="29556" xr:uid="{00000000-0005-0000-0000-000019610000}"/>
    <cellStyle name="40% - Accent4 5 2 3 3 4" xfId="29557" xr:uid="{00000000-0005-0000-0000-00001A610000}"/>
    <cellStyle name="40% - Accent4 5 2 3 3_OATT calc" xfId="29558" xr:uid="{00000000-0005-0000-0000-00001B610000}"/>
    <cellStyle name="40% - Accent4 5 2 3 4" xfId="29559" xr:uid="{00000000-0005-0000-0000-00001C610000}"/>
    <cellStyle name="40% - Accent4 5 2 3 4 2" xfId="29560" xr:uid="{00000000-0005-0000-0000-00001D610000}"/>
    <cellStyle name="40% - Accent4 5 2 3 4 3" xfId="29561" xr:uid="{00000000-0005-0000-0000-00001E610000}"/>
    <cellStyle name="40% - Accent4 5 2 3 4_OATT calc" xfId="29562" xr:uid="{00000000-0005-0000-0000-00001F610000}"/>
    <cellStyle name="40% - Accent4 5 2 3 5" xfId="29563" xr:uid="{00000000-0005-0000-0000-000020610000}"/>
    <cellStyle name="40% - Accent4 5 2 3 6" xfId="29564" xr:uid="{00000000-0005-0000-0000-000021610000}"/>
    <cellStyle name="40% - Accent4 5 2 3 7" xfId="29565" xr:uid="{00000000-0005-0000-0000-000022610000}"/>
    <cellStyle name="40% - Accent4 5 2 3 8" xfId="29566" xr:uid="{00000000-0005-0000-0000-000023610000}"/>
    <cellStyle name="40% - Accent4 5 2 3 9" xfId="29567" xr:uid="{00000000-0005-0000-0000-000024610000}"/>
    <cellStyle name="40% - Accent4 5 2 3_OATT calc" xfId="29568" xr:uid="{00000000-0005-0000-0000-000025610000}"/>
    <cellStyle name="40% - Accent4 5 2 4" xfId="5337" xr:uid="{00000000-0005-0000-0000-000026610000}"/>
    <cellStyle name="40% - Accent4 5 2 4 2" xfId="29569" xr:uid="{00000000-0005-0000-0000-000027610000}"/>
    <cellStyle name="40% - Accent4 5 2 4 2 2" xfId="29570" xr:uid="{00000000-0005-0000-0000-000028610000}"/>
    <cellStyle name="40% - Accent4 5 2 4 2 3" xfId="29571" xr:uid="{00000000-0005-0000-0000-000029610000}"/>
    <cellStyle name="40% - Accent4 5 2 4 2_OATT calc" xfId="29572" xr:uid="{00000000-0005-0000-0000-00002A610000}"/>
    <cellStyle name="40% - Accent4 5 2 4 3" xfId="29573" xr:uid="{00000000-0005-0000-0000-00002B610000}"/>
    <cellStyle name="40% - Accent4 5 2 4 4" xfId="29574" xr:uid="{00000000-0005-0000-0000-00002C610000}"/>
    <cellStyle name="40% - Accent4 5 2 4 5" xfId="29575" xr:uid="{00000000-0005-0000-0000-00002D610000}"/>
    <cellStyle name="40% - Accent4 5 2 4_OATT calc" xfId="29576" xr:uid="{00000000-0005-0000-0000-00002E610000}"/>
    <cellStyle name="40% - Accent4 5 2 5" xfId="29577" xr:uid="{00000000-0005-0000-0000-00002F610000}"/>
    <cellStyle name="40% - Accent4 5 2 5 2" xfId="29578" xr:uid="{00000000-0005-0000-0000-000030610000}"/>
    <cellStyle name="40% - Accent4 5 2 5 2 2" xfId="29579" xr:uid="{00000000-0005-0000-0000-000031610000}"/>
    <cellStyle name="40% - Accent4 5 2 5 2 3" xfId="29580" xr:uid="{00000000-0005-0000-0000-000032610000}"/>
    <cellStyle name="40% - Accent4 5 2 5 2_OATT calc" xfId="29581" xr:uid="{00000000-0005-0000-0000-000033610000}"/>
    <cellStyle name="40% - Accent4 5 2 5 3" xfId="29582" xr:uid="{00000000-0005-0000-0000-000034610000}"/>
    <cellStyle name="40% - Accent4 5 2 5 4" xfId="29583" xr:uid="{00000000-0005-0000-0000-000035610000}"/>
    <cellStyle name="40% - Accent4 5 2 5_OATT calc" xfId="29584" xr:uid="{00000000-0005-0000-0000-000036610000}"/>
    <cellStyle name="40% - Accent4 5 2 6" xfId="29585" xr:uid="{00000000-0005-0000-0000-000037610000}"/>
    <cellStyle name="40% - Accent4 5 2 6 2" xfId="29586" xr:uid="{00000000-0005-0000-0000-000038610000}"/>
    <cellStyle name="40% - Accent4 5 2 6 3" xfId="29587" xr:uid="{00000000-0005-0000-0000-000039610000}"/>
    <cellStyle name="40% - Accent4 5 2 6_OATT calc" xfId="29588" xr:uid="{00000000-0005-0000-0000-00003A610000}"/>
    <cellStyle name="40% - Accent4 5 2 7" xfId="29589" xr:uid="{00000000-0005-0000-0000-00003B610000}"/>
    <cellStyle name="40% - Accent4 5 2 8" xfId="29590" xr:uid="{00000000-0005-0000-0000-00003C610000}"/>
    <cellStyle name="40% - Accent4 5 2 9" xfId="29591" xr:uid="{00000000-0005-0000-0000-00003D610000}"/>
    <cellStyle name="40% - Accent4 5 2_OATT calc" xfId="29592" xr:uid="{00000000-0005-0000-0000-00003E610000}"/>
    <cellStyle name="40% - Accent4 5 3" xfId="3318" xr:uid="{00000000-0005-0000-0000-00003F610000}"/>
    <cellStyle name="40% - Accent4 5 3 10" xfId="29593" xr:uid="{00000000-0005-0000-0000-000040610000}"/>
    <cellStyle name="40% - Accent4 5 3 11" xfId="29594" xr:uid="{00000000-0005-0000-0000-000041610000}"/>
    <cellStyle name="40% - Accent4 5 3 12" xfId="29595" xr:uid="{00000000-0005-0000-0000-000042610000}"/>
    <cellStyle name="40% - Accent4 5 3 2" xfId="3900" xr:uid="{00000000-0005-0000-0000-000043610000}"/>
    <cellStyle name="40% - Accent4 5 3 2 10" xfId="29596" xr:uid="{00000000-0005-0000-0000-000044610000}"/>
    <cellStyle name="40% - Accent4 5 3 2 11" xfId="29597" xr:uid="{00000000-0005-0000-0000-000045610000}"/>
    <cellStyle name="40% - Accent4 5 3 2 2" xfId="5001" xr:uid="{00000000-0005-0000-0000-000046610000}"/>
    <cellStyle name="40% - Accent4 5 3 2 2 10" xfId="29598" xr:uid="{00000000-0005-0000-0000-000047610000}"/>
    <cellStyle name="40% - Accent4 5 3 2 2 11" xfId="29599" xr:uid="{00000000-0005-0000-0000-000048610000}"/>
    <cellStyle name="40% - Accent4 5 3 2 2 2" xfId="29600" xr:uid="{00000000-0005-0000-0000-000049610000}"/>
    <cellStyle name="40% - Accent4 5 3 2 2 2 2" xfId="29601" xr:uid="{00000000-0005-0000-0000-00004A610000}"/>
    <cellStyle name="40% - Accent4 5 3 2 2 2 2 2" xfId="29602" xr:uid="{00000000-0005-0000-0000-00004B610000}"/>
    <cellStyle name="40% - Accent4 5 3 2 2 2 2 3" xfId="29603" xr:uid="{00000000-0005-0000-0000-00004C610000}"/>
    <cellStyle name="40% - Accent4 5 3 2 2 2 2_OATT calc" xfId="29604" xr:uid="{00000000-0005-0000-0000-00004D610000}"/>
    <cellStyle name="40% - Accent4 5 3 2 2 2 3" xfId="29605" xr:uid="{00000000-0005-0000-0000-00004E610000}"/>
    <cellStyle name="40% - Accent4 5 3 2 2 2 4" xfId="29606" xr:uid="{00000000-0005-0000-0000-00004F610000}"/>
    <cellStyle name="40% - Accent4 5 3 2 2 2 5" xfId="29607" xr:uid="{00000000-0005-0000-0000-000050610000}"/>
    <cellStyle name="40% - Accent4 5 3 2 2 2_OATT calc" xfId="29608" xr:uid="{00000000-0005-0000-0000-000051610000}"/>
    <cellStyle name="40% - Accent4 5 3 2 2 3" xfId="29609" xr:uid="{00000000-0005-0000-0000-000052610000}"/>
    <cellStyle name="40% - Accent4 5 3 2 2 3 2" xfId="29610" xr:uid="{00000000-0005-0000-0000-000053610000}"/>
    <cellStyle name="40% - Accent4 5 3 2 2 3 2 2" xfId="29611" xr:uid="{00000000-0005-0000-0000-000054610000}"/>
    <cellStyle name="40% - Accent4 5 3 2 2 3 2 3" xfId="29612" xr:uid="{00000000-0005-0000-0000-000055610000}"/>
    <cellStyle name="40% - Accent4 5 3 2 2 3 2_OATT calc" xfId="29613" xr:uid="{00000000-0005-0000-0000-000056610000}"/>
    <cellStyle name="40% - Accent4 5 3 2 2 3 3" xfId="29614" xr:uid="{00000000-0005-0000-0000-000057610000}"/>
    <cellStyle name="40% - Accent4 5 3 2 2 3 4" xfId="29615" xr:uid="{00000000-0005-0000-0000-000058610000}"/>
    <cellStyle name="40% - Accent4 5 3 2 2 3_OATT calc" xfId="29616" xr:uid="{00000000-0005-0000-0000-000059610000}"/>
    <cellStyle name="40% - Accent4 5 3 2 2 4" xfId="29617" xr:uid="{00000000-0005-0000-0000-00005A610000}"/>
    <cellStyle name="40% - Accent4 5 3 2 2 4 2" xfId="29618" xr:uid="{00000000-0005-0000-0000-00005B610000}"/>
    <cellStyle name="40% - Accent4 5 3 2 2 4 3" xfId="29619" xr:uid="{00000000-0005-0000-0000-00005C610000}"/>
    <cellStyle name="40% - Accent4 5 3 2 2 4_OATT calc" xfId="29620" xr:uid="{00000000-0005-0000-0000-00005D610000}"/>
    <cellStyle name="40% - Accent4 5 3 2 2 5" xfId="29621" xr:uid="{00000000-0005-0000-0000-00005E610000}"/>
    <cellStyle name="40% - Accent4 5 3 2 2 6" xfId="29622" xr:uid="{00000000-0005-0000-0000-00005F610000}"/>
    <cellStyle name="40% - Accent4 5 3 2 2 7" xfId="29623" xr:uid="{00000000-0005-0000-0000-000060610000}"/>
    <cellStyle name="40% - Accent4 5 3 2 2 8" xfId="29624" xr:uid="{00000000-0005-0000-0000-000061610000}"/>
    <cellStyle name="40% - Accent4 5 3 2 2 9" xfId="29625" xr:uid="{00000000-0005-0000-0000-000062610000}"/>
    <cellStyle name="40% - Accent4 5 3 2 2_OATT calc" xfId="29626" xr:uid="{00000000-0005-0000-0000-000063610000}"/>
    <cellStyle name="40% - Accent4 5 3 2 3" xfId="5956" xr:uid="{00000000-0005-0000-0000-000064610000}"/>
    <cellStyle name="40% - Accent4 5 3 2 3 2" xfId="29627" xr:uid="{00000000-0005-0000-0000-000065610000}"/>
    <cellStyle name="40% - Accent4 5 3 2 3 2 2" xfId="29628" xr:uid="{00000000-0005-0000-0000-000066610000}"/>
    <cellStyle name="40% - Accent4 5 3 2 3 2 3" xfId="29629" xr:uid="{00000000-0005-0000-0000-000067610000}"/>
    <cellStyle name="40% - Accent4 5 3 2 3 2_OATT calc" xfId="29630" xr:uid="{00000000-0005-0000-0000-000068610000}"/>
    <cellStyle name="40% - Accent4 5 3 2 3 3" xfId="29631" xr:uid="{00000000-0005-0000-0000-000069610000}"/>
    <cellStyle name="40% - Accent4 5 3 2 3 4" xfId="29632" xr:uid="{00000000-0005-0000-0000-00006A610000}"/>
    <cellStyle name="40% - Accent4 5 3 2 3 5" xfId="29633" xr:uid="{00000000-0005-0000-0000-00006B610000}"/>
    <cellStyle name="40% - Accent4 5 3 2 3_OATT calc" xfId="29634" xr:uid="{00000000-0005-0000-0000-00006C610000}"/>
    <cellStyle name="40% - Accent4 5 3 2 4" xfId="29635" xr:uid="{00000000-0005-0000-0000-00006D610000}"/>
    <cellStyle name="40% - Accent4 5 3 2 4 2" xfId="29636" xr:uid="{00000000-0005-0000-0000-00006E610000}"/>
    <cellStyle name="40% - Accent4 5 3 2 4 2 2" xfId="29637" xr:uid="{00000000-0005-0000-0000-00006F610000}"/>
    <cellStyle name="40% - Accent4 5 3 2 4 2 3" xfId="29638" xr:uid="{00000000-0005-0000-0000-000070610000}"/>
    <cellStyle name="40% - Accent4 5 3 2 4 2_OATT calc" xfId="29639" xr:uid="{00000000-0005-0000-0000-000071610000}"/>
    <cellStyle name="40% - Accent4 5 3 2 4 3" xfId="29640" xr:uid="{00000000-0005-0000-0000-000072610000}"/>
    <cellStyle name="40% - Accent4 5 3 2 4 4" xfId="29641" xr:uid="{00000000-0005-0000-0000-000073610000}"/>
    <cellStyle name="40% - Accent4 5 3 2 4_OATT calc" xfId="29642" xr:uid="{00000000-0005-0000-0000-000074610000}"/>
    <cellStyle name="40% - Accent4 5 3 2 5" xfId="29643" xr:uid="{00000000-0005-0000-0000-000075610000}"/>
    <cellStyle name="40% - Accent4 5 3 2 5 2" xfId="29644" xr:uid="{00000000-0005-0000-0000-000076610000}"/>
    <cellStyle name="40% - Accent4 5 3 2 5 3" xfId="29645" xr:uid="{00000000-0005-0000-0000-000077610000}"/>
    <cellStyle name="40% - Accent4 5 3 2 5_OATT calc" xfId="29646" xr:uid="{00000000-0005-0000-0000-000078610000}"/>
    <cellStyle name="40% - Accent4 5 3 2 6" xfId="29647" xr:uid="{00000000-0005-0000-0000-000079610000}"/>
    <cellStyle name="40% - Accent4 5 3 2 7" xfId="29648" xr:uid="{00000000-0005-0000-0000-00007A610000}"/>
    <cellStyle name="40% - Accent4 5 3 2 8" xfId="29649" xr:uid="{00000000-0005-0000-0000-00007B610000}"/>
    <cellStyle name="40% - Accent4 5 3 2 9" xfId="29650" xr:uid="{00000000-0005-0000-0000-00007C610000}"/>
    <cellStyle name="40% - Accent4 5 3 2_OATT calc" xfId="29651" xr:uid="{00000000-0005-0000-0000-00007D610000}"/>
    <cellStyle name="40% - Accent4 5 3 3" xfId="4583" xr:uid="{00000000-0005-0000-0000-00007E610000}"/>
    <cellStyle name="40% - Accent4 5 3 3 10" xfId="29652" xr:uid="{00000000-0005-0000-0000-00007F610000}"/>
    <cellStyle name="40% - Accent4 5 3 3 11" xfId="29653" xr:uid="{00000000-0005-0000-0000-000080610000}"/>
    <cellStyle name="40% - Accent4 5 3 3 2" xfId="29654" xr:uid="{00000000-0005-0000-0000-000081610000}"/>
    <cellStyle name="40% - Accent4 5 3 3 2 2" xfId="29655" xr:uid="{00000000-0005-0000-0000-000082610000}"/>
    <cellStyle name="40% - Accent4 5 3 3 2 2 2" xfId="29656" xr:uid="{00000000-0005-0000-0000-000083610000}"/>
    <cellStyle name="40% - Accent4 5 3 3 2 2 3" xfId="29657" xr:uid="{00000000-0005-0000-0000-000084610000}"/>
    <cellStyle name="40% - Accent4 5 3 3 2 2_OATT calc" xfId="29658" xr:uid="{00000000-0005-0000-0000-000085610000}"/>
    <cellStyle name="40% - Accent4 5 3 3 2 3" xfId="29659" xr:uid="{00000000-0005-0000-0000-000086610000}"/>
    <cellStyle name="40% - Accent4 5 3 3 2 4" xfId="29660" xr:uid="{00000000-0005-0000-0000-000087610000}"/>
    <cellStyle name="40% - Accent4 5 3 3 2 5" xfId="29661" xr:uid="{00000000-0005-0000-0000-000088610000}"/>
    <cellStyle name="40% - Accent4 5 3 3 2_OATT calc" xfId="29662" xr:uid="{00000000-0005-0000-0000-000089610000}"/>
    <cellStyle name="40% - Accent4 5 3 3 3" xfId="29663" xr:uid="{00000000-0005-0000-0000-00008A610000}"/>
    <cellStyle name="40% - Accent4 5 3 3 3 2" xfId="29664" xr:uid="{00000000-0005-0000-0000-00008B610000}"/>
    <cellStyle name="40% - Accent4 5 3 3 3 2 2" xfId="29665" xr:uid="{00000000-0005-0000-0000-00008C610000}"/>
    <cellStyle name="40% - Accent4 5 3 3 3 2 3" xfId="29666" xr:uid="{00000000-0005-0000-0000-00008D610000}"/>
    <cellStyle name="40% - Accent4 5 3 3 3 2_OATT calc" xfId="29667" xr:uid="{00000000-0005-0000-0000-00008E610000}"/>
    <cellStyle name="40% - Accent4 5 3 3 3 3" xfId="29668" xr:uid="{00000000-0005-0000-0000-00008F610000}"/>
    <cellStyle name="40% - Accent4 5 3 3 3 4" xfId="29669" xr:uid="{00000000-0005-0000-0000-000090610000}"/>
    <cellStyle name="40% - Accent4 5 3 3 3_OATT calc" xfId="29670" xr:uid="{00000000-0005-0000-0000-000091610000}"/>
    <cellStyle name="40% - Accent4 5 3 3 4" xfId="29671" xr:uid="{00000000-0005-0000-0000-000092610000}"/>
    <cellStyle name="40% - Accent4 5 3 3 4 2" xfId="29672" xr:uid="{00000000-0005-0000-0000-000093610000}"/>
    <cellStyle name="40% - Accent4 5 3 3 4 3" xfId="29673" xr:uid="{00000000-0005-0000-0000-000094610000}"/>
    <cellStyle name="40% - Accent4 5 3 3 4_OATT calc" xfId="29674" xr:uid="{00000000-0005-0000-0000-000095610000}"/>
    <cellStyle name="40% - Accent4 5 3 3 5" xfId="29675" xr:uid="{00000000-0005-0000-0000-000096610000}"/>
    <cellStyle name="40% - Accent4 5 3 3 6" xfId="29676" xr:uid="{00000000-0005-0000-0000-000097610000}"/>
    <cellStyle name="40% - Accent4 5 3 3 7" xfId="29677" xr:uid="{00000000-0005-0000-0000-000098610000}"/>
    <cellStyle name="40% - Accent4 5 3 3 8" xfId="29678" xr:uid="{00000000-0005-0000-0000-000099610000}"/>
    <cellStyle name="40% - Accent4 5 3 3 9" xfId="29679" xr:uid="{00000000-0005-0000-0000-00009A610000}"/>
    <cellStyle name="40% - Accent4 5 3 3_OATT calc" xfId="29680" xr:uid="{00000000-0005-0000-0000-00009B610000}"/>
    <cellStyle name="40% - Accent4 5 3 4" xfId="5483" xr:uid="{00000000-0005-0000-0000-00009C610000}"/>
    <cellStyle name="40% - Accent4 5 3 4 2" xfId="29681" xr:uid="{00000000-0005-0000-0000-00009D610000}"/>
    <cellStyle name="40% - Accent4 5 3 4 2 2" xfId="29682" xr:uid="{00000000-0005-0000-0000-00009E610000}"/>
    <cellStyle name="40% - Accent4 5 3 4 2 3" xfId="29683" xr:uid="{00000000-0005-0000-0000-00009F610000}"/>
    <cellStyle name="40% - Accent4 5 3 4 2_OATT calc" xfId="29684" xr:uid="{00000000-0005-0000-0000-0000A0610000}"/>
    <cellStyle name="40% - Accent4 5 3 4 3" xfId="29685" xr:uid="{00000000-0005-0000-0000-0000A1610000}"/>
    <cellStyle name="40% - Accent4 5 3 4 4" xfId="29686" xr:uid="{00000000-0005-0000-0000-0000A2610000}"/>
    <cellStyle name="40% - Accent4 5 3 4 5" xfId="29687" xr:uid="{00000000-0005-0000-0000-0000A3610000}"/>
    <cellStyle name="40% - Accent4 5 3 4_OATT calc" xfId="29688" xr:uid="{00000000-0005-0000-0000-0000A4610000}"/>
    <cellStyle name="40% - Accent4 5 3 5" xfId="29689" xr:uid="{00000000-0005-0000-0000-0000A5610000}"/>
    <cellStyle name="40% - Accent4 5 3 5 2" xfId="29690" xr:uid="{00000000-0005-0000-0000-0000A6610000}"/>
    <cellStyle name="40% - Accent4 5 3 5 2 2" xfId="29691" xr:uid="{00000000-0005-0000-0000-0000A7610000}"/>
    <cellStyle name="40% - Accent4 5 3 5 2 3" xfId="29692" xr:uid="{00000000-0005-0000-0000-0000A8610000}"/>
    <cellStyle name="40% - Accent4 5 3 5 2_OATT calc" xfId="29693" xr:uid="{00000000-0005-0000-0000-0000A9610000}"/>
    <cellStyle name="40% - Accent4 5 3 5 3" xfId="29694" xr:uid="{00000000-0005-0000-0000-0000AA610000}"/>
    <cellStyle name="40% - Accent4 5 3 5 4" xfId="29695" xr:uid="{00000000-0005-0000-0000-0000AB610000}"/>
    <cellStyle name="40% - Accent4 5 3 5_OATT calc" xfId="29696" xr:uid="{00000000-0005-0000-0000-0000AC610000}"/>
    <cellStyle name="40% - Accent4 5 3 6" xfId="29697" xr:uid="{00000000-0005-0000-0000-0000AD610000}"/>
    <cellStyle name="40% - Accent4 5 3 6 2" xfId="29698" xr:uid="{00000000-0005-0000-0000-0000AE610000}"/>
    <cellStyle name="40% - Accent4 5 3 6 3" xfId="29699" xr:uid="{00000000-0005-0000-0000-0000AF610000}"/>
    <cellStyle name="40% - Accent4 5 3 6_OATT calc" xfId="29700" xr:uid="{00000000-0005-0000-0000-0000B0610000}"/>
    <cellStyle name="40% - Accent4 5 3 7" xfId="29701" xr:uid="{00000000-0005-0000-0000-0000B1610000}"/>
    <cellStyle name="40% - Accent4 5 3 8" xfId="29702" xr:uid="{00000000-0005-0000-0000-0000B2610000}"/>
    <cellStyle name="40% - Accent4 5 3 9" xfId="29703" xr:uid="{00000000-0005-0000-0000-0000B3610000}"/>
    <cellStyle name="40% - Accent4 5 3_OATT calc" xfId="29704" xr:uid="{00000000-0005-0000-0000-0000B4610000}"/>
    <cellStyle name="40% - Accent4 5 4" xfId="3630" xr:uid="{00000000-0005-0000-0000-0000B5610000}"/>
    <cellStyle name="40% - Accent4 5 4 10" xfId="29705" xr:uid="{00000000-0005-0000-0000-0000B6610000}"/>
    <cellStyle name="40% - Accent4 5 4 11" xfId="29706" xr:uid="{00000000-0005-0000-0000-0000B7610000}"/>
    <cellStyle name="40% - Accent4 5 4 2" xfId="4731" xr:uid="{00000000-0005-0000-0000-0000B8610000}"/>
    <cellStyle name="40% - Accent4 5 4 2 10" xfId="29707" xr:uid="{00000000-0005-0000-0000-0000B9610000}"/>
    <cellStyle name="40% - Accent4 5 4 2 11" xfId="29708" xr:uid="{00000000-0005-0000-0000-0000BA610000}"/>
    <cellStyle name="40% - Accent4 5 4 2 2" xfId="29709" xr:uid="{00000000-0005-0000-0000-0000BB610000}"/>
    <cellStyle name="40% - Accent4 5 4 2 2 2" xfId="29710" xr:uid="{00000000-0005-0000-0000-0000BC610000}"/>
    <cellStyle name="40% - Accent4 5 4 2 2 2 2" xfId="29711" xr:uid="{00000000-0005-0000-0000-0000BD610000}"/>
    <cellStyle name="40% - Accent4 5 4 2 2 2 3" xfId="29712" xr:uid="{00000000-0005-0000-0000-0000BE610000}"/>
    <cellStyle name="40% - Accent4 5 4 2 2 2_OATT calc" xfId="29713" xr:uid="{00000000-0005-0000-0000-0000BF610000}"/>
    <cellStyle name="40% - Accent4 5 4 2 2 3" xfId="29714" xr:uid="{00000000-0005-0000-0000-0000C0610000}"/>
    <cellStyle name="40% - Accent4 5 4 2 2 4" xfId="29715" xr:uid="{00000000-0005-0000-0000-0000C1610000}"/>
    <cellStyle name="40% - Accent4 5 4 2 2 5" xfId="29716" xr:uid="{00000000-0005-0000-0000-0000C2610000}"/>
    <cellStyle name="40% - Accent4 5 4 2 2_OATT calc" xfId="29717" xr:uid="{00000000-0005-0000-0000-0000C3610000}"/>
    <cellStyle name="40% - Accent4 5 4 2 3" xfId="29718" xr:uid="{00000000-0005-0000-0000-0000C4610000}"/>
    <cellStyle name="40% - Accent4 5 4 2 3 2" xfId="29719" xr:uid="{00000000-0005-0000-0000-0000C5610000}"/>
    <cellStyle name="40% - Accent4 5 4 2 3 2 2" xfId="29720" xr:uid="{00000000-0005-0000-0000-0000C6610000}"/>
    <cellStyle name="40% - Accent4 5 4 2 3 2 3" xfId="29721" xr:uid="{00000000-0005-0000-0000-0000C7610000}"/>
    <cellStyle name="40% - Accent4 5 4 2 3 2_OATT calc" xfId="29722" xr:uid="{00000000-0005-0000-0000-0000C8610000}"/>
    <cellStyle name="40% - Accent4 5 4 2 3 3" xfId="29723" xr:uid="{00000000-0005-0000-0000-0000C9610000}"/>
    <cellStyle name="40% - Accent4 5 4 2 3 4" xfId="29724" xr:uid="{00000000-0005-0000-0000-0000CA610000}"/>
    <cellStyle name="40% - Accent4 5 4 2 3_OATT calc" xfId="29725" xr:uid="{00000000-0005-0000-0000-0000CB610000}"/>
    <cellStyle name="40% - Accent4 5 4 2 4" xfId="29726" xr:uid="{00000000-0005-0000-0000-0000CC610000}"/>
    <cellStyle name="40% - Accent4 5 4 2 4 2" xfId="29727" xr:uid="{00000000-0005-0000-0000-0000CD610000}"/>
    <cellStyle name="40% - Accent4 5 4 2 4 3" xfId="29728" xr:uid="{00000000-0005-0000-0000-0000CE610000}"/>
    <cellStyle name="40% - Accent4 5 4 2 4_OATT calc" xfId="29729" xr:uid="{00000000-0005-0000-0000-0000CF610000}"/>
    <cellStyle name="40% - Accent4 5 4 2 5" xfId="29730" xr:uid="{00000000-0005-0000-0000-0000D0610000}"/>
    <cellStyle name="40% - Accent4 5 4 2 6" xfId="29731" xr:uid="{00000000-0005-0000-0000-0000D1610000}"/>
    <cellStyle name="40% - Accent4 5 4 2 7" xfId="29732" xr:uid="{00000000-0005-0000-0000-0000D2610000}"/>
    <cellStyle name="40% - Accent4 5 4 2 8" xfId="29733" xr:uid="{00000000-0005-0000-0000-0000D3610000}"/>
    <cellStyle name="40% - Accent4 5 4 2 9" xfId="29734" xr:uid="{00000000-0005-0000-0000-0000D4610000}"/>
    <cellStyle name="40% - Accent4 5 4 2_OATT calc" xfId="29735" xr:uid="{00000000-0005-0000-0000-0000D5610000}"/>
    <cellStyle name="40% - Accent4 5 4 3" xfId="5692" xr:uid="{00000000-0005-0000-0000-0000D6610000}"/>
    <cellStyle name="40% - Accent4 5 4 3 2" xfId="29736" xr:uid="{00000000-0005-0000-0000-0000D7610000}"/>
    <cellStyle name="40% - Accent4 5 4 3 2 2" xfId="29737" xr:uid="{00000000-0005-0000-0000-0000D8610000}"/>
    <cellStyle name="40% - Accent4 5 4 3 2 3" xfId="29738" xr:uid="{00000000-0005-0000-0000-0000D9610000}"/>
    <cellStyle name="40% - Accent4 5 4 3 2_OATT calc" xfId="29739" xr:uid="{00000000-0005-0000-0000-0000DA610000}"/>
    <cellStyle name="40% - Accent4 5 4 3 3" xfId="29740" xr:uid="{00000000-0005-0000-0000-0000DB610000}"/>
    <cellStyle name="40% - Accent4 5 4 3 4" xfId="29741" xr:uid="{00000000-0005-0000-0000-0000DC610000}"/>
    <cellStyle name="40% - Accent4 5 4 3 5" xfId="29742" xr:uid="{00000000-0005-0000-0000-0000DD610000}"/>
    <cellStyle name="40% - Accent4 5 4 3_OATT calc" xfId="29743" xr:uid="{00000000-0005-0000-0000-0000DE610000}"/>
    <cellStyle name="40% - Accent4 5 4 4" xfId="29744" xr:uid="{00000000-0005-0000-0000-0000DF610000}"/>
    <cellStyle name="40% - Accent4 5 4 4 2" xfId="29745" xr:uid="{00000000-0005-0000-0000-0000E0610000}"/>
    <cellStyle name="40% - Accent4 5 4 4 2 2" xfId="29746" xr:uid="{00000000-0005-0000-0000-0000E1610000}"/>
    <cellStyle name="40% - Accent4 5 4 4 2 3" xfId="29747" xr:uid="{00000000-0005-0000-0000-0000E2610000}"/>
    <cellStyle name="40% - Accent4 5 4 4 2_OATT calc" xfId="29748" xr:uid="{00000000-0005-0000-0000-0000E3610000}"/>
    <cellStyle name="40% - Accent4 5 4 4 3" xfId="29749" xr:uid="{00000000-0005-0000-0000-0000E4610000}"/>
    <cellStyle name="40% - Accent4 5 4 4 4" xfId="29750" xr:uid="{00000000-0005-0000-0000-0000E5610000}"/>
    <cellStyle name="40% - Accent4 5 4 4_OATT calc" xfId="29751" xr:uid="{00000000-0005-0000-0000-0000E6610000}"/>
    <cellStyle name="40% - Accent4 5 4 5" xfId="29752" xr:uid="{00000000-0005-0000-0000-0000E7610000}"/>
    <cellStyle name="40% - Accent4 5 4 5 2" xfId="29753" xr:uid="{00000000-0005-0000-0000-0000E8610000}"/>
    <cellStyle name="40% - Accent4 5 4 5 3" xfId="29754" xr:uid="{00000000-0005-0000-0000-0000E9610000}"/>
    <cellStyle name="40% - Accent4 5 4 5_OATT calc" xfId="29755" xr:uid="{00000000-0005-0000-0000-0000EA610000}"/>
    <cellStyle name="40% - Accent4 5 4 6" xfId="29756" xr:uid="{00000000-0005-0000-0000-0000EB610000}"/>
    <cellStyle name="40% - Accent4 5 4 7" xfId="29757" xr:uid="{00000000-0005-0000-0000-0000EC610000}"/>
    <cellStyle name="40% - Accent4 5 4 8" xfId="29758" xr:uid="{00000000-0005-0000-0000-0000ED610000}"/>
    <cellStyle name="40% - Accent4 5 4 9" xfId="29759" xr:uid="{00000000-0005-0000-0000-0000EE610000}"/>
    <cellStyle name="40% - Accent4 5 4_OATT calc" xfId="29760" xr:uid="{00000000-0005-0000-0000-0000EF610000}"/>
    <cellStyle name="40% - Accent4 5 5" xfId="4313" xr:uid="{00000000-0005-0000-0000-0000F0610000}"/>
    <cellStyle name="40% - Accent4 5 5 10" xfId="29761" xr:uid="{00000000-0005-0000-0000-0000F1610000}"/>
    <cellStyle name="40% - Accent4 5 5 11" xfId="29762" xr:uid="{00000000-0005-0000-0000-0000F2610000}"/>
    <cellStyle name="40% - Accent4 5 5 2" xfId="29763" xr:uid="{00000000-0005-0000-0000-0000F3610000}"/>
    <cellStyle name="40% - Accent4 5 5 2 2" xfId="29764" xr:uid="{00000000-0005-0000-0000-0000F4610000}"/>
    <cellStyle name="40% - Accent4 5 5 2 2 2" xfId="29765" xr:uid="{00000000-0005-0000-0000-0000F5610000}"/>
    <cellStyle name="40% - Accent4 5 5 2 2 3" xfId="29766" xr:uid="{00000000-0005-0000-0000-0000F6610000}"/>
    <cellStyle name="40% - Accent4 5 5 2 2_OATT calc" xfId="29767" xr:uid="{00000000-0005-0000-0000-0000F7610000}"/>
    <cellStyle name="40% - Accent4 5 5 2 3" xfId="29768" xr:uid="{00000000-0005-0000-0000-0000F8610000}"/>
    <cellStyle name="40% - Accent4 5 5 2 4" xfId="29769" xr:uid="{00000000-0005-0000-0000-0000F9610000}"/>
    <cellStyle name="40% - Accent4 5 5 2 5" xfId="29770" xr:uid="{00000000-0005-0000-0000-0000FA610000}"/>
    <cellStyle name="40% - Accent4 5 5 2_OATT calc" xfId="29771" xr:uid="{00000000-0005-0000-0000-0000FB610000}"/>
    <cellStyle name="40% - Accent4 5 5 3" xfId="29772" xr:uid="{00000000-0005-0000-0000-0000FC610000}"/>
    <cellStyle name="40% - Accent4 5 5 3 2" xfId="29773" xr:uid="{00000000-0005-0000-0000-0000FD610000}"/>
    <cellStyle name="40% - Accent4 5 5 3 2 2" xfId="29774" xr:uid="{00000000-0005-0000-0000-0000FE610000}"/>
    <cellStyle name="40% - Accent4 5 5 3 2 3" xfId="29775" xr:uid="{00000000-0005-0000-0000-0000FF610000}"/>
    <cellStyle name="40% - Accent4 5 5 3 2_OATT calc" xfId="29776" xr:uid="{00000000-0005-0000-0000-000000620000}"/>
    <cellStyle name="40% - Accent4 5 5 3 3" xfId="29777" xr:uid="{00000000-0005-0000-0000-000001620000}"/>
    <cellStyle name="40% - Accent4 5 5 3 4" xfId="29778" xr:uid="{00000000-0005-0000-0000-000002620000}"/>
    <cellStyle name="40% - Accent4 5 5 3_OATT calc" xfId="29779" xr:uid="{00000000-0005-0000-0000-000003620000}"/>
    <cellStyle name="40% - Accent4 5 5 4" xfId="29780" xr:uid="{00000000-0005-0000-0000-000004620000}"/>
    <cellStyle name="40% - Accent4 5 5 4 2" xfId="29781" xr:uid="{00000000-0005-0000-0000-000005620000}"/>
    <cellStyle name="40% - Accent4 5 5 4 3" xfId="29782" xr:uid="{00000000-0005-0000-0000-000006620000}"/>
    <cellStyle name="40% - Accent4 5 5 4_OATT calc" xfId="29783" xr:uid="{00000000-0005-0000-0000-000007620000}"/>
    <cellStyle name="40% - Accent4 5 5 5" xfId="29784" xr:uid="{00000000-0005-0000-0000-000008620000}"/>
    <cellStyle name="40% - Accent4 5 5 6" xfId="29785" xr:uid="{00000000-0005-0000-0000-000009620000}"/>
    <cellStyle name="40% - Accent4 5 5 7" xfId="29786" xr:uid="{00000000-0005-0000-0000-00000A620000}"/>
    <cellStyle name="40% - Accent4 5 5 8" xfId="29787" xr:uid="{00000000-0005-0000-0000-00000B620000}"/>
    <cellStyle name="40% - Accent4 5 5 9" xfId="29788" xr:uid="{00000000-0005-0000-0000-00000C620000}"/>
    <cellStyle name="40% - Accent4 5 5_OATT calc" xfId="29789" xr:uid="{00000000-0005-0000-0000-00000D620000}"/>
    <cellStyle name="40% - Accent4 5 6" xfId="5213" xr:uid="{00000000-0005-0000-0000-00000E620000}"/>
    <cellStyle name="40% - Accent4 5 6 2" xfId="29790" xr:uid="{00000000-0005-0000-0000-00000F620000}"/>
    <cellStyle name="40% - Accent4 5 6 2 2" xfId="29791" xr:uid="{00000000-0005-0000-0000-000010620000}"/>
    <cellStyle name="40% - Accent4 5 6 2 3" xfId="29792" xr:uid="{00000000-0005-0000-0000-000011620000}"/>
    <cellStyle name="40% - Accent4 5 6 2_OATT calc" xfId="29793" xr:uid="{00000000-0005-0000-0000-000012620000}"/>
    <cellStyle name="40% - Accent4 5 6 3" xfId="29794" xr:uid="{00000000-0005-0000-0000-000013620000}"/>
    <cellStyle name="40% - Accent4 5 6 4" xfId="29795" xr:uid="{00000000-0005-0000-0000-000014620000}"/>
    <cellStyle name="40% - Accent4 5 6 5" xfId="29796" xr:uid="{00000000-0005-0000-0000-000015620000}"/>
    <cellStyle name="40% - Accent4 5 6_OATT calc" xfId="29797" xr:uid="{00000000-0005-0000-0000-000016620000}"/>
    <cellStyle name="40% - Accent4 5 7" xfId="29798" xr:uid="{00000000-0005-0000-0000-000017620000}"/>
    <cellStyle name="40% - Accent4 5 7 2" xfId="29799" xr:uid="{00000000-0005-0000-0000-000018620000}"/>
    <cellStyle name="40% - Accent4 5 7 2 2" xfId="29800" xr:uid="{00000000-0005-0000-0000-000019620000}"/>
    <cellStyle name="40% - Accent4 5 7 2 3" xfId="29801" xr:uid="{00000000-0005-0000-0000-00001A620000}"/>
    <cellStyle name="40% - Accent4 5 7 2_OATT calc" xfId="29802" xr:uid="{00000000-0005-0000-0000-00001B620000}"/>
    <cellStyle name="40% - Accent4 5 7 3" xfId="29803" xr:uid="{00000000-0005-0000-0000-00001C620000}"/>
    <cellStyle name="40% - Accent4 5 7 4" xfId="29804" xr:uid="{00000000-0005-0000-0000-00001D620000}"/>
    <cellStyle name="40% - Accent4 5 7_OATT calc" xfId="29805" xr:uid="{00000000-0005-0000-0000-00001E620000}"/>
    <cellStyle name="40% - Accent4 5 8" xfId="29806" xr:uid="{00000000-0005-0000-0000-00001F620000}"/>
    <cellStyle name="40% - Accent4 5 8 2" xfId="29807" xr:uid="{00000000-0005-0000-0000-000020620000}"/>
    <cellStyle name="40% - Accent4 5 8 3" xfId="29808" xr:uid="{00000000-0005-0000-0000-000021620000}"/>
    <cellStyle name="40% - Accent4 5 8_OATT calc" xfId="29809" xr:uid="{00000000-0005-0000-0000-000022620000}"/>
    <cellStyle name="40% - Accent4 5 9" xfId="29810" xr:uid="{00000000-0005-0000-0000-000023620000}"/>
    <cellStyle name="40% - Accent4 5_OATT calc" xfId="29811" xr:uid="{00000000-0005-0000-0000-000024620000}"/>
    <cellStyle name="40% - Accent4 6" xfId="3375" xr:uid="{00000000-0005-0000-0000-000025620000}"/>
    <cellStyle name="40% - Accent4 6 10" xfId="29812" xr:uid="{00000000-0005-0000-0000-000026620000}"/>
    <cellStyle name="40% - Accent4 6 11" xfId="29813" xr:uid="{00000000-0005-0000-0000-000027620000}"/>
    <cellStyle name="40% - Accent4 6 12" xfId="29814" xr:uid="{00000000-0005-0000-0000-000028620000}"/>
    <cellStyle name="40% - Accent4 6 2" xfId="3958" xr:uid="{00000000-0005-0000-0000-000029620000}"/>
    <cellStyle name="40% - Accent4 6 2 10" xfId="29815" xr:uid="{00000000-0005-0000-0000-00002A620000}"/>
    <cellStyle name="40% - Accent4 6 2 11" xfId="29816" xr:uid="{00000000-0005-0000-0000-00002B620000}"/>
    <cellStyle name="40% - Accent4 6 2 2" xfId="5059" xr:uid="{00000000-0005-0000-0000-00002C620000}"/>
    <cellStyle name="40% - Accent4 6 2 2 10" xfId="29817" xr:uid="{00000000-0005-0000-0000-00002D620000}"/>
    <cellStyle name="40% - Accent4 6 2 2 11" xfId="29818" xr:uid="{00000000-0005-0000-0000-00002E620000}"/>
    <cellStyle name="40% - Accent4 6 2 2 2" xfId="29819" xr:uid="{00000000-0005-0000-0000-00002F620000}"/>
    <cellStyle name="40% - Accent4 6 2 2 2 2" xfId="29820" xr:uid="{00000000-0005-0000-0000-000030620000}"/>
    <cellStyle name="40% - Accent4 6 2 2 2 2 2" xfId="29821" xr:uid="{00000000-0005-0000-0000-000031620000}"/>
    <cellStyle name="40% - Accent4 6 2 2 2 2 3" xfId="29822" xr:uid="{00000000-0005-0000-0000-000032620000}"/>
    <cellStyle name="40% - Accent4 6 2 2 2 2_OATT calc" xfId="29823" xr:uid="{00000000-0005-0000-0000-000033620000}"/>
    <cellStyle name="40% - Accent4 6 2 2 2 3" xfId="29824" xr:uid="{00000000-0005-0000-0000-000034620000}"/>
    <cellStyle name="40% - Accent4 6 2 2 2 4" xfId="29825" xr:uid="{00000000-0005-0000-0000-000035620000}"/>
    <cellStyle name="40% - Accent4 6 2 2 2 5" xfId="29826" xr:uid="{00000000-0005-0000-0000-000036620000}"/>
    <cellStyle name="40% - Accent4 6 2 2 2_OATT calc" xfId="29827" xr:uid="{00000000-0005-0000-0000-000037620000}"/>
    <cellStyle name="40% - Accent4 6 2 2 3" xfId="29828" xr:uid="{00000000-0005-0000-0000-000038620000}"/>
    <cellStyle name="40% - Accent4 6 2 2 3 2" xfId="29829" xr:uid="{00000000-0005-0000-0000-000039620000}"/>
    <cellStyle name="40% - Accent4 6 2 2 3 2 2" xfId="29830" xr:uid="{00000000-0005-0000-0000-00003A620000}"/>
    <cellStyle name="40% - Accent4 6 2 2 3 2 3" xfId="29831" xr:uid="{00000000-0005-0000-0000-00003B620000}"/>
    <cellStyle name="40% - Accent4 6 2 2 3 2_OATT calc" xfId="29832" xr:uid="{00000000-0005-0000-0000-00003C620000}"/>
    <cellStyle name="40% - Accent4 6 2 2 3 3" xfId="29833" xr:uid="{00000000-0005-0000-0000-00003D620000}"/>
    <cellStyle name="40% - Accent4 6 2 2 3 4" xfId="29834" xr:uid="{00000000-0005-0000-0000-00003E620000}"/>
    <cellStyle name="40% - Accent4 6 2 2 3_OATT calc" xfId="29835" xr:uid="{00000000-0005-0000-0000-00003F620000}"/>
    <cellStyle name="40% - Accent4 6 2 2 4" xfId="29836" xr:uid="{00000000-0005-0000-0000-000040620000}"/>
    <cellStyle name="40% - Accent4 6 2 2 4 2" xfId="29837" xr:uid="{00000000-0005-0000-0000-000041620000}"/>
    <cellStyle name="40% - Accent4 6 2 2 4 3" xfId="29838" xr:uid="{00000000-0005-0000-0000-000042620000}"/>
    <cellStyle name="40% - Accent4 6 2 2 4_OATT calc" xfId="29839" xr:uid="{00000000-0005-0000-0000-000043620000}"/>
    <cellStyle name="40% - Accent4 6 2 2 5" xfId="29840" xr:uid="{00000000-0005-0000-0000-000044620000}"/>
    <cellStyle name="40% - Accent4 6 2 2 6" xfId="29841" xr:uid="{00000000-0005-0000-0000-000045620000}"/>
    <cellStyle name="40% - Accent4 6 2 2 7" xfId="29842" xr:uid="{00000000-0005-0000-0000-000046620000}"/>
    <cellStyle name="40% - Accent4 6 2 2 8" xfId="29843" xr:uid="{00000000-0005-0000-0000-000047620000}"/>
    <cellStyle name="40% - Accent4 6 2 2 9" xfId="29844" xr:uid="{00000000-0005-0000-0000-000048620000}"/>
    <cellStyle name="40% - Accent4 6 2 2_OATT calc" xfId="29845" xr:uid="{00000000-0005-0000-0000-000049620000}"/>
    <cellStyle name="40% - Accent4 6 2 3" xfId="6014" xr:uid="{00000000-0005-0000-0000-00004A620000}"/>
    <cellStyle name="40% - Accent4 6 2 3 2" xfId="29846" xr:uid="{00000000-0005-0000-0000-00004B620000}"/>
    <cellStyle name="40% - Accent4 6 2 3 2 2" xfId="29847" xr:uid="{00000000-0005-0000-0000-00004C620000}"/>
    <cellStyle name="40% - Accent4 6 2 3 2 3" xfId="29848" xr:uid="{00000000-0005-0000-0000-00004D620000}"/>
    <cellStyle name="40% - Accent4 6 2 3 2_OATT calc" xfId="29849" xr:uid="{00000000-0005-0000-0000-00004E620000}"/>
    <cellStyle name="40% - Accent4 6 2 3 3" xfId="29850" xr:uid="{00000000-0005-0000-0000-00004F620000}"/>
    <cellStyle name="40% - Accent4 6 2 3 4" xfId="29851" xr:uid="{00000000-0005-0000-0000-000050620000}"/>
    <cellStyle name="40% - Accent4 6 2 3 5" xfId="29852" xr:uid="{00000000-0005-0000-0000-000051620000}"/>
    <cellStyle name="40% - Accent4 6 2 3_OATT calc" xfId="29853" xr:uid="{00000000-0005-0000-0000-000052620000}"/>
    <cellStyle name="40% - Accent4 6 2 4" xfId="29854" xr:uid="{00000000-0005-0000-0000-000053620000}"/>
    <cellStyle name="40% - Accent4 6 2 4 2" xfId="29855" xr:uid="{00000000-0005-0000-0000-000054620000}"/>
    <cellStyle name="40% - Accent4 6 2 4 2 2" xfId="29856" xr:uid="{00000000-0005-0000-0000-000055620000}"/>
    <cellStyle name="40% - Accent4 6 2 4 2 3" xfId="29857" xr:uid="{00000000-0005-0000-0000-000056620000}"/>
    <cellStyle name="40% - Accent4 6 2 4 2_OATT calc" xfId="29858" xr:uid="{00000000-0005-0000-0000-000057620000}"/>
    <cellStyle name="40% - Accent4 6 2 4 3" xfId="29859" xr:uid="{00000000-0005-0000-0000-000058620000}"/>
    <cellStyle name="40% - Accent4 6 2 4 4" xfId="29860" xr:uid="{00000000-0005-0000-0000-000059620000}"/>
    <cellStyle name="40% - Accent4 6 2 4_OATT calc" xfId="29861" xr:uid="{00000000-0005-0000-0000-00005A620000}"/>
    <cellStyle name="40% - Accent4 6 2 5" xfId="29862" xr:uid="{00000000-0005-0000-0000-00005B620000}"/>
    <cellStyle name="40% - Accent4 6 2 5 2" xfId="29863" xr:uid="{00000000-0005-0000-0000-00005C620000}"/>
    <cellStyle name="40% - Accent4 6 2 5 3" xfId="29864" xr:uid="{00000000-0005-0000-0000-00005D620000}"/>
    <cellStyle name="40% - Accent4 6 2 5_OATT calc" xfId="29865" xr:uid="{00000000-0005-0000-0000-00005E620000}"/>
    <cellStyle name="40% - Accent4 6 2 6" xfId="29866" xr:uid="{00000000-0005-0000-0000-00005F620000}"/>
    <cellStyle name="40% - Accent4 6 2 7" xfId="29867" xr:uid="{00000000-0005-0000-0000-000060620000}"/>
    <cellStyle name="40% - Accent4 6 2 8" xfId="29868" xr:uid="{00000000-0005-0000-0000-000061620000}"/>
    <cellStyle name="40% - Accent4 6 2 9" xfId="29869" xr:uid="{00000000-0005-0000-0000-000062620000}"/>
    <cellStyle name="40% - Accent4 6 2_OATT calc" xfId="29870" xr:uid="{00000000-0005-0000-0000-000063620000}"/>
    <cellStyle name="40% - Accent4 6 3" xfId="4641" xr:uid="{00000000-0005-0000-0000-000064620000}"/>
    <cellStyle name="40% - Accent4 6 3 10" xfId="29871" xr:uid="{00000000-0005-0000-0000-000065620000}"/>
    <cellStyle name="40% - Accent4 6 3 11" xfId="29872" xr:uid="{00000000-0005-0000-0000-000066620000}"/>
    <cellStyle name="40% - Accent4 6 3 2" xfId="29873" xr:uid="{00000000-0005-0000-0000-000067620000}"/>
    <cellStyle name="40% - Accent4 6 3 2 2" xfId="29874" xr:uid="{00000000-0005-0000-0000-000068620000}"/>
    <cellStyle name="40% - Accent4 6 3 2 2 2" xfId="29875" xr:uid="{00000000-0005-0000-0000-000069620000}"/>
    <cellStyle name="40% - Accent4 6 3 2 2 3" xfId="29876" xr:uid="{00000000-0005-0000-0000-00006A620000}"/>
    <cellStyle name="40% - Accent4 6 3 2 2_OATT calc" xfId="29877" xr:uid="{00000000-0005-0000-0000-00006B620000}"/>
    <cellStyle name="40% - Accent4 6 3 2 3" xfId="29878" xr:uid="{00000000-0005-0000-0000-00006C620000}"/>
    <cellStyle name="40% - Accent4 6 3 2 4" xfId="29879" xr:uid="{00000000-0005-0000-0000-00006D620000}"/>
    <cellStyle name="40% - Accent4 6 3 2 5" xfId="29880" xr:uid="{00000000-0005-0000-0000-00006E620000}"/>
    <cellStyle name="40% - Accent4 6 3 2_OATT calc" xfId="29881" xr:uid="{00000000-0005-0000-0000-00006F620000}"/>
    <cellStyle name="40% - Accent4 6 3 3" xfId="29882" xr:uid="{00000000-0005-0000-0000-000070620000}"/>
    <cellStyle name="40% - Accent4 6 3 3 2" xfId="29883" xr:uid="{00000000-0005-0000-0000-000071620000}"/>
    <cellStyle name="40% - Accent4 6 3 3 2 2" xfId="29884" xr:uid="{00000000-0005-0000-0000-000072620000}"/>
    <cellStyle name="40% - Accent4 6 3 3 2 3" xfId="29885" xr:uid="{00000000-0005-0000-0000-000073620000}"/>
    <cellStyle name="40% - Accent4 6 3 3 2_OATT calc" xfId="29886" xr:uid="{00000000-0005-0000-0000-000074620000}"/>
    <cellStyle name="40% - Accent4 6 3 3 3" xfId="29887" xr:uid="{00000000-0005-0000-0000-000075620000}"/>
    <cellStyle name="40% - Accent4 6 3 3 4" xfId="29888" xr:uid="{00000000-0005-0000-0000-000076620000}"/>
    <cellStyle name="40% - Accent4 6 3 3_OATT calc" xfId="29889" xr:uid="{00000000-0005-0000-0000-000077620000}"/>
    <cellStyle name="40% - Accent4 6 3 4" xfId="29890" xr:uid="{00000000-0005-0000-0000-000078620000}"/>
    <cellStyle name="40% - Accent4 6 3 4 2" xfId="29891" xr:uid="{00000000-0005-0000-0000-000079620000}"/>
    <cellStyle name="40% - Accent4 6 3 4 3" xfId="29892" xr:uid="{00000000-0005-0000-0000-00007A620000}"/>
    <cellStyle name="40% - Accent4 6 3 4_OATT calc" xfId="29893" xr:uid="{00000000-0005-0000-0000-00007B620000}"/>
    <cellStyle name="40% - Accent4 6 3 5" xfId="29894" xr:uid="{00000000-0005-0000-0000-00007C620000}"/>
    <cellStyle name="40% - Accent4 6 3 6" xfId="29895" xr:uid="{00000000-0005-0000-0000-00007D620000}"/>
    <cellStyle name="40% - Accent4 6 3 7" xfId="29896" xr:uid="{00000000-0005-0000-0000-00007E620000}"/>
    <cellStyle name="40% - Accent4 6 3 8" xfId="29897" xr:uid="{00000000-0005-0000-0000-00007F620000}"/>
    <cellStyle name="40% - Accent4 6 3 9" xfId="29898" xr:uid="{00000000-0005-0000-0000-000080620000}"/>
    <cellStyle name="40% - Accent4 6 3_OATT calc" xfId="29899" xr:uid="{00000000-0005-0000-0000-000081620000}"/>
    <cellStyle name="40% - Accent4 6 4" xfId="5541" xr:uid="{00000000-0005-0000-0000-000082620000}"/>
    <cellStyle name="40% - Accent4 6 4 2" xfId="29900" xr:uid="{00000000-0005-0000-0000-000083620000}"/>
    <cellStyle name="40% - Accent4 6 4 2 2" xfId="29901" xr:uid="{00000000-0005-0000-0000-000084620000}"/>
    <cellStyle name="40% - Accent4 6 4 2 3" xfId="29902" xr:uid="{00000000-0005-0000-0000-000085620000}"/>
    <cellStyle name="40% - Accent4 6 4 2_OATT calc" xfId="29903" xr:uid="{00000000-0005-0000-0000-000086620000}"/>
    <cellStyle name="40% - Accent4 6 4 3" xfId="29904" xr:uid="{00000000-0005-0000-0000-000087620000}"/>
    <cellStyle name="40% - Accent4 6 4 4" xfId="29905" xr:uid="{00000000-0005-0000-0000-000088620000}"/>
    <cellStyle name="40% - Accent4 6 4 5" xfId="29906" xr:uid="{00000000-0005-0000-0000-000089620000}"/>
    <cellStyle name="40% - Accent4 6 4_OATT calc" xfId="29907" xr:uid="{00000000-0005-0000-0000-00008A620000}"/>
    <cellStyle name="40% - Accent4 6 5" xfId="29908" xr:uid="{00000000-0005-0000-0000-00008B620000}"/>
    <cellStyle name="40% - Accent4 6 5 2" xfId="29909" xr:uid="{00000000-0005-0000-0000-00008C620000}"/>
    <cellStyle name="40% - Accent4 6 5 2 2" xfId="29910" xr:uid="{00000000-0005-0000-0000-00008D620000}"/>
    <cellStyle name="40% - Accent4 6 5 2 3" xfId="29911" xr:uid="{00000000-0005-0000-0000-00008E620000}"/>
    <cellStyle name="40% - Accent4 6 5 2_OATT calc" xfId="29912" xr:uid="{00000000-0005-0000-0000-00008F620000}"/>
    <cellStyle name="40% - Accent4 6 5 3" xfId="29913" xr:uid="{00000000-0005-0000-0000-000090620000}"/>
    <cellStyle name="40% - Accent4 6 5 4" xfId="29914" xr:uid="{00000000-0005-0000-0000-000091620000}"/>
    <cellStyle name="40% - Accent4 6 5_OATT calc" xfId="29915" xr:uid="{00000000-0005-0000-0000-000092620000}"/>
    <cellStyle name="40% - Accent4 6 6" xfId="29916" xr:uid="{00000000-0005-0000-0000-000093620000}"/>
    <cellStyle name="40% - Accent4 6 6 2" xfId="29917" xr:uid="{00000000-0005-0000-0000-000094620000}"/>
    <cellStyle name="40% - Accent4 6 6 3" xfId="29918" xr:uid="{00000000-0005-0000-0000-000095620000}"/>
    <cellStyle name="40% - Accent4 6 6_OATT calc" xfId="29919" xr:uid="{00000000-0005-0000-0000-000096620000}"/>
    <cellStyle name="40% - Accent4 6 7" xfId="29920" xr:uid="{00000000-0005-0000-0000-000097620000}"/>
    <cellStyle name="40% - Accent4 6 8" xfId="29921" xr:uid="{00000000-0005-0000-0000-000098620000}"/>
    <cellStyle name="40% - Accent4 6 9" xfId="29922" xr:uid="{00000000-0005-0000-0000-000099620000}"/>
    <cellStyle name="40% - Accent4 6_OATT calc" xfId="29923" xr:uid="{00000000-0005-0000-0000-00009A620000}"/>
    <cellStyle name="40% - Accent4 7" xfId="3433" xr:uid="{00000000-0005-0000-0000-00009B620000}"/>
    <cellStyle name="40% - Accent4 7 2" xfId="4177" xr:uid="{00000000-0005-0000-0000-00009C620000}"/>
    <cellStyle name="40% - Accent4 7 3" xfId="5558" xr:uid="{00000000-0005-0000-0000-00009D620000}"/>
    <cellStyle name="40% - Accent4 8" xfId="3548" xr:uid="{00000000-0005-0000-0000-00009E620000}"/>
    <cellStyle name="40% - Accent4 8 10" xfId="29924" xr:uid="{00000000-0005-0000-0000-00009F620000}"/>
    <cellStyle name="40% - Accent4 8 11" xfId="29925" xr:uid="{00000000-0005-0000-0000-0000A0620000}"/>
    <cellStyle name="40% - Accent4 8 2" xfId="4653" xr:uid="{00000000-0005-0000-0000-0000A1620000}"/>
    <cellStyle name="40% - Accent4 8 2 10" xfId="29926" xr:uid="{00000000-0005-0000-0000-0000A2620000}"/>
    <cellStyle name="40% - Accent4 8 2 11" xfId="29927" xr:uid="{00000000-0005-0000-0000-0000A3620000}"/>
    <cellStyle name="40% - Accent4 8 2 2" xfId="29928" xr:uid="{00000000-0005-0000-0000-0000A4620000}"/>
    <cellStyle name="40% - Accent4 8 2 2 2" xfId="29929" xr:uid="{00000000-0005-0000-0000-0000A5620000}"/>
    <cellStyle name="40% - Accent4 8 2 2 2 2" xfId="29930" xr:uid="{00000000-0005-0000-0000-0000A6620000}"/>
    <cellStyle name="40% - Accent4 8 2 2 2 3" xfId="29931" xr:uid="{00000000-0005-0000-0000-0000A7620000}"/>
    <cellStyle name="40% - Accent4 8 2 2 2_OATT calc" xfId="29932" xr:uid="{00000000-0005-0000-0000-0000A8620000}"/>
    <cellStyle name="40% - Accent4 8 2 2 3" xfId="29933" xr:uid="{00000000-0005-0000-0000-0000A9620000}"/>
    <cellStyle name="40% - Accent4 8 2 2 4" xfId="29934" xr:uid="{00000000-0005-0000-0000-0000AA620000}"/>
    <cellStyle name="40% - Accent4 8 2 2 5" xfId="29935" xr:uid="{00000000-0005-0000-0000-0000AB620000}"/>
    <cellStyle name="40% - Accent4 8 2 2_OATT calc" xfId="29936" xr:uid="{00000000-0005-0000-0000-0000AC620000}"/>
    <cellStyle name="40% - Accent4 8 2 3" xfId="29937" xr:uid="{00000000-0005-0000-0000-0000AD620000}"/>
    <cellStyle name="40% - Accent4 8 2 3 2" xfId="29938" xr:uid="{00000000-0005-0000-0000-0000AE620000}"/>
    <cellStyle name="40% - Accent4 8 2 3 2 2" xfId="29939" xr:uid="{00000000-0005-0000-0000-0000AF620000}"/>
    <cellStyle name="40% - Accent4 8 2 3 2 3" xfId="29940" xr:uid="{00000000-0005-0000-0000-0000B0620000}"/>
    <cellStyle name="40% - Accent4 8 2 3 2_OATT calc" xfId="29941" xr:uid="{00000000-0005-0000-0000-0000B1620000}"/>
    <cellStyle name="40% - Accent4 8 2 3 3" xfId="29942" xr:uid="{00000000-0005-0000-0000-0000B2620000}"/>
    <cellStyle name="40% - Accent4 8 2 3 4" xfId="29943" xr:uid="{00000000-0005-0000-0000-0000B3620000}"/>
    <cellStyle name="40% - Accent4 8 2 3_OATT calc" xfId="29944" xr:uid="{00000000-0005-0000-0000-0000B4620000}"/>
    <cellStyle name="40% - Accent4 8 2 4" xfId="29945" xr:uid="{00000000-0005-0000-0000-0000B5620000}"/>
    <cellStyle name="40% - Accent4 8 2 4 2" xfId="29946" xr:uid="{00000000-0005-0000-0000-0000B6620000}"/>
    <cellStyle name="40% - Accent4 8 2 4 3" xfId="29947" xr:uid="{00000000-0005-0000-0000-0000B7620000}"/>
    <cellStyle name="40% - Accent4 8 2 4_OATT calc" xfId="29948" xr:uid="{00000000-0005-0000-0000-0000B8620000}"/>
    <cellStyle name="40% - Accent4 8 2 5" xfId="29949" xr:uid="{00000000-0005-0000-0000-0000B9620000}"/>
    <cellStyle name="40% - Accent4 8 2 6" xfId="29950" xr:uid="{00000000-0005-0000-0000-0000BA620000}"/>
    <cellStyle name="40% - Accent4 8 2 7" xfId="29951" xr:uid="{00000000-0005-0000-0000-0000BB620000}"/>
    <cellStyle name="40% - Accent4 8 2 8" xfId="29952" xr:uid="{00000000-0005-0000-0000-0000BC620000}"/>
    <cellStyle name="40% - Accent4 8 2 9" xfId="29953" xr:uid="{00000000-0005-0000-0000-0000BD620000}"/>
    <cellStyle name="40% - Accent4 8 2_OATT calc" xfId="29954" xr:uid="{00000000-0005-0000-0000-0000BE620000}"/>
    <cellStyle name="40% - Accent4 8 3" xfId="5619" xr:uid="{00000000-0005-0000-0000-0000BF620000}"/>
    <cellStyle name="40% - Accent4 8 3 2" xfId="29955" xr:uid="{00000000-0005-0000-0000-0000C0620000}"/>
    <cellStyle name="40% - Accent4 8 3 2 2" xfId="29956" xr:uid="{00000000-0005-0000-0000-0000C1620000}"/>
    <cellStyle name="40% - Accent4 8 3 2 3" xfId="29957" xr:uid="{00000000-0005-0000-0000-0000C2620000}"/>
    <cellStyle name="40% - Accent4 8 3 2_OATT calc" xfId="29958" xr:uid="{00000000-0005-0000-0000-0000C3620000}"/>
    <cellStyle name="40% - Accent4 8 3 3" xfId="29959" xr:uid="{00000000-0005-0000-0000-0000C4620000}"/>
    <cellStyle name="40% - Accent4 8 3 4" xfId="29960" xr:uid="{00000000-0005-0000-0000-0000C5620000}"/>
    <cellStyle name="40% - Accent4 8 3 5" xfId="29961" xr:uid="{00000000-0005-0000-0000-0000C6620000}"/>
    <cellStyle name="40% - Accent4 8 3_OATT calc" xfId="29962" xr:uid="{00000000-0005-0000-0000-0000C7620000}"/>
    <cellStyle name="40% - Accent4 8 4" xfId="29963" xr:uid="{00000000-0005-0000-0000-0000C8620000}"/>
    <cellStyle name="40% - Accent4 8 4 2" xfId="29964" xr:uid="{00000000-0005-0000-0000-0000C9620000}"/>
    <cellStyle name="40% - Accent4 8 4 2 2" xfId="29965" xr:uid="{00000000-0005-0000-0000-0000CA620000}"/>
    <cellStyle name="40% - Accent4 8 4 2 3" xfId="29966" xr:uid="{00000000-0005-0000-0000-0000CB620000}"/>
    <cellStyle name="40% - Accent4 8 4 2_OATT calc" xfId="29967" xr:uid="{00000000-0005-0000-0000-0000CC620000}"/>
    <cellStyle name="40% - Accent4 8 4 3" xfId="29968" xr:uid="{00000000-0005-0000-0000-0000CD620000}"/>
    <cellStyle name="40% - Accent4 8 4 4" xfId="29969" xr:uid="{00000000-0005-0000-0000-0000CE620000}"/>
    <cellStyle name="40% - Accent4 8 4_OATT calc" xfId="29970" xr:uid="{00000000-0005-0000-0000-0000CF620000}"/>
    <cellStyle name="40% - Accent4 8 5" xfId="29971" xr:uid="{00000000-0005-0000-0000-0000D0620000}"/>
    <cellStyle name="40% - Accent4 8 5 2" xfId="29972" xr:uid="{00000000-0005-0000-0000-0000D1620000}"/>
    <cellStyle name="40% - Accent4 8 5 3" xfId="29973" xr:uid="{00000000-0005-0000-0000-0000D2620000}"/>
    <cellStyle name="40% - Accent4 8 5_OATT calc" xfId="29974" xr:uid="{00000000-0005-0000-0000-0000D3620000}"/>
    <cellStyle name="40% - Accent4 8 6" xfId="29975" xr:uid="{00000000-0005-0000-0000-0000D4620000}"/>
    <cellStyle name="40% - Accent4 8 7" xfId="29976" xr:uid="{00000000-0005-0000-0000-0000D5620000}"/>
    <cellStyle name="40% - Accent4 8 8" xfId="29977" xr:uid="{00000000-0005-0000-0000-0000D6620000}"/>
    <cellStyle name="40% - Accent4 8 9" xfId="29978" xr:uid="{00000000-0005-0000-0000-0000D7620000}"/>
    <cellStyle name="40% - Accent4 8_OATT calc" xfId="29979" xr:uid="{00000000-0005-0000-0000-0000D8620000}"/>
    <cellStyle name="40% - Accent4 9" xfId="4233" xr:uid="{00000000-0005-0000-0000-0000D9620000}"/>
    <cellStyle name="40% - Accent4 9 10" xfId="29980" xr:uid="{00000000-0005-0000-0000-0000DA620000}"/>
    <cellStyle name="40% - Accent4 9 11" xfId="29981" xr:uid="{00000000-0005-0000-0000-0000DB620000}"/>
    <cellStyle name="40% - Accent4 9 2" xfId="6041" xr:uid="{00000000-0005-0000-0000-0000DC620000}"/>
    <cellStyle name="40% - Accent4 9 2 2" xfId="29982" xr:uid="{00000000-0005-0000-0000-0000DD620000}"/>
    <cellStyle name="40% - Accent4 9 2 2 2" xfId="29983" xr:uid="{00000000-0005-0000-0000-0000DE620000}"/>
    <cellStyle name="40% - Accent4 9 2 2 3" xfId="29984" xr:uid="{00000000-0005-0000-0000-0000DF620000}"/>
    <cellStyle name="40% - Accent4 9 2 2_OATT calc" xfId="29985" xr:uid="{00000000-0005-0000-0000-0000E0620000}"/>
    <cellStyle name="40% - Accent4 9 2 3" xfId="29986" xr:uid="{00000000-0005-0000-0000-0000E1620000}"/>
    <cellStyle name="40% - Accent4 9 2 4" xfId="29987" xr:uid="{00000000-0005-0000-0000-0000E2620000}"/>
    <cellStyle name="40% - Accent4 9 2 5" xfId="29988" xr:uid="{00000000-0005-0000-0000-0000E3620000}"/>
    <cellStyle name="40% - Accent4 9 2_OATT calc" xfId="29989" xr:uid="{00000000-0005-0000-0000-0000E4620000}"/>
    <cellStyle name="40% - Accent4 9 3" xfId="29990" xr:uid="{00000000-0005-0000-0000-0000E5620000}"/>
    <cellStyle name="40% - Accent4 9 3 2" xfId="29991" xr:uid="{00000000-0005-0000-0000-0000E6620000}"/>
    <cellStyle name="40% - Accent4 9 3 2 2" xfId="29992" xr:uid="{00000000-0005-0000-0000-0000E7620000}"/>
    <cellStyle name="40% - Accent4 9 3 2 3" xfId="29993" xr:uid="{00000000-0005-0000-0000-0000E8620000}"/>
    <cellStyle name="40% - Accent4 9 3 2_OATT calc" xfId="29994" xr:uid="{00000000-0005-0000-0000-0000E9620000}"/>
    <cellStyle name="40% - Accent4 9 3 3" xfId="29995" xr:uid="{00000000-0005-0000-0000-0000EA620000}"/>
    <cellStyle name="40% - Accent4 9 3 4" xfId="29996" xr:uid="{00000000-0005-0000-0000-0000EB620000}"/>
    <cellStyle name="40% - Accent4 9 3_OATT calc" xfId="29997" xr:uid="{00000000-0005-0000-0000-0000EC620000}"/>
    <cellStyle name="40% - Accent4 9 4" xfId="29998" xr:uid="{00000000-0005-0000-0000-0000ED620000}"/>
    <cellStyle name="40% - Accent4 9 4 2" xfId="29999" xr:uid="{00000000-0005-0000-0000-0000EE620000}"/>
    <cellStyle name="40% - Accent4 9 4 3" xfId="30000" xr:uid="{00000000-0005-0000-0000-0000EF620000}"/>
    <cellStyle name="40% - Accent4 9 4_OATT calc" xfId="30001" xr:uid="{00000000-0005-0000-0000-0000F0620000}"/>
    <cellStyle name="40% - Accent4 9 5" xfId="30002" xr:uid="{00000000-0005-0000-0000-0000F1620000}"/>
    <cellStyle name="40% - Accent4 9 6" xfId="30003" xr:uid="{00000000-0005-0000-0000-0000F2620000}"/>
    <cellStyle name="40% - Accent4 9 7" xfId="30004" xr:uid="{00000000-0005-0000-0000-0000F3620000}"/>
    <cellStyle name="40% - Accent4 9 8" xfId="30005" xr:uid="{00000000-0005-0000-0000-0000F4620000}"/>
    <cellStyle name="40% - Accent4 9 9" xfId="30006" xr:uid="{00000000-0005-0000-0000-0000F5620000}"/>
    <cellStyle name="40% - Accent4 9_OATT calc" xfId="30007" xr:uid="{00000000-0005-0000-0000-0000F6620000}"/>
    <cellStyle name="40% - Accent5" xfId="64" builtinId="47" customBuiltin="1"/>
    <cellStyle name="40% - Accent5 10" xfId="5130" xr:uid="{00000000-0005-0000-0000-0000F8620000}"/>
    <cellStyle name="40% - Accent5 10 2" xfId="30008" xr:uid="{00000000-0005-0000-0000-0000F9620000}"/>
    <cellStyle name="40% - Accent5 10 2 2" xfId="30009" xr:uid="{00000000-0005-0000-0000-0000FA620000}"/>
    <cellStyle name="40% - Accent5 10 2 3" xfId="30010" xr:uid="{00000000-0005-0000-0000-0000FB620000}"/>
    <cellStyle name="40% - Accent5 10 2_OATT calc" xfId="30011" xr:uid="{00000000-0005-0000-0000-0000FC620000}"/>
    <cellStyle name="40% - Accent5 10 3" xfId="30012" xr:uid="{00000000-0005-0000-0000-0000FD620000}"/>
    <cellStyle name="40% - Accent5 10 4" xfId="30013" xr:uid="{00000000-0005-0000-0000-0000FE620000}"/>
    <cellStyle name="40% - Accent5 10_OATT calc" xfId="30014" xr:uid="{00000000-0005-0000-0000-0000FF620000}"/>
    <cellStyle name="40% - Accent5 11" xfId="30015" xr:uid="{00000000-0005-0000-0000-000000630000}"/>
    <cellStyle name="40% - Accent5 11 2" xfId="30016" xr:uid="{00000000-0005-0000-0000-000001630000}"/>
    <cellStyle name="40% - Accent5 11 2 2" xfId="30017" xr:uid="{00000000-0005-0000-0000-000002630000}"/>
    <cellStyle name="40% - Accent5 11 2 3" xfId="30018" xr:uid="{00000000-0005-0000-0000-000003630000}"/>
    <cellStyle name="40% - Accent5 11 2_OATT calc" xfId="30019" xr:uid="{00000000-0005-0000-0000-000004630000}"/>
    <cellStyle name="40% - Accent5 11 3" xfId="30020" xr:uid="{00000000-0005-0000-0000-000005630000}"/>
    <cellStyle name="40% - Accent5 11 4" xfId="30021" xr:uid="{00000000-0005-0000-0000-000006630000}"/>
    <cellStyle name="40% - Accent5 11_OATT calc" xfId="30022" xr:uid="{00000000-0005-0000-0000-000007630000}"/>
    <cellStyle name="40% - Accent5 12" xfId="30023" xr:uid="{00000000-0005-0000-0000-000008630000}"/>
    <cellStyle name="40% - Accent5 12 2" xfId="30024" xr:uid="{00000000-0005-0000-0000-000009630000}"/>
    <cellStyle name="40% - Accent5 12 3" xfId="30025" xr:uid="{00000000-0005-0000-0000-00000A630000}"/>
    <cellStyle name="40% - Accent5 12_OATT calc" xfId="30026" xr:uid="{00000000-0005-0000-0000-00000B630000}"/>
    <cellStyle name="40% - Accent5 13" xfId="30027" xr:uid="{00000000-0005-0000-0000-00000C630000}"/>
    <cellStyle name="40% - Accent5 14" xfId="30028" xr:uid="{00000000-0005-0000-0000-00000D630000}"/>
    <cellStyle name="40% - Accent5 15" xfId="30029" xr:uid="{00000000-0005-0000-0000-00000E630000}"/>
    <cellStyle name="40% - Accent5 16" xfId="30030" xr:uid="{00000000-0005-0000-0000-00000F630000}"/>
    <cellStyle name="40% - Accent5 17" xfId="30031" xr:uid="{00000000-0005-0000-0000-000010630000}"/>
    <cellStyle name="40% - Accent5 18" xfId="30032" xr:uid="{00000000-0005-0000-0000-000011630000}"/>
    <cellStyle name="40% - Accent5 19" xfId="30033" xr:uid="{00000000-0005-0000-0000-000012630000}"/>
    <cellStyle name="40% - Accent5 2" xfId="65" xr:uid="{00000000-0005-0000-0000-000013630000}"/>
    <cellStyle name="40% - Accent5 2 10" xfId="30034" xr:uid="{00000000-0005-0000-0000-000014630000}"/>
    <cellStyle name="40% - Accent5 2 11" xfId="30035" xr:uid="{00000000-0005-0000-0000-000015630000}"/>
    <cellStyle name="40% - Accent5 2 12" xfId="30036" xr:uid="{00000000-0005-0000-0000-000016630000}"/>
    <cellStyle name="40% - Accent5 2 13" xfId="30037" xr:uid="{00000000-0005-0000-0000-000017630000}"/>
    <cellStyle name="40% - Accent5 2 2" xfId="66" xr:uid="{00000000-0005-0000-0000-000018630000}"/>
    <cellStyle name="40% - Accent5 2 2 10" xfId="30038" xr:uid="{00000000-0005-0000-0000-000019630000}"/>
    <cellStyle name="40% - Accent5 2 2 11" xfId="30039" xr:uid="{00000000-0005-0000-0000-00001A630000}"/>
    <cellStyle name="40% - Accent5 2 2 12" xfId="30040" xr:uid="{00000000-0005-0000-0000-00001B630000}"/>
    <cellStyle name="40% - Accent5 2 2 13" xfId="30041" xr:uid="{00000000-0005-0000-0000-00001C630000}"/>
    <cellStyle name="40% - Accent5 2 2 14" xfId="30042" xr:uid="{00000000-0005-0000-0000-00001D630000}"/>
    <cellStyle name="40% - Accent5 2 2 15" xfId="30043" xr:uid="{00000000-0005-0000-0000-00001E630000}"/>
    <cellStyle name="40% - Accent5 2 2 2" xfId="3218" xr:uid="{00000000-0005-0000-0000-00001F630000}"/>
    <cellStyle name="40% - Accent5 2 2 2 10" xfId="30044" xr:uid="{00000000-0005-0000-0000-000020630000}"/>
    <cellStyle name="40% - Accent5 2 2 2 11" xfId="30045" xr:uid="{00000000-0005-0000-0000-000021630000}"/>
    <cellStyle name="40% - Accent5 2 2 2 12" xfId="30046" xr:uid="{00000000-0005-0000-0000-000022630000}"/>
    <cellStyle name="40% - Accent5 2 2 2 2" xfId="3803" xr:uid="{00000000-0005-0000-0000-000023630000}"/>
    <cellStyle name="40% - Accent5 2 2 2 2 10" xfId="30047" xr:uid="{00000000-0005-0000-0000-000024630000}"/>
    <cellStyle name="40% - Accent5 2 2 2 2 11" xfId="30048" xr:uid="{00000000-0005-0000-0000-000025630000}"/>
    <cellStyle name="40% - Accent5 2 2 2 2 2" xfId="4904" xr:uid="{00000000-0005-0000-0000-000026630000}"/>
    <cellStyle name="40% - Accent5 2 2 2 2 2 10" xfId="30049" xr:uid="{00000000-0005-0000-0000-000027630000}"/>
    <cellStyle name="40% - Accent5 2 2 2 2 2 11" xfId="30050" xr:uid="{00000000-0005-0000-0000-000028630000}"/>
    <cellStyle name="40% - Accent5 2 2 2 2 2 2" xfId="30051" xr:uid="{00000000-0005-0000-0000-000029630000}"/>
    <cellStyle name="40% - Accent5 2 2 2 2 2 2 2" xfId="30052" xr:uid="{00000000-0005-0000-0000-00002A630000}"/>
    <cellStyle name="40% - Accent5 2 2 2 2 2 2 2 2" xfId="30053" xr:uid="{00000000-0005-0000-0000-00002B630000}"/>
    <cellStyle name="40% - Accent5 2 2 2 2 2 2 2 3" xfId="30054" xr:uid="{00000000-0005-0000-0000-00002C630000}"/>
    <cellStyle name="40% - Accent5 2 2 2 2 2 2 2_OATT calc" xfId="30055" xr:uid="{00000000-0005-0000-0000-00002D630000}"/>
    <cellStyle name="40% - Accent5 2 2 2 2 2 2 3" xfId="30056" xr:uid="{00000000-0005-0000-0000-00002E630000}"/>
    <cellStyle name="40% - Accent5 2 2 2 2 2 2 4" xfId="30057" xr:uid="{00000000-0005-0000-0000-00002F630000}"/>
    <cellStyle name="40% - Accent5 2 2 2 2 2 2 5" xfId="30058" xr:uid="{00000000-0005-0000-0000-000030630000}"/>
    <cellStyle name="40% - Accent5 2 2 2 2 2 2_OATT calc" xfId="30059" xr:uid="{00000000-0005-0000-0000-000031630000}"/>
    <cellStyle name="40% - Accent5 2 2 2 2 2 3" xfId="30060" xr:uid="{00000000-0005-0000-0000-000032630000}"/>
    <cellStyle name="40% - Accent5 2 2 2 2 2 3 2" xfId="30061" xr:uid="{00000000-0005-0000-0000-000033630000}"/>
    <cellStyle name="40% - Accent5 2 2 2 2 2 3 2 2" xfId="30062" xr:uid="{00000000-0005-0000-0000-000034630000}"/>
    <cellStyle name="40% - Accent5 2 2 2 2 2 3 2 3" xfId="30063" xr:uid="{00000000-0005-0000-0000-000035630000}"/>
    <cellStyle name="40% - Accent5 2 2 2 2 2 3 2_OATT calc" xfId="30064" xr:uid="{00000000-0005-0000-0000-000036630000}"/>
    <cellStyle name="40% - Accent5 2 2 2 2 2 3 3" xfId="30065" xr:uid="{00000000-0005-0000-0000-000037630000}"/>
    <cellStyle name="40% - Accent5 2 2 2 2 2 3 4" xfId="30066" xr:uid="{00000000-0005-0000-0000-000038630000}"/>
    <cellStyle name="40% - Accent5 2 2 2 2 2 3_OATT calc" xfId="30067" xr:uid="{00000000-0005-0000-0000-000039630000}"/>
    <cellStyle name="40% - Accent5 2 2 2 2 2 4" xfId="30068" xr:uid="{00000000-0005-0000-0000-00003A630000}"/>
    <cellStyle name="40% - Accent5 2 2 2 2 2 4 2" xfId="30069" xr:uid="{00000000-0005-0000-0000-00003B630000}"/>
    <cellStyle name="40% - Accent5 2 2 2 2 2 4 3" xfId="30070" xr:uid="{00000000-0005-0000-0000-00003C630000}"/>
    <cellStyle name="40% - Accent5 2 2 2 2 2 4_OATT calc" xfId="30071" xr:uid="{00000000-0005-0000-0000-00003D630000}"/>
    <cellStyle name="40% - Accent5 2 2 2 2 2 5" xfId="30072" xr:uid="{00000000-0005-0000-0000-00003E630000}"/>
    <cellStyle name="40% - Accent5 2 2 2 2 2 6" xfId="30073" xr:uid="{00000000-0005-0000-0000-00003F630000}"/>
    <cellStyle name="40% - Accent5 2 2 2 2 2 7" xfId="30074" xr:uid="{00000000-0005-0000-0000-000040630000}"/>
    <cellStyle name="40% - Accent5 2 2 2 2 2 8" xfId="30075" xr:uid="{00000000-0005-0000-0000-000041630000}"/>
    <cellStyle name="40% - Accent5 2 2 2 2 2 9" xfId="30076" xr:uid="{00000000-0005-0000-0000-000042630000}"/>
    <cellStyle name="40% - Accent5 2 2 2 2 2_OATT calc" xfId="30077" xr:uid="{00000000-0005-0000-0000-000043630000}"/>
    <cellStyle name="40% - Accent5 2 2 2 2 3" xfId="5861" xr:uid="{00000000-0005-0000-0000-000044630000}"/>
    <cellStyle name="40% - Accent5 2 2 2 2 3 2" xfId="30078" xr:uid="{00000000-0005-0000-0000-000045630000}"/>
    <cellStyle name="40% - Accent5 2 2 2 2 3 2 2" xfId="30079" xr:uid="{00000000-0005-0000-0000-000046630000}"/>
    <cellStyle name="40% - Accent5 2 2 2 2 3 2 3" xfId="30080" xr:uid="{00000000-0005-0000-0000-000047630000}"/>
    <cellStyle name="40% - Accent5 2 2 2 2 3 2_OATT calc" xfId="30081" xr:uid="{00000000-0005-0000-0000-000048630000}"/>
    <cellStyle name="40% - Accent5 2 2 2 2 3 3" xfId="30082" xr:uid="{00000000-0005-0000-0000-000049630000}"/>
    <cellStyle name="40% - Accent5 2 2 2 2 3 4" xfId="30083" xr:uid="{00000000-0005-0000-0000-00004A630000}"/>
    <cellStyle name="40% - Accent5 2 2 2 2 3 5" xfId="30084" xr:uid="{00000000-0005-0000-0000-00004B630000}"/>
    <cellStyle name="40% - Accent5 2 2 2 2 3_OATT calc" xfId="30085" xr:uid="{00000000-0005-0000-0000-00004C630000}"/>
    <cellStyle name="40% - Accent5 2 2 2 2 4" xfId="30086" xr:uid="{00000000-0005-0000-0000-00004D630000}"/>
    <cellStyle name="40% - Accent5 2 2 2 2 4 2" xfId="30087" xr:uid="{00000000-0005-0000-0000-00004E630000}"/>
    <cellStyle name="40% - Accent5 2 2 2 2 4 2 2" xfId="30088" xr:uid="{00000000-0005-0000-0000-00004F630000}"/>
    <cellStyle name="40% - Accent5 2 2 2 2 4 2 3" xfId="30089" xr:uid="{00000000-0005-0000-0000-000050630000}"/>
    <cellStyle name="40% - Accent5 2 2 2 2 4 2_OATT calc" xfId="30090" xr:uid="{00000000-0005-0000-0000-000051630000}"/>
    <cellStyle name="40% - Accent5 2 2 2 2 4 3" xfId="30091" xr:uid="{00000000-0005-0000-0000-000052630000}"/>
    <cellStyle name="40% - Accent5 2 2 2 2 4 4" xfId="30092" xr:uid="{00000000-0005-0000-0000-000053630000}"/>
    <cellStyle name="40% - Accent5 2 2 2 2 4_OATT calc" xfId="30093" xr:uid="{00000000-0005-0000-0000-000054630000}"/>
    <cellStyle name="40% - Accent5 2 2 2 2 5" xfId="30094" xr:uid="{00000000-0005-0000-0000-000055630000}"/>
    <cellStyle name="40% - Accent5 2 2 2 2 5 2" xfId="30095" xr:uid="{00000000-0005-0000-0000-000056630000}"/>
    <cellStyle name="40% - Accent5 2 2 2 2 5 3" xfId="30096" xr:uid="{00000000-0005-0000-0000-000057630000}"/>
    <cellStyle name="40% - Accent5 2 2 2 2 5_OATT calc" xfId="30097" xr:uid="{00000000-0005-0000-0000-000058630000}"/>
    <cellStyle name="40% - Accent5 2 2 2 2 6" xfId="30098" xr:uid="{00000000-0005-0000-0000-000059630000}"/>
    <cellStyle name="40% - Accent5 2 2 2 2 7" xfId="30099" xr:uid="{00000000-0005-0000-0000-00005A630000}"/>
    <cellStyle name="40% - Accent5 2 2 2 2 8" xfId="30100" xr:uid="{00000000-0005-0000-0000-00005B630000}"/>
    <cellStyle name="40% - Accent5 2 2 2 2 9" xfId="30101" xr:uid="{00000000-0005-0000-0000-00005C630000}"/>
    <cellStyle name="40% - Accent5 2 2 2 2_OATT calc" xfId="30102" xr:uid="{00000000-0005-0000-0000-00005D630000}"/>
    <cellStyle name="40% - Accent5 2 2 2 3" xfId="4486" xr:uid="{00000000-0005-0000-0000-00005E630000}"/>
    <cellStyle name="40% - Accent5 2 2 2 3 10" xfId="30103" xr:uid="{00000000-0005-0000-0000-00005F630000}"/>
    <cellStyle name="40% - Accent5 2 2 2 3 11" xfId="30104" xr:uid="{00000000-0005-0000-0000-000060630000}"/>
    <cellStyle name="40% - Accent5 2 2 2 3 2" xfId="30105" xr:uid="{00000000-0005-0000-0000-000061630000}"/>
    <cellStyle name="40% - Accent5 2 2 2 3 2 2" xfId="30106" xr:uid="{00000000-0005-0000-0000-000062630000}"/>
    <cellStyle name="40% - Accent5 2 2 2 3 2 2 2" xfId="30107" xr:uid="{00000000-0005-0000-0000-000063630000}"/>
    <cellStyle name="40% - Accent5 2 2 2 3 2 2 3" xfId="30108" xr:uid="{00000000-0005-0000-0000-000064630000}"/>
    <cellStyle name="40% - Accent5 2 2 2 3 2 2_OATT calc" xfId="30109" xr:uid="{00000000-0005-0000-0000-000065630000}"/>
    <cellStyle name="40% - Accent5 2 2 2 3 2 3" xfId="30110" xr:uid="{00000000-0005-0000-0000-000066630000}"/>
    <cellStyle name="40% - Accent5 2 2 2 3 2 4" xfId="30111" xr:uid="{00000000-0005-0000-0000-000067630000}"/>
    <cellStyle name="40% - Accent5 2 2 2 3 2 5" xfId="30112" xr:uid="{00000000-0005-0000-0000-000068630000}"/>
    <cellStyle name="40% - Accent5 2 2 2 3 2_OATT calc" xfId="30113" xr:uid="{00000000-0005-0000-0000-000069630000}"/>
    <cellStyle name="40% - Accent5 2 2 2 3 3" xfId="30114" xr:uid="{00000000-0005-0000-0000-00006A630000}"/>
    <cellStyle name="40% - Accent5 2 2 2 3 3 2" xfId="30115" xr:uid="{00000000-0005-0000-0000-00006B630000}"/>
    <cellStyle name="40% - Accent5 2 2 2 3 3 2 2" xfId="30116" xr:uid="{00000000-0005-0000-0000-00006C630000}"/>
    <cellStyle name="40% - Accent5 2 2 2 3 3 2 3" xfId="30117" xr:uid="{00000000-0005-0000-0000-00006D630000}"/>
    <cellStyle name="40% - Accent5 2 2 2 3 3 2_OATT calc" xfId="30118" xr:uid="{00000000-0005-0000-0000-00006E630000}"/>
    <cellStyle name="40% - Accent5 2 2 2 3 3 3" xfId="30119" xr:uid="{00000000-0005-0000-0000-00006F630000}"/>
    <cellStyle name="40% - Accent5 2 2 2 3 3 4" xfId="30120" xr:uid="{00000000-0005-0000-0000-000070630000}"/>
    <cellStyle name="40% - Accent5 2 2 2 3 3_OATT calc" xfId="30121" xr:uid="{00000000-0005-0000-0000-000071630000}"/>
    <cellStyle name="40% - Accent5 2 2 2 3 4" xfId="30122" xr:uid="{00000000-0005-0000-0000-000072630000}"/>
    <cellStyle name="40% - Accent5 2 2 2 3 4 2" xfId="30123" xr:uid="{00000000-0005-0000-0000-000073630000}"/>
    <cellStyle name="40% - Accent5 2 2 2 3 4 3" xfId="30124" xr:uid="{00000000-0005-0000-0000-000074630000}"/>
    <cellStyle name="40% - Accent5 2 2 2 3 4_OATT calc" xfId="30125" xr:uid="{00000000-0005-0000-0000-000075630000}"/>
    <cellStyle name="40% - Accent5 2 2 2 3 5" xfId="30126" xr:uid="{00000000-0005-0000-0000-000076630000}"/>
    <cellStyle name="40% - Accent5 2 2 2 3 6" xfId="30127" xr:uid="{00000000-0005-0000-0000-000077630000}"/>
    <cellStyle name="40% - Accent5 2 2 2 3 7" xfId="30128" xr:uid="{00000000-0005-0000-0000-000078630000}"/>
    <cellStyle name="40% - Accent5 2 2 2 3 8" xfId="30129" xr:uid="{00000000-0005-0000-0000-000079630000}"/>
    <cellStyle name="40% - Accent5 2 2 2 3 9" xfId="30130" xr:uid="{00000000-0005-0000-0000-00007A630000}"/>
    <cellStyle name="40% - Accent5 2 2 2 3_OATT calc" xfId="30131" xr:uid="{00000000-0005-0000-0000-00007B630000}"/>
    <cellStyle name="40% - Accent5 2 2 2 4" xfId="5386" xr:uid="{00000000-0005-0000-0000-00007C630000}"/>
    <cellStyle name="40% - Accent5 2 2 2 4 2" xfId="30132" xr:uid="{00000000-0005-0000-0000-00007D630000}"/>
    <cellStyle name="40% - Accent5 2 2 2 4 2 2" xfId="30133" xr:uid="{00000000-0005-0000-0000-00007E630000}"/>
    <cellStyle name="40% - Accent5 2 2 2 4 2 3" xfId="30134" xr:uid="{00000000-0005-0000-0000-00007F630000}"/>
    <cellStyle name="40% - Accent5 2 2 2 4 2_OATT calc" xfId="30135" xr:uid="{00000000-0005-0000-0000-000080630000}"/>
    <cellStyle name="40% - Accent5 2 2 2 4 3" xfId="30136" xr:uid="{00000000-0005-0000-0000-000081630000}"/>
    <cellStyle name="40% - Accent5 2 2 2 4 4" xfId="30137" xr:uid="{00000000-0005-0000-0000-000082630000}"/>
    <cellStyle name="40% - Accent5 2 2 2 4 5" xfId="30138" xr:uid="{00000000-0005-0000-0000-000083630000}"/>
    <cellStyle name="40% - Accent5 2 2 2 4_OATT calc" xfId="30139" xr:uid="{00000000-0005-0000-0000-000084630000}"/>
    <cellStyle name="40% - Accent5 2 2 2 5" xfId="30140" xr:uid="{00000000-0005-0000-0000-000085630000}"/>
    <cellStyle name="40% - Accent5 2 2 2 5 2" xfId="30141" xr:uid="{00000000-0005-0000-0000-000086630000}"/>
    <cellStyle name="40% - Accent5 2 2 2 5 2 2" xfId="30142" xr:uid="{00000000-0005-0000-0000-000087630000}"/>
    <cellStyle name="40% - Accent5 2 2 2 5 2 3" xfId="30143" xr:uid="{00000000-0005-0000-0000-000088630000}"/>
    <cellStyle name="40% - Accent5 2 2 2 5 2_OATT calc" xfId="30144" xr:uid="{00000000-0005-0000-0000-000089630000}"/>
    <cellStyle name="40% - Accent5 2 2 2 5 3" xfId="30145" xr:uid="{00000000-0005-0000-0000-00008A630000}"/>
    <cellStyle name="40% - Accent5 2 2 2 5 4" xfId="30146" xr:uid="{00000000-0005-0000-0000-00008B630000}"/>
    <cellStyle name="40% - Accent5 2 2 2 5_OATT calc" xfId="30147" xr:uid="{00000000-0005-0000-0000-00008C630000}"/>
    <cellStyle name="40% - Accent5 2 2 2 6" xfId="30148" xr:uid="{00000000-0005-0000-0000-00008D630000}"/>
    <cellStyle name="40% - Accent5 2 2 2 6 2" xfId="30149" xr:uid="{00000000-0005-0000-0000-00008E630000}"/>
    <cellStyle name="40% - Accent5 2 2 2 6 3" xfId="30150" xr:uid="{00000000-0005-0000-0000-00008F630000}"/>
    <cellStyle name="40% - Accent5 2 2 2 6_OATT calc" xfId="30151" xr:uid="{00000000-0005-0000-0000-000090630000}"/>
    <cellStyle name="40% - Accent5 2 2 2 7" xfId="30152" xr:uid="{00000000-0005-0000-0000-000091630000}"/>
    <cellStyle name="40% - Accent5 2 2 2 8" xfId="30153" xr:uid="{00000000-0005-0000-0000-000092630000}"/>
    <cellStyle name="40% - Accent5 2 2 2 9" xfId="30154" xr:uid="{00000000-0005-0000-0000-000093630000}"/>
    <cellStyle name="40% - Accent5 2 2 2_OATT calc" xfId="30155" xr:uid="{00000000-0005-0000-0000-000094630000}"/>
    <cellStyle name="40% - Accent5 2 2 3" xfId="3288" xr:uid="{00000000-0005-0000-0000-000095630000}"/>
    <cellStyle name="40% - Accent5 2 2 3 10" xfId="30156" xr:uid="{00000000-0005-0000-0000-000096630000}"/>
    <cellStyle name="40% - Accent5 2 2 3 11" xfId="30157" xr:uid="{00000000-0005-0000-0000-000097630000}"/>
    <cellStyle name="40% - Accent5 2 2 3 12" xfId="30158" xr:uid="{00000000-0005-0000-0000-000098630000}"/>
    <cellStyle name="40% - Accent5 2 2 3 2" xfId="3870" xr:uid="{00000000-0005-0000-0000-000099630000}"/>
    <cellStyle name="40% - Accent5 2 2 3 2 10" xfId="30159" xr:uid="{00000000-0005-0000-0000-00009A630000}"/>
    <cellStyle name="40% - Accent5 2 2 3 2 11" xfId="30160" xr:uid="{00000000-0005-0000-0000-00009B630000}"/>
    <cellStyle name="40% - Accent5 2 2 3 2 2" xfId="4970" xr:uid="{00000000-0005-0000-0000-00009C630000}"/>
    <cellStyle name="40% - Accent5 2 2 3 2 2 10" xfId="30161" xr:uid="{00000000-0005-0000-0000-00009D630000}"/>
    <cellStyle name="40% - Accent5 2 2 3 2 2 11" xfId="30162" xr:uid="{00000000-0005-0000-0000-00009E630000}"/>
    <cellStyle name="40% - Accent5 2 2 3 2 2 2" xfId="30163" xr:uid="{00000000-0005-0000-0000-00009F630000}"/>
    <cellStyle name="40% - Accent5 2 2 3 2 2 2 2" xfId="30164" xr:uid="{00000000-0005-0000-0000-0000A0630000}"/>
    <cellStyle name="40% - Accent5 2 2 3 2 2 2 2 2" xfId="30165" xr:uid="{00000000-0005-0000-0000-0000A1630000}"/>
    <cellStyle name="40% - Accent5 2 2 3 2 2 2 2 3" xfId="30166" xr:uid="{00000000-0005-0000-0000-0000A2630000}"/>
    <cellStyle name="40% - Accent5 2 2 3 2 2 2 2_OATT calc" xfId="30167" xr:uid="{00000000-0005-0000-0000-0000A3630000}"/>
    <cellStyle name="40% - Accent5 2 2 3 2 2 2 3" xfId="30168" xr:uid="{00000000-0005-0000-0000-0000A4630000}"/>
    <cellStyle name="40% - Accent5 2 2 3 2 2 2 4" xfId="30169" xr:uid="{00000000-0005-0000-0000-0000A5630000}"/>
    <cellStyle name="40% - Accent5 2 2 3 2 2 2 5" xfId="30170" xr:uid="{00000000-0005-0000-0000-0000A6630000}"/>
    <cellStyle name="40% - Accent5 2 2 3 2 2 2_OATT calc" xfId="30171" xr:uid="{00000000-0005-0000-0000-0000A7630000}"/>
    <cellStyle name="40% - Accent5 2 2 3 2 2 3" xfId="30172" xr:uid="{00000000-0005-0000-0000-0000A8630000}"/>
    <cellStyle name="40% - Accent5 2 2 3 2 2 3 2" xfId="30173" xr:uid="{00000000-0005-0000-0000-0000A9630000}"/>
    <cellStyle name="40% - Accent5 2 2 3 2 2 3 2 2" xfId="30174" xr:uid="{00000000-0005-0000-0000-0000AA630000}"/>
    <cellStyle name="40% - Accent5 2 2 3 2 2 3 2 3" xfId="30175" xr:uid="{00000000-0005-0000-0000-0000AB630000}"/>
    <cellStyle name="40% - Accent5 2 2 3 2 2 3 2_OATT calc" xfId="30176" xr:uid="{00000000-0005-0000-0000-0000AC630000}"/>
    <cellStyle name="40% - Accent5 2 2 3 2 2 3 3" xfId="30177" xr:uid="{00000000-0005-0000-0000-0000AD630000}"/>
    <cellStyle name="40% - Accent5 2 2 3 2 2 3 4" xfId="30178" xr:uid="{00000000-0005-0000-0000-0000AE630000}"/>
    <cellStyle name="40% - Accent5 2 2 3 2 2 3_OATT calc" xfId="30179" xr:uid="{00000000-0005-0000-0000-0000AF630000}"/>
    <cellStyle name="40% - Accent5 2 2 3 2 2 4" xfId="30180" xr:uid="{00000000-0005-0000-0000-0000B0630000}"/>
    <cellStyle name="40% - Accent5 2 2 3 2 2 4 2" xfId="30181" xr:uid="{00000000-0005-0000-0000-0000B1630000}"/>
    <cellStyle name="40% - Accent5 2 2 3 2 2 4 3" xfId="30182" xr:uid="{00000000-0005-0000-0000-0000B2630000}"/>
    <cellStyle name="40% - Accent5 2 2 3 2 2 4_OATT calc" xfId="30183" xr:uid="{00000000-0005-0000-0000-0000B3630000}"/>
    <cellStyle name="40% - Accent5 2 2 3 2 2 5" xfId="30184" xr:uid="{00000000-0005-0000-0000-0000B4630000}"/>
    <cellStyle name="40% - Accent5 2 2 3 2 2 6" xfId="30185" xr:uid="{00000000-0005-0000-0000-0000B5630000}"/>
    <cellStyle name="40% - Accent5 2 2 3 2 2 7" xfId="30186" xr:uid="{00000000-0005-0000-0000-0000B6630000}"/>
    <cellStyle name="40% - Accent5 2 2 3 2 2 8" xfId="30187" xr:uid="{00000000-0005-0000-0000-0000B7630000}"/>
    <cellStyle name="40% - Accent5 2 2 3 2 2 9" xfId="30188" xr:uid="{00000000-0005-0000-0000-0000B8630000}"/>
    <cellStyle name="40% - Accent5 2 2 3 2 2_OATT calc" xfId="30189" xr:uid="{00000000-0005-0000-0000-0000B9630000}"/>
    <cellStyle name="40% - Accent5 2 2 3 2 3" xfId="5926" xr:uid="{00000000-0005-0000-0000-0000BA630000}"/>
    <cellStyle name="40% - Accent5 2 2 3 2 3 2" xfId="30190" xr:uid="{00000000-0005-0000-0000-0000BB630000}"/>
    <cellStyle name="40% - Accent5 2 2 3 2 3 2 2" xfId="30191" xr:uid="{00000000-0005-0000-0000-0000BC630000}"/>
    <cellStyle name="40% - Accent5 2 2 3 2 3 2 3" xfId="30192" xr:uid="{00000000-0005-0000-0000-0000BD630000}"/>
    <cellStyle name="40% - Accent5 2 2 3 2 3 2_OATT calc" xfId="30193" xr:uid="{00000000-0005-0000-0000-0000BE630000}"/>
    <cellStyle name="40% - Accent5 2 2 3 2 3 3" xfId="30194" xr:uid="{00000000-0005-0000-0000-0000BF630000}"/>
    <cellStyle name="40% - Accent5 2 2 3 2 3 4" xfId="30195" xr:uid="{00000000-0005-0000-0000-0000C0630000}"/>
    <cellStyle name="40% - Accent5 2 2 3 2 3 5" xfId="30196" xr:uid="{00000000-0005-0000-0000-0000C1630000}"/>
    <cellStyle name="40% - Accent5 2 2 3 2 3_OATT calc" xfId="30197" xr:uid="{00000000-0005-0000-0000-0000C2630000}"/>
    <cellStyle name="40% - Accent5 2 2 3 2 4" xfId="30198" xr:uid="{00000000-0005-0000-0000-0000C3630000}"/>
    <cellStyle name="40% - Accent5 2 2 3 2 4 2" xfId="30199" xr:uid="{00000000-0005-0000-0000-0000C4630000}"/>
    <cellStyle name="40% - Accent5 2 2 3 2 4 2 2" xfId="30200" xr:uid="{00000000-0005-0000-0000-0000C5630000}"/>
    <cellStyle name="40% - Accent5 2 2 3 2 4 2 3" xfId="30201" xr:uid="{00000000-0005-0000-0000-0000C6630000}"/>
    <cellStyle name="40% - Accent5 2 2 3 2 4 2_OATT calc" xfId="30202" xr:uid="{00000000-0005-0000-0000-0000C7630000}"/>
    <cellStyle name="40% - Accent5 2 2 3 2 4 3" xfId="30203" xr:uid="{00000000-0005-0000-0000-0000C8630000}"/>
    <cellStyle name="40% - Accent5 2 2 3 2 4 4" xfId="30204" xr:uid="{00000000-0005-0000-0000-0000C9630000}"/>
    <cellStyle name="40% - Accent5 2 2 3 2 4_OATT calc" xfId="30205" xr:uid="{00000000-0005-0000-0000-0000CA630000}"/>
    <cellStyle name="40% - Accent5 2 2 3 2 5" xfId="30206" xr:uid="{00000000-0005-0000-0000-0000CB630000}"/>
    <cellStyle name="40% - Accent5 2 2 3 2 5 2" xfId="30207" xr:uid="{00000000-0005-0000-0000-0000CC630000}"/>
    <cellStyle name="40% - Accent5 2 2 3 2 5 3" xfId="30208" xr:uid="{00000000-0005-0000-0000-0000CD630000}"/>
    <cellStyle name="40% - Accent5 2 2 3 2 5_OATT calc" xfId="30209" xr:uid="{00000000-0005-0000-0000-0000CE630000}"/>
    <cellStyle name="40% - Accent5 2 2 3 2 6" xfId="30210" xr:uid="{00000000-0005-0000-0000-0000CF630000}"/>
    <cellStyle name="40% - Accent5 2 2 3 2 7" xfId="30211" xr:uid="{00000000-0005-0000-0000-0000D0630000}"/>
    <cellStyle name="40% - Accent5 2 2 3 2 8" xfId="30212" xr:uid="{00000000-0005-0000-0000-0000D1630000}"/>
    <cellStyle name="40% - Accent5 2 2 3 2 9" xfId="30213" xr:uid="{00000000-0005-0000-0000-0000D2630000}"/>
    <cellStyle name="40% - Accent5 2 2 3 2_OATT calc" xfId="30214" xr:uid="{00000000-0005-0000-0000-0000D3630000}"/>
    <cellStyle name="40% - Accent5 2 2 3 3" xfId="4552" xr:uid="{00000000-0005-0000-0000-0000D4630000}"/>
    <cellStyle name="40% - Accent5 2 2 3 3 10" xfId="30215" xr:uid="{00000000-0005-0000-0000-0000D5630000}"/>
    <cellStyle name="40% - Accent5 2 2 3 3 11" xfId="30216" xr:uid="{00000000-0005-0000-0000-0000D6630000}"/>
    <cellStyle name="40% - Accent5 2 2 3 3 2" xfId="30217" xr:uid="{00000000-0005-0000-0000-0000D7630000}"/>
    <cellStyle name="40% - Accent5 2 2 3 3 2 2" xfId="30218" xr:uid="{00000000-0005-0000-0000-0000D8630000}"/>
    <cellStyle name="40% - Accent5 2 2 3 3 2 2 2" xfId="30219" xr:uid="{00000000-0005-0000-0000-0000D9630000}"/>
    <cellStyle name="40% - Accent5 2 2 3 3 2 2 3" xfId="30220" xr:uid="{00000000-0005-0000-0000-0000DA630000}"/>
    <cellStyle name="40% - Accent5 2 2 3 3 2 2_OATT calc" xfId="30221" xr:uid="{00000000-0005-0000-0000-0000DB630000}"/>
    <cellStyle name="40% - Accent5 2 2 3 3 2 3" xfId="30222" xr:uid="{00000000-0005-0000-0000-0000DC630000}"/>
    <cellStyle name="40% - Accent5 2 2 3 3 2 4" xfId="30223" xr:uid="{00000000-0005-0000-0000-0000DD630000}"/>
    <cellStyle name="40% - Accent5 2 2 3 3 2 5" xfId="30224" xr:uid="{00000000-0005-0000-0000-0000DE630000}"/>
    <cellStyle name="40% - Accent5 2 2 3 3 2_OATT calc" xfId="30225" xr:uid="{00000000-0005-0000-0000-0000DF630000}"/>
    <cellStyle name="40% - Accent5 2 2 3 3 3" xfId="30226" xr:uid="{00000000-0005-0000-0000-0000E0630000}"/>
    <cellStyle name="40% - Accent5 2 2 3 3 3 2" xfId="30227" xr:uid="{00000000-0005-0000-0000-0000E1630000}"/>
    <cellStyle name="40% - Accent5 2 2 3 3 3 2 2" xfId="30228" xr:uid="{00000000-0005-0000-0000-0000E2630000}"/>
    <cellStyle name="40% - Accent5 2 2 3 3 3 2 3" xfId="30229" xr:uid="{00000000-0005-0000-0000-0000E3630000}"/>
    <cellStyle name="40% - Accent5 2 2 3 3 3 2_OATT calc" xfId="30230" xr:uid="{00000000-0005-0000-0000-0000E4630000}"/>
    <cellStyle name="40% - Accent5 2 2 3 3 3 3" xfId="30231" xr:uid="{00000000-0005-0000-0000-0000E5630000}"/>
    <cellStyle name="40% - Accent5 2 2 3 3 3 4" xfId="30232" xr:uid="{00000000-0005-0000-0000-0000E6630000}"/>
    <cellStyle name="40% - Accent5 2 2 3 3 3_OATT calc" xfId="30233" xr:uid="{00000000-0005-0000-0000-0000E7630000}"/>
    <cellStyle name="40% - Accent5 2 2 3 3 4" xfId="30234" xr:uid="{00000000-0005-0000-0000-0000E8630000}"/>
    <cellStyle name="40% - Accent5 2 2 3 3 4 2" xfId="30235" xr:uid="{00000000-0005-0000-0000-0000E9630000}"/>
    <cellStyle name="40% - Accent5 2 2 3 3 4 3" xfId="30236" xr:uid="{00000000-0005-0000-0000-0000EA630000}"/>
    <cellStyle name="40% - Accent5 2 2 3 3 4_OATT calc" xfId="30237" xr:uid="{00000000-0005-0000-0000-0000EB630000}"/>
    <cellStyle name="40% - Accent5 2 2 3 3 5" xfId="30238" xr:uid="{00000000-0005-0000-0000-0000EC630000}"/>
    <cellStyle name="40% - Accent5 2 2 3 3 6" xfId="30239" xr:uid="{00000000-0005-0000-0000-0000ED630000}"/>
    <cellStyle name="40% - Accent5 2 2 3 3 7" xfId="30240" xr:uid="{00000000-0005-0000-0000-0000EE630000}"/>
    <cellStyle name="40% - Accent5 2 2 3 3 8" xfId="30241" xr:uid="{00000000-0005-0000-0000-0000EF630000}"/>
    <cellStyle name="40% - Accent5 2 2 3 3 9" xfId="30242" xr:uid="{00000000-0005-0000-0000-0000F0630000}"/>
    <cellStyle name="40% - Accent5 2 2 3 3_OATT calc" xfId="30243" xr:uid="{00000000-0005-0000-0000-0000F1630000}"/>
    <cellStyle name="40% - Accent5 2 2 3 4" xfId="5452" xr:uid="{00000000-0005-0000-0000-0000F2630000}"/>
    <cellStyle name="40% - Accent5 2 2 3 4 2" xfId="30244" xr:uid="{00000000-0005-0000-0000-0000F3630000}"/>
    <cellStyle name="40% - Accent5 2 2 3 4 2 2" xfId="30245" xr:uid="{00000000-0005-0000-0000-0000F4630000}"/>
    <cellStyle name="40% - Accent5 2 2 3 4 2 3" xfId="30246" xr:uid="{00000000-0005-0000-0000-0000F5630000}"/>
    <cellStyle name="40% - Accent5 2 2 3 4 2_OATT calc" xfId="30247" xr:uid="{00000000-0005-0000-0000-0000F6630000}"/>
    <cellStyle name="40% - Accent5 2 2 3 4 3" xfId="30248" xr:uid="{00000000-0005-0000-0000-0000F7630000}"/>
    <cellStyle name="40% - Accent5 2 2 3 4 4" xfId="30249" xr:uid="{00000000-0005-0000-0000-0000F8630000}"/>
    <cellStyle name="40% - Accent5 2 2 3 4 5" xfId="30250" xr:uid="{00000000-0005-0000-0000-0000F9630000}"/>
    <cellStyle name="40% - Accent5 2 2 3 4_OATT calc" xfId="30251" xr:uid="{00000000-0005-0000-0000-0000FA630000}"/>
    <cellStyle name="40% - Accent5 2 2 3 5" xfId="30252" xr:uid="{00000000-0005-0000-0000-0000FB630000}"/>
    <cellStyle name="40% - Accent5 2 2 3 5 2" xfId="30253" xr:uid="{00000000-0005-0000-0000-0000FC630000}"/>
    <cellStyle name="40% - Accent5 2 2 3 5 2 2" xfId="30254" xr:uid="{00000000-0005-0000-0000-0000FD630000}"/>
    <cellStyle name="40% - Accent5 2 2 3 5 2 3" xfId="30255" xr:uid="{00000000-0005-0000-0000-0000FE630000}"/>
    <cellStyle name="40% - Accent5 2 2 3 5 2_OATT calc" xfId="30256" xr:uid="{00000000-0005-0000-0000-0000FF630000}"/>
    <cellStyle name="40% - Accent5 2 2 3 5 3" xfId="30257" xr:uid="{00000000-0005-0000-0000-000000640000}"/>
    <cellStyle name="40% - Accent5 2 2 3 5 4" xfId="30258" xr:uid="{00000000-0005-0000-0000-000001640000}"/>
    <cellStyle name="40% - Accent5 2 2 3 5_OATT calc" xfId="30259" xr:uid="{00000000-0005-0000-0000-000002640000}"/>
    <cellStyle name="40% - Accent5 2 2 3 6" xfId="30260" xr:uid="{00000000-0005-0000-0000-000003640000}"/>
    <cellStyle name="40% - Accent5 2 2 3 6 2" xfId="30261" xr:uid="{00000000-0005-0000-0000-000004640000}"/>
    <cellStyle name="40% - Accent5 2 2 3 6 3" xfId="30262" xr:uid="{00000000-0005-0000-0000-000005640000}"/>
    <cellStyle name="40% - Accent5 2 2 3 6_OATT calc" xfId="30263" xr:uid="{00000000-0005-0000-0000-000006640000}"/>
    <cellStyle name="40% - Accent5 2 2 3 7" xfId="30264" xr:uid="{00000000-0005-0000-0000-000007640000}"/>
    <cellStyle name="40% - Accent5 2 2 3 8" xfId="30265" xr:uid="{00000000-0005-0000-0000-000008640000}"/>
    <cellStyle name="40% - Accent5 2 2 3 9" xfId="30266" xr:uid="{00000000-0005-0000-0000-000009640000}"/>
    <cellStyle name="40% - Accent5 2 2 3_OATT calc" xfId="30267" xr:uid="{00000000-0005-0000-0000-00000A640000}"/>
    <cellStyle name="40% - Accent5 2 2 4" xfId="3604" xr:uid="{00000000-0005-0000-0000-00000B640000}"/>
    <cellStyle name="40% - Accent5 2 2 4 10" xfId="30268" xr:uid="{00000000-0005-0000-0000-00000C640000}"/>
    <cellStyle name="40% - Accent5 2 2 4 11" xfId="30269" xr:uid="{00000000-0005-0000-0000-00000D640000}"/>
    <cellStyle name="40% - Accent5 2 2 4 2" xfId="4705" xr:uid="{00000000-0005-0000-0000-00000E640000}"/>
    <cellStyle name="40% - Accent5 2 2 4 2 10" xfId="30270" xr:uid="{00000000-0005-0000-0000-00000F640000}"/>
    <cellStyle name="40% - Accent5 2 2 4 2 11" xfId="30271" xr:uid="{00000000-0005-0000-0000-000010640000}"/>
    <cellStyle name="40% - Accent5 2 2 4 2 2" xfId="30272" xr:uid="{00000000-0005-0000-0000-000011640000}"/>
    <cellStyle name="40% - Accent5 2 2 4 2 2 2" xfId="30273" xr:uid="{00000000-0005-0000-0000-000012640000}"/>
    <cellStyle name="40% - Accent5 2 2 4 2 2 2 2" xfId="30274" xr:uid="{00000000-0005-0000-0000-000013640000}"/>
    <cellStyle name="40% - Accent5 2 2 4 2 2 2 3" xfId="30275" xr:uid="{00000000-0005-0000-0000-000014640000}"/>
    <cellStyle name="40% - Accent5 2 2 4 2 2 2_OATT calc" xfId="30276" xr:uid="{00000000-0005-0000-0000-000015640000}"/>
    <cellStyle name="40% - Accent5 2 2 4 2 2 3" xfId="30277" xr:uid="{00000000-0005-0000-0000-000016640000}"/>
    <cellStyle name="40% - Accent5 2 2 4 2 2 4" xfId="30278" xr:uid="{00000000-0005-0000-0000-000017640000}"/>
    <cellStyle name="40% - Accent5 2 2 4 2 2 5" xfId="30279" xr:uid="{00000000-0005-0000-0000-000018640000}"/>
    <cellStyle name="40% - Accent5 2 2 4 2 2_OATT calc" xfId="30280" xr:uid="{00000000-0005-0000-0000-000019640000}"/>
    <cellStyle name="40% - Accent5 2 2 4 2 3" xfId="30281" xr:uid="{00000000-0005-0000-0000-00001A640000}"/>
    <cellStyle name="40% - Accent5 2 2 4 2 3 2" xfId="30282" xr:uid="{00000000-0005-0000-0000-00001B640000}"/>
    <cellStyle name="40% - Accent5 2 2 4 2 3 2 2" xfId="30283" xr:uid="{00000000-0005-0000-0000-00001C640000}"/>
    <cellStyle name="40% - Accent5 2 2 4 2 3 2 3" xfId="30284" xr:uid="{00000000-0005-0000-0000-00001D640000}"/>
    <cellStyle name="40% - Accent5 2 2 4 2 3 2_OATT calc" xfId="30285" xr:uid="{00000000-0005-0000-0000-00001E640000}"/>
    <cellStyle name="40% - Accent5 2 2 4 2 3 3" xfId="30286" xr:uid="{00000000-0005-0000-0000-00001F640000}"/>
    <cellStyle name="40% - Accent5 2 2 4 2 3 4" xfId="30287" xr:uid="{00000000-0005-0000-0000-000020640000}"/>
    <cellStyle name="40% - Accent5 2 2 4 2 3_OATT calc" xfId="30288" xr:uid="{00000000-0005-0000-0000-000021640000}"/>
    <cellStyle name="40% - Accent5 2 2 4 2 4" xfId="30289" xr:uid="{00000000-0005-0000-0000-000022640000}"/>
    <cellStyle name="40% - Accent5 2 2 4 2 4 2" xfId="30290" xr:uid="{00000000-0005-0000-0000-000023640000}"/>
    <cellStyle name="40% - Accent5 2 2 4 2 4 3" xfId="30291" xr:uid="{00000000-0005-0000-0000-000024640000}"/>
    <cellStyle name="40% - Accent5 2 2 4 2 4_OATT calc" xfId="30292" xr:uid="{00000000-0005-0000-0000-000025640000}"/>
    <cellStyle name="40% - Accent5 2 2 4 2 5" xfId="30293" xr:uid="{00000000-0005-0000-0000-000026640000}"/>
    <cellStyle name="40% - Accent5 2 2 4 2 6" xfId="30294" xr:uid="{00000000-0005-0000-0000-000027640000}"/>
    <cellStyle name="40% - Accent5 2 2 4 2 7" xfId="30295" xr:uid="{00000000-0005-0000-0000-000028640000}"/>
    <cellStyle name="40% - Accent5 2 2 4 2 8" xfId="30296" xr:uid="{00000000-0005-0000-0000-000029640000}"/>
    <cellStyle name="40% - Accent5 2 2 4 2 9" xfId="30297" xr:uid="{00000000-0005-0000-0000-00002A640000}"/>
    <cellStyle name="40% - Accent5 2 2 4 2_OATT calc" xfId="30298" xr:uid="{00000000-0005-0000-0000-00002B640000}"/>
    <cellStyle name="40% - Accent5 2 2 4 3" xfId="5668" xr:uid="{00000000-0005-0000-0000-00002C640000}"/>
    <cellStyle name="40% - Accent5 2 2 4 3 2" xfId="30299" xr:uid="{00000000-0005-0000-0000-00002D640000}"/>
    <cellStyle name="40% - Accent5 2 2 4 3 2 2" xfId="30300" xr:uid="{00000000-0005-0000-0000-00002E640000}"/>
    <cellStyle name="40% - Accent5 2 2 4 3 2 3" xfId="30301" xr:uid="{00000000-0005-0000-0000-00002F640000}"/>
    <cellStyle name="40% - Accent5 2 2 4 3 2_OATT calc" xfId="30302" xr:uid="{00000000-0005-0000-0000-000030640000}"/>
    <cellStyle name="40% - Accent5 2 2 4 3 3" xfId="30303" xr:uid="{00000000-0005-0000-0000-000031640000}"/>
    <cellStyle name="40% - Accent5 2 2 4 3 4" xfId="30304" xr:uid="{00000000-0005-0000-0000-000032640000}"/>
    <cellStyle name="40% - Accent5 2 2 4 3 5" xfId="30305" xr:uid="{00000000-0005-0000-0000-000033640000}"/>
    <cellStyle name="40% - Accent5 2 2 4 3_OATT calc" xfId="30306" xr:uid="{00000000-0005-0000-0000-000034640000}"/>
    <cellStyle name="40% - Accent5 2 2 4 4" xfId="30307" xr:uid="{00000000-0005-0000-0000-000035640000}"/>
    <cellStyle name="40% - Accent5 2 2 4 4 2" xfId="30308" xr:uid="{00000000-0005-0000-0000-000036640000}"/>
    <cellStyle name="40% - Accent5 2 2 4 4 2 2" xfId="30309" xr:uid="{00000000-0005-0000-0000-000037640000}"/>
    <cellStyle name="40% - Accent5 2 2 4 4 2 3" xfId="30310" xr:uid="{00000000-0005-0000-0000-000038640000}"/>
    <cellStyle name="40% - Accent5 2 2 4 4 2_OATT calc" xfId="30311" xr:uid="{00000000-0005-0000-0000-000039640000}"/>
    <cellStyle name="40% - Accent5 2 2 4 4 3" xfId="30312" xr:uid="{00000000-0005-0000-0000-00003A640000}"/>
    <cellStyle name="40% - Accent5 2 2 4 4 4" xfId="30313" xr:uid="{00000000-0005-0000-0000-00003B640000}"/>
    <cellStyle name="40% - Accent5 2 2 4 4_OATT calc" xfId="30314" xr:uid="{00000000-0005-0000-0000-00003C640000}"/>
    <cellStyle name="40% - Accent5 2 2 4 5" xfId="30315" xr:uid="{00000000-0005-0000-0000-00003D640000}"/>
    <cellStyle name="40% - Accent5 2 2 4 5 2" xfId="30316" xr:uid="{00000000-0005-0000-0000-00003E640000}"/>
    <cellStyle name="40% - Accent5 2 2 4 5 3" xfId="30317" xr:uid="{00000000-0005-0000-0000-00003F640000}"/>
    <cellStyle name="40% - Accent5 2 2 4 5_OATT calc" xfId="30318" xr:uid="{00000000-0005-0000-0000-000040640000}"/>
    <cellStyle name="40% - Accent5 2 2 4 6" xfId="30319" xr:uid="{00000000-0005-0000-0000-000041640000}"/>
    <cellStyle name="40% - Accent5 2 2 4 7" xfId="30320" xr:uid="{00000000-0005-0000-0000-000042640000}"/>
    <cellStyle name="40% - Accent5 2 2 4 8" xfId="30321" xr:uid="{00000000-0005-0000-0000-000043640000}"/>
    <cellStyle name="40% - Accent5 2 2 4 9" xfId="30322" xr:uid="{00000000-0005-0000-0000-000044640000}"/>
    <cellStyle name="40% - Accent5 2 2 4_OATT calc" xfId="30323" xr:uid="{00000000-0005-0000-0000-000045640000}"/>
    <cellStyle name="40% - Accent5 2 2 5" xfId="4284" xr:uid="{00000000-0005-0000-0000-000046640000}"/>
    <cellStyle name="40% - Accent5 2 2 5 10" xfId="30324" xr:uid="{00000000-0005-0000-0000-000047640000}"/>
    <cellStyle name="40% - Accent5 2 2 5 11" xfId="30325" xr:uid="{00000000-0005-0000-0000-000048640000}"/>
    <cellStyle name="40% - Accent5 2 2 5 2" xfId="30326" xr:uid="{00000000-0005-0000-0000-000049640000}"/>
    <cellStyle name="40% - Accent5 2 2 5 2 2" xfId="30327" xr:uid="{00000000-0005-0000-0000-00004A640000}"/>
    <cellStyle name="40% - Accent5 2 2 5 2 2 2" xfId="30328" xr:uid="{00000000-0005-0000-0000-00004B640000}"/>
    <cellStyle name="40% - Accent5 2 2 5 2 2 3" xfId="30329" xr:uid="{00000000-0005-0000-0000-00004C640000}"/>
    <cellStyle name="40% - Accent5 2 2 5 2 2_OATT calc" xfId="30330" xr:uid="{00000000-0005-0000-0000-00004D640000}"/>
    <cellStyle name="40% - Accent5 2 2 5 2 3" xfId="30331" xr:uid="{00000000-0005-0000-0000-00004E640000}"/>
    <cellStyle name="40% - Accent5 2 2 5 2 4" xfId="30332" xr:uid="{00000000-0005-0000-0000-00004F640000}"/>
    <cellStyle name="40% - Accent5 2 2 5 2 5" xfId="30333" xr:uid="{00000000-0005-0000-0000-000050640000}"/>
    <cellStyle name="40% - Accent5 2 2 5 2_OATT calc" xfId="30334" xr:uid="{00000000-0005-0000-0000-000051640000}"/>
    <cellStyle name="40% - Accent5 2 2 5 3" xfId="30335" xr:uid="{00000000-0005-0000-0000-000052640000}"/>
    <cellStyle name="40% - Accent5 2 2 5 3 2" xfId="30336" xr:uid="{00000000-0005-0000-0000-000053640000}"/>
    <cellStyle name="40% - Accent5 2 2 5 3 2 2" xfId="30337" xr:uid="{00000000-0005-0000-0000-000054640000}"/>
    <cellStyle name="40% - Accent5 2 2 5 3 2 3" xfId="30338" xr:uid="{00000000-0005-0000-0000-000055640000}"/>
    <cellStyle name="40% - Accent5 2 2 5 3 2_OATT calc" xfId="30339" xr:uid="{00000000-0005-0000-0000-000056640000}"/>
    <cellStyle name="40% - Accent5 2 2 5 3 3" xfId="30340" xr:uid="{00000000-0005-0000-0000-000057640000}"/>
    <cellStyle name="40% - Accent5 2 2 5 3 4" xfId="30341" xr:uid="{00000000-0005-0000-0000-000058640000}"/>
    <cellStyle name="40% - Accent5 2 2 5 3_OATT calc" xfId="30342" xr:uid="{00000000-0005-0000-0000-000059640000}"/>
    <cellStyle name="40% - Accent5 2 2 5 4" xfId="30343" xr:uid="{00000000-0005-0000-0000-00005A640000}"/>
    <cellStyle name="40% - Accent5 2 2 5 4 2" xfId="30344" xr:uid="{00000000-0005-0000-0000-00005B640000}"/>
    <cellStyle name="40% - Accent5 2 2 5 4 3" xfId="30345" xr:uid="{00000000-0005-0000-0000-00005C640000}"/>
    <cellStyle name="40% - Accent5 2 2 5 4_OATT calc" xfId="30346" xr:uid="{00000000-0005-0000-0000-00005D640000}"/>
    <cellStyle name="40% - Accent5 2 2 5 5" xfId="30347" xr:uid="{00000000-0005-0000-0000-00005E640000}"/>
    <cellStyle name="40% - Accent5 2 2 5 6" xfId="30348" xr:uid="{00000000-0005-0000-0000-00005F640000}"/>
    <cellStyle name="40% - Accent5 2 2 5 7" xfId="30349" xr:uid="{00000000-0005-0000-0000-000060640000}"/>
    <cellStyle name="40% - Accent5 2 2 5 8" xfId="30350" xr:uid="{00000000-0005-0000-0000-000061640000}"/>
    <cellStyle name="40% - Accent5 2 2 5 9" xfId="30351" xr:uid="{00000000-0005-0000-0000-000062640000}"/>
    <cellStyle name="40% - Accent5 2 2 5_OATT calc" xfId="30352" xr:uid="{00000000-0005-0000-0000-000063640000}"/>
    <cellStyle name="40% - Accent5 2 2 6" xfId="5184" xr:uid="{00000000-0005-0000-0000-000064640000}"/>
    <cellStyle name="40% - Accent5 2 2 6 2" xfId="30353" xr:uid="{00000000-0005-0000-0000-000065640000}"/>
    <cellStyle name="40% - Accent5 2 2 6 2 2" xfId="30354" xr:uid="{00000000-0005-0000-0000-000066640000}"/>
    <cellStyle name="40% - Accent5 2 2 6 2 3" xfId="30355" xr:uid="{00000000-0005-0000-0000-000067640000}"/>
    <cellStyle name="40% - Accent5 2 2 6 2_OATT calc" xfId="30356" xr:uid="{00000000-0005-0000-0000-000068640000}"/>
    <cellStyle name="40% - Accent5 2 2 6 3" xfId="30357" xr:uid="{00000000-0005-0000-0000-000069640000}"/>
    <cellStyle name="40% - Accent5 2 2 6 4" xfId="30358" xr:uid="{00000000-0005-0000-0000-00006A640000}"/>
    <cellStyle name="40% - Accent5 2 2 6 5" xfId="30359" xr:uid="{00000000-0005-0000-0000-00006B640000}"/>
    <cellStyle name="40% - Accent5 2 2 6_OATT calc" xfId="30360" xr:uid="{00000000-0005-0000-0000-00006C640000}"/>
    <cellStyle name="40% - Accent5 2 2 7" xfId="3017" xr:uid="{00000000-0005-0000-0000-00006D640000}"/>
    <cellStyle name="40% - Accent5 2 2 7 2" xfId="30361" xr:uid="{00000000-0005-0000-0000-00006E640000}"/>
    <cellStyle name="40% - Accent5 2 2 7 2 2" xfId="30362" xr:uid="{00000000-0005-0000-0000-00006F640000}"/>
    <cellStyle name="40% - Accent5 2 2 7 2 3" xfId="30363" xr:uid="{00000000-0005-0000-0000-000070640000}"/>
    <cellStyle name="40% - Accent5 2 2 7 2_OATT calc" xfId="30364" xr:uid="{00000000-0005-0000-0000-000071640000}"/>
    <cellStyle name="40% - Accent5 2 2 7 3" xfId="30365" xr:uid="{00000000-0005-0000-0000-000072640000}"/>
    <cellStyle name="40% - Accent5 2 2 7 4" xfId="30366" xr:uid="{00000000-0005-0000-0000-000073640000}"/>
    <cellStyle name="40% - Accent5 2 2 7_OATT calc" xfId="30367" xr:uid="{00000000-0005-0000-0000-000074640000}"/>
    <cellStyle name="40% - Accent5 2 2 8" xfId="30368" xr:uid="{00000000-0005-0000-0000-000075640000}"/>
    <cellStyle name="40% - Accent5 2 2 8 2" xfId="30369" xr:uid="{00000000-0005-0000-0000-000076640000}"/>
    <cellStyle name="40% - Accent5 2 2 8 2 2" xfId="30370" xr:uid="{00000000-0005-0000-0000-000077640000}"/>
    <cellStyle name="40% - Accent5 2 2 8 2 3" xfId="30371" xr:uid="{00000000-0005-0000-0000-000078640000}"/>
    <cellStyle name="40% - Accent5 2 2 8 2_OATT calc" xfId="30372" xr:uid="{00000000-0005-0000-0000-000079640000}"/>
    <cellStyle name="40% - Accent5 2 2 8 3" xfId="30373" xr:uid="{00000000-0005-0000-0000-00007A640000}"/>
    <cellStyle name="40% - Accent5 2 2 8 4" xfId="30374" xr:uid="{00000000-0005-0000-0000-00007B640000}"/>
    <cellStyle name="40% - Accent5 2 2 8_OATT calc" xfId="30375" xr:uid="{00000000-0005-0000-0000-00007C640000}"/>
    <cellStyle name="40% - Accent5 2 2 9" xfId="30376" xr:uid="{00000000-0005-0000-0000-00007D640000}"/>
    <cellStyle name="40% - Accent5 2 2 9 2" xfId="30377" xr:uid="{00000000-0005-0000-0000-00007E640000}"/>
    <cellStyle name="40% - Accent5 2 2 9 3" xfId="30378" xr:uid="{00000000-0005-0000-0000-00007F640000}"/>
    <cellStyle name="40% - Accent5 2 2 9_OATT calc" xfId="30379" xr:uid="{00000000-0005-0000-0000-000080640000}"/>
    <cellStyle name="40% - Accent5 2 2_OATT calc" xfId="30380" xr:uid="{00000000-0005-0000-0000-000081640000}"/>
    <cellStyle name="40% - Accent5 2 3" xfId="3067" xr:uid="{00000000-0005-0000-0000-000082640000}"/>
    <cellStyle name="40% - Accent5 2 3 2" xfId="30381" xr:uid="{00000000-0005-0000-0000-000083640000}"/>
    <cellStyle name="40% - Accent5 2 3_OATT calc" xfId="30382" xr:uid="{00000000-0005-0000-0000-000084640000}"/>
    <cellStyle name="40% - Accent5 2 4" xfId="3114" xr:uid="{00000000-0005-0000-0000-000085640000}"/>
    <cellStyle name="40% - Accent5 2 4 10" xfId="30383" xr:uid="{00000000-0005-0000-0000-000086640000}"/>
    <cellStyle name="40% - Accent5 2 4 11" xfId="30384" xr:uid="{00000000-0005-0000-0000-000087640000}"/>
    <cellStyle name="40% - Accent5 2 4 12" xfId="30385" xr:uid="{00000000-0005-0000-0000-000088640000}"/>
    <cellStyle name="40% - Accent5 2 4 2" xfId="3699" xr:uid="{00000000-0005-0000-0000-000089640000}"/>
    <cellStyle name="40% - Accent5 2 4 2 10" xfId="30386" xr:uid="{00000000-0005-0000-0000-00008A640000}"/>
    <cellStyle name="40% - Accent5 2 4 2 11" xfId="30387" xr:uid="{00000000-0005-0000-0000-00008B640000}"/>
    <cellStyle name="40% - Accent5 2 4 2 2" xfId="4799" xr:uid="{00000000-0005-0000-0000-00008C640000}"/>
    <cellStyle name="40% - Accent5 2 4 2 2 10" xfId="30388" xr:uid="{00000000-0005-0000-0000-00008D640000}"/>
    <cellStyle name="40% - Accent5 2 4 2 2 11" xfId="30389" xr:uid="{00000000-0005-0000-0000-00008E640000}"/>
    <cellStyle name="40% - Accent5 2 4 2 2 2" xfId="30390" xr:uid="{00000000-0005-0000-0000-00008F640000}"/>
    <cellStyle name="40% - Accent5 2 4 2 2 2 2" xfId="30391" xr:uid="{00000000-0005-0000-0000-000090640000}"/>
    <cellStyle name="40% - Accent5 2 4 2 2 2 2 2" xfId="30392" xr:uid="{00000000-0005-0000-0000-000091640000}"/>
    <cellStyle name="40% - Accent5 2 4 2 2 2 2 3" xfId="30393" xr:uid="{00000000-0005-0000-0000-000092640000}"/>
    <cellStyle name="40% - Accent5 2 4 2 2 2 2_OATT calc" xfId="30394" xr:uid="{00000000-0005-0000-0000-000093640000}"/>
    <cellStyle name="40% - Accent5 2 4 2 2 2 3" xfId="30395" xr:uid="{00000000-0005-0000-0000-000094640000}"/>
    <cellStyle name="40% - Accent5 2 4 2 2 2 4" xfId="30396" xr:uid="{00000000-0005-0000-0000-000095640000}"/>
    <cellStyle name="40% - Accent5 2 4 2 2 2 5" xfId="30397" xr:uid="{00000000-0005-0000-0000-000096640000}"/>
    <cellStyle name="40% - Accent5 2 4 2 2 2_OATT calc" xfId="30398" xr:uid="{00000000-0005-0000-0000-000097640000}"/>
    <cellStyle name="40% - Accent5 2 4 2 2 3" xfId="30399" xr:uid="{00000000-0005-0000-0000-000098640000}"/>
    <cellStyle name="40% - Accent5 2 4 2 2 3 2" xfId="30400" xr:uid="{00000000-0005-0000-0000-000099640000}"/>
    <cellStyle name="40% - Accent5 2 4 2 2 3 2 2" xfId="30401" xr:uid="{00000000-0005-0000-0000-00009A640000}"/>
    <cellStyle name="40% - Accent5 2 4 2 2 3 2 3" xfId="30402" xr:uid="{00000000-0005-0000-0000-00009B640000}"/>
    <cellStyle name="40% - Accent5 2 4 2 2 3 2_OATT calc" xfId="30403" xr:uid="{00000000-0005-0000-0000-00009C640000}"/>
    <cellStyle name="40% - Accent5 2 4 2 2 3 3" xfId="30404" xr:uid="{00000000-0005-0000-0000-00009D640000}"/>
    <cellStyle name="40% - Accent5 2 4 2 2 3 4" xfId="30405" xr:uid="{00000000-0005-0000-0000-00009E640000}"/>
    <cellStyle name="40% - Accent5 2 4 2 2 3_OATT calc" xfId="30406" xr:uid="{00000000-0005-0000-0000-00009F640000}"/>
    <cellStyle name="40% - Accent5 2 4 2 2 4" xfId="30407" xr:uid="{00000000-0005-0000-0000-0000A0640000}"/>
    <cellStyle name="40% - Accent5 2 4 2 2 4 2" xfId="30408" xr:uid="{00000000-0005-0000-0000-0000A1640000}"/>
    <cellStyle name="40% - Accent5 2 4 2 2 4 3" xfId="30409" xr:uid="{00000000-0005-0000-0000-0000A2640000}"/>
    <cellStyle name="40% - Accent5 2 4 2 2 4_OATT calc" xfId="30410" xr:uid="{00000000-0005-0000-0000-0000A3640000}"/>
    <cellStyle name="40% - Accent5 2 4 2 2 5" xfId="30411" xr:uid="{00000000-0005-0000-0000-0000A4640000}"/>
    <cellStyle name="40% - Accent5 2 4 2 2 6" xfId="30412" xr:uid="{00000000-0005-0000-0000-0000A5640000}"/>
    <cellStyle name="40% - Accent5 2 4 2 2 7" xfId="30413" xr:uid="{00000000-0005-0000-0000-0000A6640000}"/>
    <cellStyle name="40% - Accent5 2 4 2 2 8" xfId="30414" xr:uid="{00000000-0005-0000-0000-0000A7640000}"/>
    <cellStyle name="40% - Accent5 2 4 2 2 9" xfId="30415" xr:uid="{00000000-0005-0000-0000-0000A8640000}"/>
    <cellStyle name="40% - Accent5 2 4 2 2_OATT calc" xfId="30416" xr:uid="{00000000-0005-0000-0000-0000A9640000}"/>
    <cellStyle name="40% - Accent5 2 4 2 3" xfId="5759" xr:uid="{00000000-0005-0000-0000-0000AA640000}"/>
    <cellStyle name="40% - Accent5 2 4 2 3 2" xfId="30417" xr:uid="{00000000-0005-0000-0000-0000AB640000}"/>
    <cellStyle name="40% - Accent5 2 4 2 3 2 2" xfId="30418" xr:uid="{00000000-0005-0000-0000-0000AC640000}"/>
    <cellStyle name="40% - Accent5 2 4 2 3 2 3" xfId="30419" xr:uid="{00000000-0005-0000-0000-0000AD640000}"/>
    <cellStyle name="40% - Accent5 2 4 2 3 2_OATT calc" xfId="30420" xr:uid="{00000000-0005-0000-0000-0000AE640000}"/>
    <cellStyle name="40% - Accent5 2 4 2 3 3" xfId="30421" xr:uid="{00000000-0005-0000-0000-0000AF640000}"/>
    <cellStyle name="40% - Accent5 2 4 2 3 4" xfId="30422" xr:uid="{00000000-0005-0000-0000-0000B0640000}"/>
    <cellStyle name="40% - Accent5 2 4 2 3 5" xfId="30423" xr:uid="{00000000-0005-0000-0000-0000B1640000}"/>
    <cellStyle name="40% - Accent5 2 4 2 3_OATT calc" xfId="30424" xr:uid="{00000000-0005-0000-0000-0000B2640000}"/>
    <cellStyle name="40% - Accent5 2 4 2 4" xfId="30425" xr:uid="{00000000-0005-0000-0000-0000B3640000}"/>
    <cellStyle name="40% - Accent5 2 4 2 4 2" xfId="30426" xr:uid="{00000000-0005-0000-0000-0000B4640000}"/>
    <cellStyle name="40% - Accent5 2 4 2 4 2 2" xfId="30427" xr:uid="{00000000-0005-0000-0000-0000B5640000}"/>
    <cellStyle name="40% - Accent5 2 4 2 4 2 3" xfId="30428" xr:uid="{00000000-0005-0000-0000-0000B6640000}"/>
    <cellStyle name="40% - Accent5 2 4 2 4 2_OATT calc" xfId="30429" xr:uid="{00000000-0005-0000-0000-0000B7640000}"/>
    <cellStyle name="40% - Accent5 2 4 2 4 3" xfId="30430" xr:uid="{00000000-0005-0000-0000-0000B8640000}"/>
    <cellStyle name="40% - Accent5 2 4 2 4 4" xfId="30431" xr:uid="{00000000-0005-0000-0000-0000B9640000}"/>
    <cellStyle name="40% - Accent5 2 4 2 4_OATT calc" xfId="30432" xr:uid="{00000000-0005-0000-0000-0000BA640000}"/>
    <cellStyle name="40% - Accent5 2 4 2 5" xfId="30433" xr:uid="{00000000-0005-0000-0000-0000BB640000}"/>
    <cellStyle name="40% - Accent5 2 4 2 5 2" xfId="30434" xr:uid="{00000000-0005-0000-0000-0000BC640000}"/>
    <cellStyle name="40% - Accent5 2 4 2 5 3" xfId="30435" xr:uid="{00000000-0005-0000-0000-0000BD640000}"/>
    <cellStyle name="40% - Accent5 2 4 2 5_OATT calc" xfId="30436" xr:uid="{00000000-0005-0000-0000-0000BE640000}"/>
    <cellStyle name="40% - Accent5 2 4 2 6" xfId="30437" xr:uid="{00000000-0005-0000-0000-0000BF640000}"/>
    <cellStyle name="40% - Accent5 2 4 2 7" xfId="30438" xr:uid="{00000000-0005-0000-0000-0000C0640000}"/>
    <cellStyle name="40% - Accent5 2 4 2 8" xfId="30439" xr:uid="{00000000-0005-0000-0000-0000C1640000}"/>
    <cellStyle name="40% - Accent5 2 4 2 9" xfId="30440" xr:uid="{00000000-0005-0000-0000-0000C2640000}"/>
    <cellStyle name="40% - Accent5 2 4 2_OATT calc" xfId="30441" xr:uid="{00000000-0005-0000-0000-0000C3640000}"/>
    <cellStyle name="40% - Accent5 2 4 3" xfId="4381" xr:uid="{00000000-0005-0000-0000-0000C4640000}"/>
    <cellStyle name="40% - Accent5 2 4 3 10" xfId="30442" xr:uid="{00000000-0005-0000-0000-0000C5640000}"/>
    <cellStyle name="40% - Accent5 2 4 3 11" xfId="30443" xr:uid="{00000000-0005-0000-0000-0000C6640000}"/>
    <cellStyle name="40% - Accent5 2 4 3 2" xfId="30444" xr:uid="{00000000-0005-0000-0000-0000C7640000}"/>
    <cellStyle name="40% - Accent5 2 4 3 2 2" xfId="30445" xr:uid="{00000000-0005-0000-0000-0000C8640000}"/>
    <cellStyle name="40% - Accent5 2 4 3 2 2 2" xfId="30446" xr:uid="{00000000-0005-0000-0000-0000C9640000}"/>
    <cellStyle name="40% - Accent5 2 4 3 2 2 3" xfId="30447" xr:uid="{00000000-0005-0000-0000-0000CA640000}"/>
    <cellStyle name="40% - Accent5 2 4 3 2 2_OATT calc" xfId="30448" xr:uid="{00000000-0005-0000-0000-0000CB640000}"/>
    <cellStyle name="40% - Accent5 2 4 3 2 3" xfId="30449" xr:uid="{00000000-0005-0000-0000-0000CC640000}"/>
    <cellStyle name="40% - Accent5 2 4 3 2 4" xfId="30450" xr:uid="{00000000-0005-0000-0000-0000CD640000}"/>
    <cellStyle name="40% - Accent5 2 4 3 2 5" xfId="30451" xr:uid="{00000000-0005-0000-0000-0000CE640000}"/>
    <cellStyle name="40% - Accent5 2 4 3 2_OATT calc" xfId="30452" xr:uid="{00000000-0005-0000-0000-0000CF640000}"/>
    <cellStyle name="40% - Accent5 2 4 3 3" xfId="30453" xr:uid="{00000000-0005-0000-0000-0000D0640000}"/>
    <cellStyle name="40% - Accent5 2 4 3 3 2" xfId="30454" xr:uid="{00000000-0005-0000-0000-0000D1640000}"/>
    <cellStyle name="40% - Accent5 2 4 3 3 2 2" xfId="30455" xr:uid="{00000000-0005-0000-0000-0000D2640000}"/>
    <cellStyle name="40% - Accent5 2 4 3 3 2 3" xfId="30456" xr:uid="{00000000-0005-0000-0000-0000D3640000}"/>
    <cellStyle name="40% - Accent5 2 4 3 3 2_OATT calc" xfId="30457" xr:uid="{00000000-0005-0000-0000-0000D4640000}"/>
    <cellStyle name="40% - Accent5 2 4 3 3 3" xfId="30458" xr:uid="{00000000-0005-0000-0000-0000D5640000}"/>
    <cellStyle name="40% - Accent5 2 4 3 3 4" xfId="30459" xr:uid="{00000000-0005-0000-0000-0000D6640000}"/>
    <cellStyle name="40% - Accent5 2 4 3 3_OATT calc" xfId="30460" xr:uid="{00000000-0005-0000-0000-0000D7640000}"/>
    <cellStyle name="40% - Accent5 2 4 3 4" xfId="30461" xr:uid="{00000000-0005-0000-0000-0000D8640000}"/>
    <cellStyle name="40% - Accent5 2 4 3 4 2" xfId="30462" xr:uid="{00000000-0005-0000-0000-0000D9640000}"/>
    <cellStyle name="40% - Accent5 2 4 3 4 3" xfId="30463" xr:uid="{00000000-0005-0000-0000-0000DA640000}"/>
    <cellStyle name="40% - Accent5 2 4 3 4_OATT calc" xfId="30464" xr:uid="{00000000-0005-0000-0000-0000DB640000}"/>
    <cellStyle name="40% - Accent5 2 4 3 5" xfId="30465" xr:uid="{00000000-0005-0000-0000-0000DC640000}"/>
    <cellStyle name="40% - Accent5 2 4 3 6" xfId="30466" xr:uid="{00000000-0005-0000-0000-0000DD640000}"/>
    <cellStyle name="40% - Accent5 2 4 3 7" xfId="30467" xr:uid="{00000000-0005-0000-0000-0000DE640000}"/>
    <cellStyle name="40% - Accent5 2 4 3 8" xfId="30468" xr:uid="{00000000-0005-0000-0000-0000DF640000}"/>
    <cellStyle name="40% - Accent5 2 4 3 9" xfId="30469" xr:uid="{00000000-0005-0000-0000-0000E0640000}"/>
    <cellStyle name="40% - Accent5 2 4 3_OATT calc" xfId="30470" xr:uid="{00000000-0005-0000-0000-0000E1640000}"/>
    <cellStyle name="40% - Accent5 2 4 4" xfId="5271" xr:uid="{00000000-0005-0000-0000-0000E2640000}"/>
    <cellStyle name="40% - Accent5 2 4 4 2" xfId="30471" xr:uid="{00000000-0005-0000-0000-0000E3640000}"/>
    <cellStyle name="40% - Accent5 2 4 4 2 2" xfId="30472" xr:uid="{00000000-0005-0000-0000-0000E4640000}"/>
    <cellStyle name="40% - Accent5 2 4 4 2 3" xfId="30473" xr:uid="{00000000-0005-0000-0000-0000E5640000}"/>
    <cellStyle name="40% - Accent5 2 4 4 2_OATT calc" xfId="30474" xr:uid="{00000000-0005-0000-0000-0000E6640000}"/>
    <cellStyle name="40% - Accent5 2 4 4 3" xfId="30475" xr:uid="{00000000-0005-0000-0000-0000E7640000}"/>
    <cellStyle name="40% - Accent5 2 4 4 4" xfId="30476" xr:uid="{00000000-0005-0000-0000-0000E8640000}"/>
    <cellStyle name="40% - Accent5 2 4 4 5" xfId="30477" xr:uid="{00000000-0005-0000-0000-0000E9640000}"/>
    <cellStyle name="40% - Accent5 2 4 4_OATT calc" xfId="30478" xr:uid="{00000000-0005-0000-0000-0000EA640000}"/>
    <cellStyle name="40% - Accent5 2 4 5" xfId="30479" xr:uid="{00000000-0005-0000-0000-0000EB640000}"/>
    <cellStyle name="40% - Accent5 2 4 5 2" xfId="30480" xr:uid="{00000000-0005-0000-0000-0000EC640000}"/>
    <cellStyle name="40% - Accent5 2 4 5 2 2" xfId="30481" xr:uid="{00000000-0005-0000-0000-0000ED640000}"/>
    <cellStyle name="40% - Accent5 2 4 5 2 3" xfId="30482" xr:uid="{00000000-0005-0000-0000-0000EE640000}"/>
    <cellStyle name="40% - Accent5 2 4 5 2_OATT calc" xfId="30483" xr:uid="{00000000-0005-0000-0000-0000EF640000}"/>
    <cellStyle name="40% - Accent5 2 4 5 3" xfId="30484" xr:uid="{00000000-0005-0000-0000-0000F0640000}"/>
    <cellStyle name="40% - Accent5 2 4 5 4" xfId="30485" xr:uid="{00000000-0005-0000-0000-0000F1640000}"/>
    <cellStyle name="40% - Accent5 2 4 5_OATT calc" xfId="30486" xr:uid="{00000000-0005-0000-0000-0000F2640000}"/>
    <cellStyle name="40% - Accent5 2 4 6" xfId="30487" xr:uid="{00000000-0005-0000-0000-0000F3640000}"/>
    <cellStyle name="40% - Accent5 2 4 6 2" xfId="30488" xr:uid="{00000000-0005-0000-0000-0000F4640000}"/>
    <cellStyle name="40% - Accent5 2 4 6 3" xfId="30489" xr:uid="{00000000-0005-0000-0000-0000F5640000}"/>
    <cellStyle name="40% - Accent5 2 4 6_OATT calc" xfId="30490" xr:uid="{00000000-0005-0000-0000-0000F6640000}"/>
    <cellStyle name="40% - Accent5 2 4 7" xfId="30491" xr:uid="{00000000-0005-0000-0000-0000F7640000}"/>
    <cellStyle name="40% - Accent5 2 4 8" xfId="30492" xr:uid="{00000000-0005-0000-0000-0000F8640000}"/>
    <cellStyle name="40% - Accent5 2 4 9" xfId="30493" xr:uid="{00000000-0005-0000-0000-0000F9640000}"/>
    <cellStyle name="40% - Accent5 2 4_OATT calc" xfId="30494" xr:uid="{00000000-0005-0000-0000-0000FA640000}"/>
    <cellStyle name="40% - Accent5 2 5" xfId="4151" xr:uid="{00000000-0005-0000-0000-0000FB640000}"/>
    <cellStyle name="40% - Accent5 2 5 2" xfId="30495" xr:uid="{00000000-0005-0000-0000-0000FC640000}"/>
    <cellStyle name="40% - Accent5 2 5 2 2" xfId="30496" xr:uid="{00000000-0005-0000-0000-0000FD640000}"/>
    <cellStyle name="40% - Accent5 2 5 2 3" xfId="30497" xr:uid="{00000000-0005-0000-0000-0000FE640000}"/>
    <cellStyle name="40% - Accent5 2 5 2_OATT calc" xfId="30498" xr:uid="{00000000-0005-0000-0000-0000FF640000}"/>
    <cellStyle name="40% - Accent5 2 5 3" xfId="30499" xr:uid="{00000000-0005-0000-0000-000000650000}"/>
    <cellStyle name="40% - Accent5 2 5 4" xfId="30500" xr:uid="{00000000-0005-0000-0000-000001650000}"/>
    <cellStyle name="40% - Accent5 2 5 5" xfId="30501" xr:uid="{00000000-0005-0000-0000-000002650000}"/>
    <cellStyle name="40% - Accent5 2 5_OATT calc" xfId="30502" xr:uid="{00000000-0005-0000-0000-000003650000}"/>
    <cellStyle name="40% - Accent5 2 6" xfId="4091" xr:uid="{00000000-0005-0000-0000-000004650000}"/>
    <cellStyle name="40% - Accent5 2 6 2" xfId="6026" xr:uid="{00000000-0005-0000-0000-000005650000}"/>
    <cellStyle name="40% - Accent5 2 6 2 2" xfId="30503" xr:uid="{00000000-0005-0000-0000-000006650000}"/>
    <cellStyle name="40% - Accent5 2 6 2 3" xfId="30504" xr:uid="{00000000-0005-0000-0000-000007650000}"/>
    <cellStyle name="40% - Accent5 2 6 2_OATT calc" xfId="30505" xr:uid="{00000000-0005-0000-0000-000008650000}"/>
    <cellStyle name="40% - Accent5 2 6 3" xfId="30506" xr:uid="{00000000-0005-0000-0000-000009650000}"/>
    <cellStyle name="40% - Accent5 2 6 4" xfId="30507" xr:uid="{00000000-0005-0000-0000-00000A650000}"/>
    <cellStyle name="40% - Accent5 2 6_OATT calc" xfId="30508" xr:uid="{00000000-0005-0000-0000-00000B650000}"/>
    <cellStyle name="40% - Accent5 2 7" xfId="2964" xr:uid="{00000000-0005-0000-0000-00000C650000}"/>
    <cellStyle name="40% - Accent5 2 7 2" xfId="30509" xr:uid="{00000000-0005-0000-0000-00000D650000}"/>
    <cellStyle name="40% - Accent5 2 7 3" xfId="30510" xr:uid="{00000000-0005-0000-0000-00000E650000}"/>
    <cellStyle name="40% - Accent5 2 7_OATT calc" xfId="30511" xr:uid="{00000000-0005-0000-0000-00000F650000}"/>
    <cellStyle name="40% - Accent5 2 8" xfId="30512" xr:uid="{00000000-0005-0000-0000-000010650000}"/>
    <cellStyle name="40% - Accent5 2 9" xfId="30513" xr:uid="{00000000-0005-0000-0000-000011650000}"/>
    <cellStyle name="40% - Accent5 2_OATT calc" xfId="30514" xr:uid="{00000000-0005-0000-0000-000012650000}"/>
    <cellStyle name="40% - Accent5 20" xfId="30515" xr:uid="{00000000-0005-0000-0000-000013650000}"/>
    <cellStyle name="40% - Accent5 21" xfId="30516" xr:uid="{00000000-0005-0000-0000-000014650000}"/>
    <cellStyle name="40% - Accent5 22" xfId="30517" xr:uid="{00000000-0005-0000-0000-000015650000}"/>
    <cellStyle name="40% - Accent5 23" xfId="30518" xr:uid="{00000000-0005-0000-0000-000016650000}"/>
    <cellStyle name="40% - Accent5 24" xfId="30519" xr:uid="{00000000-0005-0000-0000-000017650000}"/>
    <cellStyle name="40% - Accent5 25" xfId="30520" xr:uid="{00000000-0005-0000-0000-000018650000}"/>
    <cellStyle name="40% - Accent5 26" xfId="30521" xr:uid="{00000000-0005-0000-0000-000019650000}"/>
    <cellStyle name="40% - Accent5 27" xfId="30522" xr:uid="{00000000-0005-0000-0000-00001A650000}"/>
    <cellStyle name="40% - Accent5 28" xfId="30523" xr:uid="{00000000-0005-0000-0000-00001B650000}"/>
    <cellStyle name="40% - Accent5 29" xfId="30524" xr:uid="{00000000-0005-0000-0000-00001C650000}"/>
    <cellStyle name="40% - Accent5 3" xfId="67" xr:uid="{00000000-0005-0000-0000-00001D650000}"/>
    <cellStyle name="40% - Accent5 3 10" xfId="30525" xr:uid="{00000000-0005-0000-0000-00001E650000}"/>
    <cellStyle name="40% - Accent5 3 11" xfId="30526" xr:uid="{00000000-0005-0000-0000-00001F650000}"/>
    <cellStyle name="40% - Accent5 3 12" xfId="30527" xr:uid="{00000000-0005-0000-0000-000020650000}"/>
    <cellStyle name="40% - Accent5 3 13" xfId="30528" xr:uid="{00000000-0005-0000-0000-000021650000}"/>
    <cellStyle name="40% - Accent5 3 14" xfId="30529" xr:uid="{00000000-0005-0000-0000-000022650000}"/>
    <cellStyle name="40% - Accent5 3 15" xfId="30530" xr:uid="{00000000-0005-0000-0000-000023650000}"/>
    <cellStyle name="40% - Accent5 3 2" xfId="68" xr:uid="{00000000-0005-0000-0000-000024650000}"/>
    <cellStyle name="40% - Accent5 3 2 10" xfId="30531" xr:uid="{00000000-0005-0000-0000-000025650000}"/>
    <cellStyle name="40% - Accent5 3 2 11" xfId="30532" xr:uid="{00000000-0005-0000-0000-000026650000}"/>
    <cellStyle name="40% - Accent5 3 2 12" xfId="30533" xr:uid="{00000000-0005-0000-0000-000027650000}"/>
    <cellStyle name="40% - Accent5 3 2 13" xfId="30534" xr:uid="{00000000-0005-0000-0000-000028650000}"/>
    <cellStyle name="40% - Accent5 3 2 14" xfId="30535" xr:uid="{00000000-0005-0000-0000-000029650000}"/>
    <cellStyle name="40% - Accent5 3 2 2" xfId="3171" xr:uid="{00000000-0005-0000-0000-00002A650000}"/>
    <cellStyle name="40% - Accent5 3 2 2 10" xfId="30536" xr:uid="{00000000-0005-0000-0000-00002B650000}"/>
    <cellStyle name="40% - Accent5 3 2 2 11" xfId="30537" xr:uid="{00000000-0005-0000-0000-00002C650000}"/>
    <cellStyle name="40% - Accent5 3 2 2 12" xfId="30538" xr:uid="{00000000-0005-0000-0000-00002D650000}"/>
    <cellStyle name="40% - Accent5 3 2 2 2" xfId="3759" xr:uid="{00000000-0005-0000-0000-00002E650000}"/>
    <cellStyle name="40% - Accent5 3 2 2 2 10" xfId="30539" xr:uid="{00000000-0005-0000-0000-00002F650000}"/>
    <cellStyle name="40% - Accent5 3 2 2 2 11" xfId="30540" xr:uid="{00000000-0005-0000-0000-000030650000}"/>
    <cellStyle name="40% - Accent5 3 2 2 2 2" xfId="4860" xr:uid="{00000000-0005-0000-0000-000031650000}"/>
    <cellStyle name="40% - Accent5 3 2 2 2 2 10" xfId="30541" xr:uid="{00000000-0005-0000-0000-000032650000}"/>
    <cellStyle name="40% - Accent5 3 2 2 2 2 11" xfId="30542" xr:uid="{00000000-0005-0000-0000-000033650000}"/>
    <cellStyle name="40% - Accent5 3 2 2 2 2 2" xfId="30543" xr:uid="{00000000-0005-0000-0000-000034650000}"/>
    <cellStyle name="40% - Accent5 3 2 2 2 2 2 2" xfId="30544" xr:uid="{00000000-0005-0000-0000-000035650000}"/>
    <cellStyle name="40% - Accent5 3 2 2 2 2 2 2 2" xfId="30545" xr:uid="{00000000-0005-0000-0000-000036650000}"/>
    <cellStyle name="40% - Accent5 3 2 2 2 2 2 2 3" xfId="30546" xr:uid="{00000000-0005-0000-0000-000037650000}"/>
    <cellStyle name="40% - Accent5 3 2 2 2 2 2 2_OATT calc" xfId="30547" xr:uid="{00000000-0005-0000-0000-000038650000}"/>
    <cellStyle name="40% - Accent5 3 2 2 2 2 2 3" xfId="30548" xr:uid="{00000000-0005-0000-0000-000039650000}"/>
    <cellStyle name="40% - Accent5 3 2 2 2 2 2 4" xfId="30549" xr:uid="{00000000-0005-0000-0000-00003A650000}"/>
    <cellStyle name="40% - Accent5 3 2 2 2 2 2 5" xfId="30550" xr:uid="{00000000-0005-0000-0000-00003B650000}"/>
    <cellStyle name="40% - Accent5 3 2 2 2 2 2_OATT calc" xfId="30551" xr:uid="{00000000-0005-0000-0000-00003C650000}"/>
    <cellStyle name="40% - Accent5 3 2 2 2 2 3" xfId="30552" xr:uid="{00000000-0005-0000-0000-00003D650000}"/>
    <cellStyle name="40% - Accent5 3 2 2 2 2 3 2" xfId="30553" xr:uid="{00000000-0005-0000-0000-00003E650000}"/>
    <cellStyle name="40% - Accent5 3 2 2 2 2 3 2 2" xfId="30554" xr:uid="{00000000-0005-0000-0000-00003F650000}"/>
    <cellStyle name="40% - Accent5 3 2 2 2 2 3 2 3" xfId="30555" xr:uid="{00000000-0005-0000-0000-000040650000}"/>
    <cellStyle name="40% - Accent5 3 2 2 2 2 3 2_OATT calc" xfId="30556" xr:uid="{00000000-0005-0000-0000-000041650000}"/>
    <cellStyle name="40% - Accent5 3 2 2 2 2 3 3" xfId="30557" xr:uid="{00000000-0005-0000-0000-000042650000}"/>
    <cellStyle name="40% - Accent5 3 2 2 2 2 3 4" xfId="30558" xr:uid="{00000000-0005-0000-0000-000043650000}"/>
    <cellStyle name="40% - Accent5 3 2 2 2 2 3_OATT calc" xfId="30559" xr:uid="{00000000-0005-0000-0000-000044650000}"/>
    <cellStyle name="40% - Accent5 3 2 2 2 2 4" xfId="30560" xr:uid="{00000000-0005-0000-0000-000045650000}"/>
    <cellStyle name="40% - Accent5 3 2 2 2 2 4 2" xfId="30561" xr:uid="{00000000-0005-0000-0000-000046650000}"/>
    <cellStyle name="40% - Accent5 3 2 2 2 2 4 3" xfId="30562" xr:uid="{00000000-0005-0000-0000-000047650000}"/>
    <cellStyle name="40% - Accent5 3 2 2 2 2 4_OATT calc" xfId="30563" xr:uid="{00000000-0005-0000-0000-000048650000}"/>
    <cellStyle name="40% - Accent5 3 2 2 2 2 5" xfId="30564" xr:uid="{00000000-0005-0000-0000-000049650000}"/>
    <cellStyle name="40% - Accent5 3 2 2 2 2 6" xfId="30565" xr:uid="{00000000-0005-0000-0000-00004A650000}"/>
    <cellStyle name="40% - Accent5 3 2 2 2 2 7" xfId="30566" xr:uid="{00000000-0005-0000-0000-00004B650000}"/>
    <cellStyle name="40% - Accent5 3 2 2 2 2 8" xfId="30567" xr:uid="{00000000-0005-0000-0000-00004C650000}"/>
    <cellStyle name="40% - Accent5 3 2 2 2 2 9" xfId="30568" xr:uid="{00000000-0005-0000-0000-00004D650000}"/>
    <cellStyle name="40% - Accent5 3 2 2 2 2_OATT calc" xfId="30569" xr:uid="{00000000-0005-0000-0000-00004E650000}"/>
    <cellStyle name="40% - Accent5 3 2 2 2 3" xfId="5819" xr:uid="{00000000-0005-0000-0000-00004F650000}"/>
    <cellStyle name="40% - Accent5 3 2 2 2 3 2" xfId="30570" xr:uid="{00000000-0005-0000-0000-000050650000}"/>
    <cellStyle name="40% - Accent5 3 2 2 2 3 2 2" xfId="30571" xr:uid="{00000000-0005-0000-0000-000051650000}"/>
    <cellStyle name="40% - Accent5 3 2 2 2 3 2 3" xfId="30572" xr:uid="{00000000-0005-0000-0000-000052650000}"/>
    <cellStyle name="40% - Accent5 3 2 2 2 3 2_OATT calc" xfId="30573" xr:uid="{00000000-0005-0000-0000-000053650000}"/>
    <cellStyle name="40% - Accent5 3 2 2 2 3 3" xfId="30574" xr:uid="{00000000-0005-0000-0000-000054650000}"/>
    <cellStyle name="40% - Accent5 3 2 2 2 3 4" xfId="30575" xr:uid="{00000000-0005-0000-0000-000055650000}"/>
    <cellStyle name="40% - Accent5 3 2 2 2 3 5" xfId="30576" xr:uid="{00000000-0005-0000-0000-000056650000}"/>
    <cellStyle name="40% - Accent5 3 2 2 2 3_OATT calc" xfId="30577" xr:uid="{00000000-0005-0000-0000-000057650000}"/>
    <cellStyle name="40% - Accent5 3 2 2 2 4" xfId="30578" xr:uid="{00000000-0005-0000-0000-000058650000}"/>
    <cellStyle name="40% - Accent5 3 2 2 2 4 2" xfId="30579" xr:uid="{00000000-0005-0000-0000-000059650000}"/>
    <cellStyle name="40% - Accent5 3 2 2 2 4 2 2" xfId="30580" xr:uid="{00000000-0005-0000-0000-00005A650000}"/>
    <cellStyle name="40% - Accent5 3 2 2 2 4 2 3" xfId="30581" xr:uid="{00000000-0005-0000-0000-00005B650000}"/>
    <cellStyle name="40% - Accent5 3 2 2 2 4 2_OATT calc" xfId="30582" xr:uid="{00000000-0005-0000-0000-00005C650000}"/>
    <cellStyle name="40% - Accent5 3 2 2 2 4 3" xfId="30583" xr:uid="{00000000-0005-0000-0000-00005D650000}"/>
    <cellStyle name="40% - Accent5 3 2 2 2 4 4" xfId="30584" xr:uid="{00000000-0005-0000-0000-00005E650000}"/>
    <cellStyle name="40% - Accent5 3 2 2 2 4_OATT calc" xfId="30585" xr:uid="{00000000-0005-0000-0000-00005F650000}"/>
    <cellStyle name="40% - Accent5 3 2 2 2 5" xfId="30586" xr:uid="{00000000-0005-0000-0000-000060650000}"/>
    <cellStyle name="40% - Accent5 3 2 2 2 5 2" xfId="30587" xr:uid="{00000000-0005-0000-0000-000061650000}"/>
    <cellStyle name="40% - Accent5 3 2 2 2 5 3" xfId="30588" xr:uid="{00000000-0005-0000-0000-000062650000}"/>
    <cellStyle name="40% - Accent5 3 2 2 2 5_OATT calc" xfId="30589" xr:uid="{00000000-0005-0000-0000-000063650000}"/>
    <cellStyle name="40% - Accent5 3 2 2 2 6" xfId="30590" xr:uid="{00000000-0005-0000-0000-000064650000}"/>
    <cellStyle name="40% - Accent5 3 2 2 2 7" xfId="30591" xr:uid="{00000000-0005-0000-0000-000065650000}"/>
    <cellStyle name="40% - Accent5 3 2 2 2 8" xfId="30592" xr:uid="{00000000-0005-0000-0000-000066650000}"/>
    <cellStyle name="40% - Accent5 3 2 2 2 9" xfId="30593" xr:uid="{00000000-0005-0000-0000-000067650000}"/>
    <cellStyle name="40% - Accent5 3 2 2 2_OATT calc" xfId="30594" xr:uid="{00000000-0005-0000-0000-000068650000}"/>
    <cellStyle name="40% - Accent5 3 2 2 3" xfId="4442" xr:uid="{00000000-0005-0000-0000-000069650000}"/>
    <cellStyle name="40% - Accent5 3 2 2 3 10" xfId="30595" xr:uid="{00000000-0005-0000-0000-00006A650000}"/>
    <cellStyle name="40% - Accent5 3 2 2 3 11" xfId="30596" xr:uid="{00000000-0005-0000-0000-00006B650000}"/>
    <cellStyle name="40% - Accent5 3 2 2 3 2" xfId="30597" xr:uid="{00000000-0005-0000-0000-00006C650000}"/>
    <cellStyle name="40% - Accent5 3 2 2 3 2 2" xfId="30598" xr:uid="{00000000-0005-0000-0000-00006D650000}"/>
    <cellStyle name="40% - Accent5 3 2 2 3 2 2 2" xfId="30599" xr:uid="{00000000-0005-0000-0000-00006E650000}"/>
    <cellStyle name="40% - Accent5 3 2 2 3 2 2 3" xfId="30600" xr:uid="{00000000-0005-0000-0000-00006F650000}"/>
    <cellStyle name="40% - Accent5 3 2 2 3 2 2_OATT calc" xfId="30601" xr:uid="{00000000-0005-0000-0000-000070650000}"/>
    <cellStyle name="40% - Accent5 3 2 2 3 2 3" xfId="30602" xr:uid="{00000000-0005-0000-0000-000071650000}"/>
    <cellStyle name="40% - Accent5 3 2 2 3 2 4" xfId="30603" xr:uid="{00000000-0005-0000-0000-000072650000}"/>
    <cellStyle name="40% - Accent5 3 2 2 3 2 5" xfId="30604" xr:uid="{00000000-0005-0000-0000-000073650000}"/>
    <cellStyle name="40% - Accent5 3 2 2 3 2_OATT calc" xfId="30605" xr:uid="{00000000-0005-0000-0000-000074650000}"/>
    <cellStyle name="40% - Accent5 3 2 2 3 3" xfId="30606" xr:uid="{00000000-0005-0000-0000-000075650000}"/>
    <cellStyle name="40% - Accent5 3 2 2 3 3 2" xfId="30607" xr:uid="{00000000-0005-0000-0000-000076650000}"/>
    <cellStyle name="40% - Accent5 3 2 2 3 3 2 2" xfId="30608" xr:uid="{00000000-0005-0000-0000-000077650000}"/>
    <cellStyle name="40% - Accent5 3 2 2 3 3 2 3" xfId="30609" xr:uid="{00000000-0005-0000-0000-000078650000}"/>
    <cellStyle name="40% - Accent5 3 2 2 3 3 2_OATT calc" xfId="30610" xr:uid="{00000000-0005-0000-0000-000079650000}"/>
    <cellStyle name="40% - Accent5 3 2 2 3 3 3" xfId="30611" xr:uid="{00000000-0005-0000-0000-00007A650000}"/>
    <cellStyle name="40% - Accent5 3 2 2 3 3 4" xfId="30612" xr:uid="{00000000-0005-0000-0000-00007B650000}"/>
    <cellStyle name="40% - Accent5 3 2 2 3 3_OATT calc" xfId="30613" xr:uid="{00000000-0005-0000-0000-00007C650000}"/>
    <cellStyle name="40% - Accent5 3 2 2 3 4" xfId="30614" xr:uid="{00000000-0005-0000-0000-00007D650000}"/>
    <cellStyle name="40% - Accent5 3 2 2 3 4 2" xfId="30615" xr:uid="{00000000-0005-0000-0000-00007E650000}"/>
    <cellStyle name="40% - Accent5 3 2 2 3 4 3" xfId="30616" xr:uid="{00000000-0005-0000-0000-00007F650000}"/>
    <cellStyle name="40% - Accent5 3 2 2 3 4_OATT calc" xfId="30617" xr:uid="{00000000-0005-0000-0000-000080650000}"/>
    <cellStyle name="40% - Accent5 3 2 2 3 5" xfId="30618" xr:uid="{00000000-0005-0000-0000-000081650000}"/>
    <cellStyle name="40% - Accent5 3 2 2 3 6" xfId="30619" xr:uid="{00000000-0005-0000-0000-000082650000}"/>
    <cellStyle name="40% - Accent5 3 2 2 3 7" xfId="30620" xr:uid="{00000000-0005-0000-0000-000083650000}"/>
    <cellStyle name="40% - Accent5 3 2 2 3 8" xfId="30621" xr:uid="{00000000-0005-0000-0000-000084650000}"/>
    <cellStyle name="40% - Accent5 3 2 2 3 9" xfId="30622" xr:uid="{00000000-0005-0000-0000-000085650000}"/>
    <cellStyle name="40% - Accent5 3 2 2 3_OATT calc" xfId="30623" xr:uid="{00000000-0005-0000-0000-000086650000}"/>
    <cellStyle name="40% - Accent5 3 2 2 4" xfId="5342" xr:uid="{00000000-0005-0000-0000-000087650000}"/>
    <cellStyle name="40% - Accent5 3 2 2 4 2" xfId="30624" xr:uid="{00000000-0005-0000-0000-000088650000}"/>
    <cellStyle name="40% - Accent5 3 2 2 4 2 2" xfId="30625" xr:uid="{00000000-0005-0000-0000-000089650000}"/>
    <cellStyle name="40% - Accent5 3 2 2 4 2 3" xfId="30626" xr:uid="{00000000-0005-0000-0000-00008A650000}"/>
    <cellStyle name="40% - Accent5 3 2 2 4 2_OATT calc" xfId="30627" xr:uid="{00000000-0005-0000-0000-00008B650000}"/>
    <cellStyle name="40% - Accent5 3 2 2 4 3" xfId="30628" xr:uid="{00000000-0005-0000-0000-00008C650000}"/>
    <cellStyle name="40% - Accent5 3 2 2 4 4" xfId="30629" xr:uid="{00000000-0005-0000-0000-00008D650000}"/>
    <cellStyle name="40% - Accent5 3 2 2 4 5" xfId="30630" xr:uid="{00000000-0005-0000-0000-00008E650000}"/>
    <cellStyle name="40% - Accent5 3 2 2 4_OATT calc" xfId="30631" xr:uid="{00000000-0005-0000-0000-00008F650000}"/>
    <cellStyle name="40% - Accent5 3 2 2 5" xfId="30632" xr:uid="{00000000-0005-0000-0000-000090650000}"/>
    <cellStyle name="40% - Accent5 3 2 2 5 2" xfId="30633" xr:uid="{00000000-0005-0000-0000-000091650000}"/>
    <cellStyle name="40% - Accent5 3 2 2 5 2 2" xfId="30634" xr:uid="{00000000-0005-0000-0000-000092650000}"/>
    <cellStyle name="40% - Accent5 3 2 2 5 2 3" xfId="30635" xr:uid="{00000000-0005-0000-0000-000093650000}"/>
    <cellStyle name="40% - Accent5 3 2 2 5 2_OATT calc" xfId="30636" xr:uid="{00000000-0005-0000-0000-000094650000}"/>
    <cellStyle name="40% - Accent5 3 2 2 5 3" xfId="30637" xr:uid="{00000000-0005-0000-0000-000095650000}"/>
    <cellStyle name="40% - Accent5 3 2 2 5 4" xfId="30638" xr:uid="{00000000-0005-0000-0000-000096650000}"/>
    <cellStyle name="40% - Accent5 3 2 2 5_OATT calc" xfId="30639" xr:uid="{00000000-0005-0000-0000-000097650000}"/>
    <cellStyle name="40% - Accent5 3 2 2 6" xfId="30640" xr:uid="{00000000-0005-0000-0000-000098650000}"/>
    <cellStyle name="40% - Accent5 3 2 2 6 2" xfId="30641" xr:uid="{00000000-0005-0000-0000-000099650000}"/>
    <cellStyle name="40% - Accent5 3 2 2 6 3" xfId="30642" xr:uid="{00000000-0005-0000-0000-00009A650000}"/>
    <cellStyle name="40% - Accent5 3 2 2 6_OATT calc" xfId="30643" xr:uid="{00000000-0005-0000-0000-00009B650000}"/>
    <cellStyle name="40% - Accent5 3 2 2 7" xfId="30644" xr:uid="{00000000-0005-0000-0000-00009C650000}"/>
    <cellStyle name="40% - Accent5 3 2 2 8" xfId="30645" xr:uid="{00000000-0005-0000-0000-00009D650000}"/>
    <cellStyle name="40% - Accent5 3 2 2 9" xfId="30646" xr:uid="{00000000-0005-0000-0000-00009E650000}"/>
    <cellStyle name="40% - Accent5 3 2 2_OATT calc" xfId="30647" xr:uid="{00000000-0005-0000-0000-00009F650000}"/>
    <cellStyle name="40% - Accent5 3 2 3" xfId="3330" xr:uid="{00000000-0005-0000-0000-0000A0650000}"/>
    <cellStyle name="40% - Accent5 3 2 3 10" xfId="30648" xr:uid="{00000000-0005-0000-0000-0000A1650000}"/>
    <cellStyle name="40% - Accent5 3 2 3 11" xfId="30649" xr:uid="{00000000-0005-0000-0000-0000A2650000}"/>
    <cellStyle name="40% - Accent5 3 2 3 12" xfId="30650" xr:uid="{00000000-0005-0000-0000-0000A3650000}"/>
    <cellStyle name="40% - Accent5 3 2 3 2" xfId="3912" xr:uid="{00000000-0005-0000-0000-0000A4650000}"/>
    <cellStyle name="40% - Accent5 3 2 3 2 10" xfId="30651" xr:uid="{00000000-0005-0000-0000-0000A5650000}"/>
    <cellStyle name="40% - Accent5 3 2 3 2 11" xfId="30652" xr:uid="{00000000-0005-0000-0000-0000A6650000}"/>
    <cellStyle name="40% - Accent5 3 2 3 2 2" xfId="5013" xr:uid="{00000000-0005-0000-0000-0000A7650000}"/>
    <cellStyle name="40% - Accent5 3 2 3 2 2 10" xfId="30653" xr:uid="{00000000-0005-0000-0000-0000A8650000}"/>
    <cellStyle name="40% - Accent5 3 2 3 2 2 11" xfId="30654" xr:uid="{00000000-0005-0000-0000-0000A9650000}"/>
    <cellStyle name="40% - Accent5 3 2 3 2 2 2" xfId="30655" xr:uid="{00000000-0005-0000-0000-0000AA650000}"/>
    <cellStyle name="40% - Accent5 3 2 3 2 2 2 2" xfId="30656" xr:uid="{00000000-0005-0000-0000-0000AB650000}"/>
    <cellStyle name="40% - Accent5 3 2 3 2 2 2 2 2" xfId="30657" xr:uid="{00000000-0005-0000-0000-0000AC650000}"/>
    <cellStyle name="40% - Accent5 3 2 3 2 2 2 2 3" xfId="30658" xr:uid="{00000000-0005-0000-0000-0000AD650000}"/>
    <cellStyle name="40% - Accent5 3 2 3 2 2 2 2_OATT calc" xfId="30659" xr:uid="{00000000-0005-0000-0000-0000AE650000}"/>
    <cellStyle name="40% - Accent5 3 2 3 2 2 2 3" xfId="30660" xr:uid="{00000000-0005-0000-0000-0000AF650000}"/>
    <cellStyle name="40% - Accent5 3 2 3 2 2 2 4" xfId="30661" xr:uid="{00000000-0005-0000-0000-0000B0650000}"/>
    <cellStyle name="40% - Accent5 3 2 3 2 2 2 5" xfId="30662" xr:uid="{00000000-0005-0000-0000-0000B1650000}"/>
    <cellStyle name="40% - Accent5 3 2 3 2 2 2_OATT calc" xfId="30663" xr:uid="{00000000-0005-0000-0000-0000B2650000}"/>
    <cellStyle name="40% - Accent5 3 2 3 2 2 3" xfId="30664" xr:uid="{00000000-0005-0000-0000-0000B3650000}"/>
    <cellStyle name="40% - Accent5 3 2 3 2 2 3 2" xfId="30665" xr:uid="{00000000-0005-0000-0000-0000B4650000}"/>
    <cellStyle name="40% - Accent5 3 2 3 2 2 3 2 2" xfId="30666" xr:uid="{00000000-0005-0000-0000-0000B5650000}"/>
    <cellStyle name="40% - Accent5 3 2 3 2 2 3 2 3" xfId="30667" xr:uid="{00000000-0005-0000-0000-0000B6650000}"/>
    <cellStyle name="40% - Accent5 3 2 3 2 2 3 2_OATT calc" xfId="30668" xr:uid="{00000000-0005-0000-0000-0000B7650000}"/>
    <cellStyle name="40% - Accent5 3 2 3 2 2 3 3" xfId="30669" xr:uid="{00000000-0005-0000-0000-0000B8650000}"/>
    <cellStyle name="40% - Accent5 3 2 3 2 2 3 4" xfId="30670" xr:uid="{00000000-0005-0000-0000-0000B9650000}"/>
    <cellStyle name="40% - Accent5 3 2 3 2 2 3_OATT calc" xfId="30671" xr:uid="{00000000-0005-0000-0000-0000BA650000}"/>
    <cellStyle name="40% - Accent5 3 2 3 2 2 4" xfId="30672" xr:uid="{00000000-0005-0000-0000-0000BB650000}"/>
    <cellStyle name="40% - Accent5 3 2 3 2 2 4 2" xfId="30673" xr:uid="{00000000-0005-0000-0000-0000BC650000}"/>
    <cellStyle name="40% - Accent5 3 2 3 2 2 4 3" xfId="30674" xr:uid="{00000000-0005-0000-0000-0000BD650000}"/>
    <cellStyle name="40% - Accent5 3 2 3 2 2 4_OATT calc" xfId="30675" xr:uid="{00000000-0005-0000-0000-0000BE650000}"/>
    <cellStyle name="40% - Accent5 3 2 3 2 2 5" xfId="30676" xr:uid="{00000000-0005-0000-0000-0000BF650000}"/>
    <cellStyle name="40% - Accent5 3 2 3 2 2 6" xfId="30677" xr:uid="{00000000-0005-0000-0000-0000C0650000}"/>
    <cellStyle name="40% - Accent5 3 2 3 2 2 7" xfId="30678" xr:uid="{00000000-0005-0000-0000-0000C1650000}"/>
    <cellStyle name="40% - Accent5 3 2 3 2 2 8" xfId="30679" xr:uid="{00000000-0005-0000-0000-0000C2650000}"/>
    <cellStyle name="40% - Accent5 3 2 3 2 2 9" xfId="30680" xr:uid="{00000000-0005-0000-0000-0000C3650000}"/>
    <cellStyle name="40% - Accent5 3 2 3 2 2_OATT calc" xfId="30681" xr:uid="{00000000-0005-0000-0000-0000C4650000}"/>
    <cellStyle name="40% - Accent5 3 2 3 2 3" xfId="5968" xr:uid="{00000000-0005-0000-0000-0000C5650000}"/>
    <cellStyle name="40% - Accent5 3 2 3 2 3 2" xfId="30682" xr:uid="{00000000-0005-0000-0000-0000C6650000}"/>
    <cellStyle name="40% - Accent5 3 2 3 2 3 2 2" xfId="30683" xr:uid="{00000000-0005-0000-0000-0000C7650000}"/>
    <cellStyle name="40% - Accent5 3 2 3 2 3 2 3" xfId="30684" xr:uid="{00000000-0005-0000-0000-0000C8650000}"/>
    <cellStyle name="40% - Accent5 3 2 3 2 3 2_OATT calc" xfId="30685" xr:uid="{00000000-0005-0000-0000-0000C9650000}"/>
    <cellStyle name="40% - Accent5 3 2 3 2 3 3" xfId="30686" xr:uid="{00000000-0005-0000-0000-0000CA650000}"/>
    <cellStyle name="40% - Accent5 3 2 3 2 3 4" xfId="30687" xr:uid="{00000000-0005-0000-0000-0000CB650000}"/>
    <cellStyle name="40% - Accent5 3 2 3 2 3 5" xfId="30688" xr:uid="{00000000-0005-0000-0000-0000CC650000}"/>
    <cellStyle name="40% - Accent5 3 2 3 2 3_OATT calc" xfId="30689" xr:uid="{00000000-0005-0000-0000-0000CD650000}"/>
    <cellStyle name="40% - Accent5 3 2 3 2 4" xfId="30690" xr:uid="{00000000-0005-0000-0000-0000CE650000}"/>
    <cellStyle name="40% - Accent5 3 2 3 2 4 2" xfId="30691" xr:uid="{00000000-0005-0000-0000-0000CF650000}"/>
    <cellStyle name="40% - Accent5 3 2 3 2 4 2 2" xfId="30692" xr:uid="{00000000-0005-0000-0000-0000D0650000}"/>
    <cellStyle name="40% - Accent5 3 2 3 2 4 2 3" xfId="30693" xr:uid="{00000000-0005-0000-0000-0000D1650000}"/>
    <cellStyle name="40% - Accent5 3 2 3 2 4 2_OATT calc" xfId="30694" xr:uid="{00000000-0005-0000-0000-0000D2650000}"/>
    <cellStyle name="40% - Accent5 3 2 3 2 4 3" xfId="30695" xr:uid="{00000000-0005-0000-0000-0000D3650000}"/>
    <cellStyle name="40% - Accent5 3 2 3 2 4 4" xfId="30696" xr:uid="{00000000-0005-0000-0000-0000D4650000}"/>
    <cellStyle name="40% - Accent5 3 2 3 2 4_OATT calc" xfId="30697" xr:uid="{00000000-0005-0000-0000-0000D5650000}"/>
    <cellStyle name="40% - Accent5 3 2 3 2 5" xfId="30698" xr:uid="{00000000-0005-0000-0000-0000D6650000}"/>
    <cellStyle name="40% - Accent5 3 2 3 2 5 2" xfId="30699" xr:uid="{00000000-0005-0000-0000-0000D7650000}"/>
    <cellStyle name="40% - Accent5 3 2 3 2 5 3" xfId="30700" xr:uid="{00000000-0005-0000-0000-0000D8650000}"/>
    <cellStyle name="40% - Accent5 3 2 3 2 5_OATT calc" xfId="30701" xr:uid="{00000000-0005-0000-0000-0000D9650000}"/>
    <cellStyle name="40% - Accent5 3 2 3 2 6" xfId="30702" xr:uid="{00000000-0005-0000-0000-0000DA650000}"/>
    <cellStyle name="40% - Accent5 3 2 3 2 7" xfId="30703" xr:uid="{00000000-0005-0000-0000-0000DB650000}"/>
    <cellStyle name="40% - Accent5 3 2 3 2 8" xfId="30704" xr:uid="{00000000-0005-0000-0000-0000DC650000}"/>
    <cellStyle name="40% - Accent5 3 2 3 2 9" xfId="30705" xr:uid="{00000000-0005-0000-0000-0000DD650000}"/>
    <cellStyle name="40% - Accent5 3 2 3 2_OATT calc" xfId="30706" xr:uid="{00000000-0005-0000-0000-0000DE650000}"/>
    <cellStyle name="40% - Accent5 3 2 3 3" xfId="4595" xr:uid="{00000000-0005-0000-0000-0000DF650000}"/>
    <cellStyle name="40% - Accent5 3 2 3 3 10" xfId="30707" xr:uid="{00000000-0005-0000-0000-0000E0650000}"/>
    <cellStyle name="40% - Accent5 3 2 3 3 11" xfId="30708" xr:uid="{00000000-0005-0000-0000-0000E1650000}"/>
    <cellStyle name="40% - Accent5 3 2 3 3 2" xfId="30709" xr:uid="{00000000-0005-0000-0000-0000E2650000}"/>
    <cellStyle name="40% - Accent5 3 2 3 3 2 2" xfId="30710" xr:uid="{00000000-0005-0000-0000-0000E3650000}"/>
    <cellStyle name="40% - Accent5 3 2 3 3 2 2 2" xfId="30711" xr:uid="{00000000-0005-0000-0000-0000E4650000}"/>
    <cellStyle name="40% - Accent5 3 2 3 3 2 2 3" xfId="30712" xr:uid="{00000000-0005-0000-0000-0000E5650000}"/>
    <cellStyle name="40% - Accent5 3 2 3 3 2 2_OATT calc" xfId="30713" xr:uid="{00000000-0005-0000-0000-0000E6650000}"/>
    <cellStyle name="40% - Accent5 3 2 3 3 2 3" xfId="30714" xr:uid="{00000000-0005-0000-0000-0000E7650000}"/>
    <cellStyle name="40% - Accent5 3 2 3 3 2 4" xfId="30715" xr:uid="{00000000-0005-0000-0000-0000E8650000}"/>
    <cellStyle name="40% - Accent5 3 2 3 3 2 5" xfId="30716" xr:uid="{00000000-0005-0000-0000-0000E9650000}"/>
    <cellStyle name="40% - Accent5 3 2 3 3 2_OATT calc" xfId="30717" xr:uid="{00000000-0005-0000-0000-0000EA650000}"/>
    <cellStyle name="40% - Accent5 3 2 3 3 3" xfId="30718" xr:uid="{00000000-0005-0000-0000-0000EB650000}"/>
    <cellStyle name="40% - Accent5 3 2 3 3 3 2" xfId="30719" xr:uid="{00000000-0005-0000-0000-0000EC650000}"/>
    <cellStyle name="40% - Accent5 3 2 3 3 3 2 2" xfId="30720" xr:uid="{00000000-0005-0000-0000-0000ED650000}"/>
    <cellStyle name="40% - Accent5 3 2 3 3 3 2 3" xfId="30721" xr:uid="{00000000-0005-0000-0000-0000EE650000}"/>
    <cellStyle name="40% - Accent5 3 2 3 3 3 2_OATT calc" xfId="30722" xr:uid="{00000000-0005-0000-0000-0000EF650000}"/>
    <cellStyle name="40% - Accent5 3 2 3 3 3 3" xfId="30723" xr:uid="{00000000-0005-0000-0000-0000F0650000}"/>
    <cellStyle name="40% - Accent5 3 2 3 3 3 4" xfId="30724" xr:uid="{00000000-0005-0000-0000-0000F1650000}"/>
    <cellStyle name="40% - Accent5 3 2 3 3 3_OATT calc" xfId="30725" xr:uid="{00000000-0005-0000-0000-0000F2650000}"/>
    <cellStyle name="40% - Accent5 3 2 3 3 4" xfId="30726" xr:uid="{00000000-0005-0000-0000-0000F3650000}"/>
    <cellStyle name="40% - Accent5 3 2 3 3 4 2" xfId="30727" xr:uid="{00000000-0005-0000-0000-0000F4650000}"/>
    <cellStyle name="40% - Accent5 3 2 3 3 4 3" xfId="30728" xr:uid="{00000000-0005-0000-0000-0000F5650000}"/>
    <cellStyle name="40% - Accent5 3 2 3 3 4_OATT calc" xfId="30729" xr:uid="{00000000-0005-0000-0000-0000F6650000}"/>
    <cellStyle name="40% - Accent5 3 2 3 3 5" xfId="30730" xr:uid="{00000000-0005-0000-0000-0000F7650000}"/>
    <cellStyle name="40% - Accent5 3 2 3 3 6" xfId="30731" xr:uid="{00000000-0005-0000-0000-0000F8650000}"/>
    <cellStyle name="40% - Accent5 3 2 3 3 7" xfId="30732" xr:uid="{00000000-0005-0000-0000-0000F9650000}"/>
    <cellStyle name="40% - Accent5 3 2 3 3 8" xfId="30733" xr:uid="{00000000-0005-0000-0000-0000FA650000}"/>
    <cellStyle name="40% - Accent5 3 2 3 3 9" xfId="30734" xr:uid="{00000000-0005-0000-0000-0000FB650000}"/>
    <cellStyle name="40% - Accent5 3 2 3 3_OATT calc" xfId="30735" xr:uid="{00000000-0005-0000-0000-0000FC650000}"/>
    <cellStyle name="40% - Accent5 3 2 3 4" xfId="5495" xr:uid="{00000000-0005-0000-0000-0000FD650000}"/>
    <cellStyle name="40% - Accent5 3 2 3 4 2" xfId="30736" xr:uid="{00000000-0005-0000-0000-0000FE650000}"/>
    <cellStyle name="40% - Accent5 3 2 3 4 2 2" xfId="30737" xr:uid="{00000000-0005-0000-0000-0000FF650000}"/>
    <cellStyle name="40% - Accent5 3 2 3 4 2 3" xfId="30738" xr:uid="{00000000-0005-0000-0000-000000660000}"/>
    <cellStyle name="40% - Accent5 3 2 3 4 2_OATT calc" xfId="30739" xr:uid="{00000000-0005-0000-0000-000001660000}"/>
    <cellStyle name="40% - Accent5 3 2 3 4 3" xfId="30740" xr:uid="{00000000-0005-0000-0000-000002660000}"/>
    <cellStyle name="40% - Accent5 3 2 3 4 4" xfId="30741" xr:uid="{00000000-0005-0000-0000-000003660000}"/>
    <cellStyle name="40% - Accent5 3 2 3 4 5" xfId="30742" xr:uid="{00000000-0005-0000-0000-000004660000}"/>
    <cellStyle name="40% - Accent5 3 2 3 4_OATT calc" xfId="30743" xr:uid="{00000000-0005-0000-0000-000005660000}"/>
    <cellStyle name="40% - Accent5 3 2 3 5" xfId="30744" xr:uid="{00000000-0005-0000-0000-000006660000}"/>
    <cellStyle name="40% - Accent5 3 2 3 5 2" xfId="30745" xr:uid="{00000000-0005-0000-0000-000007660000}"/>
    <cellStyle name="40% - Accent5 3 2 3 5 2 2" xfId="30746" xr:uid="{00000000-0005-0000-0000-000008660000}"/>
    <cellStyle name="40% - Accent5 3 2 3 5 2 3" xfId="30747" xr:uid="{00000000-0005-0000-0000-000009660000}"/>
    <cellStyle name="40% - Accent5 3 2 3 5 2_OATT calc" xfId="30748" xr:uid="{00000000-0005-0000-0000-00000A660000}"/>
    <cellStyle name="40% - Accent5 3 2 3 5 3" xfId="30749" xr:uid="{00000000-0005-0000-0000-00000B660000}"/>
    <cellStyle name="40% - Accent5 3 2 3 5 4" xfId="30750" xr:uid="{00000000-0005-0000-0000-00000C660000}"/>
    <cellStyle name="40% - Accent5 3 2 3 5_OATT calc" xfId="30751" xr:uid="{00000000-0005-0000-0000-00000D660000}"/>
    <cellStyle name="40% - Accent5 3 2 3 6" xfId="30752" xr:uid="{00000000-0005-0000-0000-00000E660000}"/>
    <cellStyle name="40% - Accent5 3 2 3 6 2" xfId="30753" xr:uid="{00000000-0005-0000-0000-00000F660000}"/>
    <cellStyle name="40% - Accent5 3 2 3 6 3" xfId="30754" xr:uid="{00000000-0005-0000-0000-000010660000}"/>
    <cellStyle name="40% - Accent5 3 2 3 6_OATT calc" xfId="30755" xr:uid="{00000000-0005-0000-0000-000011660000}"/>
    <cellStyle name="40% - Accent5 3 2 3 7" xfId="30756" xr:uid="{00000000-0005-0000-0000-000012660000}"/>
    <cellStyle name="40% - Accent5 3 2 3 8" xfId="30757" xr:uid="{00000000-0005-0000-0000-000013660000}"/>
    <cellStyle name="40% - Accent5 3 2 3 9" xfId="30758" xr:uid="{00000000-0005-0000-0000-000014660000}"/>
    <cellStyle name="40% - Accent5 3 2 3_OATT calc" xfId="30759" xr:uid="{00000000-0005-0000-0000-000015660000}"/>
    <cellStyle name="40% - Accent5 3 2 4" xfId="3642" xr:uid="{00000000-0005-0000-0000-000016660000}"/>
    <cellStyle name="40% - Accent5 3 2 4 10" xfId="30760" xr:uid="{00000000-0005-0000-0000-000017660000}"/>
    <cellStyle name="40% - Accent5 3 2 4 11" xfId="30761" xr:uid="{00000000-0005-0000-0000-000018660000}"/>
    <cellStyle name="40% - Accent5 3 2 4 2" xfId="4743" xr:uid="{00000000-0005-0000-0000-000019660000}"/>
    <cellStyle name="40% - Accent5 3 2 4 2 10" xfId="30762" xr:uid="{00000000-0005-0000-0000-00001A660000}"/>
    <cellStyle name="40% - Accent5 3 2 4 2 11" xfId="30763" xr:uid="{00000000-0005-0000-0000-00001B660000}"/>
    <cellStyle name="40% - Accent5 3 2 4 2 2" xfId="30764" xr:uid="{00000000-0005-0000-0000-00001C660000}"/>
    <cellStyle name="40% - Accent5 3 2 4 2 2 2" xfId="30765" xr:uid="{00000000-0005-0000-0000-00001D660000}"/>
    <cellStyle name="40% - Accent5 3 2 4 2 2 2 2" xfId="30766" xr:uid="{00000000-0005-0000-0000-00001E660000}"/>
    <cellStyle name="40% - Accent5 3 2 4 2 2 2 3" xfId="30767" xr:uid="{00000000-0005-0000-0000-00001F660000}"/>
    <cellStyle name="40% - Accent5 3 2 4 2 2 2_OATT calc" xfId="30768" xr:uid="{00000000-0005-0000-0000-000020660000}"/>
    <cellStyle name="40% - Accent5 3 2 4 2 2 3" xfId="30769" xr:uid="{00000000-0005-0000-0000-000021660000}"/>
    <cellStyle name="40% - Accent5 3 2 4 2 2 4" xfId="30770" xr:uid="{00000000-0005-0000-0000-000022660000}"/>
    <cellStyle name="40% - Accent5 3 2 4 2 2 5" xfId="30771" xr:uid="{00000000-0005-0000-0000-000023660000}"/>
    <cellStyle name="40% - Accent5 3 2 4 2 2_OATT calc" xfId="30772" xr:uid="{00000000-0005-0000-0000-000024660000}"/>
    <cellStyle name="40% - Accent5 3 2 4 2 3" xfId="30773" xr:uid="{00000000-0005-0000-0000-000025660000}"/>
    <cellStyle name="40% - Accent5 3 2 4 2 3 2" xfId="30774" xr:uid="{00000000-0005-0000-0000-000026660000}"/>
    <cellStyle name="40% - Accent5 3 2 4 2 3 2 2" xfId="30775" xr:uid="{00000000-0005-0000-0000-000027660000}"/>
    <cellStyle name="40% - Accent5 3 2 4 2 3 2 3" xfId="30776" xr:uid="{00000000-0005-0000-0000-000028660000}"/>
    <cellStyle name="40% - Accent5 3 2 4 2 3 2_OATT calc" xfId="30777" xr:uid="{00000000-0005-0000-0000-000029660000}"/>
    <cellStyle name="40% - Accent5 3 2 4 2 3 3" xfId="30778" xr:uid="{00000000-0005-0000-0000-00002A660000}"/>
    <cellStyle name="40% - Accent5 3 2 4 2 3 4" xfId="30779" xr:uid="{00000000-0005-0000-0000-00002B660000}"/>
    <cellStyle name="40% - Accent5 3 2 4 2 3_OATT calc" xfId="30780" xr:uid="{00000000-0005-0000-0000-00002C660000}"/>
    <cellStyle name="40% - Accent5 3 2 4 2 4" xfId="30781" xr:uid="{00000000-0005-0000-0000-00002D660000}"/>
    <cellStyle name="40% - Accent5 3 2 4 2 4 2" xfId="30782" xr:uid="{00000000-0005-0000-0000-00002E660000}"/>
    <cellStyle name="40% - Accent5 3 2 4 2 4 3" xfId="30783" xr:uid="{00000000-0005-0000-0000-00002F660000}"/>
    <cellStyle name="40% - Accent5 3 2 4 2 4_OATT calc" xfId="30784" xr:uid="{00000000-0005-0000-0000-000030660000}"/>
    <cellStyle name="40% - Accent5 3 2 4 2 5" xfId="30785" xr:uid="{00000000-0005-0000-0000-000031660000}"/>
    <cellStyle name="40% - Accent5 3 2 4 2 6" xfId="30786" xr:uid="{00000000-0005-0000-0000-000032660000}"/>
    <cellStyle name="40% - Accent5 3 2 4 2 7" xfId="30787" xr:uid="{00000000-0005-0000-0000-000033660000}"/>
    <cellStyle name="40% - Accent5 3 2 4 2 8" xfId="30788" xr:uid="{00000000-0005-0000-0000-000034660000}"/>
    <cellStyle name="40% - Accent5 3 2 4 2 9" xfId="30789" xr:uid="{00000000-0005-0000-0000-000035660000}"/>
    <cellStyle name="40% - Accent5 3 2 4 2_OATT calc" xfId="30790" xr:uid="{00000000-0005-0000-0000-000036660000}"/>
    <cellStyle name="40% - Accent5 3 2 4 3" xfId="5704" xr:uid="{00000000-0005-0000-0000-000037660000}"/>
    <cellStyle name="40% - Accent5 3 2 4 3 2" xfId="30791" xr:uid="{00000000-0005-0000-0000-000038660000}"/>
    <cellStyle name="40% - Accent5 3 2 4 3 2 2" xfId="30792" xr:uid="{00000000-0005-0000-0000-000039660000}"/>
    <cellStyle name="40% - Accent5 3 2 4 3 2 3" xfId="30793" xr:uid="{00000000-0005-0000-0000-00003A660000}"/>
    <cellStyle name="40% - Accent5 3 2 4 3 2_OATT calc" xfId="30794" xr:uid="{00000000-0005-0000-0000-00003B660000}"/>
    <cellStyle name="40% - Accent5 3 2 4 3 3" xfId="30795" xr:uid="{00000000-0005-0000-0000-00003C660000}"/>
    <cellStyle name="40% - Accent5 3 2 4 3 4" xfId="30796" xr:uid="{00000000-0005-0000-0000-00003D660000}"/>
    <cellStyle name="40% - Accent5 3 2 4 3 5" xfId="30797" xr:uid="{00000000-0005-0000-0000-00003E660000}"/>
    <cellStyle name="40% - Accent5 3 2 4 3_OATT calc" xfId="30798" xr:uid="{00000000-0005-0000-0000-00003F660000}"/>
    <cellStyle name="40% - Accent5 3 2 4 4" xfId="30799" xr:uid="{00000000-0005-0000-0000-000040660000}"/>
    <cellStyle name="40% - Accent5 3 2 4 4 2" xfId="30800" xr:uid="{00000000-0005-0000-0000-000041660000}"/>
    <cellStyle name="40% - Accent5 3 2 4 4 2 2" xfId="30801" xr:uid="{00000000-0005-0000-0000-000042660000}"/>
    <cellStyle name="40% - Accent5 3 2 4 4 2 3" xfId="30802" xr:uid="{00000000-0005-0000-0000-000043660000}"/>
    <cellStyle name="40% - Accent5 3 2 4 4 2_OATT calc" xfId="30803" xr:uid="{00000000-0005-0000-0000-000044660000}"/>
    <cellStyle name="40% - Accent5 3 2 4 4 3" xfId="30804" xr:uid="{00000000-0005-0000-0000-000045660000}"/>
    <cellStyle name="40% - Accent5 3 2 4 4 4" xfId="30805" xr:uid="{00000000-0005-0000-0000-000046660000}"/>
    <cellStyle name="40% - Accent5 3 2 4 4_OATT calc" xfId="30806" xr:uid="{00000000-0005-0000-0000-000047660000}"/>
    <cellStyle name="40% - Accent5 3 2 4 5" xfId="30807" xr:uid="{00000000-0005-0000-0000-000048660000}"/>
    <cellStyle name="40% - Accent5 3 2 4 5 2" xfId="30808" xr:uid="{00000000-0005-0000-0000-000049660000}"/>
    <cellStyle name="40% - Accent5 3 2 4 5 3" xfId="30809" xr:uid="{00000000-0005-0000-0000-00004A660000}"/>
    <cellStyle name="40% - Accent5 3 2 4 5_OATT calc" xfId="30810" xr:uid="{00000000-0005-0000-0000-00004B660000}"/>
    <cellStyle name="40% - Accent5 3 2 4 6" xfId="30811" xr:uid="{00000000-0005-0000-0000-00004C660000}"/>
    <cellStyle name="40% - Accent5 3 2 4 7" xfId="30812" xr:uid="{00000000-0005-0000-0000-00004D660000}"/>
    <cellStyle name="40% - Accent5 3 2 4 8" xfId="30813" xr:uid="{00000000-0005-0000-0000-00004E660000}"/>
    <cellStyle name="40% - Accent5 3 2 4 9" xfId="30814" xr:uid="{00000000-0005-0000-0000-00004F660000}"/>
    <cellStyle name="40% - Accent5 3 2 4_OATT calc" xfId="30815" xr:uid="{00000000-0005-0000-0000-000050660000}"/>
    <cellStyle name="40% - Accent5 3 2 5" xfId="4325" xr:uid="{00000000-0005-0000-0000-000051660000}"/>
    <cellStyle name="40% - Accent5 3 2 5 10" xfId="30816" xr:uid="{00000000-0005-0000-0000-000052660000}"/>
    <cellStyle name="40% - Accent5 3 2 5 11" xfId="30817" xr:uid="{00000000-0005-0000-0000-000053660000}"/>
    <cellStyle name="40% - Accent5 3 2 5 2" xfId="30818" xr:uid="{00000000-0005-0000-0000-000054660000}"/>
    <cellStyle name="40% - Accent5 3 2 5 2 2" xfId="30819" xr:uid="{00000000-0005-0000-0000-000055660000}"/>
    <cellStyle name="40% - Accent5 3 2 5 2 2 2" xfId="30820" xr:uid="{00000000-0005-0000-0000-000056660000}"/>
    <cellStyle name="40% - Accent5 3 2 5 2 2 3" xfId="30821" xr:uid="{00000000-0005-0000-0000-000057660000}"/>
    <cellStyle name="40% - Accent5 3 2 5 2 2_OATT calc" xfId="30822" xr:uid="{00000000-0005-0000-0000-000058660000}"/>
    <cellStyle name="40% - Accent5 3 2 5 2 3" xfId="30823" xr:uid="{00000000-0005-0000-0000-000059660000}"/>
    <cellStyle name="40% - Accent5 3 2 5 2 4" xfId="30824" xr:uid="{00000000-0005-0000-0000-00005A660000}"/>
    <cellStyle name="40% - Accent5 3 2 5 2 5" xfId="30825" xr:uid="{00000000-0005-0000-0000-00005B660000}"/>
    <cellStyle name="40% - Accent5 3 2 5 2_OATT calc" xfId="30826" xr:uid="{00000000-0005-0000-0000-00005C660000}"/>
    <cellStyle name="40% - Accent5 3 2 5 3" xfId="30827" xr:uid="{00000000-0005-0000-0000-00005D660000}"/>
    <cellStyle name="40% - Accent5 3 2 5 3 2" xfId="30828" xr:uid="{00000000-0005-0000-0000-00005E660000}"/>
    <cellStyle name="40% - Accent5 3 2 5 3 2 2" xfId="30829" xr:uid="{00000000-0005-0000-0000-00005F660000}"/>
    <cellStyle name="40% - Accent5 3 2 5 3 2 3" xfId="30830" xr:uid="{00000000-0005-0000-0000-000060660000}"/>
    <cellStyle name="40% - Accent5 3 2 5 3 2_OATT calc" xfId="30831" xr:uid="{00000000-0005-0000-0000-000061660000}"/>
    <cellStyle name="40% - Accent5 3 2 5 3 3" xfId="30832" xr:uid="{00000000-0005-0000-0000-000062660000}"/>
    <cellStyle name="40% - Accent5 3 2 5 3 4" xfId="30833" xr:uid="{00000000-0005-0000-0000-000063660000}"/>
    <cellStyle name="40% - Accent5 3 2 5 3_OATT calc" xfId="30834" xr:uid="{00000000-0005-0000-0000-000064660000}"/>
    <cellStyle name="40% - Accent5 3 2 5 4" xfId="30835" xr:uid="{00000000-0005-0000-0000-000065660000}"/>
    <cellStyle name="40% - Accent5 3 2 5 4 2" xfId="30836" xr:uid="{00000000-0005-0000-0000-000066660000}"/>
    <cellStyle name="40% - Accent5 3 2 5 4 3" xfId="30837" xr:uid="{00000000-0005-0000-0000-000067660000}"/>
    <cellStyle name="40% - Accent5 3 2 5 4_OATT calc" xfId="30838" xr:uid="{00000000-0005-0000-0000-000068660000}"/>
    <cellStyle name="40% - Accent5 3 2 5 5" xfId="30839" xr:uid="{00000000-0005-0000-0000-000069660000}"/>
    <cellStyle name="40% - Accent5 3 2 5 6" xfId="30840" xr:uid="{00000000-0005-0000-0000-00006A660000}"/>
    <cellStyle name="40% - Accent5 3 2 5 7" xfId="30841" xr:uid="{00000000-0005-0000-0000-00006B660000}"/>
    <cellStyle name="40% - Accent5 3 2 5 8" xfId="30842" xr:uid="{00000000-0005-0000-0000-00006C660000}"/>
    <cellStyle name="40% - Accent5 3 2 5 9" xfId="30843" xr:uid="{00000000-0005-0000-0000-00006D660000}"/>
    <cellStyle name="40% - Accent5 3 2 5_OATT calc" xfId="30844" xr:uid="{00000000-0005-0000-0000-00006E660000}"/>
    <cellStyle name="40% - Accent5 3 2 6" xfId="5225" xr:uid="{00000000-0005-0000-0000-00006F660000}"/>
    <cellStyle name="40% - Accent5 3 2 6 2" xfId="30845" xr:uid="{00000000-0005-0000-0000-000070660000}"/>
    <cellStyle name="40% - Accent5 3 2 6 2 2" xfId="30846" xr:uid="{00000000-0005-0000-0000-000071660000}"/>
    <cellStyle name="40% - Accent5 3 2 6 2 3" xfId="30847" xr:uid="{00000000-0005-0000-0000-000072660000}"/>
    <cellStyle name="40% - Accent5 3 2 6 2_OATT calc" xfId="30848" xr:uid="{00000000-0005-0000-0000-000073660000}"/>
    <cellStyle name="40% - Accent5 3 2 6 3" xfId="30849" xr:uid="{00000000-0005-0000-0000-000074660000}"/>
    <cellStyle name="40% - Accent5 3 2 6 4" xfId="30850" xr:uid="{00000000-0005-0000-0000-000075660000}"/>
    <cellStyle name="40% - Accent5 3 2 6 5" xfId="30851" xr:uid="{00000000-0005-0000-0000-000076660000}"/>
    <cellStyle name="40% - Accent5 3 2 6_OATT calc" xfId="30852" xr:uid="{00000000-0005-0000-0000-000077660000}"/>
    <cellStyle name="40% - Accent5 3 2 7" xfId="30853" xr:uid="{00000000-0005-0000-0000-000078660000}"/>
    <cellStyle name="40% - Accent5 3 2 7 2" xfId="30854" xr:uid="{00000000-0005-0000-0000-000079660000}"/>
    <cellStyle name="40% - Accent5 3 2 7 2 2" xfId="30855" xr:uid="{00000000-0005-0000-0000-00007A660000}"/>
    <cellStyle name="40% - Accent5 3 2 7 2 3" xfId="30856" xr:uid="{00000000-0005-0000-0000-00007B660000}"/>
    <cellStyle name="40% - Accent5 3 2 7 2_OATT calc" xfId="30857" xr:uid="{00000000-0005-0000-0000-00007C660000}"/>
    <cellStyle name="40% - Accent5 3 2 7 3" xfId="30858" xr:uid="{00000000-0005-0000-0000-00007D660000}"/>
    <cellStyle name="40% - Accent5 3 2 7 4" xfId="30859" xr:uid="{00000000-0005-0000-0000-00007E660000}"/>
    <cellStyle name="40% - Accent5 3 2 7_OATT calc" xfId="30860" xr:uid="{00000000-0005-0000-0000-00007F660000}"/>
    <cellStyle name="40% - Accent5 3 2 8" xfId="30861" xr:uid="{00000000-0005-0000-0000-000080660000}"/>
    <cellStyle name="40% - Accent5 3 2 8 2" xfId="30862" xr:uid="{00000000-0005-0000-0000-000081660000}"/>
    <cellStyle name="40% - Accent5 3 2 8 3" xfId="30863" xr:uid="{00000000-0005-0000-0000-000082660000}"/>
    <cellStyle name="40% - Accent5 3 2 8_OATT calc" xfId="30864" xr:uid="{00000000-0005-0000-0000-000083660000}"/>
    <cellStyle name="40% - Accent5 3 2 9" xfId="30865" xr:uid="{00000000-0005-0000-0000-000084660000}"/>
    <cellStyle name="40% - Accent5 3 2_OATT calc" xfId="30866" xr:uid="{00000000-0005-0000-0000-000085660000}"/>
    <cellStyle name="40% - Accent5 3 3" xfId="3130" xr:uid="{00000000-0005-0000-0000-000086660000}"/>
    <cellStyle name="40% - Accent5 3 3 10" xfId="30867" xr:uid="{00000000-0005-0000-0000-000087660000}"/>
    <cellStyle name="40% - Accent5 3 3 11" xfId="30868" xr:uid="{00000000-0005-0000-0000-000088660000}"/>
    <cellStyle name="40% - Accent5 3 3 12" xfId="30869" xr:uid="{00000000-0005-0000-0000-000089660000}"/>
    <cellStyle name="40% - Accent5 3 3 2" xfId="3716" xr:uid="{00000000-0005-0000-0000-00008A660000}"/>
    <cellStyle name="40% - Accent5 3 3 2 10" xfId="30870" xr:uid="{00000000-0005-0000-0000-00008B660000}"/>
    <cellStyle name="40% - Accent5 3 3 2 11" xfId="30871" xr:uid="{00000000-0005-0000-0000-00008C660000}"/>
    <cellStyle name="40% - Accent5 3 3 2 2" xfId="4817" xr:uid="{00000000-0005-0000-0000-00008D660000}"/>
    <cellStyle name="40% - Accent5 3 3 2 2 10" xfId="30872" xr:uid="{00000000-0005-0000-0000-00008E660000}"/>
    <cellStyle name="40% - Accent5 3 3 2 2 11" xfId="30873" xr:uid="{00000000-0005-0000-0000-00008F660000}"/>
    <cellStyle name="40% - Accent5 3 3 2 2 2" xfId="30874" xr:uid="{00000000-0005-0000-0000-000090660000}"/>
    <cellStyle name="40% - Accent5 3 3 2 2 2 2" xfId="30875" xr:uid="{00000000-0005-0000-0000-000091660000}"/>
    <cellStyle name="40% - Accent5 3 3 2 2 2 2 2" xfId="30876" xr:uid="{00000000-0005-0000-0000-000092660000}"/>
    <cellStyle name="40% - Accent5 3 3 2 2 2 2 3" xfId="30877" xr:uid="{00000000-0005-0000-0000-000093660000}"/>
    <cellStyle name="40% - Accent5 3 3 2 2 2 2_OATT calc" xfId="30878" xr:uid="{00000000-0005-0000-0000-000094660000}"/>
    <cellStyle name="40% - Accent5 3 3 2 2 2 3" xfId="30879" xr:uid="{00000000-0005-0000-0000-000095660000}"/>
    <cellStyle name="40% - Accent5 3 3 2 2 2 4" xfId="30880" xr:uid="{00000000-0005-0000-0000-000096660000}"/>
    <cellStyle name="40% - Accent5 3 3 2 2 2 5" xfId="30881" xr:uid="{00000000-0005-0000-0000-000097660000}"/>
    <cellStyle name="40% - Accent5 3 3 2 2 2_OATT calc" xfId="30882" xr:uid="{00000000-0005-0000-0000-000098660000}"/>
    <cellStyle name="40% - Accent5 3 3 2 2 3" xfId="30883" xr:uid="{00000000-0005-0000-0000-000099660000}"/>
    <cellStyle name="40% - Accent5 3 3 2 2 3 2" xfId="30884" xr:uid="{00000000-0005-0000-0000-00009A660000}"/>
    <cellStyle name="40% - Accent5 3 3 2 2 3 2 2" xfId="30885" xr:uid="{00000000-0005-0000-0000-00009B660000}"/>
    <cellStyle name="40% - Accent5 3 3 2 2 3 2 3" xfId="30886" xr:uid="{00000000-0005-0000-0000-00009C660000}"/>
    <cellStyle name="40% - Accent5 3 3 2 2 3 2_OATT calc" xfId="30887" xr:uid="{00000000-0005-0000-0000-00009D660000}"/>
    <cellStyle name="40% - Accent5 3 3 2 2 3 3" xfId="30888" xr:uid="{00000000-0005-0000-0000-00009E660000}"/>
    <cellStyle name="40% - Accent5 3 3 2 2 3 4" xfId="30889" xr:uid="{00000000-0005-0000-0000-00009F660000}"/>
    <cellStyle name="40% - Accent5 3 3 2 2 3_OATT calc" xfId="30890" xr:uid="{00000000-0005-0000-0000-0000A0660000}"/>
    <cellStyle name="40% - Accent5 3 3 2 2 4" xfId="30891" xr:uid="{00000000-0005-0000-0000-0000A1660000}"/>
    <cellStyle name="40% - Accent5 3 3 2 2 4 2" xfId="30892" xr:uid="{00000000-0005-0000-0000-0000A2660000}"/>
    <cellStyle name="40% - Accent5 3 3 2 2 4 3" xfId="30893" xr:uid="{00000000-0005-0000-0000-0000A3660000}"/>
    <cellStyle name="40% - Accent5 3 3 2 2 4_OATT calc" xfId="30894" xr:uid="{00000000-0005-0000-0000-0000A4660000}"/>
    <cellStyle name="40% - Accent5 3 3 2 2 5" xfId="30895" xr:uid="{00000000-0005-0000-0000-0000A5660000}"/>
    <cellStyle name="40% - Accent5 3 3 2 2 6" xfId="30896" xr:uid="{00000000-0005-0000-0000-0000A6660000}"/>
    <cellStyle name="40% - Accent5 3 3 2 2 7" xfId="30897" xr:uid="{00000000-0005-0000-0000-0000A7660000}"/>
    <cellStyle name="40% - Accent5 3 3 2 2 8" xfId="30898" xr:uid="{00000000-0005-0000-0000-0000A8660000}"/>
    <cellStyle name="40% - Accent5 3 3 2 2 9" xfId="30899" xr:uid="{00000000-0005-0000-0000-0000A9660000}"/>
    <cellStyle name="40% - Accent5 3 3 2 2_OATT calc" xfId="30900" xr:uid="{00000000-0005-0000-0000-0000AA660000}"/>
    <cellStyle name="40% - Accent5 3 3 2 3" xfId="5776" xr:uid="{00000000-0005-0000-0000-0000AB660000}"/>
    <cellStyle name="40% - Accent5 3 3 2 3 2" xfId="30901" xr:uid="{00000000-0005-0000-0000-0000AC660000}"/>
    <cellStyle name="40% - Accent5 3 3 2 3 2 2" xfId="30902" xr:uid="{00000000-0005-0000-0000-0000AD660000}"/>
    <cellStyle name="40% - Accent5 3 3 2 3 2 3" xfId="30903" xr:uid="{00000000-0005-0000-0000-0000AE660000}"/>
    <cellStyle name="40% - Accent5 3 3 2 3 2_OATT calc" xfId="30904" xr:uid="{00000000-0005-0000-0000-0000AF660000}"/>
    <cellStyle name="40% - Accent5 3 3 2 3 3" xfId="30905" xr:uid="{00000000-0005-0000-0000-0000B0660000}"/>
    <cellStyle name="40% - Accent5 3 3 2 3 4" xfId="30906" xr:uid="{00000000-0005-0000-0000-0000B1660000}"/>
    <cellStyle name="40% - Accent5 3 3 2 3 5" xfId="30907" xr:uid="{00000000-0005-0000-0000-0000B2660000}"/>
    <cellStyle name="40% - Accent5 3 3 2 3_OATT calc" xfId="30908" xr:uid="{00000000-0005-0000-0000-0000B3660000}"/>
    <cellStyle name="40% - Accent5 3 3 2 4" xfId="30909" xr:uid="{00000000-0005-0000-0000-0000B4660000}"/>
    <cellStyle name="40% - Accent5 3 3 2 4 2" xfId="30910" xr:uid="{00000000-0005-0000-0000-0000B5660000}"/>
    <cellStyle name="40% - Accent5 3 3 2 4 2 2" xfId="30911" xr:uid="{00000000-0005-0000-0000-0000B6660000}"/>
    <cellStyle name="40% - Accent5 3 3 2 4 2 3" xfId="30912" xr:uid="{00000000-0005-0000-0000-0000B7660000}"/>
    <cellStyle name="40% - Accent5 3 3 2 4 2_OATT calc" xfId="30913" xr:uid="{00000000-0005-0000-0000-0000B8660000}"/>
    <cellStyle name="40% - Accent5 3 3 2 4 3" xfId="30914" xr:uid="{00000000-0005-0000-0000-0000B9660000}"/>
    <cellStyle name="40% - Accent5 3 3 2 4 4" xfId="30915" xr:uid="{00000000-0005-0000-0000-0000BA660000}"/>
    <cellStyle name="40% - Accent5 3 3 2 4_OATT calc" xfId="30916" xr:uid="{00000000-0005-0000-0000-0000BB660000}"/>
    <cellStyle name="40% - Accent5 3 3 2 5" xfId="30917" xr:uid="{00000000-0005-0000-0000-0000BC660000}"/>
    <cellStyle name="40% - Accent5 3 3 2 5 2" xfId="30918" xr:uid="{00000000-0005-0000-0000-0000BD660000}"/>
    <cellStyle name="40% - Accent5 3 3 2 5 3" xfId="30919" xr:uid="{00000000-0005-0000-0000-0000BE660000}"/>
    <cellStyle name="40% - Accent5 3 3 2 5_OATT calc" xfId="30920" xr:uid="{00000000-0005-0000-0000-0000BF660000}"/>
    <cellStyle name="40% - Accent5 3 3 2 6" xfId="30921" xr:uid="{00000000-0005-0000-0000-0000C0660000}"/>
    <cellStyle name="40% - Accent5 3 3 2 7" xfId="30922" xr:uid="{00000000-0005-0000-0000-0000C1660000}"/>
    <cellStyle name="40% - Accent5 3 3 2 8" xfId="30923" xr:uid="{00000000-0005-0000-0000-0000C2660000}"/>
    <cellStyle name="40% - Accent5 3 3 2 9" xfId="30924" xr:uid="{00000000-0005-0000-0000-0000C3660000}"/>
    <cellStyle name="40% - Accent5 3 3 2_OATT calc" xfId="30925" xr:uid="{00000000-0005-0000-0000-0000C4660000}"/>
    <cellStyle name="40% - Accent5 3 3 3" xfId="4399" xr:uid="{00000000-0005-0000-0000-0000C5660000}"/>
    <cellStyle name="40% - Accent5 3 3 3 10" xfId="30926" xr:uid="{00000000-0005-0000-0000-0000C6660000}"/>
    <cellStyle name="40% - Accent5 3 3 3 11" xfId="30927" xr:uid="{00000000-0005-0000-0000-0000C7660000}"/>
    <cellStyle name="40% - Accent5 3 3 3 2" xfId="30928" xr:uid="{00000000-0005-0000-0000-0000C8660000}"/>
    <cellStyle name="40% - Accent5 3 3 3 2 2" xfId="30929" xr:uid="{00000000-0005-0000-0000-0000C9660000}"/>
    <cellStyle name="40% - Accent5 3 3 3 2 2 2" xfId="30930" xr:uid="{00000000-0005-0000-0000-0000CA660000}"/>
    <cellStyle name="40% - Accent5 3 3 3 2 2 3" xfId="30931" xr:uid="{00000000-0005-0000-0000-0000CB660000}"/>
    <cellStyle name="40% - Accent5 3 3 3 2 2_OATT calc" xfId="30932" xr:uid="{00000000-0005-0000-0000-0000CC660000}"/>
    <cellStyle name="40% - Accent5 3 3 3 2 3" xfId="30933" xr:uid="{00000000-0005-0000-0000-0000CD660000}"/>
    <cellStyle name="40% - Accent5 3 3 3 2 4" xfId="30934" xr:uid="{00000000-0005-0000-0000-0000CE660000}"/>
    <cellStyle name="40% - Accent5 3 3 3 2 5" xfId="30935" xr:uid="{00000000-0005-0000-0000-0000CF660000}"/>
    <cellStyle name="40% - Accent5 3 3 3 2_OATT calc" xfId="30936" xr:uid="{00000000-0005-0000-0000-0000D0660000}"/>
    <cellStyle name="40% - Accent5 3 3 3 3" xfId="30937" xr:uid="{00000000-0005-0000-0000-0000D1660000}"/>
    <cellStyle name="40% - Accent5 3 3 3 3 2" xfId="30938" xr:uid="{00000000-0005-0000-0000-0000D2660000}"/>
    <cellStyle name="40% - Accent5 3 3 3 3 2 2" xfId="30939" xr:uid="{00000000-0005-0000-0000-0000D3660000}"/>
    <cellStyle name="40% - Accent5 3 3 3 3 2 3" xfId="30940" xr:uid="{00000000-0005-0000-0000-0000D4660000}"/>
    <cellStyle name="40% - Accent5 3 3 3 3 2_OATT calc" xfId="30941" xr:uid="{00000000-0005-0000-0000-0000D5660000}"/>
    <cellStyle name="40% - Accent5 3 3 3 3 3" xfId="30942" xr:uid="{00000000-0005-0000-0000-0000D6660000}"/>
    <cellStyle name="40% - Accent5 3 3 3 3 4" xfId="30943" xr:uid="{00000000-0005-0000-0000-0000D7660000}"/>
    <cellStyle name="40% - Accent5 3 3 3 3_OATT calc" xfId="30944" xr:uid="{00000000-0005-0000-0000-0000D8660000}"/>
    <cellStyle name="40% - Accent5 3 3 3 4" xfId="30945" xr:uid="{00000000-0005-0000-0000-0000D9660000}"/>
    <cellStyle name="40% - Accent5 3 3 3 4 2" xfId="30946" xr:uid="{00000000-0005-0000-0000-0000DA660000}"/>
    <cellStyle name="40% - Accent5 3 3 3 4 3" xfId="30947" xr:uid="{00000000-0005-0000-0000-0000DB660000}"/>
    <cellStyle name="40% - Accent5 3 3 3 4_OATT calc" xfId="30948" xr:uid="{00000000-0005-0000-0000-0000DC660000}"/>
    <cellStyle name="40% - Accent5 3 3 3 5" xfId="30949" xr:uid="{00000000-0005-0000-0000-0000DD660000}"/>
    <cellStyle name="40% - Accent5 3 3 3 6" xfId="30950" xr:uid="{00000000-0005-0000-0000-0000DE660000}"/>
    <cellStyle name="40% - Accent5 3 3 3 7" xfId="30951" xr:uid="{00000000-0005-0000-0000-0000DF660000}"/>
    <cellStyle name="40% - Accent5 3 3 3 8" xfId="30952" xr:uid="{00000000-0005-0000-0000-0000E0660000}"/>
    <cellStyle name="40% - Accent5 3 3 3 9" xfId="30953" xr:uid="{00000000-0005-0000-0000-0000E1660000}"/>
    <cellStyle name="40% - Accent5 3 3 3_OATT calc" xfId="30954" xr:uid="{00000000-0005-0000-0000-0000E2660000}"/>
    <cellStyle name="40% - Accent5 3 3 4" xfId="5299" xr:uid="{00000000-0005-0000-0000-0000E3660000}"/>
    <cellStyle name="40% - Accent5 3 3 4 2" xfId="30955" xr:uid="{00000000-0005-0000-0000-0000E4660000}"/>
    <cellStyle name="40% - Accent5 3 3 4 2 2" xfId="30956" xr:uid="{00000000-0005-0000-0000-0000E5660000}"/>
    <cellStyle name="40% - Accent5 3 3 4 2 3" xfId="30957" xr:uid="{00000000-0005-0000-0000-0000E6660000}"/>
    <cellStyle name="40% - Accent5 3 3 4 2_OATT calc" xfId="30958" xr:uid="{00000000-0005-0000-0000-0000E7660000}"/>
    <cellStyle name="40% - Accent5 3 3 4 3" xfId="30959" xr:uid="{00000000-0005-0000-0000-0000E8660000}"/>
    <cellStyle name="40% - Accent5 3 3 4 4" xfId="30960" xr:uid="{00000000-0005-0000-0000-0000E9660000}"/>
    <cellStyle name="40% - Accent5 3 3 4 5" xfId="30961" xr:uid="{00000000-0005-0000-0000-0000EA660000}"/>
    <cellStyle name="40% - Accent5 3 3 4_OATT calc" xfId="30962" xr:uid="{00000000-0005-0000-0000-0000EB660000}"/>
    <cellStyle name="40% - Accent5 3 3 5" xfId="30963" xr:uid="{00000000-0005-0000-0000-0000EC660000}"/>
    <cellStyle name="40% - Accent5 3 3 5 2" xfId="30964" xr:uid="{00000000-0005-0000-0000-0000ED660000}"/>
    <cellStyle name="40% - Accent5 3 3 5 2 2" xfId="30965" xr:uid="{00000000-0005-0000-0000-0000EE660000}"/>
    <cellStyle name="40% - Accent5 3 3 5 2 3" xfId="30966" xr:uid="{00000000-0005-0000-0000-0000EF660000}"/>
    <cellStyle name="40% - Accent5 3 3 5 2_OATT calc" xfId="30967" xr:uid="{00000000-0005-0000-0000-0000F0660000}"/>
    <cellStyle name="40% - Accent5 3 3 5 3" xfId="30968" xr:uid="{00000000-0005-0000-0000-0000F1660000}"/>
    <cellStyle name="40% - Accent5 3 3 5 4" xfId="30969" xr:uid="{00000000-0005-0000-0000-0000F2660000}"/>
    <cellStyle name="40% - Accent5 3 3 5_OATT calc" xfId="30970" xr:uid="{00000000-0005-0000-0000-0000F3660000}"/>
    <cellStyle name="40% - Accent5 3 3 6" xfId="30971" xr:uid="{00000000-0005-0000-0000-0000F4660000}"/>
    <cellStyle name="40% - Accent5 3 3 6 2" xfId="30972" xr:uid="{00000000-0005-0000-0000-0000F5660000}"/>
    <cellStyle name="40% - Accent5 3 3 6 3" xfId="30973" xr:uid="{00000000-0005-0000-0000-0000F6660000}"/>
    <cellStyle name="40% - Accent5 3 3 6_OATT calc" xfId="30974" xr:uid="{00000000-0005-0000-0000-0000F7660000}"/>
    <cellStyle name="40% - Accent5 3 3 7" xfId="30975" xr:uid="{00000000-0005-0000-0000-0000F8660000}"/>
    <cellStyle name="40% - Accent5 3 3 8" xfId="30976" xr:uid="{00000000-0005-0000-0000-0000F9660000}"/>
    <cellStyle name="40% - Accent5 3 3 9" xfId="30977" xr:uid="{00000000-0005-0000-0000-0000FA660000}"/>
    <cellStyle name="40% - Accent5 3 3_OATT calc" xfId="30978" xr:uid="{00000000-0005-0000-0000-0000FB660000}"/>
    <cellStyle name="40% - Accent5 3 4" xfId="3264" xr:uid="{00000000-0005-0000-0000-0000FC660000}"/>
    <cellStyle name="40% - Accent5 3 4 10" xfId="30979" xr:uid="{00000000-0005-0000-0000-0000FD660000}"/>
    <cellStyle name="40% - Accent5 3 4 11" xfId="30980" xr:uid="{00000000-0005-0000-0000-0000FE660000}"/>
    <cellStyle name="40% - Accent5 3 4 12" xfId="30981" xr:uid="{00000000-0005-0000-0000-0000FF660000}"/>
    <cellStyle name="40% - Accent5 3 4 2" xfId="3846" xr:uid="{00000000-0005-0000-0000-000000670000}"/>
    <cellStyle name="40% - Accent5 3 4 2 10" xfId="30982" xr:uid="{00000000-0005-0000-0000-000001670000}"/>
    <cellStyle name="40% - Accent5 3 4 2 11" xfId="30983" xr:uid="{00000000-0005-0000-0000-000002670000}"/>
    <cellStyle name="40% - Accent5 3 4 2 2" xfId="4946" xr:uid="{00000000-0005-0000-0000-000003670000}"/>
    <cellStyle name="40% - Accent5 3 4 2 2 10" xfId="30984" xr:uid="{00000000-0005-0000-0000-000004670000}"/>
    <cellStyle name="40% - Accent5 3 4 2 2 11" xfId="30985" xr:uid="{00000000-0005-0000-0000-000005670000}"/>
    <cellStyle name="40% - Accent5 3 4 2 2 2" xfId="30986" xr:uid="{00000000-0005-0000-0000-000006670000}"/>
    <cellStyle name="40% - Accent5 3 4 2 2 2 2" xfId="30987" xr:uid="{00000000-0005-0000-0000-000007670000}"/>
    <cellStyle name="40% - Accent5 3 4 2 2 2 2 2" xfId="30988" xr:uid="{00000000-0005-0000-0000-000008670000}"/>
    <cellStyle name="40% - Accent5 3 4 2 2 2 2 3" xfId="30989" xr:uid="{00000000-0005-0000-0000-000009670000}"/>
    <cellStyle name="40% - Accent5 3 4 2 2 2 2_OATT calc" xfId="30990" xr:uid="{00000000-0005-0000-0000-00000A670000}"/>
    <cellStyle name="40% - Accent5 3 4 2 2 2 3" xfId="30991" xr:uid="{00000000-0005-0000-0000-00000B670000}"/>
    <cellStyle name="40% - Accent5 3 4 2 2 2 4" xfId="30992" xr:uid="{00000000-0005-0000-0000-00000C670000}"/>
    <cellStyle name="40% - Accent5 3 4 2 2 2 5" xfId="30993" xr:uid="{00000000-0005-0000-0000-00000D670000}"/>
    <cellStyle name="40% - Accent5 3 4 2 2 2_OATT calc" xfId="30994" xr:uid="{00000000-0005-0000-0000-00000E670000}"/>
    <cellStyle name="40% - Accent5 3 4 2 2 3" xfId="30995" xr:uid="{00000000-0005-0000-0000-00000F670000}"/>
    <cellStyle name="40% - Accent5 3 4 2 2 3 2" xfId="30996" xr:uid="{00000000-0005-0000-0000-000010670000}"/>
    <cellStyle name="40% - Accent5 3 4 2 2 3 2 2" xfId="30997" xr:uid="{00000000-0005-0000-0000-000011670000}"/>
    <cellStyle name="40% - Accent5 3 4 2 2 3 2 3" xfId="30998" xr:uid="{00000000-0005-0000-0000-000012670000}"/>
    <cellStyle name="40% - Accent5 3 4 2 2 3 2_OATT calc" xfId="30999" xr:uid="{00000000-0005-0000-0000-000013670000}"/>
    <cellStyle name="40% - Accent5 3 4 2 2 3 3" xfId="31000" xr:uid="{00000000-0005-0000-0000-000014670000}"/>
    <cellStyle name="40% - Accent5 3 4 2 2 3 4" xfId="31001" xr:uid="{00000000-0005-0000-0000-000015670000}"/>
    <cellStyle name="40% - Accent5 3 4 2 2 3_OATT calc" xfId="31002" xr:uid="{00000000-0005-0000-0000-000016670000}"/>
    <cellStyle name="40% - Accent5 3 4 2 2 4" xfId="31003" xr:uid="{00000000-0005-0000-0000-000017670000}"/>
    <cellStyle name="40% - Accent5 3 4 2 2 4 2" xfId="31004" xr:uid="{00000000-0005-0000-0000-000018670000}"/>
    <cellStyle name="40% - Accent5 3 4 2 2 4 3" xfId="31005" xr:uid="{00000000-0005-0000-0000-000019670000}"/>
    <cellStyle name="40% - Accent5 3 4 2 2 4_OATT calc" xfId="31006" xr:uid="{00000000-0005-0000-0000-00001A670000}"/>
    <cellStyle name="40% - Accent5 3 4 2 2 5" xfId="31007" xr:uid="{00000000-0005-0000-0000-00001B670000}"/>
    <cellStyle name="40% - Accent5 3 4 2 2 6" xfId="31008" xr:uid="{00000000-0005-0000-0000-00001C670000}"/>
    <cellStyle name="40% - Accent5 3 4 2 2 7" xfId="31009" xr:uid="{00000000-0005-0000-0000-00001D670000}"/>
    <cellStyle name="40% - Accent5 3 4 2 2 8" xfId="31010" xr:uid="{00000000-0005-0000-0000-00001E670000}"/>
    <cellStyle name="40% - Accent5 3 4 2 2 9" xfId="31011" xr:uid="{00000000-0005-0000-0000-00001F670000}"/>
    <cellStyle name="40% - Accent5 3 4 2 2_OATT calc" xfId="31012" xr:uid="{00000000-0005-0000-0000-000020670000}"/>
    <cellStyle name="40% - Accent5 3 4 2 3" xfId="5902" xr:uid="{00000000-0005-0000-0000-000021670000}"/>
    <cellStyle name="40% - Accent5 3 4 2 3 2" xfId="31013" xr:uid="{00000000-0005-0000-0000-000022670000}"/>
    <cellStyle name="40% - Accent5 3 4 2 3 2 2" xfId="31014" xr:uid="{00000000-0005-0000-0000-000023670000}"/>
    <cellStyle name="40% - Accent5 3 4 2 3 2 3" xfId="31015" xr:uid="{00000000-0005-0000-0000-000024670000}"/>
    <cellStyle name="40% - Accent5 3 4 2 3 2_OATT calc" xfId="31016" xr:uid="{00000000-0005-0000-0000-000025670000}"/>
    <cellStyle name="40% - Accent5 3 4 2 3 3" xfId="31017" xr:uid="{00000000-0005-0000-0000-000026670000}"/>
    <cellStyle name="40% - Accent5 3 4 2 3 4" xfId="31018" xr:uid="{00000000-0005-0000-0000-000027670000}"/>
    <cellStyle name="40% - Accent5 3 4 2 3 5" xfId="31019" xr:uid="{00000000-0005-0000-0000-000028670000}"/>
    <cellStyle name="40% - Accent5 3 4 2 3_OATT calc" xfId="31020" xr:uid="{00000000-0005-0000-0000-000029670000}"/>
    <cellStyle name="40% - Accent5 3 4 2 4" xfId="31021" xr:uid="{00000000-0005-0000-0000-00002A670000}"/>
    <cellStyle name="40% - Accent5 3 4 2 4 2" xfId="31022" xr:uid="{00000000-0005-0000-0000-00002B670000}"/>
    <cellStyle name="40% - Accent5 3 4 2 4 2 2" xfId="31023" xr:uid="{00000000-0005-0000-0000-00002C670000}"/>
    <cellStyle name="40% - Accent5 3 4 2 4 2 3" xfId="31024" xr:uid="{00000000-0005-0000-0000-00002D670000}"/>
    <cellStyle name="40% - Accent5 3 4 2 4 2_OATT calc" xfId="31025" xr:uid="{00000000-0005-0000-0000-00002E670000}"/>
    <cellStyle name="40% - Accent5 3 4 2 4 3" xfId="31026" xr:uid="{00000000-0005-0000-0000-00002F670000}"/>
    <cellStyle name="40% - Accent5 3 4 2 4 4" xfId="31027" xr:uid="{00000000-0005-0000-0000-000030670000}"/>
    <cellStyle name="40% - Accent5 3 4 2 4_OATT calc" xfId="31028" xr:uid="{00000000-0005-0000-0000-000031670000}"/>
    <cellStyle name="40% - Accent5 3 4 2 5" xfId="31029" xr:uid="{00000000-0005-0000-0000-000032670000}"/>
    <cellStyle name="40% - Accent5 3 4 2 5 2" xfId="31030" xr:uid="{00000000-0005-0000-0000-000033670000}"/>
    <cellStyle name="40% - Accent5 3 4 2 5 3" xfId="31031" xr:uid="{00000000-0005-0000-0000-000034670000}"/>
    <cellStyle name="40% - Accent5 3 4 2 5_OATT calc" xfId="31032" xr:uid="{00000000-0005-0000-0000-000035670000}"/>
    <cellStyle name="40% - Accent5 3 4 2 6" xfId="31033" xr:uid="{00000000-0005-0000-0000-000036670000}"/>
    <cellStyle name="40% - Accent5 3 4 2 7" xfId="31034" xr:uid="{00000000-0005-0000-0000-000037670000}"/>
    <cellStyle name="40% - Accent5 3 4 2 8" xfId="31035" xr:uid="{00000000-0005-0000-0000-000038670000}"/>
    <cellStyle name="40% - Accent5 3 4 2 9" xfId="31036" xr:uid="{00000000-0005-0000-0000-000039670000}"/>
    <cellStyle name="40% - Accent5 3 4 2_OATT calc" xfId="31037" xr:uid="{00000000-0005-0000-0000-00003A670000}"/>
    <cellStyle name="40% - Accent5 3 4 3" xfId="4528" xr:uid="{00000000-0005-0000-0000-00003B670000}"/>
    <cellStyle name="40% - Accent5 3 4 3 10" xfId="31038" xr:uid="{00000000-0005-0000-0000-00003C670000}"/>
    <cellStyle name="40% - Accent5 3 4 3 11" xfId="31039" xr:uid="{00000000-0005-0000-0000-00003D670000}"/>
    <cellStyle name="40% - Accent5 3 4 3 2" xfId="31040" xr:uid="{00000000-0005-0000-0000-00003E670000}"/>
    <cellStyle name="40% - Accent5 3 4 3 2 2" xfId="31041" xr:uid="{00000000-0005-0000-0000-00003F670000}"/>
    <cellStyle name="40% - Accent5 3 4 3 2 2 2" xfId="31042" xr:uid="{00000000-0005-0000-0000-000040670000}"/>
    <cellStyle name="40% - Accent5 3 4 3 2 2 3" xfId="31043" xr:uid="{00000000-0005-0000-0000-000041670000}"/>
    <cellStyle name="40% - Accent5 3 4 3 2 2_OATT calc" xfId="31044" xr:uid="{00000000-0005-0000-0000-000042670000}"/>
    <cellStyle name="40% - Accent5 3 4 3 2 3" xfId="31045" xr:uid="{00000000-0005-0000-0000-000043670000}"/>
    <cellStyle name="40% - Accent5 3 4 3 2 4" xfId="31046" xr:uid="{00000000-0005-0000-0000-000044670000}"/>
    <cellStyle name="40% - Accent5 3 4 3 2 5" xfId="31047" xr:uid="{00000000-0005-0000-0000-000045670000}"/>
    <cellStyle name="40% - Accent5 3 4 3 2_OATT calc" xfId="31048" xr:uid="{00000000-0005-0000-0000-000046670000}"/>
    <cellStyle name="40% - Accent5 3 4 3 3" xfId="31049" xr:uid="{00000000-0005-0000-0000-000047670000}"/>
    <cellStyle name="40% - Accent5 3 4 3 3 2" xfId="31050" xr:uid="{00000000-0005-0000-0000-000048670000}"/>
    <cellStyle name="40% - Accent5 3 4 3 3 2 2" xfId="31051" xr:uid="{00000000-0005-0000-0000-000049670000}"/>
    <cellStyle name="40% - Accent5 3 4 3 3 2 3" xfId="31052" xr:uid="{00000000-0005-0000-0000-00004A670000}"/>
    <cellStyle name="40% - Accent5 3 4 3 3 2_OATT calc" xfId="31053" xr:uid="{00000000-0005-0000-0000-00004B670000}"/>
    <cellStyle name="40% - Accent5 3 4 3 3 3" xfId="31054" xr:uid="{00000000-0005-0000-0000-00004C670000}"/>
    <cellStyle name="40% - Accent5 3 4 3 3 4" xfId="31055" xr:uid="{00000000-0005-0000-0000-00004D670000}"/>
    <cellStyle name="40% - Accent5 3 4 3 3_OATT calc" xfId="31056" xr:uid="{00000000-0005-0000-0000-00004E670000}"/>
    <cellStyle name="40% - Accent5 3 4 3 4" xfId="31057" xr:uid="{00000000-0005-0000-0000-00004F670000}"/>
    <cellStyle name="40% - Accent5 3 4 3 4 2" xfId="31058" xr:uid="{00000000-0005-0000-0000-000050670000}"/>
    <cellStyle name="40% - Accent5 3 4 3 4 3" xfId="31059" xr:uid="{00000000-0005-0000-0000-000051670000}"/>
    <cellStyle name="40% - Accent5 3 4 3 4_OATT calc" xfId="31060" xr:uid="{00000000-0005-0000-0000-000052670000}"/>
    <cellStyle name="40% - Accent5 3 4 3 5" xfId="31061" xr:uid="{00000000-0005-0000-0000-000053670000}"/>
    <cellStyle name="40% - Accent5 3 4 3 6" xfId="31062" xr:uid="{00000000-0005-0000-0000-000054670000}"/>
    <cellStyle name="40% - Accent5 3 4 3 7" xfId="31063" xr:uid="{00000000-0005-0000-0000-000055670000}"/>
    <cellStyle name="40% - Accent5 3 4 3 8" xfId="31064" xr:uid="{00000000-0005-0000-0000-000056670000}"/>
    <cellStyle name="40% - Accent5 3 4 3 9" xfId="31065" xr:uid="{00000000-0005-0000-0000-000057670000}"/>
    <cellStyle name="40% - Accent5 3 4 3_OATT calc" xfId="31066" xr:uid="{00000000-0005-0000-0000-000058670000}"/>
    <cellStyle name="40% - Accent5 3 4 4" xfId="5428" xr:uid="{00000000-0005-0000-0000-000059670000}"/>
    <cellStyle name="40% - Accent5 3 4 4 2" xfId="31067" xr:uid="{00000000-0005-0000-0000-00005A670000}"/>
    <cellStyle name="40% - Accent5 3 4 4 2 2" xfId="31068" xr:uid="{00000000-0005-0000-0000-00005B670000}"/>
    <cellStyle name="40% - Accent5 3 4 4 2 3" xfId="31069" xr:uid="{00000000-0005-0000-0000-00005C670000}"/>
    <cellStyle name="40% - Accent5 3 4 4 2_OATT calc" xfId="31070" xr:uid="{00000000-0005-0000-0000-00005D670000}"/>
    <cellStyle name="40% - Accent5 3 4 4 3" xfId="31071" xr:uid="{00000000-0005-0000-0000-00005E670000}"/>
    <cellStyle name="40% - Accent5 3 4 4 4" xfId="31072" xr:uid="{00000000-0005-0000-0000-00005F670000}"/>
    <cellStyle name="40% - Accent5 3 4 4 5" xfId="31073" xr:uid="{00000000-0005-0000-0000-000060670000}"/>
    <cellStyle name="40% - Accent5 3 4 4_OATT calc" xfId="31074" xr:uid="{00000000-0005-0000-0000-000061670000}"/>
    <cellStyle name="40% - Accent5 3 4 5" xfId="31075" xr:uid="{00000000-0005-0000-0000-000062670000}"/>
    <cellStyle name="40% - Accent5 3 4 5 2" xfId="31076" xr:uid="{00000000-0005-0000-0000-000063670000}"/>
    <cellStyle name="40% - Accent5 3 4 5 2 2" xfId="31077" xr:uid="{00000000-0005-0000-0000-000064670000}"/>
    <cellStyle name="40% - Accent5 3 4 5 2 3" xfId="31078" xr:uid="{00000000-0005-0000-0000-000065670000}"/>
    <cellStyle name="40% - Accent5 3 4 5 2_OATT calc" xfId="31079" xr:uid="{00000000-0005-0000-0000-000066670000}"/>
    <cellStyle name="40% - Accent5 3 4 5 3" xfId="31080" xr:uid="{00000000-0005-0000-0000-000067670000}"/>
    <cellStyle name="40% - Accent5 3 4 5 4" xfId="31081" xr:uid="{00000000-0005-0000-0000-000068670000}"/>
    <cellStyle name="40% - Accent5 3 4 5_OATT calc" xfId="31082" xr:uid="{00000000-0005-0000-0000-000069670000}"/>
    <cellStyle name="40% - Accent5 3 4 6" xfId="31083" xr:uid="{00000000-0005-0000-0000-00006A670000}"/>
    <cellStyle name="40% - Accent5 3 4 6 2" xfId="31084" xr:uid="{00000000-0005-0000-0000-00006B670000}"/>
    <cellStyle name="40% - Accent5 3 4 6 3" xfId="31085" xr:uid="{00000000-0005-0000-0000-00006C670000}"/>
    <cellStyle name="40% - Accent5 3 4 6_OATT calc" xfId="31086" xr:uid="{00000000-0005-0000-0000-00006D670000}"/>
    <cellStyle name="40% - Accent5 3 4 7" xfId="31087" xr:uid="{00000000-0005-0000-0000-00006E670000}"/>
    <cellStyle name="40% - Accent5 3 4 8" xfId="31088" xr:uid="{00000000-0005-0000-0000-00006F670000}"/>
    <cellStyle name="40% - Accent5 3 4 9" xfId="31089" xr:uid="{00000000-0005-0000-0000-000070670000}"/>
    <cellStyle name="40% - Accent5 3 4_OATT calc" xfId="31090" xr:uid="{00000000-0005-0000-0000-000071670000}"/>
    <cellStyle name="40% - Accent5 3 5" xfId="3580" xr:uid="{00000000-0005-0000-0000-000072670000}"/>
    <cellStyle name="40% - Accent5 3 5 10" xfId="31091" xr:uid="{00000000-0005-0000-0000-000073670000}"/>
    <cellStyle name="40% - Accent5 3 5 11" xfId="31092" xr:uid="{00000000-0005-0000-0000-000074670000}"/>
    <cellStyle name="40% - Accent5 3 5 2" xfId="4684" xr:uid="{00000000-0005-0000-0000-000075670000}"/>
    <cellStyle name="40% - Accent5 3 5 2 10" xfId="31093" xr:uid="{00000000-0005-0000-0000-000076670000}"/>
    <cellStyle name="40% - Accent5 3 5 2 11" xfId="31094" xr:uid="{00000000-0005-0000-0000-000077670000}"/>
    <cellStyle name="40% - Accent5 3 5 2 2" xfId="31095" xr:uid="{00000000-0005-0000-0000-000078670000}"/>
    <cellStyle name="40% - Accent5 3 5 2 2 2" xfId="31096" xr:uid="{00000000-0005-0000-0000-000079670000}"/>
    <cellStyle name="40% - Accent5 3 5 2 2 2 2" xfId="31097" xr:uid="{00000000-0005-0000-0000-00007A670000}"/>
    <cellStyle name="40% - Accent5 3 5 2 2 2 3" xfId="31098" xr:uid="{00000000-0005-0000-0000-00007B670000}"/>
    <cellStyle name="40% - Accent5 3 5 2 2 2_OATT calc" xfId="31099" xr:uid="{00000000-0005-0000-0000-00007C670000}"/>
    <cellStyle name="40% - Accent5 3 5 2 2 3" xfId="31100" xr:uid="{00000000-0005-0000-0000-00007D670000}"/>
    <cellStyle name="40% - Accent5 3 5 2 2 4" xfId="31101" xr:uid="{00000000-0005-0000-0000-00007E670000}"/>
    <cellStyle name="40% - Accent5 3 5 2 2 5" xfId="31102" xr:uid="{00000000-0005-0000-0000-00007F670000}"/>
    <cellStyle name="40% - Accent5 3 5 2 2_OATT calc" xfId="31103" xr:uid="{00000000-0005-0000-0000-000080670000}"/>
    <cellStyle name="40% - Accent5 3 5 2 3" xfId="31104" xr:uid="{00000000-0005-0000-0000-000081670000}"/>
    <cellStyle name="40% - Accent5 3 5 2 3 2" xfId="31105" xr:uid="{00000000-0005-0000-0000-000082670000}"/>
    <cellStyle name="40% - Accent5 3 5 2 3 2 2" xfId="31106" xr:uid="{00000000-0005-0000-0000-000083670000}"/>
    <cellStyle name="40% - Accent5 3 5 2 3 2 3" xfId="31107" xr:uid="{00000000-0005-0000-0000-000084670000}"/>
    <cellStyle name="40% - Accent5 3 5 2 3 2_OATT calc" xfId="31108" xr:uid="{00000000-0005-0000-0000-000085670000}"/>
    <cellStyle name="40% - Accent5 3 5 2 3 3" xfId="31109" xr:uid="{00000000-0005-0000-0000-000086670000}"/>
    <cellStyle name="40% - Accent5 3 5 2 3 4" xfId="31110" xr:uid="{00000000-0005-0000-0000-000087670000}"/>
    <cellStyle name="40% - Accent5 3 5 2 3_OATT calc" xfId="31111" xr:uid="{00000000-0005-0000-0000-000088670000}"/>
    <cellStyle name="40% - Accent5 3 5 2 4" xfId="31112" xr:uid="{00000000-0005-0000-0000-000089670000}"/>
    <cellStyle name="40% - Accent5 3 5 2 4 2" xfId="31113" xr:uid="{00000000-0005-0000-0000-00008A670000}"/>
    <cellStyle name="40% - Accent5 3 5 2 4 3" xfId="31114" xr:uid="{00000000-0005-0000-0000-00008B670000}"/>
    <cellStyle name="40% - Accent5 3 5 2 4_OATT calc" xfId="31115" xr:uid="{00000000-0005-0000-0000-00008C670000}"/>
    <cellStyle name="40% - Accent5 3 5 2 5" xfId="31116" xr:uid="{00000000-0005-0000-0000-00008D670000}"/>
    <cellStyle name="40% - Accent5 3 5 2 6" xfId="31117" xr:uid="{00000000-0005-0000-0000-00008E670000}"/>
    <cellStyle name="40% - Accent5 3 5 2 7" xfId="31118" xr:uid="{00000000-0005-0000-0000-00008F670000}"/>
    <cellStyle name="40% - Accent5 3 5 2 8" xfId="31119" xr:uid="{00000000-0005-0000-0000-000090670000}"/>
    <cellStyle name="40% - Accent5 3 5 2 9" xfId="31120" xr:uid="{00000000-0005-0000-0000-000091670000}"/>
    <cellStyle name="40% - Accent5 3 5 2_OATT calc" xfId="31121" xr:uid="{00000000-0005-0000-0000-000092670000}"/>
    <cellStyle name="40% - Accent5 3 5 3" xfId="5650" xr:uid="{00000000-0005-0000-0000-000093670000}"/>
    <cellStyle name="40% - Accent5 3 5 3 2" xfId="31122" xr:uid="{00000000-0005-0000-0000-000094670000}"/>
    <cellStyle name="40% - Accent5 3 5 3 2 2" xfId="31123" xr:uid="{00000000-0005-0000-0000-000095670000}"/>
    <cellStyle name="40% - Accent5 3 5 3 2 3" xfId="31124" xr:uid="{00000000-0005-0000-0000-000096670000}"/>
    <cellStyle name="40% - Accent5 3 5 3 2_OATT calc" xfId="31125" xr:uid="{00000000-0005-0000-0000-000097670000}"/>
    <cellStyle name="40% - Accent5 3 5 3 3" xfId="31126" xr:uid="{00000000-0005-0000-0000-000098670000}"/>
    <cellStyle name="40% - Accent5 3 5 3 4" xfId="31127" xr:uid="{00000000-0005-0000-0000-000099670000}"/>
    <cellStyle name="40% - Accent5 3 5 3 5" xfId="31128" xr:uid="{00000000-0005-0000-0000-00009A670000}"/>
    <cellStyle name="40% - Accent5 3 5 3_OATT calc" xfId="31129" xr:uid="{00000000-0005-0000-0000-00009B670000}"/>
    <cellStyle name="40% - Accent5 3 5 4" xfId="31130" xr:uid="{00000000-0005-0000-0000-00009C670000}"/>
    <cellStyle name="40% - Accent5 3 5 4 2" xfId="31131" xr:uid="{00000000-0005-0000-0000-00009D670000}"/>
    <cellStyle name="40% - Accent5 3 5 4 2 2" xfId="31132" xr:uid="{00000000-0005-0000-0000-00009E670000}"/>
    <cellStyle name="40% - Accent5 3 5 4 2 3" xfId="31133" xr:uid="{00000000-0005-0000-0000-00009F670000}"/>
    <cellStyle name="40% - Accent5 3 5 4 2_OATT calc" xfId="31134" xr:uid="{00000000-0005-0000-0000-0000A0670000}"/>
    <cellStyle name="40% - Accent5 3 5 4 3" xfId="31135" xr:uid="{00000000-0005-0000-0000-0000A1670000}"/>
    <cellStyle name="40% - Accent5 3 5 4 4" xfId="31136" xr:uid="{00000000-0005-0000-0000-0000A2670000}"/>
    <cellStyle name="40% - Accent5 3 5 4_OATT calc" xfId="31137" xr:uid="{00000000-0005-0000-0000-0000A3670000}"/>
    <cellStyle name="40% - Accent5 3 5 5" xfId="31138" xr:uid="{00000000-0005-0000-0000-0000A4670000}"/>
    <cellStyle name="40% - Accent5 3 5 5 2" xfId="31139" xr:uid="{00000000-0005-0000-0000-0000A5670000}"/>
    <cellStyle name="40% - Accent5 3 5 5 3" xfId="31140" xr:uid="{00000000-0005-0000-0000-0000A6670000}"/>
    <cellStyle name="40% - Accent5 3 5 5_OATT calc" xfId="31141" xr:uid="{00000000-0005-0000-0000-0000A7670000}"/>
    <cellStyle name="40% - Accent5 3 5 6" xfId="31142" xr:uid="{00000000-0005-0000-0000-0000A8670000}"/>
    <cellStyle name="40% - Accent5 3 5 7" xfId="31143" xr:uid="{00000000-0005-0000-0000-0000A9670000}"/>
    <cellStyle name="40% - Accent5 3 5 8" xfId="31144" xr:uid="{00000000-0005-0000-0000-0000AA670000}"/>
    <cellStyle name="40% - Accent5 3 5 9" xfId="31145" xr:uid="{00000000-0005-0000-0000-0000AB670000}"/>
    <cellStyle name="40% - Accent5 3 5_OATT calc" xfId="31146" xr:uid="{00000000-0005-0000-0000-0000AC670000}"/>
    <cellStyle name="40% - Accent5 3 6" xfId="4263" xr:uid="{00000000-0005-0000-0000-0000AD670000}"/>
    <cellStyle name="40% - Accent5 3 6 10" xfId="31147" xr:uid="{00000000-0005-0000-0000-0000AE670000}"/>
    <cellStyle name="40% - Accent5 3 6 11" xfId="31148" xr:uid="{00000000-0005-0000-0000-0000AF670000}"/>
    <cellStyle name="40% - Accent5 3 6 2" xfId="31149" xr:uid="{00000000-0005-0000-0000-0000B0670000}"/>
    <cellStyle name="40% - Accent5 3 6 2 2" xfId="31150" xr:uid="{00000000-0005-0000-0000-0000B1670000}"/>
    <cellStyle name="40% - Accent5 3 6 2 2 2" xfId="31151" xr:uid="{00000000-0005-0000-0000-0000B2670000}"/>
    <cellStyle name="40% - Accent5 3 6 2 2 3" xfId="31152" xr:uid="{00000000-0005-0000-0000-0000B3670000}"/>
    <cellStyle name="40% - Accent5 3 6 2 2_OATT calc" xfId="31153" xr:uid="{00000000-0005-0000-0000-0000B4670000}"/>
    <cellStyle name="40% - Accent5 3 6 2 3" xfId="31154" xr:uid="{00000000-0005-0000-0000-0000B5670000}"/>
    <cellStyle name="40% - Accent5 3 6 2 4" xfId="31155" xr:uid="{00000000-0005-0000-0000-0000B6670000}"/>
    <cellStyle name="40% - Accent5 3 6 2 5" xfId="31156" xr:uid="{00000000-0005-0000-0000-0000B7670000}"/>
    <cellStyle name="40% - Accent5 3 6 2_OATT calc" xfId="31157" xr:uid="{00000000-0005-0000-0000-0000B8670000}"/>
    <cellStyle name="40% - Accent5 3 6 3" xfId="31158" xr:uid="{00000000-0005-0000-0000-0000B9670000}"/>
    <cellStyle name="40% - Accent5 3 6 3 2" xfId="31159" xr:uid="{00000000-0005-0000-0000-0000BA670000}"/>
    <cellStyle name="40% - Accent5 3 6 3 2 2" xfId="31160" xr:uid="{00000000-0005-0000-0000-0000BB670000}"/>
    <cellStyle name="40% - Accent5 3 6 3 2 3" xfId="31161" xr:uid="{00000000-0005-0000-0000-0000BC670000}"/>
    <cellStyle name="40% - Accent5 3 6 3 2_OATT calc" xfId="31162" xr:uid="{00000000-0005-0000-0000-0000BD670000}"/>
    <cellStyle name="40% - Accent5 3 6 3 3" xfId="31163" xr:uid="{00000000-0005-0000-0000-0000BE670000}"/>
    <cellStyle name="40% - Accent5 3 6 3 4" xfId="31164" xr:uid="{00000000-0005-0000-0000-0000BF670000}"/>
    <cellStyle name="40% - Accent5 3 6 3_OATT calc" xfId="31165" xr:uid="{00000000-0005-0000-0000-0000C0670000}"/>
    <cellStyle name="40% - Accent5 3 6 4" xfId="31166" xr:uid="{00000000-0005-0000-0000-0000C1670000}"/>
    <cellStyle name="40% - Accent5 3 6 4 2" xfId="31167" xr:uid="{00000000-0005-0000-0000-0000C2670000}"/>
    <cellStyle name="40% - Accent5 3 6 4 3" xfId="31168" xr:uid="{00000000-0005-0000-0000-0000C3670000}"/>
    <cellStyle name="40% - Accent5 3 6 4_OATT calc" xfId="31169" xr:uid="{00000000-0005-0000-0000-0000C4670000}"/>
    <cellStyle name="40% - Accent5 3 6 5" xfId="31170" xr:uid="{00000000-0005-0000-0000-0000C5670000}"/>
    <cellStyle name="40% - Accent5 3 6 6" xfId="31171" xr:uid="{00000000-0005-0000-0000-0000C6670000}"/>
    <cellStyle name="40% - Accent5 3 6 7" xfId="31172" xr:uid="{00000000-0005-0000-0000-0000C7670000}"/>
    <cellStyle name="40% - Accent5 3 6 8" xfId="31173" xr:uid="{00000000-0005-0000-0000-0000C8670000}"/>
    <cellStyle name="40% - Accent5 3 6 9" xfId="31174" xr:uid="{00000000-0005-0000-0000-0000C9670000}"/>
    <cellStyle name="40% - Accent5 3 6_OATT calc" xfId="31175" xr:uid="{00000000-0005-0000-0000-0000CA670000}"/>
    <cellStyle name="40% - Accent5 3 7" xfId="5160" xr:uid="{00000000-0005-0000-0000-0000CB670000}"/>
    <cellStyle name="40% - Accent5 3 7 2" xfId="31176" xr:uid="{00000000-0005-0000-0000-0000CC670000}"/>
    <cellStyle name="40% - Accent5 3 7 2 2" xfId="31177" xr:uid="{00000000-0005-0000-0000-0000CD670000}"/>
    <cellStyle name="40% - Accent5 3 7 2 3" xfId="31178" xr:uid="{00000000-0005-0000-0000-0000CE670000}"/>
    <cellStyle name="40% - Accent5 3 7 2_OATT calc" xfId="31179" xr:uid="{00000000-0005-0000-0000-0000CF670000}"/>
    <cellStyle name="40% - Accent5 3 7 3" xfId="31180" xr:uid="{00000000-0005-0000-0000-0000D0670000}"/>
    <cellStyle name="40% - Accent5 3 7 4" xfId="31181" xr:uid="{00000000-0005-0000-0000-0000D1670000}"/>
    <cellStyle name="40% - Accent5 3 7 5" xfId="31182" xr:uid="{00000000-0005-0000-0000-0000D2670000}"/>
    <cellStyle name="40% - Accent5 3 7_OATT calc" xfId="31183" xr:uid="{00000000-0005-0000-0000-0000D3670000}"/>
    <cellStyle name="40% - Accent5 3 8" xfId="31184" xr:uid="{00000000-0005-0000-0000-0000D4670000}"/>
    <cellStyle name="40% - Accent5 3 8 2" xfId="31185" xr:uid="{00000000-0005-0000-0000-0000D5670000}"/>
    <cellStyle name="40% - Accent5 3 8 2 2" xfId="31186" xr:uid="{00000000-0005-0000-0000-0000D6670000}"/>
    <cellStyle name="40% - Accent5 3 8 2 3" xfId="31187" xr:uid="{00000000-0005-0000-0000-0000D7670000}"/>
    <cellStyle name="40% - Accent5 3 8 2_OATT calc" xfId="31188" xr:uid="{00000000-0005-0000-0000-0000D8670000}"/>
    <cellStyle name="40% - Accent5 3 8 3" xfId="31189" xr:uid="{00000000-0005-0000-0000-0000D9670000}"/>
    <cellStyle name="40% - Accent5 3 8 4" xfId="31190" xr:uid="{00000000-0005-0000-0000-0000DA670000}"/>
    <cellStyle name="40% - Accent5 3 8_OATT calc" xfId="31191" xr:uid="{00000000-0005-0000-0000-0000DB670000}"/>
    <cellStyle name="40% - Accent5 3 9" xfId="31192" xr:uid="{00000000-0005-0000-0000-0000DC670000}"/>
    <cellStyle name="40% - Accent5 3 9 2" xfId="31193" xr:uid="{00000000-0005-0000-0000-0000DD670000}"/>
    <cellStyle name="40% - Accent5 3 9 3" xfId="31194" xr:uid="{00000000-0005-0000-0000-0000DE670000}"/>
    <cellStyle name="40% - Accent5 3 9_OATT calc" xfId="31195" xr:uid="{00000000-0005-0000-0000-0000DF670000}"/>
    <cellStyle name="40% - Accent5 3_OATT calc" xfId="31196" xr:uid="{00000000-0005-0000-0000-0000E0670000}"/>
    <cellStyle name="40% - Accent5 30" xfId="31197" xr:uid="{00000000-0005-0000-0000-0000E1670000}"/>
    <cellStyle name="40% - Accent5 31" xfId="31198" xr:uid="{00000000-0005-0000-0000-0000E2670000}"/>
    <cellStyle name="40% - Accent5 32" xfId="31199" xr:uid="{00000000-0005-0000-0000-0000E3670000}"/>
    <cellStyle name="40% - Accent5 33" xfId="31200" xr:uid="{00000000-0005-0000-0000-0000E4670000}"/>
    <cellStyle name="40% - Accent5 4" xfId="69" xr:uid="{00000000-0005-0000-0000-0000E5670000}"/>
    <cellStyle name="40% - Accent5 4 10" xfId="31201" xr:uid="{00000000-0005-0000-0000-0000E6670000}"/>
    <cellStyle name="40% - Accent5 4 11" xfId="31202" xr:uid="{00000000-0005-0000-0000-0000E7670000}"/>
    <cellStyle name="40% - Accent5 4 12" xfId="31203" xr:uid="{00000000-0005-0000-0000-0000E8670000}"/>
    <cellStyle name="40% - Accent5 4 13" xfId="31204" xr:uid="{00000000-0005-0000-0000-0000E9670000}"/>
    <cellStyle name="40% - Accent5 4 14" xfId="31205" xr:uid="{00000000-0005-0000-0000-0000EA670000}"/>
    <cellStyle name="40% - Accent5 4 15" xfId="31206" xr:uid="{00000000-0005-0000-0000-0000EB670000}"/>
    <cellStyle name="40% - Accent5 4 2" xfId="3051" xr:uid="{00000000-0005-0000-0000-0000EC670000}"/>
    <cellStyle name="40% - Accent5 4 2 10" xfId="31207" xr:uid="{00000000-0005-0000-0000-0000ED670000}"/>
    <cellStyle name="40% - Accent5 4 2 11" xfId="31208" xr:uid="{00000000-0005-0000-0000-0000EE670000}"/>
    <cellStyle name="40% - Accent5 4 2 12" xfId="31209" xr:uid="{00000000-0005-0000-0000-0000EF670000}"/>
    <cellStyle name="40% - Accent5 4 2 13" xfId="31210" xr:uid="{00000000-0005-0000-0000-0000F0670000}"/>
    <cellStyle name="40% - Accent5 4 2 14" xfId="31211" xr:uid="{00000000-0005-0000-0000-0000F1670000}"/>
    <cellStyle name="40% - Accent5 4 2 2" xfId="3170" xr:uid="{00000000-0005-0000-0000-0000F2670000}"/>
    <cellStyle name="40% - Accent5 4 2 2 10" xfId="31212" xr:uid="{00000000-0005-0000-0000-0000F3670000}"/>
    <cellStyle name="40% - Accent5 4 2 2 11" xfId="31213" xr:uid="{00000000-0005-0000-0000-0000F4670000}"/>
    <cellStyle name="40% - Accent5 4 2 2 12" xfId="31214" xr:uid="{00000000-0005-0000-0000-0000F5670000}"/>
    <cellStyle name="40% - Accent5 4 2 2 2" xfId="3758" xr:uid="{00000000-0005-0000-0000-0000F6670000}"/>
    <cellStyle name="40% - Accent5 4 2 2 2 10" xfId="31215" xr:uid="{00000000-0005-0000-0000-0000F7670000}"/>
    <cellStyle name="40% - Accent5 4 2 2 2 11" xfId="31216" xr:uid="{00000000-0005-0000-0000-0000F8670000}"/>
    <cellStyle name="40% - Accent5 4 2 2 2 2" xfId="4859" xr:uid="{00000000-0005-0000-0000-0000F9670000}"/>
    <cellStyle name="40% - Accent5 4 2 2 2 2 10" xfId="31217" xr:uid="{00000000-0005-0000-0000-0000FA670000}"/>
    <cellStyle name="40% - Accent5 4 2 2 2 2 11" xfId="31218" xr:uid="{00000000-0005-0000-0000-0000FB670000}"/>
    <cellStyle name="40% - Accent5 4 2 2 2 2 2" xfId="31219" xr:uid="{00000000-0005-0000-0000-0000FC670000}"/>
    <cellStyle name="40% - Accent5 4 2 2 2 2 2 2" xfId="31220" xr:uid="{00000000-0005-0000-0000-0000FD670000}"/>
    <cellStyle name="40% - Accent5 4 2 2 2 2 2 2 2" xfId="31221" xr:uid="{00000000-0005-0000-0000-0000FE670000}"/>
    <cellStyle name="40% - Accent5 4 2 2 2 2 2 2 3" xfId="31222" xr:uid="{00000000-0005-0000-0000-0000FF670000}"/>
    <cellStyle name="40% - Accent5 4 2 2 2 2 2 2_OATT calc" xfId="31223" xr:uid="{00000000-0005-0000-0000-000000680000}"/>
    <cellStyle name="40% - Accent5 4 2 2 2 2 2 3" xfId="31224" xr:uid="{00000000-0005-0000-0000-000001680000}"/>
    <cellStyle name="40% - Accent5 4 2 2 2 2 2 4" xfId="31225" xr:uid="{00000000-0005-0000-0000-000002680000}"/>
    <cellStyle name="40% - Accent5 4 2 2 2 2 2 5" xfId="31226" xr:uid="{00000000-0005-0000-0000-000003680000}"/>
    <cellStyle name="40% - Accent5 4 2 2 2 2 2_OATT calc" xfId="31227" xr:uid="{00000000-0005-0000-0000-000004680000}"/>
    <cellStyle name="40% - Accent5 4 2 2 2 2 3" xfId="31228" xr:uid="{00000000-0005-0000-0000-000005680000}"/>
    <cellStyle name="40% - Accent5 4 2 2 2 2 3 2" xfId="31229" xr:uid="{00000000-0005-0000-0000-000006680000}"/>
    <cellStyle name="40% - Accent5 4 2 2 2 2 3 2 2" xfId="31230" xr:uid="{00000000-0005-0000-0000-000007680000}"/>
    <cellStyle name="40% - Accent5 4 2 2 2 2 3 2 3" xfId="31231" xr:uid="{00000000-0005-0000-0000-000008680000}"/>
    <cellStyle name="40% - Accent5 4 2 2 2 2 3 2_OATT calc" xfId="31232" xr:uid="{00000000-0005-0000-0000-000009680000}"/>
    <cellStyle name="40% - Accent5 4 2 2 2 2 3 3" xfId="31233" xr:uid="{00000000-0005-0000-0000-00000A680000}"/>
    <cellStyle name="40% - Accent5 4 2 2 2 2 3 4" xfId="31234" xr:uid="{00000000-0005-0000-0000-00000B680000}"/>
    <cellStyle name="40% - Accent5 4 2 2 2 2 3_OATT calc" xfId="31235" xr:uid="{00000000-0005-0000-0000-00000C680000}"/>
    <cellStyle name="40% - Accent5 4 2 2 2 2 4" xfId="31236" xr:uid="{00000000-0005-0000-0000-00000D680000}"/>
    <cellStyle name="40% - Accent5 4 2 2 2 2 4 2" xfId="31237" xr:uid="{00000000-0005-0000-0000-00000E680000}"/>
    <cellStyle name="40% - Accent5 4 2 2 2 2 4 3" xfId="31238" xr:uid="{00000000-0005-0000-0000-00000F680000}"/>
    <cellStyle name="40% - Accent5 4 2 2 2 2 4_OATT calc" xfId="31239" xr:uid="{00000000-0005-0000-0000-000010680000}"/>
    <cellStyle name="40% - Accent5 4 2 2 2 2 5" xfId="31240" xr:uid="{00000000-0005-0000-0000-000011680000}"/>
    <cellStyle name="40% - Accent5 4 2 2 2 2 6" xfId="31241" xr:uid="{00000000-0005-0000-0000-000012680000}"/>
    <cellStyle name="40% - Accent5 4 2 2 2 2 7" xfId="31242" xr:uid="{00000000-0005-0000-0000-000013680000}"/>
    <cellStyle name="40% - Accent5 4 2 2 2 2 8" xfId="31243" xr:uid="{00000000-0005-0000-0000-000014680000}"/>
    <cellStyle name="40% - Accent5 4 2 2 2 2 9" xfId="31244" xr:uid="{00000000-0005-0000-0000-000015680000}"/>
    <cellStyle name="40% - Accent5 4 2 2 2 2_OATT calc" xfId="31245" xr:uid="{00000000-0005-0000-0000-000016680000}"/>
    <cellStyle name="40% - Accent5 4 2 2 2 3" xfId="5818" xr:uid="{00000000-0005-0000-0000-000017680000}"/>
    <cellStyle name="40% - Accent5 4 2 2 2 3 2" xfId="31246" xr:uid="{00000000-0005-0000-0000-000018680000}"/>
    <cellStyle name="40% - Accent5 4 2 2 2 3 2 2" xfId="31247" xr:uid="{00000000-0005-0000-0000-000019680000}"/>
    <cellStyle name="40% - Accent5 4 2 2 2 3 2 3" xfId="31248" xr:uid="{00000000-0005-0000-0000-00001A680000}"/>
    <cellStyle name="40% - Accent5 4 2 2 2 3 2_OATT calc" xfId="31249" xr:uid="{00000000-0005-0000-0000-00001B680000}"/>
    <cellStyle name="40% - Accent5 4 2 2 2 3 3" xfId="31250" xr:uid="{00000000-0005-0000-0000-00001C680000}"/>
    <cellStyle name="40% - Accent5 4 2 2 2 3 4" xfId="31251" xr:uid="{00000000-0005-0000-0000-00001D680000}"/>
    <cellStyle name="40% - Accent5 4 2 2 2 3 5" xfId="31252" xr:uid="{00000000-0005-0000-0000-00001E680000}"/>
    <cellStyle name="40% - Accent5 4 2 2 2 3_OATT calc" xfId="31253" xr:uid="{00000000-0005-0000-0000-00001F680000}"/>
    <cellStyle name="40% - Accent5 4 2 2 2 4" xfId="31254" xr:uid="{00000000-0005-0000-0000-000020680000}"/>
    <cellStyle name="40% - Accent5 4 2 2 2 4 2" xfId="31255" xr:uid="{00000000-0005-0000-0000-000021680000}"/>
    <cellStyle name="40% - Accent5 4 2 2 2 4 2 2" xfId="31256" xr:uid="{00000000-0005-0000-0000-000022680000}"/>
    <cellStyle name="40% - Accent5 4 2 2 2 4 2 3" xfId="31257" xr:uid="{00000000-0005-0000-0000-000023680000}"/>
    <cellStyle name="40% - Accent5 4 2 2 2 4 2_OATT calc" xfId="31258" xr:uid="{00000000-0005-0000-0000-000024680000}"/>
    <cellStyle name="40% - Accent5 4 2 2 2 4 3" xfId="31259" xr:uid="{00000000-0005-0000-0000-000025680000}"/>
    <cellStyle name="40% - Accent5 4 2 2 2 4 4" xfId="31260" xr:uid="{00000000-0005-0000-0000-000026680000}"/>
    <cellStyle name="40% - Accent5 4 2 2 2 4_OATT calc" xfId="31261" xr:uid="{00000000-0005-0000-0000-000027680000}"/>
    <cellStyle name="40% - Accent5 4 2 2 2 5" xfId="31262" xr:uid="{00000000-0005-0000-0000-000028680000}"/>
    <cellStyle name="40% - Accent5 4 2 2 2 5 2" xfId="31263" xr:uid="{00000000-0005-0000-0000-000029680000}"/>
    <cellStyle name="40% - Accent5 4 2 2 2 5 3" xfId="31264" xr:uid="{00000000-0005-0000-0000-00002A680000}"/>
    <cellStyle name="40% - Accent5 4 2 2 2 5_OATT calc" xfId="31265" xr:uid="{00000000-0005-0000-0000-00002B680000}"/>
    <cellStyle name="40% - Accent5 4 2 2 2 6" xfId="31266" xr:uid="{00000000-0005-0000-0000-00002C680000}"/>
    <cellStyle name="40% - Accent5 4 2 2 2 7" xfId="31267" xr:uid="{00000000-0005-0000-0000-00002D680000}"/>
    <cellStyle name="40% - Accent5 4 2 2 2 8" xfId="31268" xr:uid="{00000000-0005-0000-0000-00002E680000}"/>
    <cellStyle name="40% - Accent5 4 2 2 2 9" xfId="31269" xr:uid="{00000000-0005-0000-0000-00002F680000}"/>
    <cellStyle name="40% - Accent5 4 2 2 2_OATT calc" xfId="31270" xr:uid="{00000000-0005-0000-0000-000030680000}"/>
    <cellStyle name="40% - Accent5 4 2 2 3" xfId="4441" xr:uid="{00000000-0005-0000-0000-000031680000}"/>
    <cellStyle name="40% - Accent5 4 2 2 3 10" xfId="31271" xr:uid="{00000000-0005-0000-0000-000032680000}"/>
    <cellStyle name="40% - Accent5 4 2 2 3 11" xfId="31272" xr:uid="{00000000-0005-0000-0000-000033680000}"/>
    <cellStyle name="40% - Accent5 4 2 2 3 2" xfId="31273" xr:uid="{00000000-0005-0000-0000-000034680000}"/>
    <cellStyle name="40% - Accent5 4 2 2 3 2 2" xfId="31274" xr:uid="{00000000-0005-0000-0000-000035680000}"/>
    <cellStyle name="40% - Accent5 4 2 2 3 2 2 2" xfId="31275" xr:uid="{00000000-0005-0000-0000-000036680000}"/>
    <cellStyle name="40% - Accent5 4 2 2 3 2 2 3" xfId="31276" xr:uid="{00000000-0005-0000-0000-000037680000}"/>
    <cellStyle name="40% - Accent5 4 2 2 3 2 2_OATT calc" xfId="31277" xr:uid="{00000000-0005-0000-0000-000038680000}"/>
    <cellStyle name="40% - Accent5 4 2 2 3 2 3" xfId="31278" xr:uid="{00000000-0005-0000-0000-000039680000}"/>
    <cellStyle name="40% - Accent5 4 2 2 3 2 4" xfId="31279" xr:uid="{00000000-0005-0000-0000-00003A680000}"/>
    <cellStyle name="40% - Accent5 4 2 2 3 2 5" xfId="31280" xr:uid="{00000000-0005-0000-0000-00003B680000}"/>
    <cellStyle name="40% - Accent5 4 2 2 3 2_OATT calc" xfId="31281" xr:uid="{00000000-0005-0000-0000-00003C680000}"/>
    <cellStyle name="40% - Accent5 4 2 2 3 3" xfId="31282" xr:uid="{00000000-0005-0000-0000-00003D680000}"/>
    <cellStyle name="40% - Accent5 4 2 2 3 3 2" xfId="31283" xr:uid="{00000000-0005-0000-0000-00003E680000}"/>
    <cellStyle name="40% - Accent5 4 2 2 3 3 2 2" xfId="31284" xr:uid="{00000000-0005-0000-0000-00003F680000}"/>
    <cellStyle name="40% - Accent5 4 2 2 3 3 2 3" xfId="31285" xr:uid="{00000000-0005-0000-0000-000040680000}"/>
    <cellStyle name="40% - Accent5 4 2 2 3 3 2_OATT calc" xfId="31286" xr:uid="{00000000-0005-0000-0000-000041680000}"/>
    <cellStyle name="40% - Accent5 4 2 2 3 3 3" xfId="31287" xr:uid="{00000000-0005-0000-0000-000042680000}"/>
    <cellStyle name="40% - Accent5 4 2 2 3 3 4" xfId="31288" xr:uid="{00000000-0005-0000-0000-000043680000}"/>
    <cellStyle name="40% - Accent5 4 2 2 3 3_OATT calc" xfId="31289" xr:uid="{00000000-0005-0000-0000-000044680000}"/>
    <cellStyle name="40% - Accent5 4 2 2 3 4" xfId="31290" xr:uid="{00000000-0005-0000-0000-000045680000}"/>
    <cellStyle name="40% - Accent5 4 2 2 3 4 2" xfId="31291" xr:uid="{00000000-0005-0000-0000-000046680000}"/>
    <cellStyle name="40% - Accent5 4 2 2 3 4 3" xfId="31292" xr:uid="{00000000-0005-0000-0000-000047680000}"/>
    <cellStyle name="40% - Accent5 4 2 2 3 4_OATT calc" xfId="31293" xr:uid="{00000000-0005-0000-0000-000048680000}"/>
    <cellStyle name="40% - Accent5 4 2 2 3 5" xfId="31294" xr:uid="{00000000-0005-0000-0000-000049680000}"/>
    <cellStyle name="40% - Accent5 4 2 2 3 6" xfId="31295" xr:uid="{00000000-0005-0000-0000-00004A680000}"/>
    <cellStyle name="40% - Accent5 4 2 2 3 7" xfId="31296" xr:uid="{00000000-0005-0000-0000-00004B680000}"/>
    <cellStyle name="40% - Accent5 4 2 2 3 8" xfId="31297" xr:uid="{00000000-0005-0000-0000-00004C680000}"/>
    <cellStyle name="40% - Accent5 4 2 2 3 9" xfId="31298" xr:uid="{00000000-0005-0000-0000-00004D680000}"/>
    <cellStyle name="40% - Accent5 4 2 2 3_OATT calc" xfId="31299" xr:uid="{00000000-0005-0000-0000-00004E680000}"/>
    <cellStyle name="40% - Accent5 4 2 2 4" xfId="5341" xr:uid="{00000000-0005-0000-0000-00004F680000}"/>
    <cellStyle name="40% - Accent5 4 2 2 4 2" xfId="31300" xr:uid="{00000000-0005-0000-0000-000050680000}"/>
    <cellStyle name="40% - Accent5 4 2 2 4 2 2" xfId="31301" xr:uid="{00000000-0005-0000-0000-000051680000}"/>
    <cellStyle name="40% - Accent5 4 2 2 4 2 3" xfId="31302" xr:uid="{00000000-0005-0000-0000-000052680000}"/>
    <cellStyle name="40% - Accent5 4 2 2 4 2_OATT calc" xfId="31303" xr:uid="{00000000-0005-0000-0000-000053680000}"/>
    <cellStyle name="40% - Accent5 4 2 2 4 3" xfId="31304" xr:uid="{00000000-0005-0000-0000-000054680000}"/>
    <cellStyle name="40% - Accent5 4 2 2 4 4" xfId="31305" xr:uid="{00000000-0005-0000-0000-000055680000}"/>
    <cellStyle name="40% - Accent5 4 2 2 4 5" xfId="31306" xr:uid="{00000000-0005-0000-0000-000056680000}"/>
    <cellStyle name="40% - Accent5 4 2 2 4_OATT calc" xfId="31307" xr:uid="{00000000-0005-0000-0000-000057680000}"/>
    <cellStyle name="40% - Accent5 4 2 2 5" xfId="31308" xr:uid="{00000000-0005-0000-0000-000058680000}"/>
    <cellStyle name="40% - Accent5 4 2 2 5 2" xfId="31309" xr:uid="{00000000-0005-0000-0000-000059680000}"/>
    <cellStyle name="40% - Accent5 4 2 2 5 2 2" xfId="31310" xr:uid="{00000000-0005-0000-0000-00005A680000}"/>
    <cellStyle name="40% - Accent5 4 2 2 5 2 3" xfId="31311" xr:uid="{00000000-0005-0000-0000-00005B680000}"/>
    <cellStyle name="40% - Accent5 4 2 2 5 2_OATT calc" xfId="31312" xr:uid="{00000000-0005-0000-0000-00005C680000}"/>
    <cellStyle name="40% - Accent5 4 2 2 5 3" xfId="31313" xr:uid="{00000000-0005-0000-0000-00005D680000}"/>
    <cellStyle name="40% - Accent5 4 2 2 5 4" xfId="31314" xr:uid="{00000000-0005-0000-0000-00005E680000}"/>
    <cellStyle name="40% - Accent5 4 2 2 5_OATT calc" xfId="31315" xr:uid="{00000000-0005-0000-0000-00005F680000}"/>
    <cellStyle name="40% - Accent5 4 2 2 6" xfId="31316" xr:uid="{00000000-0005-0000-0000-000060680000}"/>
    <cellStyle name="40% - Accent5 4 2 2 6 2" xfId="31317" xr:uid="{00000000-0005-0000-0000-000061680000}"/>
    <cellStyle name="40% - Accent5 4 2 2 6 3" xfId="31318" xr:uid="{00000000-0005-0000-0000-000062680000}"/>
    <cellStyle name="40% - Accent5 4 2 2 6_OATT calc" xfId="31319" xr:uid="{00000000-0005-0000-0000-000063680000}"/>
    <cellStyle name="40% - Accent5 4 2 2 7" xfId="31320" xr:uid="{00000000-0005-0000-0000-000064680000}"/>
    <cellStyle name="40% - Accent5 4 2 2 8" xfId="31321" xr:uid="{00000000-0005-0000-0000-000065680000}"/>
    <cellStyle name="40% - Accent5 4 2 2 9" xfId="31322" xr:uid="{00000000-0005-0000-0000-000066680000}"/>
    <cellStyle name="40% - Accent5 4 2 2_OATT calc" xfId="31323" xr:uid="{00000000-0005-0000-0000-000067680000}"/>
    <cellStyle name="40% - Accent5 4 2 3" xfId="3329" xr:uid="{00000000-0005-0000-0000-000068680000}"/>
    <cellStyle name="40% - Accent5 4 2 3 10" xfId="31324" xr:uid="{00000000-0005-0000-0000-000069680000}"/>
    <cellStyle name="40% - Accent5 4 2 3 11" xfId="31325" xr:uid="{00000000-0005-0000-0000-00006A680000}"/>
    <cellStyle name="40% - Accent5 4 2 3 12" xfId="31326" xr:uid="{00000000-0005-0000-0000-00006B680000}"/>
    <cellStyle name="40% - Accent5 4 2 3 2" xfId="3911" xr:uid="{00000000-0005-0000-0000-00006C680000}"/>
    <cellStyle name="40% - Accent5 4 2 3 2 10" xfId="31327" xr:uid="{00000000-0005-0000-0000-00006D680000}"/>
    <cellStyle name="40% - Accent5 4 2 3 2 11" xfId="31328" xr:uid="{00000000-0005-0000-0000-00006E680000}"/>
    <cellStyle name="40% - Accent5 4 2 3 2 2" xfId="5012" xr:uid="{00000000-0005-0000-0000-00006F680000}"/>
    <cellStyle name="40% - Accent5 4 2 3 2 2 10" xfId="31329" xr:uid="{00000000-0005-0000-0000-000070680000}"/>
    <cellStyle name="40% - Accent5 4 2 3 2 2 11" xfId="31330" xr:uid="{00000000-0005-0000-0000-000071680000}"/>
    <cellStyle name="40% - Accent5 4 2 3 2 2 2" xfId="31331" xr:uid="{00000000-0005-0000-0000-000072680000}"/>
    <cellStyle name="40% - Accent5 4 2 3 2 2 2 2" xfId="31332" xr:uid="{00000000-0005-0000-0000-000073680000}"/>
    <cellStyle name="40% - Accent5 4 2 3 2 2 2 2 2" xfId="31333" xr:uid="{00000000-0005-0000-0000-000074680000}"/>
    <cellStyle name="40% - Accent5 4 2 3 2 2 2 2 3" xfId="31334" xr:uid="{00000000-0005-0000-0000-000075680000}"/>
    <cellStyle name="40% - Accent5 4 2 3 2 2 2 2_OATT calc" xfId="31335" xr:uid="{00000000-0005-0000-0000-000076680000}"/>
    <cellStyle name="40% - Accent5 4 2 3 2 2 2 3" xfId="31336" xr:uid="{00000000-0005-0000-0000-000077680000}"/>
    <cellStyle name="40% - Accent5 4 2 3 2 2 2 4" xfId="31337" xr:uid="{00000000-0005-0000-0000-000078680000}"/>
    <cellStyle name="40% - Accent5 4 2 3 2 2 2 5" xfId="31338" xr:uid="{00000000-0005-0000-0000-000079680000}"/>
    <cellStyle name="40% - Accent5 4 2 3 2 2 2_OATT calc" xfId="31339" xr:uid="{00000000-0005-0000-0000-00007A680000}"/>
    <cellStyle name="40% - Accent5 4 2 3 2 2 3" xfId="31340" xr:uid="{00000000-0005-0000-0000-00007B680000}"/>
    <cellStyle name="40% - Accent5 4 2 3 2 2 3 2" xfId="31341" xr:uid="{00000000-0005-0000-0000-00007C680000}"/>
    <cellStyle name="40% - Accent5 4 2 3 2 2 3 2 2" xfId="31342" xr:uid="{00000000-0005-0000-0000-00007D680000}"/>
    <cellStyle name="40% - Accent5 4 2 3 2 2 3 2 3" xfId="31343" xr:uid="{00000000-0005-0000-0000-00007E680000}"/>
    <cellStyle name="40% - Accent5 4 2 3 2 2 3 2_OATT calc" xfId="31344" xr:uid="{00000000-0005-0000-0000-00007F680000}"/>
    <cellStyle name="40% - Accent5 4 2 3 2 2 3 3" xfId="31345" xr:uid="{00000000-0005-0000-0000-000080680000}"/>
    <cellStyle name="40% - Accent5 4 2 3 2 2 3 4" xfId="31346" xr:uid="{00000000-0005-0000-0000-000081680000}"/>
    <cellStyle name="40% - Accent5 4 2 3 2 2 3_OATT calc" xfId="31347" xr:uid="{00000000-0005-0000-0000-000082680000}"/>
    <cellStyle name="40% - Accent5 4 2 3 2 2 4" xfId="31348" xr:uid="{00000000-0005-0000-0000-000083680000}"/>
    <cellStyle name="40% - Accent5 4 2 3 2 2 4 2" xfId="31349" xr:uid="{00000000-0005-0000-0000-000084680000}"/>
    <cellStyle name="40% - Accent5 4 2 3 2 2 4 3" xfId="31350" xr:uid="{00000000-0005-0000-0000-000085680000}"/>
    <cellStyle name="40% - Accent5 4 2 3 2 2 4_OATT calc" xfId="31351" xr:uid="{00000000-0005-0000-0000-000086680000}"/>
    <cellStyle name="40% - Accent5 4 2 3 2 2 5" xfId="31352" xr:uid="{00000000-0005-0000-0000-000087680000}"/>
    <cellStyle name="40% - Accent5 4 2 3 2 2 6" xfId="31353" xr:uid="{00000000-0005-0000-0000-000088680000}"/>
    <cellStyle name="40% - Accent5 4 2 3 2 2 7" xfId="31354" xr:uid="{00000000-0005-0000-0000-000089680000}"/>
    <cellStyle name="40% - Accent5 4 2 3 2 2 8" xfId="31355" xr:uid="{00000000-0005-0000-0000-00008A680000}"/>
    <cellStyle name="40% - Accent5 4 2 3 2 2 9" xfId="31356" xr:uid="{00000000-0005-0000-0000-00008B680000}"/>
    <cellStyle name="40% - Accent5 4 2 3 2 2_OATT calc" xfId="31357" xr:uid="{00000000-0005-0000-0000-00008C680000}"/>
    <cellStyle name="40% - Accent5 4 2 3 2 3" xfId="5967" xr:uid="{00000000-0005-0000-0000-00008D680000}"/>
    <cellStyle name="40% - Accent5 4 2 3 2 3 2" xfId="31358" xr:uid="{00000000-0005-0000-0000-00008E680000}"/>
    <cellStyle name="40% - Accent5 4 2 3 2 3 2 2" xfId="31359" xr:uid="{00000000-0005-0000-0000-00008F680000}"/>
    <cellStyle name="40% - Accent5 4 2 3 2 3 2 3" xfId="31360" xr:uid="{00000000-0005-0000-0000-000090680000}"/>
    <cellStyle name="40% - Accent5 4 2 3 2 3 2_OATT calc" xfId="31361" xr:uid="{00000000-0005-0000-0000-000091680000}"/>
    <cellStyle name="40% - Accent5 4 2 3 2 3 3" xfId="31362" xr:uid="{00000000-0005-0000-0000-000092680000}"/>
    <cellStyle name="40% - Accent5 4 2 3 2 3 4" xfId="31363" xr:uid="{00000000-0005-0000-0000-000093680000}"/>
    <cellStyle name="40% - Accent5 4 2 3 2 3 5" xfId="31364" xr:uid="{00000000-0005-0000-0000-000094680000}"/>
    <cellStyle name="40% - Accent5 4 2 3 2 3_OATT calc" xfId="31365" xr:uid="{00000000-0005-0000-0000-000095680000}"/>
    <cellStyle name="40% - Accent5 4 2 3 2 4" xfId="31366" xr:uid="{00000000-0005-0000-0000-000096680000}"/>
    <cellStyle name="40% - Accent5 4 2 3 2 4 2" xfId="31367" xr:uid="{00000000-0005-0000-0000-000097680000}"/>
    <cellStyle name="40% - Accent5 4 2 3 2 4 2 2" xfId="31368" xr:uid="{00000000-0005-0000-0000-000098680000}"/>
    <cellStyle name="40% - Accent5 4 2 3 2 4 2 3" xfId="31369" xr:uid="{00000000-0005-0000-0000-000099680000}"/>
    <cellStyle name="40% - Accent5 4 2 3 2 4 2_OATT calc" xfId="31370" xr:uid="{00000000-0005-0000-0000-00009A680000}"/>
    <cellStyle name="40% - Accent5 4 2 3 2 4 3" xfId="31371" xr:uid="{00000000-0005-0000-0000-00009B680000}"/>
    <cellStyle name="40% - Accent5 4 2 3 2 4 4" xfId="31372" xr:uid="{00000000-0005-0000-0000-00009C680000}"/>
    <cellStyle name="40% - Accent5 4 2 3 2 4_OATT calc" xfId="31373" xr:uid="{00000000-0005-0000-0000-00009D680000}"/>
    <cellStyle name="40% - Accent5 4 2 3 2 5" xfId="31374" xr:uid="{00000000-0005-0000-0000-00009E680000}"/>
    <cellStyle name="40% - Accent5 4 2 3 2 5 2" xfId="31375" xr:uid="{00000000-0005-0000-0000-00009F680000}"/>
    <cellStyle name="40% - Accent5 4 2 3 2 5 3" xfId="31376" xr:uid="{00000000-0005-0000-0000-0000A0680000}"/>
    <cellStyle name="40% - Accent5 4 2 3 2 5_OATT calc" xfId="31377" xr:uid="{00000000-0005-0000-0000-0000A1680000}"/>
    <cellStyle name="40% - Accent5 4 2 3 2 6" xfId="31378" xr:uid="{00000000-0005-0000-0000-0000A2680000}"/>
    <cellStyle name="40% - Accent5 4 2 3 2 7" xfId="31379" xr:uid="{00000000-0005-0000-0000-0000A3680000}"/>
    <cellStyle name="40% - Accent5 4 2 3 2 8" xfId="31380" xr:uid="{00000000-0005-0000-0000-0000A4680000}"/>
    <cellStyle name="40% - Accent5 4 2 3 2 9" xfId="31381" xr:uid="{00000000-0005-0000-0000-0000A5680000}"/>
    <cellStyle name="40% - Accent5 4 2 3 2_OATT calc" xfId="31382" xr:uid="{00000000-0005-0000-0000-0000A6680000}"/>
    <cellStyle name="40% - Accent5 4 2 3 3" xfId="4594" xr:uid="{00000000-0005-0000-0000-0000A7680000}"/>
    <cellStyle name="40% - Accent5 4 2 3 3 10" xfId="31383" xr:uid="{00000000-0005-0000-0000-0000A8680000}"/>
    <cellStyle name="40% - Accent5 4 2 3 3 11" xfId="31384" xr:uid="{00000000-0005-0000-0000-0000A9680000}"/>
    <cellStyle name="40% - Accent5 4 2 3 3 2" xfId="31385" xr:uid="{00000000-0005-0000-0000-0000AA680000}"/>
    <cellStyle name="40% - Accent5 4 2 3 3 2 2" xfId="31386" xr:uid="{00000000-0005-0000-0000-0000AB680000}"/>
    <cellStyle name="40% - Accent5 4 2 3 3 2 2 2" xfId="31387" xr:uid="{00000000-0005-0000-0000-0000AC680000}"/>
    <cellStyle name="40% - Accent5 4 2 3 3 2 2 3" xfId="31388" xr:uid="{00000000-0005-0000-0000-0000AD680000}"/>
    <cellStyle name="40% - Accent5 4 2 3 3 2 2_OATT calc" xfId="31389" xr:uid="{00000000-0005-0000-0000-0000AE680000}"/>
    <cellStyle name="40% - Accent5 4 2 3 3 2 3" xfId="31390" xr:uid="{00000000-0005-0000-0000-0000AF680000}"/>
    <cellStyle name="40% - Accent5 4 2 3 3 2 4" xfId="31391" xr:uid="{00000000-0005-0000-0000-0000B0680000}"/>
    <cellStyle name="40% - Accent5 4 2 3 3 2 5" xfId="31392" xr:uid="{00000000-0005-0000-0000-0000B1680000}"/>
    <cellStyle name="40% - Accent5 4 2 3 3 2_OATT calc" xfId="31393" xr:uid="{00000000-0005-0000-0000-0000B2680000}"/>
    <cellStyle name="40% - Accent5 4 2 3 3 3" xfId="31394" xr:uid="{00000000-0005-0000-0000-0000B3680000}"/>
    <cellStyle name="40% - Accent5 4 2 3 3 3 2" xfId="31395" xr:uid="{00000000-0005-0000-0000-0000B4680000}"/>
    <cellStyle name="40% - Accent5 4 2 3 3 3 2 2" xfId="31396" xr:uid="{00000000-0005-0000-0000-0000B5680000}"/>
    <cellStyle name="40% - Accent5 4 2 3 3 3 2 3" xfId="31397" xr:uid="{00000000-0005-0000-0000-0000B6680000}"/>
    <cellStyle name="40% - Accent5 4 2 3 3 3 2_OATT calc" xfId="31398" xr:uid="{00000000-0005-0000-0000-0000B7680000}"/>
    <cellStyle name="40% - Accent5 4 2 3 3 3 3" xfId="31399" xr:uid="{00000000-0005-0000-0000-0000B8680000}"/>
    <cellStyle name="40% - Accent5 4 2 3 3 3 4" xfId="31400" xr:uid="{00000000-0005-0000-0000-0000B9680000}"/>
    <cellStyle name="40% - Accent5 4 2 3 3 3_OATT calc" xfId="31401" xr:uid="{00000000-0005-0000-0000-0000BA680000}"/>
    <cellStyle name="40% - Accent5 4 2 3 3 4" xfId="31402" xr:uid="{00000000-0005-0000-0000-0000BB680000}"/>
    <cellStyle name="40% - Accent5 4 2 3 3 4 2" xfId="31403" xr:uid="{00000000-0005-0000-0000-0000BC680000}"/>
    <cellStyle name="40% - Accent5 4 2 3 3 4 3" xfId="31404" xr:uid="{00000000-0005-0000-0000-0000BD680000}"/>
    <cellStyle name="40% - Accent5 4 2 3 3 4_OATT calc" xfId="31405" xr:uid="{00000000-0005-0000-0000-0000BE680000}"/>
    <cellStyle name="40% - Accent5 4 2 3 3 5" xfId="31406" xr:uid="{00000000-0005-0000-0000-0000BF680000}"/>
    <cellStyle name="40% - Accent5 4 2 3 3 6" xfId="31407" xr:uid="{00000000-0005-0000-0000-0000C0680000}"/>
    <cellStyle name="40% - Accent5 4 2 3 3 7" xfId="31408" xr:uid="{00000000-0005-0000-0000-0000C1680000}"/>
    <cellStyle name="40% - Accent5 4 2 3 3 8" xfId="31409" xr:uid="{00000000-0005-0000-0000-0000C2680000}"/>
    <cellStyle name="40% - Accent5 4 2 3 3 9" xfId="31410" xr:uid="{00000000-0005-0000-0000-0000C3680000}"/>
    <cellStyle name="40% - Accent5 4 2 3 3_OATT calc" xfId="31411" xr:uid="{00000000-0005-0000-0000-0000C4680000}"/>
    <cellStyle name="40% - Accent5 4 2 3 4" xfId="5494" xr:uid="{00000000-0005-0000-0000-0000C5680000}"/>
    <cellStyle name="40% - Accent5 4 2 3 4 2" xfId="31412" xr:uid="{00000000-0005-0000-0000-0000C6680000}"/>
    <cellStyle name="40% - Accent5 4 2 3 4 2 2" xfId="31413" xr:uid="{00000000-0005-0000-0000-0000C7680000}"/>
    <cellStyle name="40% - Accent5 4 2 3 4 2 3" xfId="31414" xr:uid="{00000000-0005-0000-0000-0000C8680000}"/>
    <cellStyle name="40% - Accent5 4 2 3 4 2_OATT calc" xfId="31415" xr:uid="{00000000-0005-0000-0000-0000C9680000}"/>
    <cellStyle name="40% - Accent5 4 2 3 4 3" xfId="31416" xr:uid="{00000000-0005-0000-0000-0000CA680000}"/>
    <cellStyle name="40% - Accent5 4 2 3 4 4" xfId="31417" xr:uid="{00000000-0005-0000-0000-0000CB680000}"/>
    <cellStyle name="40% - Accent5 4 2 3 4 5" xfId="31418" xr:uid="{00000000-0005-0000-0000-0000CC680000}"/>
    <cellStyle name="40% - Accent5 4 2 3 4_OATT calc" xfId="31419" xr:uid="{00000000-0005-0000-0000-0000CD680000}"/>
    <cellStyle name="40% - Accent5 4 2 3 5" xfId="31420" xr:uid="{00000000-0005-0000-0000-0000CE680000}"/>
    <cellStyle name="40% - Accent5 4 2 3 5 2" xfId="31421" xr:uid="{00000000-0005-0000-0000-0000CF680000}"/>
    <cellStyle name="40% - Accent5 4 2 3 5 2 2" xfId="31422" xr:uid="{00000000-0005-0000-0000-0000D0680000}"/>
    <cellStyle name="40% - Accent5 4 2 3 5 2 3" xfId="31423" xr:uid="{00000000-0005-0000-0000-0000D1680000}"/>
    <cellStyle name="40% - Accent5 4 2 3 5 2_OATT calc" xfId="31424" xr:uid="{00000000-0005-0000-0000-0000D2680000}"/>
    <cellStyle name="40% - Accent5 4 2 3 5 3" xfId="31425" xr:uid="{00000000-0005-0000-0000-0000D3680000}"/>
    <cellStyle name="40% - Accent5 4 2 3 5 4" xfId="31426" xr:uid="{00000000-0005-0000-0000-0000D4680000}"/>
    <cellStyle name="40% - Accent5 4 2 3 5_OATT calc" xfId="31427" xr:uid="{00000000-0005-0000-0000-0000D5680000}"/>
    <cellStyle name="40% - Accent5 4 2 3 6" xfId="31428" xr:uid="{00000000-0005-0000-0000-0000D6680000}"/>
    <cellStyle name="40% - Accent5 4 2 3 6 2" xfId="31429" xr:uid="{00000000-0005-0000-0000-0000D7680000}"/>
    <cellStyle name="40% - Accent5 4 2 3 6 3" xfId="31430" xr:uid="{00000000-0005-0000-0000-0000D8680000}"/>
    <cellStyle name="40% - Accent5 4 2 3 6_OATT calc" xfId="31431" xr:uid="{00000000-0005-0000-0000-0000D9680000}"/>
    <cellStyle name="40% - Accent5 4 2 3 7" xfId="31432" xr:uid="{00000000-0005-0000-0000-0000DA680000}"/>
    <cellStyle name="40% - Accent5 4 2 3 8" xfId="31433" xr:uid="{00000000-0005-0000-0000-0000DB680000}"/>
    <cellStyle name="40% - Accent5 4 2 3 9" xfId="31434" xr:uid="{00000000-0005-0000-0000-0000DC680000}"/>
    <cellStyle name="40% - Accent5 4 2 3_OATT calc" xfId="31435" xr:uid="{00000000-0005-0000-0000-0000DD680000}"/>
    <cellStyle name="40% - Accent5 4 2 4" xfId="3641" xr:uid="{00000000-0005-0000-0000-0000DE680000}"/>
    <cellStyle name="40% - Accent5 4 2 4 10" xfId="31436" xr:uid="{00000000-0005-0000-0000-0000DF680000}"/>
    <cellStyle name="40% - Accent5 4 2 4 11" xfId="31437" xr:uid="{00000000-0005-0000-0000-0000E0680000}"/>
    <cellStyle name="40% - Accent5 4 2 4 2" xfId="4742" xr:uid="{00000000-0005-0000-0000-0000E1680000}"/>
    <cellStyle name="40% - Accent5 4 2 4 2 10" xfId="31438" xr:uid="{00000000-0005-0000-0000-0000E2680000}"/>
    <cellStyle name="40% - Accent5 4 2 4 2 11" xfId="31439" xr:uid="{00000000-0005-0000-0000-0000E3680000}"/>
    <cellStyle name="40% - Accent5 4 2 4 2 2" xfId="31440" xr:uid="{00000000-0005-0000-0000-0000E4680000}"/>
    <cellStyle name="40% - Accent5 4 2 4 2 2 2" xfId="31441" xr:uid="{00000000-0005-0000-0000-0000E5680000}"/>
    <cellStyle name="40% - Accent5 4 2 4 2 2 2 2" xfId="31442" xr:uid="{00000000-0005-0000-0000-0000E6680000}"/>
    <cellStyle name="40% - Accent5 4 2 4 2 2 2 3" xfId="31443" xr:uid="{00000000-0005-0000-0000-0000E7680000}"/>
    <cellStyle name="40% - Accent5 4 2 4 2 2 2_OATT calc" xfId="31444" xr:uid="{00000000-0005-0000-0000-0000E8680000}"/>
    <cellStyle name="40% - Accent5 4 2 4 2 2 3" xfId="31445" xr:uid="{00000000-0005-0000-0000-0000E9680000}"/>
    <cellStyle name="40% - Accent5 4 2 4 2 2 4" xfId="31446" xr:uid="{00000000-0005-0000-0000-0000EA680000}"/>
    <cellStyle name="40% - Accent5 4 2 4 2 2 5" xfId="31447" xr:uid="{00000000-0005-0000-0000-0000EB680000}"/>
    <cellStyle name="40% - Accent5 4 2 4 2 2_OATT calc" xfId="31448" xr:uid="{00000000-0005-0000-0000-0000EC680000}"/>
    <cellStyle name="40% - Accent5 4 2 4 2 3" xfId="31449" xr:uid="{00000000-0005-0000-0000-0000ED680000}"/>
    <cellStyle name="40% - Accent5 4 2 4 2 3 2" xfId="31450" xr:uid="{00000000-0005-0000-0000-0000EE680000}"/>
    <cellStyle name="40% - Accent5 4 2 4 2 3 2 2" xfId="31451" xr:uid="{00000000-0005-0000-0000-0000EF680000}"/>
    <cellStyle name="40% - Accent5 4 2 4 2 3 2 3" xfId="31452" xr:uid="{00000000-0005-0000-0000-0000F0680000}"/>
    <cellStyle name="40% - Accent5 4 2 4 2 3 2_OATT calc" xfId="31453" xr:uid="{00000000-0005-0000-0000-0000F1680000}"/>
    <cellStyle name="40% - Accent5 4 2 4 2 3 3" xfId="31454" xr:uid="{00000000-0005-0000-0000-0000F2680000}"/>
    <cellStyle name="40% - Accent5 4 2 4 2 3 4" xfId="31455" xr:uid="{00000000-0005-0000-0000-0000F3680000}"/>
    <cellStyle name="40% - Accent5 4 2 4 2 3_OATT calc" xfId="31456" xr:uid="{00000000-0005-0000-0000-0000F4680000}"/>
    <cellStyle name="40% - Accent5 4 2 4 2 4" xfId="31457" xr:uid="{00000000-0005-0000-0000-0000F5680000}"/>
    <cellStyle name="40% - Accent5 4 2 4 2 4 2" xfId="31458" xr:uid="{00000000-0005-0000-0000-0000F6680000}"/>
    <cellStyle name="40% - Accent5 4 2 4 2 4 3" xfId="31459" xr:uid="{00000000-0005-0000-0000-0000F7680000}"/>
    <cellStyle name="40% - Accent5 4 2 4 2 4_OATT calc" xfId="31460" xr:uid="{00000000-0005-0000-0000-0000F8680000}"/>
    <cellStyle name="40% - Accent5 4 2 4 2 5" xfId="31461" xr:uid="{00000000-0005-0000-0000-0000F9680000}"/>
    <cellStyle name="40% - Accent5 4 2 4 2 6" xfId="31462" xr:uid="{00000000-0005-0000-0000-0000FA680000}"/>
    <cellStyle name="40% - Accent5 4 2 4 2 7" xfId="31463" xr:uid="{00000000-0005-0000-0000-0000FB680000}"/>
    <cellStyle name="40% - Accent5 4 2 4 2 8" xfId="31464" xr:uid="{00000000-0005-0000-0000-0000FC680000}"/>
    <cellStyle name="40% - Accent5 4 2 4 2 9" xfId="31465" xr:uid="{00000000-0005-0000-0000-0000FD680000}"/>
    <cellStyle name="40% - Accent5 4 2 4 2_OATT calc" xfId="31466" xr:uid="{00000000-0005-0000-0000-0000FE680000}"/>
    <cellStyle name="40% - Accent5 4 2 4 3" xfId="5703" xr:uid="{00000000-0005-0000-0000-0000FF680000}"/>
    <cellStyle name="40% - Accent5 4 2 4 3 2" xfId="31467" xr:uid="{00000000-0005-0000-0000-000000690000}"/>
    <cellStyle name="40% - Accent5 4 2 4 3 2 2" xfId="31468" xr:uid="{00000000-0005-0000-0000-000001690000}"/>
    <cellStyle name="40% - Accent5 4 2 4 3 2 3" xfId="31469" xr:uid="{00000000-0005-0000-0000-000002690000}"/>
    <cellStyle name="40% - Accent5 4 2 4 3 2_OATT calc" xfId="31470" xr:uid="{00000000-0005-0000-0000-000003690000}"/>
    <cellStyle name="40% - Accent5 4 2 4 3 3" xfId="31471" xr:uid="{00000000-0005-0000-0000-000004690000}"/>
    <cellStyle name="40% - Accent5 4 2 4 3 4" xfId="31472" xr:uid="{00000000-0005-0000-0000-000005690000}"/>
    <cellStyle name="40% - Accent5 4 2 4 3 5" xfId="31473" xr:uid="{00000000-0005-0000-0000-000006690000}"/>
    <cellStyle name="40% - Accent5 4 2 4 3_OATT calc" xfId="31474" xr:uid="{00000000-0005-0000-0000-000007690000}"/>
    <cellStyle name="40% - Accent5 4 2 4 4" xfId="31475" xr:uid="{00000000-0005-0000-0000-000008690000}"/>
    <cellStyle name="40% - Accent5 4 2 4 4 2" xfId="31476" xr:uid="{00000000-0005-0000-0000-000009690000}"/>
    <cellStyle name="40% - Accent5 4 2 4 4 2 2" xfId="31477" xr:uid="{00000000-0005-0000-0000-00000A690000}"/>
    <cellStyle name="40% - Accent5 4 2 4 4 2 3" xfId="31478" xr:uid="{00000000-0005-0000-0000-00000B690000}"/>
    <cellStyle name="40% - Accent5 4 2 4 4 2_OATT calc" xfId="31479" xr:uid="{00000000-0005-0000-0000-00000C690000}"/>
    <cellStyle name="40% - Accent5 4 2 4 4 3" xfId="31480" xr:uid="{00000000-0005-0000-0000-00000D690000}"/>
    <cellStyle name="40% - Accent5 4 2 4 4 4" xfId="31481" xr:uid="{00000000-0005-0000-0000-00000E690000}"/>
    <cellStyle name="40% - Accent5 4 2 4 4_OATT calc" xfId="31482" xr:uid="{00000000-0005-0000-0000-00000F690000}"/>
    <cellStyle name="40% - Accent5 4 2 4 5" xfId="31483" xr:uid="{00000000-0005-0000-0000-000010690000}"/>
    <cellStyle name="40% - Accent5 4 2 4 5 2" xfId="31484" xr:uid="{00000000-0005-0000-0000-000011690000}"/>
    <cellStyle name="40% - Accent5 4 2 4 5 3" xfId="31485" xr:uid="{00000000-0005-0000-0000-000012690000}"/>
    <cellStyle name="40% - Accent5 4 2 4 5_OATT calc" xfId="31486" xr:uid="{00000000-0005-0000-0000-000013690000}"/>
    <cellStyle name="40% - Accent5 4 2 4 6" xfId="31487" xr:uid="{00000000-0005-0000-0000-000014690000}"/>
    <cellStyle name="40% - Accent5 4 2 4 7" xfId="31488" xr:uid="{00000000-0005-0000-0000-000015690000}"/>
    <cellStyle name="40% - Accent5 4 2 4 8" xfId="31489" xr:uid="{00000000-0005-0000-0000-000016690000}"/>
    <cellStyle name="40% - Accent5 4 2 4 9" xfId="31490" xr:uid="{00000000-0005-0000-0000-000017690000}"/>
    <cellStyle name="40% - Accent5 4 2 4_OATT calc" xfId="31491" xr:uid="{00000000-0005-0000-0000-000018690000}"/>
    <cellStyle name="40% - Accent5 4 2 5" xfId="4324" xr:uid="{00000000-0005-0000-0000-000019690000}"/>
    <cellStyle name="40% - Accent5 4 2 5 10" xfId="31492" xr:uid="{00000000-0005-0000-0000-00001A690000}"/>
    <cellStyle name="40% - Accent5 4 2 5 11" xfId="31493" xr:uid="{00000000-0005-0000-0000-00001B690000}"/>
    <cellStyle name="40% - Accent5 4 2 5 2" xfId="31494" xr:uid="{00000000-0005-0000-0000-00001C690000}"/>
    <cellStyle name="40% - Accent5 4 2 5 2 2" xfId="31495" xr:uid="{00000000-0005-0000-0000-00001D690000}"/>
    <cellStyle name="40% - Accent5 4 2 5 2 2 2" xfId="31496" xr:uid="{00000000-0005-0000-0000-00001E690000}"/>
    <cellStyle name="40% - Accent5 4 2 5 2 2 3" xfId="31497" xr:uid="{00000000-0005-0000-0000-00001F690000}"/>
    <cellStyle name="40% - Accent5 4 2 5 2 2_OATT calc" xfId="31498" xr:uid="{00000000-0005-0000-0000-000020690000}"/>
    <cellStyle name="40% - Accent5 4 2 5 2 3" xfId="31499" xr:uid="{00000000-0005-0000-0000-000021690000}"/>
    <cellStyle name="40% - Accent5 4 2 5 2 4" xfId="31500" xr:uid="{00000000-0005-0000-0000-000022690000}"/>
    <cellStyle name="40% - Accent5 4 2 5 2 5" xfId="31501" xr:uid="{00000000-0005-0000-0000-000023690000}"/>
    <cellStyle name="40% - Accent5 4 2 5 2_OATT calc" xfId="31502" xr:uid="{00000000-0005-0000-0000-000024690000}"/>
    <cellStyle name="40% - Accent5 4 2 5 3" xfId="31503" xr:uid="{00000000-0005-0000-0000-000025690000}"/>
    <cellStyle name="40% - Accent5 4 2 5 3 2" xfId="31504" xr:uid="{00000000-0005-0000-0000-000026690000}"/>
    <cellStyle name="40% - Accent5 4 2 5 3 2 2" xfId="31505" xr:uid="{00000000-0005-0000-0000-000027690000}"/>
    <cellStyle name="40% - Accent5 4 2 5 3 2 3" xfId="31506" xr:uid="{00000000-0005-0000-0000-000028690000}"/>
    <cellStyle name="40% - Accent5 4 2 5 3 2_OATT calc" xfId="31507" xr:uid="{00000000-0005-0000-0000-000029690000}"/>
    <cellStyle name="40% - Accent5 4 2 5 3 3" xfId="31508" xr:uid="{00000000-0005-0000-0000-00002A690000}"/>
    <cellStyle name="40% - Accent5 4 2 5 3 4" xfId="31509" xr:uid="{00000000-0005-0000-0000-00002B690000}"/>
    <cellStyle name="40% - Accent5 4 2 5 3_OATT calc" xfId="31510" xr:uid="{00000000-0005-0000-0000-00002C690000}"/>
    <cellStyle name="40% - Accent5 4 2 5 4" xfId="31511" xr:uid="{00000000-0005-0000-0000-00002D690000}"/>
    <cellStyle name="40% - Accent5 4 2 5 4 2" xfId="31512" xr:uid="{00000000-0005-0000-0000-00002E690000}"/>
    <cellStyle name="40% - Accent5 4 2 5 4 3" xfId="31513" xr:uid="{00000000-0005-0000-0000-00002F690000}"/>
    <cellStyle name="40% - Accent5 4 2 5 4_OATT calc" xfId="31514" xr:uid="{00000000-0005-0000-0000-000030690000}"/>
    <cellStyle name="40% - Accent5 4 2 5 5" xfId="31515" xr:uid="{00000000-0005-0000-0000-000031690000}"/>
    <cellStyle name="40% - Accent5 4 2 5 6" xfId="31516" xr:uid="{00000000-0005-0000-0000-000032690000}"/>
    <cellStyle name="40% - Accent5 4 2 5 7" xfId="31517" xr:uid="{00000000-0005-0000-0000-000033690000}"/>
    <cellStyle name="40% - Accent5 4 2 5 8" xfId="31518" xr:uid="{00000000-0005-0000-0000-000034690000}"/>
    <cellStyle name="40% - Accent5 4 2 5 9" xfId="31519" xr:uid="{00000000-0005-0000-0000-000035690000}"/>
    <cellStyle name="40% - Accent5 4 2 5_OATT calc" xfId="31520" xr:uid="{00000000-0005-0000-0000-000036690000}"/>
    <cellStyle name="40% - Accent5 4 2 6" xfId="5224" xr:uid="{00000000-0005-0000-0000-000037690000}"/>
    <cellStyle name="40% - Accent5 4 2 6 2" xfId="31521" xr:uid="{00000000-0005-0000-0000-000038690000}"/>
    <cellStyle name="40% - Accent5 4 2 6 2 2" xfId="31522" xr:uid="{00000000-0005-0000-0000-000039690000}"/>
    <cellStyle name="40% - Accent5 4 2 6 2 3" xfId="31523" xr:uid="{00000000-0005-0000-0000-00003A690000}"/>
    <cellStyle name="40% - Accent5 4 2 6 2_OATT calc" xfId="31524" xr:uid="{00000000-0005-0000-0000-00003B690000}"/>
    <cellStyle name="40% - Accent5 4 2 6 3" xfId="31525" xr:uid="{00000000-0005-0000-0000-00003C690000}"/>
    <cellStyle name="40% - Accent5 4 2 6 4" xfId="31526" xr:uid="{00000000-0005-0000-0000-00003D690000}"/>
    <cellStyle name="40% - Accent5 4 2 6 5" xfId="31527" xr:uid="{00000000-0005-0000-0000-00003E690000}"/>
    <cellStyle name="40% - Accent5 4 2 6_OATT calc" xfId="31528" xr:uid="{00000000-0005-0000-0000-00003F690000}"/>
    <cellStyle name="40% - Accent5 4 2 7" xfId="31529" xr:uid="{00000000-0005-0000-0000-000040690000}"/>
    <cellStyle name="40% - Accent5 4 2 7 2" xfId="31530" xr:uid="{00000000-0005-0000-0000-000041690000}"/>
    <cellStyle name="40% - Accent5 4 2 7 2 2" xfId="31531" xr:uid="{00000000-0005-0000-0000-000042690000}"/>
    <cellStyle name="40% - Accent5 4 2 7 2 3" xfId="31532" xr:uid="{00000000-0005-0000-0000-000043690000}"/>
    <cellStyle name="40% - Accent5 4 2 7 2_OATT calc" xfId="31533" xr:uid="{00000000-0005-0000-0000-000044690000}"/>
    <cellStyle name="40% - Accent5 4 2 7 3" xfId="31534" xr:uid="{00000000-0005-0000-0000-000045690000}"/>
    <cellStyle name="40% - Accent5 4 2 7 4" xfId="31535" xr:uid="{00000000-0005-0000-0000-000046690000}"/>
    <cellStyle name="40% - Accent5 4 2 7_OATT calc" xfId="31536" xr:uid="{00000000-0005-0000-0000-000047690000}"/>
    <cellStyle name="40% - Accent5 4 2 8" xfId="31537" xr:uid="{00000000-0005-0000-0000-000048690000}"/>
    <cellStyle name="40% - Accent5 4 2 8 2" xfId="31538" xr:uid="{00000000-0005-0000-0000-000049690000}"/>
    <cellStyle name="40% - Accent5 4 2 8 3" xfId="31539" xr:uid="{00000000-0005-0000-0000-00004A690000}"/>
    <cellStyle name="40% - Accent5 4 2 8_OATT calc" xfId="31540" xr:uid="{00000000-0005-0000-0000-00004B690000}"/>
    <cellStyle name="40% - Accent5 4 2 9" xfId="31541" xr:uid="{00000000-0005-0000-0000-00004C690000}"/>
    <cellStyle name="40% - Accent5 4 2_OATT calc" xfId="31542" xr:uid="{00000000-0005-0000-0000-00004D690000}"/>
    <cellStyle name="40% - Accent5 4 3" xfId="3149" xr:uid="{00000000-0005-0000-0000-00004E690000}"/>
    <cellStyle name="40% - Accent5 4 3 10" xfId="31543" xr:uid="{00000000-0005-0000-0000-00004F690000}"/>
    <cellStyle name="40% - Accent5 4 3 11" xfId="31544" xr:uid="{00000000-0005-0000-0000-000050690000}"/>
    <cellStyle name="40% - Accent5 4 3 12" xfId="31545" xr:uid="{00000000-0005-0000-0000-000051690000}"/>
    <cellStyle name="40% - Accent5 4 3 2" xfId="3735" xr:uid="{00000000-0005-0000-0000-000052690000}"/>
    <cellStyle name="40% - Accent5 4 3 2 10" xfId="31546" xr:uid="{00000000-0005-0000-0000-000053690000}"/>
    <cellStyle name="40% - Accent5 4 3 2 11" xfId="31547" xr:uid="{00000000-0005-0000-0000-000054690000}"/>
    <cellStyle name="40% - Accent5 4 3 2 2" xfId="4836" xr:uid="{00000000-0005-0000-0000-000055690000}"/>
    <cellStyle name="40% - Accent5 4 3 2 2 10" xfId="31548" xr:uid="{00000000-0005-0000-0000-000056690000}"/>
    <cellStyle name="40% - Accent5 4 3 2 2 11" xfId="31549" xr:uid="{00000000-0005-0000-0000-000057690000}"/>
    <cellStyle name="40% - Accent5 4 3 2 2 2" xfId="31550" xr:uid="{00000000-0005-0000-0000-000058690000}"/>
    <cellStyle name="40% - Accent5 4 3 2 2 2 2" xfId="31551" xr:uid="{00000000-0005-0000-0000-000059690000}"/>
    <cellStyle name="40% - Accent5 4 3 2 2 2 2 2" xfId="31552" xr:uid="{00000000-0005-0000-0000-00005A690000}"/>
    <cellStyle name="40% - Accent5 4 3 2 2 2 2 3" xfId="31553" xr:uid="{00000000-0005-0000-0000-00005B690000}"/>
    <cellStyle name="40% - Accent5 4 3 2 2 2 2_OATT calc" xfId="31554" xr:uid="{00000000-0005-0000-0000-00005C690000}"/>
    <cellStyle name="40% - Accent5 4 3 2 2 2 3" xfId="31555" xr:uid="{00000000-0005-0000-0000-00005D690000}"/>
    <cellStyle name="40% - Accent5 4 3 2 2 2 4" xfId="31556" xr:uid="{00000000-0005-0000-0000-00005E690000}"/>
    <cellStyle name="40% - Accent5 4 3 2 2 2 5" xfId="31557" xr:uid="{00000000-0005-0000-0000-00005F690000}"/>
    <cellStyle name="40% - Accent5 4 3 2 2 2_OATT calc" xfId="31558" xr:uid="{00000000-0005-0000-0000-000060690000}"/>
    <cellStyle name="40% - Accent5 4 3 2 2 3" xfId="31559" xr:uid="{00000000-0005-0000-0000-000061690000}"/>
    <cellStyle name="40% - Accent5 4 3 2 2 3 2" xfId="31560" xr:uid="{00000000-0005-0000-0000-000062690000}"/>
    <cellStyle name="40% - Accent5 4 3 2 2 3 2 2" xfId="31561" xr:uid="{00000000-0005-0000-0000-000063690000}"/>
    <cellStyle name="40% - Accent5 4 3 2 2 3 2 3" xfId="31562" xr:uid="{00000000-0005-0000-0000-000064690000}"/>
    <cellStyle name="40% - Accent5 4 3 2 2 3 2_OATT calc" xfId="31563" xr:uid="{00000000-0005-0000-0000-000065690000}"/>
    <cellStyle name="40% - Accent5 4 3 2 2 3 3" xfId="31564" xr:uid="{00000000-0005-0000-0000-000066690000}"/>
    <cellStyle name="40% - Accent5 4 3 2 2 3 4" xfId="31565" xr:uid="{00000000-0005-0000-0000-000067690000}"/>
    <cellStyle name="40% - Accent5 4 3 2 2 3_OATT calc" xfId="31566" xr:uid="{00000000-0005-0000-0000-000068690000}"/>
    <cellStyle name="40% - Accent5 4 3 2 2 4" xfId="31567" xr:uid="{00000000-0005-0000-0000-000069690000}"/>
    <cellStyle name="40% - Accent5 4 3 2 2 4 2" xfId="31568" xr:uid="{00000000-0005-0000-0000-00006A690000}"/>
    <cellStyle name="40% - Accent5 4 3 2 2 4 3" xfId="31569" xr:uid="{00000000-0005-0000-0000-00006B690000}"/>
    <cellStyle name="40% - Accent5 4 3 2 2 4_OATT calc" xfId="31570" xr:uid="{00000000-0005-0000-0000-00006C690000}"/>
    <cellStyle name="40% - Accent5 4 3 2 2 5" xfId="31571" xr:uid="{00000000-0005-0000-0000-00006D690000}"/>
    <cellStyle name="40% - Accent5 4 3 2 2 6" xfId="31572" xr:uid="{00000000-0005-0000-0000-00006E690000}"/>
    <cellStyle name="40% - Accent5 4 3 2 2 7" xfId="31573" xr:uid="{00000000-0005-0000-0000-00006F690000}"/>
    <cellStyle name="40% - Accent5 4 3 2 2 8" xfId="31574" xr:uid="{00000000-0005-0000-0000-000070690000}"/>
    <cellStyle name="40% - Accent5 4 3 2 2 9" xfId="31575" xr:uid="{00000000-0005-0000-0000-000071690000}"/>
    <cellStyle name="40% - Accent5 4 3 2 2_OATT calc" xfId="31576" xr:uid="{00000000-0005-0000-0000-000072690000}"/>
    <cellStyle name="40% - Accent5 4 3 2 3" xfId="5795" xr:uid="{00000000-0005-0000-0000-000073690000}"/>
    <cellStyle name="40% - Accent5 4 3 2 3 2" xfId="31577" xr:uid="{00000000-0005-0000-0000-000074690000}"/>
    <cellStyle name="40% - Accent5 4 3 2 3 2 2" xfId="31578" xr:uid="{00000000-0005-0000-0000-000075690000}"/>
    <cellStyle name="40% - Accent5 4 3 2 3 2 3" xfId="31579" xr:uid="{00000000-0005-0000-0000-000076690000}"/>
    <cellStyle name="40% - Accent5 4 3 2 3 2_OATT calc" xfId="31580" xr:uid="{00000000-0005-0000-0000-000077690000}"/>
    <cellStyle name="40% - Accent5 4 3 2 3 3" xfId="31581" xr:uid="{00000000-0005-0000-0000-000078690000}"/>
    <cellStyle name="40% - Accent5 4 3 2 3 4" xfId="31582" xr:uid="{00000000-0005-0000-0000-000079690000}"/>
    <cellStyle name="40% - Accent5 4 3 2 3 5" xfId="31583" xr:uid="{00000000-0005-0000-0000-00007A690000}"/>
    <cellStyle name="40% - Accent5 4 3 2 3_OATT calc" xfId="31584" xr:uid="{00000000-0005-0000-0000-00007B690000}"/>
    <cellStyle name="40% - Accent5 4 3 2 4" xfId="31585" xr:uid="{00000000-0005-0000-0000-00007C690000}"/>
    <cellStyle name="40% - Accent5 4 3 2 4 2" xfId="31586" xr:uid="{00000000-0005-0000-0000-00007D690000}"/>
    <cellStyle name="40% - Accent5 4 3 2 4 2 2" xfId="31587" xr:uid="{00000000-0005-0000-0000-00007E690000}"/>
    <cellStyle name="40% - Accent5 4 3 2 4 2 3" xfId="31588" xr:uid="{00000000-0005-0000-0000-00007F690000}"/>
    <cellStyle name="40% - Accent5 4 3 2 4 2_OATT calc" xfId="31589" xr:uid="{00000000-0005-0000-0000-000080690000}"/>
    <cellStyle name="40% - Accent5 4 3 2 4 3" xfId="31590" xr:uid="{00000000-0005-0000-0000-000081690000}"/>
    <cellStyle name="40% - Accent5 4 3 2 4 4" xfId="31591" xr:uid="{00000000-0005-0000-0000-000082690000}"/>
    <cellStyle name="40% - Accent5 4 3 2 4_OATT calc" xfId="31592" xr:uid="{00000000-0005-0000-0000-000083690000}"/>
    <cellStyle name="40% - Accent5 4 3 2 5" xfId="31593" xr:uid="{00000000-0005-0000-0000-000084690000}"/>
    <cellStyle name="40% - Accent5 4 3 2 5 2" xfId="31594" xr:uid="{00000000-0005-0000-0000-000085690000}"/>
    <cellStyle name="40% - Accent5 4 3 2 5 3" xfId="31595" xr:uid="{00000000-0005-0000-0000-000086690000}"/>
    <cellStyle name="40% - Accent5 4 3 2 5_OATT calc" xfId="31596" xr:uid="{00000000-0005-0000-0000-000087690000}"/>
    <cellStyle name="40% - Accent5 4 3 2 6" xfId="31597" xr:uid="{00000000-0005-0000-0000-000088690000}"/>
    <cellStyle name="40% - Accent5 4 3 2 7" xfId="31598" xr:uid="{00000000-0005-0000-0000-000089690000}"/>
    <cellStyle name="40% - Accent5 4 3 2 8" xfId="31599" xr:uid="{00000000-0005-0000-0000-00008A690000}"/>
    <cellStyle name="40% - Accent5 4 3 2 9" xfId="31600" xr:uid="{00000000-0005-0000-0000-00008B690000}"/>
    <cellStyle name="40% - Accent5 4 3 2_OATT calc" xfId="31601" xr:uid="{00000000-0005-0000-0000-00008C690000}"/>
    <cellStyle name="40% - Accent5 4 3 3" xfId="4418" xr:uid="{00000000-0005-0000-0000-00008D690000}"/>
    <cellStyle name="40% - Accent5 4 3 3 10" xfId="31602" xr:uid="{00000000-0005-0000-0000-00008E690000}"/>
    <cellStyle name="40% - Accent5 4 3 3 11" xfId="31603" xr:uid="{00000000-0005-0000-0000-00008F690000}"/>
    <cellStyle name="40% - Accent5 4 3 3 2" xfId="31604" xr:uid="{00000000-0005-0000-0000-000090690000}"/>
    <cellStyle name="40% - Accent5 4 3 3 2 2" xfId="31605" xr:uid="{00000000-0005-0000-0000-000091690000}"/>
    <cellStyle name="40% - Accent5 4 3 3 2 2 2" xfId="31606" xr:uid="{00000000-0005-0000-0000-000092690000}"/>
    <cellStyle name="40% - Accent5 4 3 3 2 2 3" xfId="31607" xr:uid="{00000000-0005-0000-0000-000093690000}"/>
    <cellStyle name="40% - Accent5 4 3 3 2 2_OATT calc" xfId="31608" xr:uid="{00000000-0005-0000-0000-000094690000}"/>
    <cellStyle name="40% - Accent5 4 3 3 2 3" xfId="31609" xr:uid="{00000000-0005-0000-0000-000095690000}"/>
    <cellStyle name="40% - Accent5 4 3 3 2 4" xfId="31610" xr:uid="{00000000-0005-0000-0000-000096690000}"/>
    <cellStyle name="40% - Accent5 4 3 3 2 5" xfId="31611" xr:uid="{00000000-0005-0000-0000-000097690000}"/>
    <cellStyle name="40% - Accent5 4 3 3 2_OATT calc" xfId="31612" xr:uid="{00000000-0005-0000-0000-000098690000}"/>
    <cellStyle name="40% - Accent5 4 3 3 3" xfId="31613" xr:uid="{00000000-0005-0000-0000-000099690000}"/>
    <cellStyle name="40% - Accent5 4 3 3 3 2" xfId="31614" xr:uid="{00000000-0005-0000-0000-00009A690000}"/>
    <cellStyle name="40% - Accent5 4 3 3 3 2 2" xfId="31615" xr:uid="{00000000-0005-0000-0000-00009B690000}"/>
    <cellStyle name="40% - Accent5 4 3 3 3 2 3" xfId="31616" xr:uid="{00000000-0005-0000-0000-00009C690000}"/>
    <cellStyle name="40% - Accent5 4 3 3 3 2_OATT calc" xfId="31617" xr:uid="{00000000-0005-0000-0000-00009D690000}"/>
    <cellStyle name="40% - Accent5 4 3 3 3 3" xfId="31618" xr:uid="{00000000-0005-0000-0000-00009E690000}"/>
    <cellStyle name="40% - Accent5 4 3 3 3 4" xfId="31619" xr:uid="{00000000-0005-0000-0000-00009F690000}"/>
    <cellStyle name="40% - Accent5 4 3 3 3_OATT calc" xfId="31620" xr:uid="{00000000-0005-0000-0000-0000A0690000}"/>
    <cellStyle name="40% - Accent5 4 3 3 4" xfId="31621" xr:uid="{00000000-0005-0000-0000-0000A1690000}"/>
    <cellStyle name="40% - Accent5 4 3 3 4 2" xfId="31622" xr:uid="{00000000-0005-0000-0000-0000A2690000}"/>
    <cellStyle name="40% - Accent5 4 3 3 4 3" xfId="31623" xr:uid="{00000000-0005-0000-0000-0000A3690000}"/>
    <cellStyle name="40% - Accent5 4 3 3 4_OATT calc" xfId="31624" xr:uid="{00000000-0005-0000-0000-0000A4690000}"/>
    <cellStyle name="40% - Accent5 4 3 3 5" xfId="31625" xr:uid="{00000000-0005-0000-0000-0000A5690000}"/>
    <cellStyle name="40% - Accent5 4 3 3 6" xfId="31626" xr:uid="{00000000-0005-0000-0000-0000A6690000}"/>
    <cellStyle name="40% - Accent5 4 3 3 7" xfId="31627" xr:uid="{00000000-0005-0000-0000-0000A7690000}"/>
    <cellStyle name="40% - Accent5 4 3 3 8" xfId="31628" xr:uid="{00000000-0005-0000-0000-0000A8690000}"/>
    <cellStyle name="40% - Accent5 4 3 3 9" xfId="31629" xr:uid="{00000000-0005-0000-0000-0000A9690000}"/>
    <cellStyle name="40% - Accent5 4 3 3_OATT calc" xfId="31630" xr:uid="{00000000-0005-0000-0000-0000AA690000}"/>
    <cellStyle name="40% - Accent5 4 3 4" xfId="5318" xr:uid="{00000000-0005-0000-0000-0000AB690000}"/>
    <cellStyle name="40% - Accent5 4 3 4 2" xfId="31631" xr:uid="{00000000-0005-0000-0000-0000AC690000}"/>
    <cellStyle name="40% - Accent5 4 3 4 2 2" xfId="31632" xr:uid="{00000000-0005-0000-0000-0000AD690000}"/>
    <cellStyle name="40% - Accent5 4 3 4 2 3" xfId="31633" xr:uid="{00000000-0005-0000-0000-0000AE690000}"/>
    <cellStyle name="40% - Accent5 4 3 4 2_OATT calc" xfId="31634" xr:uid="{00000000-0005-0000-0000-0000AF690000}"/>
    <cellStyle name="40% - Accent5 4 3 4 3" xfId="31635" xr:uid="{00000000-0005-0000-0000-0000B0690000}"/>
    <cellStyle name="40% - Accent5 4 3 4 4" xfId="31636" xr:uid="{00000000-0005-0000-0000-0000B1690000}"/>
    <cellStyle name="40% - Accent5 4 3 4 5" xfId="31637" xr:uid="{00000000-0005-0000-0000-0000B2690000}"/>
    <cellStyle name="40% - Accent5 4 3 4_OATT calc" xfId="31638" xr:uid="{00000000-0005-0000-0000-0000B3690000}"/>
    <cellStyle name="40% - Accent5 4 3 5" xfId="31639" xr:uid="{00000000-0005-0000-0000-0000B4690000}"/>
    <cellStyle name="40% - Accent5 4 3 5 2" xfId="31640" xr:uid="{00000000-0005-0000-0000-0000B5690000}"/>
    <cellStyle name="40% - Accent5 4 3 5 2 2" xfId="31641" xr:uid="{00000000-0005-0000-0000-0000B6690000}"/>
    <cellStyle name="40% - Accent5 4 3 5 2 3" xfId="31642" xr:uid="{00000000-0005-0000-0000-0000B7690000}"/>
    <cellStyle name="40% - Accent5 4 3 5 2_OATT calc" xfId="31643" xr:uid="{00000000-0005-0000-0000-0000B8690000}"/>
    <cellStyle name="40% - Accent5 4 3 5 3" xfId="31644" xr:uid="{00000000-0005-0000-0000-0000B9690000}"/>
    <cellStyle name="40% - Accent5 4 3 5 4" xfId="31645" xr:uid="{00000000-0005-0000-0000-0000BA690000}"/>
    <cellStyle name="40% - Accent5 4 3 5_OATT calc" xfId="31646" xr:uid="{00000000-0005-0000-0000-0000BB690000}"/>
    <cellStyle name="40% - Accent5 4 3 6" xfId="31647" xr:uid="{00000000-0005-0000-0000-0000BC690000}"/>
    <cellStyle name="40% - Accent5 4 3 6 2" xfId="31648" xr:uid="{00000000-0005-0000-0000-0000BD690000}"/>
    <cellStyle name="40% - Accent5 4 3 6 3" xfId="31649" xr:uid="{00000000-0005-0000-0000-0000BE690000}"/>
    <cellStyle name="40% - Accent5 4 3 6_OATT calc" xfId="31650" xr:uid="{00000000-0005-0000-0000-0000BF690000}"/>
    <cellStyle name="40% - Accent5 4 3 7" xfId="31651" xr:uid="{00000000-0005-0000-0000-0000C0690000}"/>
    <cellStyle name="40% - Accent5 4 3 8" xfId="31652" xr:uid="{00000000-0005-0000-0000-0000C1690000}"/>
    <cellStyle name="40% - Accent5 4 3 9" xfId="31653" xr:uid="{00000000-0005-0000-0000-0000C2690000}"/>
    <cellStyle name="40% - Accent5 4 3_OATT calc" xfId="31654" xr:uid="{00000000-0005-0000-0000-0000C3690000}"/>
    <cellStyle name="40% - Accent5 4 4" xfId="3265" xr:uid="{00000000-0005-0000-0000-0000C4690000}"/>
    <cellStyle name="40% - Accent5 4 4 10" xfId="31655" xr:uid="{00000000-0005-0000-0000-0000C5690000}"/>
    <cellStyle name="40% - Accent5 4 4 11" xfId="31656" xr:uid="{00000000-0005-0000-0000-0000C6690000}"/>
    <cellStyle name="40% - Accent5 4 4 12" xfId="31657" xr:uid="{00000000-0005-0000-0000-0000C7690000}"/>
    <cellStyle name="40% - Accent5 4 4 2" xfId="3847" xr:uid="{00000000-0005-0000-0000-0000C8690000}"/>
    <cellStyle name="40% - Accent5 4 4 2 10" xfId="31658" xr:uid="{00000000-0005-0000-0000-0000C9690000}"/>
    <cellStyle name="40% - Accent5 4 4 2 11" xfId="31659" xr:uid="{00000000-0005-0000-0000-0000CA690000}"/>
    <cellStyle name="40% - Accent5 4 4 2 2" xfId="4947" xr:uid="{00000000-0005-0000-0000-0000CB690000}"/>
    <cellStyle name="40% - Accent5 4 4 2 2 10" xfId="31660" xr:uid="{00000000-0005-0000-0000-0000CC690000}"/>
    <cellStyle name="40% - Accent5 4 4 2 2 11" xfId="31661" xr:uid="{00000000-0005-0000-0000-0000CD690000}"/>
    <cellStyle name="40% - Accent5 4 4 2 2 2" xfId="31662" xr:uid="{00000000-0005-0000-0000-0000CE690000}"/>
    <cellStyle name="40% - Accent5 4 4 2 2 2 2" xfId="31663" xr:uid="{00000000-0005-0000-0000-0000CF690000}"/>
    <cellStyle name="40% - Accent5 4 4 2 2 2 2 2" xfId="31664" xr:uid="{00000000-0005-0000-0000-0000D0690000}"/>
    <cellStyle name="40% - Accent5 4 4 2 2 2 2 3" xfId="31665" xr:uid="{00000000-0005-0000-0000-0000D1690000}"/>
    <cellStyle name="40% - Accent5 4 4 2 2 2 2_OATT calc" xfId="31666" xr:uid="{00000000-0005-0000-0000-0000D2690000}"/>
    <cellStyle name="40% - Accent5 4 4 2 2 2 3" xfId="31667" xr:uid="{00000000-0005-0000-0000-0000D3690000}"/>
    <cellStyle name="40% - Accent5 4 4 2 2 2 4" xfId="31668" xr:uid="{00000000-0005-0000-0000-0000D4690000}"/>
    <cellStyle name="40% - Accent5 4 4 2 2 2 5" xfId="31669" xr:uid="{00000000-0005-0000-0000-0000D5690000}"/>
    <cellStyle name="40% - Accent5 4 4 2 2 2_OATT calc" xfId="31670" xr:uid="{00000000-0005-0000-0000-0000D6690000}"/>
    <cellStyle name="40% - Accent5 4 4 2 2 3" xfId="31671" xr:uid="{00000000-0005-0000-0000-0000D7690000}"/>
    <cellStyle name="40% - Accent5 4 4 2 2 3 2" xfId="31672" xr:uid="{00000000-0005-0000-0000-0000D8690000}"/>
    <cellStyle name="40% - Accent5 4 4 2 2 3 2 2" xfId="31673" xr:uid="{00000000-0005-0000-0000-0000D9690000}"/>
    <cellStyle name="40% - Accent5 4 4 2 2 3 2 3" xfId="31674" xr:uid="{00000000-0005-0000-0000-0000DA690000}"/>
    <cellStyle name="40% - Accent5 4 4 2 2 3 2_OATT calc" xfId="31675" xr:uid="{00000000-0005-0000-0000-0000DB690000}"/>
    <cellStyle name="40% - Accent5 4 4 2 2 3 3" xfId="31676" xr:uid="{00000000-0005-0000-0000-0000DC690000}"/>
    <cellStyle name="40% - Accent5 4 4 2 2 3 4" xfId="31677" xr:uid="{00000000-0005-0000-0000-0000DD690000}"/>
    <cellStyle name="40% - Accent5 4 4 2 2 3_OATT calc" xfId="31678" xr:uid="{00000000-0005-0000-0000-0000DE690000}"/>
    <cellStyle name="40% - Accent5 4 4 2 2 4" xfId="31679" xr:uid="{00000000-0005-0000-0000-0000DF690000}"/>
    <cellStyle name="40% - Accent5 4 4 2 2 4 2" xfId="31680" xr:uid="{00000000-0005-0000-0000-0000E0690000}"/>
    <cellStyle name="40% - Accent5 4 4 2 2 4 3" xfId="31681" xr:uid="{00000000-0005-0000-0000-0000E1690000}"/>
    <cellStyle name="40% - Accent5 4 4 2 2 4_OATT calc" xfId="31682" xr:uid="{00000000-0005-0000-0000-0000E2690000}"/>
    <cellStyle name="40% - Accent5 4 4 2 2 5" xfId="31683" xr:uid="{00000000-0005-0000-0000-0000E3690000}"/>
    <cellStyle name="40% - Accent5 4 4 2 2 6" xfId="31684" xr:uid="{00000000-0005-0000-0000-0000E4690000}"/>
    <cellStyle name="40% - Accent5 4 4 2 2 7" xfId="31685" xr:uid="{00000000-0005-0000-0000-0000E5690000}"/>
    <cellStyle name="40% - Accent5 4 4 2 2 8" xfId="31686" xr:uid="{00000000-0005-0000-0000-0000E6690000}"/>
    <cellStyle name="40% - Accent5 4 4 2 2 9" xfId="31687" xr:uid="{00000000-0005-0000-0000-0000E7690000}"/>
    <cellStyle name="40% - Accent5 4 4 2 2_OATT calc" xfId="31688" xr:uid="{00000000-0005-0000-0000-0000E8690000}"/>
    <cellStyle name="40% - Accent5 4 4 2 3" xfId="5903" xr:uid="{00000000-0005-0000-0000-0000E9690000}"/>
    <cellStyle name="40% - Accent5 4 4 2 3 2" xfId="31689" xr:uid="{00000000-0005-0000-0000-0000EA690000}"/>
    <cellStyle name="40% - Accent5 4 4 2 3 2 2" xfId="31690" xr:uid="{00000000-0005-0000-0000-0000EB690000}"/>
    <cellStyle name="40% - Accent5 4 4 2 3 2 3" xfId="31691" xr:uid="{00000000-0005-0000-0000-0000EC690000}"/>
    <cellStyle name="40% - Accent5 4 4 2 3 2_OATT calc" xfId="31692" xr:uid="{00000000-0005-0000-0000-0000ED690000}"/>
    <cellStyle name="40% - Accent5 4 4 2 3 3" xfId="31693" xr:uid="{00000000-0005-0000-0000-0000EE690000}"/>
    <cellStyle name="40% - Accent5 4 4 2 3 4" xfId="31694" xr:uid="{00000000-0005-0000-0000-0000EF690000}"/>
    <cellStyle name="40% - Accent5 4 4 2 3 5" xfId="31695" xr:uid="{00000000-0005-0000-0000-0000F0690000}"/>
    <cellStyle name="40% - Accent5 4 4 2 3_OATT calc" xfId="31696" xr:uid="{00000000-0005-0000-0000-0000F1690000}"/>
    <cellStyle name="40% - Accent5 4 4 2 4" xfId="31697" xr:uid="{00000000-0005-0000-0000-0000F2690000}"/>
    <cellStyle name="40% - Accent5 4 4 2 4 2" xfId="31698" xr:uid="{00000000-0005-0000-0000-0000F3690000}"/>
    <cellStyle name="40% - Accent5 4 4 2 4 2 2" xfId="31699" xr:uid="{00000000-0005-0000-0000-0000F4690000}"/>
    <cellStyle name="40% - Accent5 4 4 2 4 2 3" xfId="31700" xr:uid="{00000000-0005-0000-0000-0000F5690000}"/>
    <cellStyle name="40% - Accent5 4 4 2 4 2_OATT calc" xfId="31701" xr:uid="{00000000-0005-0000-0000-0000F6690000}"/>
    <cellStyle name="40% - Accent5 4 4 2 4 3" xfId="31702" xr:uid="{00000000-0005-0000-0000-0000F7690000}"/>
    <cellStyle name="40% - Accent5 4 4 2 4 4" xfId="31703" xr:uid="{00000000-0005-0000-0000-0000F8690000}"/>
    <cellStyle name="40% - Accent5 4 4 2 4_OATT calc" xfId="31704" xr:uid="{00000000-0005-0000-0000-0000F9690000}"/>
    <cellStyle name="40% - Accent5 4 4 2 5" xfId="31705" xr:uid="{00000000-0005-0000-0000-0000FA690000}"/>
    <cellStyle name="40% - Accent5 4 4 2 5 2" xfId="31706" xr:uid="{00000000-0005-0000-0000-0000FB690000}"/>
    <cellStyle name="40% - Accent5 4 4 2 5 3" xfId="31707" xr:uid="{00000000-0005-0000-0000-0000FC690000}"/>
    <cellStyle name="40% - Accent5 4 4 2 5_OATT calc" xfId="31708" xr:uid="{00000000-0005-0000-0000-0000FD690000}"/>
    <cellStyle name="40% - Accent5 4 4 2 6" xfId="31709" xr:uid="{00000000-0005-0000-0000-0000FE690000}"/>
    <cellStyle name="40% - Accent5 4 4 2 7" xfId="31710" xr:uid="{00000000-0005-0000-0000-0000FF690000}"/>
    <cellStyle name="40% - Accent5 4 4 2 8" xfId="31711" xr:uid="{00000000-0005-0000-0000-0000006A0000}"/>
    <cellStyle name="40% - Accent5 4 4 2 9" xfId="31712" xr:uid="{00000000-0005-0000-0000-0000016A0000}"/>
    <cellStyle name="40% - Accent5 4 4 2_OATT calc" xfId="31713" xr:uid="{00000000-0005-0000-0000-0000026A0000}"/>
    <cellStyle name="40% - Accent5 4 4 3" xfId="4529" xr:uid="{00000000-0005-0000-0000-0000036A0000}"/>
    <cellStyle name="40% - Accent5 4 4 3 10" xfId="31714" xr:uid="{00000000-0005-0000-0000-0000046A0000}"/>
    <cellStyle name="40% - Accent5 4 4 3 11" xfId="31715" xr:uid="{00000000-0005-0000-0000-0000056A0000}"/>
    <cellStyle name="40% - Accent5 4 4 3 2" xfId="31716" xr:uid="{00000000-0005-0000-0000-0000066A0000}"/>
    <cellStyle name="40% - Accent5 4 4 3 2 2" xfId="31717" xr:uid="{00000000-0005-0000-0000-0000076A0000}"/>
    <cellStyle name="40% - Accent5 4 4 3 2 2 2" xfId="31718" xr:uid="{00000000-0005-0000-0000-0000086A0000}"/>
    <cellStyle name="40% - Accent5 4 4 3 2 2 3" xfId="31719" xr:uid="{00000000-0005-0000-0000-0000096A0000}"/>
    <cellStyle name="40% - Accent5 4 4 3 2 2_OATT calc" xfId="31720" xr:uid="{00000000-0005-0000-0000-00000A6A0000}"/>
    <cellStyle name="40% - Accent5 4 4 3 2 3" xfId="31721" xr:uid="{00000000-0005-0000-0000-00000B6A0000}"/>
    <cellStyle name="40% - Accent5 4 4 3 2 4" xfId="31722" xr:uid="{00000000-0005-0000-0000-00000C6A0000}"/>
    <cellStyle name="40% - Accent5 4 4 3 2 5" xfId="31723" xr:uid="{00000000-0005-0000-0000-00000D6A0000}"/>
    <cellStyle name="40% - Accent5 4 4 3 2_OATT calc" xfId="31724" xr:uid="{00000000-0005-0000-0000-00000E6A0000}"/>
    <cellStyle name="40% - Accent5 4 4 3 3" xfId="31725" xr:uid="{00000000-0005-0000-0000-00000F6A0000}"/>
    <cellStyle name="40% - Accent5 4 4 3 3 2" xfId="31726" xr:uid="{00000000-0005-0000-0000-0000106A0000}"/>
    <cellStyle name="40% - Accent5 4 4 3 3 2 2" xfId="31727" xr:uid="{00000000-0005-0000-0000-0000116A0000}"/>
    <cellStyle name="40% - Accent5 4 4 3 3 2 3" xfId="31728" xr:uid="{00000000-0005-0000-0000-0000126A0000}"/>
    <cellStyle name="40% - Accent5 4 4 3 3 2_OATT calc" xfId="31729" xr:uid="{00000000-0005-0000-0000-0000136A0000}"/>
    <cellStyle name="40% - Accent5 4 4 3 3 3" xfId="31730" xr:uid="{00000000-0005-0000-0000-0000146A0000}"/>
    <cellStyle name="40% - Accent5 4 4 3 3 4" xfId="31731" xr:uid="{00000000-0005-0000-0000-0000156A0000}"/>
    <cellStyle name="40% - Accent5 4 4 3 3_OATT calc" xfId="31732" xr:uid="{00000000-0005-0000-0000-0000166A0000}"/>
    <cellStyle name="40% - Accent5 4 4 3 4" xfId="31733" xr:uid="{00000000-0005-0000-0000-0000176A0000}"/>
    <cellStyle name="40% - Accent5 4 4 3 4 2" xfId="31734" xr:uid="{00000000-0005-0000-0000-0000186A0000}"/>
    <cellStyle name="40% - Accent5 4 4 3 4 3" xfId="31735" xr:uid="{00000000-0005-0000-0000-0000196A0000}"/>
    <cellStyle name="40% - Accent5 4 4 3 4_OATT calc" xfId="31736" xr:uid="{00000000-0005-0000-0000-00001A6A0000}"/>
    <cellStyle name="40% - Accent5 4 4 3 5" xfId="31737" xr:uid="{00000000-0005-0000-0000-00001B6A0000}"/>
    <cellStyle name="40% - Accent5 4 4 3 6" xfId="31738" xr:uid="{00000000-0005-0000-0000-00001C6A0000}"/>
    <cellStyle name="40% - Accent5 4 4 3 7" xfId="31739" xr:uid="{00000000-0005-0000-0000-00001D6A0000}"/>
    <cellStyle name="40% - Accent5 4 4 3 8" xfId="31740" xr:uid="{00000000-0005-0000-0000-00001E6A0000}"/>
    <cellStyle name="40% - Accent5 4 4 3 9" xfId="31741" xr:uid="{00000000-0005-0000-0000-00001F6A0000}"/>
    <cellStyle name="40% - Accent5 4 4 3_OATT calc" xfId="31742" xr:uid="{00000000-0005-0000-0000-0000206A0000}"/>
    <cellStyle name="40% - Accent5 4 4 4" xfId="5429" xr:uid="{00000000-0005-0000-0000-0000216A0000}"/>
    <cellStyle name="40% - Accent5 4 4 4 2" xfId="31743" xr:uid="{00000000-0005-0000-0000-0000226A0000}"/>
    <cellStyle name="40% - Accent5 4 4 4 2 2" xfId="31744" xr:uid="{00000000-0005-0000-0000-0000236A0000}"/>
    <cellStyle name="40% - Accent5 4 4 4 2 3" xfId="31745" xr:uid="{00000000-0005-0000-0000-0000246A0000}"/>
    <cellStyle name="40% - Accent5 4 4 4 2_OATT calc" xfId="31746" xr:uid="{00000000-0005-0000-0000-0000256A0000}"/>
    <cellStyle name="40% - Accent5 4 4 4 3" xfId="31747" xr:uid="{00000000-0005-0000-0000-0000266A0000}"/>
    <cellStyle name="40% - Accent5 4 4 4 4" xfId="31748" xr:uid="{00000000-0005-0000-0000-0000276A0000}"/>
    <cellStyle name="40% - Accent5 4 4 4 5" xfId="31749" xr:uid="{00000000-0005-0000-0000-0000286A0000}"/>
    <cellStyle name="40% - Accent5 4 4 4_OATT calc" xfId="31750" xr:uid="{00000000-0005-0000-0000-0000296A0000}"/>
    <cellStyle name="40% - Accent5 4 4 5" xfId="31751" xr:uid="{00000000-0005-0000-0000-00002A6A0000}"/>
    <cellStyle name="40% - Accent5 4 4 5 2" xfId="31752" xr:uid="{00000000-0005-0000-0000-00002B6A0000}"/>
    <cellStyle name="40% - Accent5 4 4 5 2 2" xfId="31753" xr:uid="{00000000-0005-0000-0000-00002C6A0000}"/>
    <cellStyle name="40% - Accent5 4 4 5 2 3" xfId="31754" xr:uid="{00000000-0005-0000-0000-00002D6A0000}"/>
    <cellStyle name="40% - Accent5 4 4 5 2_OATT calc" xfId="31755" xr:uid="{00000000-0005-0000-0000-00002E6A0000}"/>
    <cellStyle name="40% - Accent5 4 4 5 3" xfId="31756" xr:uid="{00000000-0005-0000-0000-00002F6A0000}"/>
    <cellStyle name="40% - Accent5 4 4 5 4" xfId="31757" xr:uid="{00000000-0005-0000-0000-0000306A0000}"/>
    <cellStyle name="40% - Accent5 4 4 5_OATT calc" xfId="31758" xr:uid="{00000000-0005-0000-0000-0000316A0000}"/>
    <cellStyle name="40% - Accent5 4 4 6" xfId="31759" xr:uid="{00000000-0005-0000-0000-0000326A0000}"/>
    <cellStyle name="40% - Accent5 4 4 6 2" xfId="31760" xr:uid="{00000000-0005-0000-0000-0000336A0000}"/>
    <cellStyle name="40% - Accent5 4 4 6 3" xfId="31761" xr:uid="{00000000-0005-0000-0000-0000346A0000}"/>
    <cellStyle name="40% - Accent5 4 4 6_OATT calc" xfId="31762" xr:uid="{00000000-0005-0000-0000-0000356A0000}"/>
    <cellStyle name="40% - Accent5 4 4 7" xfId="31763" xr:uid="{00000000-0005-0000-0000-0000366A0000}"/>
    <cellStyle name="40% - Accent5 4 4 8" xfId="31764" xr:uid="{00000000-0005-0000-0000-0000376A0000}"/>
    <cellStyle name="40% - Accent5 4 4 9" xfId="31765" xr:uid="{00000000-0005-0000-0000-0000386A0000}"/>
    <cellStyle name="40% - Accent5 4 4_OATT calc" xfId="31766" xr:uid="{00000000-0005-0000-0000-0000396A0000}"/>
    <cellStyle name="40% - Accent5 4 5" xfId="3581" xr:uid="{00000000-0005-0000-0000-00003A6A0000}"/>
    <cellStyle name="40% - Accent5 4 5 10" xfId="31767" xr:uid="{00000000-0005-0000-0000-00003B6A0000}"/>
    <cellStyle name="40% - Accent5 4 5 11" xfId="31768" xr:uid="{00000000-0005-0000-0000-00003C6A0000}"/>
    <cellStyle name="40% - Accent5 4 5 2" xfId="4685" xr:uid="{00000000-0005-0000-0000-00003D6A0000}"/>
    <cellStyle name="40% - Accent5 4 5 2 10" xfId="31769" xr:uid="{00000000-0005-0000-0000-00003E6A0000}"/>
    <cellStyle name="40% - Accent5 4 5 2 11" xfId="31770" xr:uid="{00000000-0005-0000-0000-00003F6A0000}"/>
    <cellStyle name="40% - Accent5 4 5 2 2" xfId="31771" xr:uid="{00000000-0005-0000-0000-0000406A0000}"/>
    <cellStyle name="40% - Accent5 4 5 2 2 2" xfId="31772" xr:uid="{00000000-0005-0000-0000-0000416A0000}"/>
    <cellStyle name="40% - Accent5 4 5 2 2 2 2" xfId="31773" xr:uid="{00000000-0005-0000-0000-0000426A0000}"/>
    <cellStyle name="40% - Accent5 4 5 2 2 2 3" xfId="31774" xr:uid="{00000000-0005-0000-0000-0000436A0000}"/>
    <cellStyle name="40% - Accent5 4 5 2 2 2_OATT calc" xfId="31775" xr:uid="{00000000-0005-0000-0000-0000446A0000}"/>
    <cellStyle name="40% - Accent5 4 5 2 2 3" xfId="31776" xr:uid="{00000000-0005-0000-0000-0000456A0000}"/>
    <cellStyle name="40% - Accent5 4 5 2 2 4" xfId="31777" xr:uid="{00000000-0005-0000-0000-0000466A0000}"/>
    <cellStyle name="40% - Accent5 4 5 2 2 5" xfId="31778" xr:uid="{00000000-0005-0000-0000-0000476A0000}"/>
    <cellStyle name="40% - Accent5 4 5 2 2_OATT calc" xfId="31779" xr:uid="{00000000-0005-0000-0000-0000486A0000}"/>
    <cellStyle name="40% - Accent5 4 5 2 3" xfId="31780" xr:uid="{00000000-0005-0000-0000-0000496A0000}"/>
    <cellStyle name="40% - Accent5 4 5 2 3 2" xfId="31781" xr:uid="{00000000-0005-0000-0000-00004A6A0000}"/>
    <cellStyle name="40% - Accent5 4 5 2 3 2 2" xfId="31782" xr:uid="{00000000-0005-0000-0000-00004B6A0000}"/>
    <cellStyle name="40% - Accent5 4 5 2 3 2 3" xfId="31783" xr:uid="{00000000-0005-0000-0000-00004C6A0000}"/>
    <cellStyle name="40% - Accent5 4 5 2 3 2_OATT calc" xfId="31784" xr:uid="{00000000-0005-0000-0000-00004D6A0000}"/>
    <cellStyle name="40% - Accent5 4 5 2 3 3" xfId="31785" xr:uid="{00000000-0005-0000-0000-00004E6A0000}"/>
    <cellStyle name="40% - Accent5 4 5 2 3 4" xfId="31786" xr:uid="{00000000-0005-0000-0000-00004F6A0000}"/>
    <cellStyle name="40% - Accent5 4 5 2 3_OATT calc" xfId="31787" xr:uid="{00000000-0005-0000-0000-0000506A0000}"/>
    <cellStyle name="40% - Accent5 4 5 2 4" xfId="31788" xr:uid="{00000000-0005-0000-0000-0000516A0000}"/>
    <cellStyle name="40% - Accent5 4 5 2 4 2" xfId="31789" xr:uid="{00000000-0005-0000-0000-0000526A0000}"/>
    <cellStyle name="40% - Accent5 4 5 2 4 3" xfId="31790" xr:uid="{00000000-0005-0000-0000-0000536A0000}"/>
    <cellStyle name="40% - Accent5 4 5 2 4_OATT calc" xfId="31791" xr:uid="{00000000-0005-0000-0000-0000546A0000}"/>
    <cellStyle name="40% - Accent5 4 5 2 5" xfId="31792" xr:uid="{00000000-0005-0000-0000-0000556A0000}"/>
    <cellStyle name="40% - Accent5 4 5 2 6" xfId="31793" xr:uid="{00000000-0005-0000-0000-0000566A0000}"/>
    <cellStyle name="40% - Accent5 4 5 2 7" xfId="31794" xr:uid="{00000000-0005-0000-0000-0000576A0000}"/>
    <cellStyle name="40% - Accent5 4 5 2 8" xfId="31795" xr:uid="{00000000-0005-0000-0000-0000586A0000}"/>
    <cellStyle name="40% - Accent5 4 5 2 9" xfId="31796" xr:uid="{00000000-0005-0000-0000-0000596A0000}"/>
    <cellStyle name="40% - Accent5 4 5 2_OATT calc" xfId="31797" xr:uid="{00000000-0005-0000-0000-00005A6A0000}"/>
    <cellStyle name="40% - Accent5 4 5 3" xfId="5651" xr:uid="{00000000-0005-0000-0000-00005B6A0000}"/>
    <cellStyle name="40% - Accent5 4 5 3 2" xfId="31798" xr:uid="{00000000-0005-0000-0000-00005C6A0000}"/>
    <cellStyle name="40% - Accent5 4 5 3 2 2" xfId="31799" xr:uid="{00000000-0005-0000-0000-00005D6A0000}"/>
    <cellStyle name="40% - Accent5 4 5 3 2 3" xfId="31800" xr:uid="{00000000-0005-0000-0000-00005E6A0000}"/>
    <cellStyle name="40% - Accent5 4 5 3 2_OATT calc" xfId="31801" xr:uid="{00000000-0005-0000-0000-00005F6A0000}"/>
    <cellStyle name="40% - Accent5 4 5 3 3" xfId="31802" xr:uid="{00000000-0005-0000-0000-0000606A0000}"/>
    <cellStyle name="40% - Accent5 4 5 3 4" xfId="31803" xr:uid="{00000000-0005-0000-0000-0000616A0000}"/>
    <cellStyle name="40% - Accent5 4 5 3 5" xfId="31804" xr:uid="{00000000-0005-0000-0000-0000626A0000}"/>
    <cellStyle name="40% - Accent5 4 5 3_OATT calc" xfId="31805" xr:uid="{00000000-0005-0000-0000-0000636A0000}"/>
    <cellStyle name="40% - Accent5 4 5 4" xfId="31806" xr:uid="{00000000-0005-0000-0000-0000646A0000}"/>
    <cellStyle name="40% - Accent5 4 5 4 2" xfId="31807" xr:uid="{00000000-0005-0000-0000-0000656A0000}"/>
    <cellStyle name="40% - Accent5 4 5 4 2 2" xfId="31808" xr:uid="{00000000-0005-0000-0000-0000666A0000}"/>
    <cellStyle name="40% - Accent5 4 5 4 2 3" xfId="31809" xr:uid="{00000000-0005-0000-0000-0000676A0000}"/>
    <cellStyle name="40% - Accent5 4 5 4 2_OATT calc" xfId="31810" xr:uid="{00000000-0005-0000-0000-0000686A0000}"/>
    <cellStyle name="40% - Accent5 4 5 4 3" xfId="31811" xr:uid="{00000000-0005-0000-0000-0000696A0000}"/>
    <cellStyle name="40% - Accent5 4 5 4 4" xfId="31812" xr:uid="{00000000-0005-0000-0000-00006A6A0000}"/>
    <cellStyle name="40% - Accent5 4 5 4_OATT calc" xfId="31813" xr:uid="{00000000-0005-0000-0000-00006B6A0000}"/>
    <cellStyle name="40% - Accent5 4 5 5" xfId="31814" xr:uid="{00000000-0005-0000-0000-00006C6A0000}"/>
    <cellStyle name="40% - Accent5 4 5 5 2" xfId="31815" xr:uid="{00000000-0005-0000-0000-00006D6A0000}"/>
    <cellStyle name="40% - Accent5 4 5 5 3" xfId="31816" xr:uid="{00000000-0005-0000-0000-00006E6A0000}"/>
    <cellStyle name="40% - Accent5 4 5 5_OATT calc" xfId="31817" xr:uid="{00000000-0005-0000-0000-00006F6A0000}"/>
    <cellStyle name="40% - Accent5 4 5 6" xfId="31818" xr:uid="{00000000-0005-0000-0000-0000706A0000}"/>
    <cellStyle name="40% - Accent5 4 5 7" xfId="31819" xr:uid="{00000000-0005-0000-0000-0000716A0000}"/>
    <cellStyle name="40% - Accent5 4 5 8" xfId="31820" xr:uid="{00000000-0005-0000-0000-0000726A0000}"/>
    <cellStyle name="40% - Accent5 4 5 9" xfId="31821" xr:uid="{00000000-0005-0000-0000-0000736A0000}"/>
    <cellStyle name="40% - Accent5 4 5_OATT calc" xfId="31822" xr:uid="{00000000-0005-0000-0000-0000746A0000}"/>
    <cellStyle name="40% - Accent5 4 6" xfId="4264" xr:uid="{00000000-0005-0000-0000-0000756A0000}"/>
    <cellStyle name="40% - Accent5 4 6 10" xfId="31823" xr:uid="{00000000-0005-0000-0000-0000766A0000}"/>
    <cellStyle name="40% - Accent5 4 6 11" xfId="31824" xr:uid="{00000000-0005-0000-0000-0000776A0000}"/>
    <cellStyle name="40% - Accent5 4 6 2" xfId="31825" xr:uid="{00000000-0005-0000-0000-0000786A0000}"/>
    <cellStyle name="40% - Accent5 4 6 2 2" xfId="31826" xr:uid="{00000000-0005-0000-0000-0000796A0000}"/>
    <cellStyle name="40% - Accent5 4 6 2 2 2" xfId="31827" xr:uid="{00000000-0005-0000-0000-00007A6A0000}"/>
    <cellStyle name="40% - Accent5 4 6 2 2 3" xfId="31828" xr:uid="{00000000-0005-0000-0000-00007B6A0000}"/>
    <cellStyle name="40% - Accent5 4 6 2 2_OATT calc" xfId="31829" xr:uid="{00000000-0005-0000-0000-00007C6A0000}"/>
    <cellStyle name="40% - Accent5 4 6 2 3" xfId="31830" xr:uid="{00000000-0005-0000-0000-00007D6A0000}"/>
    <cellStyle name="40% - Accent5 4 6 2 4" xfId="31831" xr:uid="{00000000-0005-0000-0000-00007E6A0000}"/>
    <cellStyle name="40% - Accent5 4 6 2 5" xfId="31832" xr:uid="{00000000-0005-0000-0000-00007F6A0000}"/>
    <cellStyle name="40% - Accent5 4 6 2_OATT calc" xfId="31833" xr:uid="{00000000-0005-0000-0000-0000806A0000}"/>
    <cellStyle name="40% - Accent5 4 6 3" xfId="31834" xr:uid="{00000000-0005-0000-0000-0000816A0000}"/>
    <cellStyle name="40% - Accent5 4 6 3 2" xfId="31835" xr:uid="{00000000-0005-0000-0000-0000826A0000}"/>
    <cellStyle name="40% - Accent5 4 6 3 2 2" xfId="31836" xr:uid="{00000000-0005-0000-0000-0000836A0000}"/>
    <cellStyle name="40% - Accent5 4 6 3 2 3" xfId="31837" xr:uid="{00000000-0005-0000-0000-0000846A0000}"/>
    <cellStyle name="40% - Accent5 4 6 3 2_OATT calc" xfId="31838" xr:uid="{00000000-0005-0000-0000-0000856A0000}"/>
    <cellStyle name="40% - Accent5 4 6 3 3" xfId="31839" xr:uid="{00000000-0005-0000-0000-0000866A0000}"/>
    <cellStyle name="40% - Accent5 4 6 3 4" xfId="31840" xr:uid="{00000000-0005-0000-0000-0000876A0000}"/>
    <cellStyle name="40% - Accent5 4 6 3_OATT calc" xfId="31841" xr:uid="{00000000-0005-0000-0000-0000886A0000}"/>
    <cellStyle name="40% - Accent5 4 6 4" xfId="31842" xr:uid="{00000000-0005-0000-0000-0000896A0000}"/>
    <cellStyle name="40% - Accent5 4 6 4 2" xfId="31843" xr:uid="{00000000-0005-0000-0000-00008A6A0000}"/>
    <cellStyle name="40% - Accent5 4 6 4 3" xfId="31844" xr:uid="{00000000-0005-0000-0000-00008B6A0000}"/>
    <cellStyle name="40% - Accent5 4 6 4_OATT calc" xfId="31845" xr:uid="{00000000-0005-0000-0000-00008C6A0000}"/>
    <cellStyle name="40% - Accent5 4 6 5" xfId="31846" xr:uid="{00000000-0005-0000-0000-00008D6A0000}"/>
    <cellStyle name="40% - Accent5 4 6 6" xfId="31847" xr:uid="{00000000-0005-0000-0000-00008E6A0000}"/>
    <cellStyle name="40% - Accent5 4 6 7" xfId="31848" xr:uid="{00000000-0005-0000-0000-00008F6A0000}"/>
    <cellStyle name="40% - Accent5 4 6 8" xfId="31849" xr:uid="{00000000-0005-0000-0000-0000906A0000}"/>
    <cellStyle name="40% - Accent5 4 6 9" xfId="31850" xr:uid="{00000000-0005-0000-0000-0000916A0000}"/>
    <cellStyle name="40% - Accent5 4 6_OATT calc" xfId="31851" xr:uid="{00000000-0005-0000-0000-0000926A0000}"/>
    <cellStyle name="40% - Accent5 4 7" xfId="5161" xr:uid="{00000000-0005-0000-0000-0000936A0000}"/>
    <cellStyle name="40% - Accent5 4 7 2" xfId="31852" xr:uid="{00000000-0005-0000-0000-0000946A0000}"/>
    <cellStyle name="40% - Accent5 4 7 2 2" xfId="31853" xr:uid="{00000000-0005-0000-0000-0000956A0000}"/>
    <cellStyle name="40% - Accent5 4 7 2 3" xfId="31854" xr:uid="{00000000-0005-0000-0000-0000966A0000}"/>
    <cellStyle name="40% - Accent5 4 7 2_OATT calc" xfId="31855" xr:uid="{00000000-0005-0000-0000-0000976A0000}"/>
    <cellStyle name="40% - Accent5 4 7 3" xfId="31856" xr:uid="{00000000-0005-0000-0000-0000986A0000}"/>
    <cellStyle name="40% - Accent5 4 7 4" xfId="31857" xr:uid="{00000000-0005-0000-0000-0000996A0000}"/>
    <cellStyle name="40% - Accent5 4 7 5" xfId="31858" xr:uid="{00000000-0005-0000-0000-00009A6A0000}"/>
    <cellStyle name="40% - Accent5 4 7_OATT calc" xfId="31859" xr:uid="{00000000-0005-0000-0000-00009B6A0000}"/>
    <cellStyle name="40% - Accent5 4 8" xfId="2965" xr:uid="{00000000-0005-0000-0000-00009C6A0000}"/>
    <cellStyle name="40% - Accent5 4 8 2" xfId="31860" xr:uid="{00000000-0005-0000-0000-00009D6A0000}"/>
    <cellStyle name="40% - Accent5 4 8 2 2" xfId="31861" xr:uid="{00000000-0005-0000-0000-00009E6A0000}"/>
    <cellStyle name="40% - Accent5 4 8 2 3" xfId="31862" xr:uid="{00000000-0005-0000-0000-00009F6A0000}"/>
    <cellStyle name="40% - Accent5 4 8 2_OATT calc" xfId="31863" xr:uid="{00000000-0005-0000-0000-0000A06A0000}"/>
    <cellStyle name="40% - Accent5 4 8 3" xfId="31864" xr:uid="{00000000-0005-0000-0000-0000A16A0000}"/>
    <cellStyle name="40% - Accent5 4 8 4" xfId="31865" xr:uid="{00000000-0005-0000-0000-0000A26A0000}"/>
    <cellStyle name="40% - Accent5 4 8_OATT calc" xfId="31866" xr:uid="{00000000-0005-0000-0000-0000A36A0000}"/>
    <cellStyle name="40% - Accent5 4 9" xfId="31867" xr:uid="{00000000-0005-0000-0000-0000A46A0000}"/>
    <cellStyle name="40% - Accent5 4 9 2" xfId="31868" xr:uid="{00000000-0005-0000-0000-0000A56A0000}"/>
    <cellStyle name="40% - Accent5 4 9 3" xfId="31869" xr:uid="{00000000-0005-0000-0000-0000A66A0000}"/>
    <cellStyle name="40% - Accent5 4 9_OATT calc" xfId="31870" xr:uid="{00000000-0005-0000-0000-0000A76A0000}"/>
    <cellStyle name="40% - Accent5 4_OATT calc" xfId="31871" xr:uid="{00000000-0005-0000-0000-0000A86A0000}"/>
    <cellStyle name="40% - Accent5 5" xfId="3042" xr:uid="{00000000-0005-0000-0000-0000A96A0000}"/>
    <cellStyle name="40% - Accent5 5 10" xfId="31872" xr:uid="{00000000-0005-0000-0000-0000AA6A0000}"/>
    <cellStyle name="40% - Accent5 5 11" xfId="31873" xr:uid="{00000000-0005-0000-0000-0000AB6A0000}"/>
    <cellStyle name="40% - Accent5 5 12" xfId="31874" xr:uid="{00000000-0005-0000-0000-0000AC6A0000}"/>
    <cellStyle name="40% - Accent5 5 13" xfId="31875" xr:uid="{00000000-0005-0000-0000-0000AD6A0000}"/>
    <cellStyle name="40% - Accent5 5 14" xfId="31876" xr:uid="{00000000-0005-0000-0000-0000AE6A0000}"/>
    <cellStyle name="40% - Accent5 5 2" xfId="3167" xr:uid="{00000000-0005-0000-0000-0000AF6A0000}"/>
    <cellStyle name="40% - Accent5 5 2 10" xfId="31877" xr:uid="{00000000-0005-0000-0000-0000B06A0000}"/>
    <cellStyle name="40% - Accent5 5 2 11" xfId="31878" xr:uid="{00000000-0005-0000-0000-0000B16A0000}"/>
    <cellStyle name="40% - Accent5 5 2 12" xfId="31879" xr:uid="{00000000-0005-0000-0000-0000B26A0000}"/>
    <cellStyle name="40% - Accent5 5 2 2" xfId="3755" xr:uid="{00000000-0005-0000-0000-0000B36A0000}"/>
    <cellStyle name="40% - Accent5 5 2 2 10" xfId="31880" xr:uid="{00000000-0005-0000-0000-0000B46A0000}"/>
    <cellStyle name="40% - Accent5 5 2 2 11" xfId="31881" xr:uid="{00000000-0005-0000-0000-0000B56A0000}"/>
    <cellStyle name="40% - Accent5 5 2 2 2" xfId="4856" xr:uid="{00000000-0005-0000-0000-0000B66A0000}"/>
    <cellStyle name="40% - Accent5 5 2 2 2 10" xfId="31882" xr:uid="{00000000-0005-0000-0000-0000B76A0000}"/>
    <cellStyle name="40% - Accent5 5 2 2 2 11" xfId="31883" xr:uid="{00000000-0005-0000-0000-0000B86A0000}"/>
    <cellStyle name="40% - Accent5 5 2 2 2 2" xfId="31884" xr:uid="{00000000-0005-0000-0000-0000B96A0000}"/>
    <cellStyle name="40% - Accent5 5 2 2 2 2 2" xfId="31885" xr:uid="{00000000-0005-0000-0000-0000BA6A0000}"/>
    <cellStyle name="40% - Accent5 5 2 2 2 2 2 2" xfId="31886" xr:uid="{00000000-0005-0000-0000-0000BB6A0000}"/>
    <cellStyle name="40% - Accent5 5 2 2 2 2 2 3" xfId="31887" xr:uid="{00000000-0005-0000-0000-0000BC6A0000}"/>
    <cellStyle name="40% - Accent5 5 2 2 2 2 2_OATT calc" xfId="31888" xr:uid="{00000000-0005-0000-0000-0000BD6A0000}"/>
    <cellStyle name="40% - Accent5 5 2 2 2 2 3" xfId="31889" xr:uid="{00000000-0005-0000-0000-0000BE6A0000}"/>
    <cellStyle name="40% - Accent5 5 2 2 2 2 4" xfId="31890" xr:uid="{00000000-0005-0000-0000-0000BF6A0000}"/>
    <cellStyle name="40% - Accent5 5 2 2 2 2 5" xfId="31891" xr:uid="{00000000-0005-0000-0000-0000C06A0000}"/>
    <cellStyle name="40% - Accent5 5 2 2 2 2_OATT calc" xfId="31892" xr:uid="{00000000-0005-0000-0000-0000C16A0000}"/>
    <cellStyle name="40% - Accent5 5 2 2 2 3" xfId="31893" xr:uid="{00000000-0005-0000-0000-0000C26A0000}"/>
    <cellStyle name="40% - Accent5 5 2 2 2 3 2" xfId="31894" xr:uid="{00000000-0005-0000-0000-0000C36A0000}"/>
    <cellStyle name="40% - Accent5 5 2 2 2 3 2 2" xfId="31895" xr:uid="{00000000-0005-0000-0000-0000C46A0000}"/>
    <cellStyle name="40% - Accent5 5 2 2 2 3 2 3" xfId="31896" xr:uid="{00000000-0005-0000-0000-0000C56A0000}"/>
    <cellStyle name="40% - Accent5 5 2 2 2 3 2_OATT calc" xfId="31897" xr:uid="{00000000-0005-0000-0000-0000C66A0000}"/>
    <cellStyle name="40% - Accent5 5 2 2 2 3 3" xfId="31898" xr:uid="{00000000-0005-0000-0000-0000C76A0000}"/>
    <cellStyle name="40% - Accent5 5 2 2 2 3 4" xfId="31899" xr:uid="{00000000-0005-0000-0000-0000C86A0000}"/>
    <cellStyle name="40% - Accent5 5 2 2 2 3_OATT calc" xfId="31900" xr:uid="{00000000-0005-0000-0000-0000C96A0000}"/>
    <cellStyle name="40% - Accent5 5 2 2 2 4" xfId="31901" xr:uid="{00000000-0005-0000-0000-0000CA6A0000}"/>
    <cellStyle name="40% - Accent5 5 2 2 2 4 2" xfId="31902" xr:uid="{00000000-0005-0000-0000-0000CB6A0000}"/>
    <cellStyle name="40% - Accent5 5 2 2 2 4 3" xfId="31903" xr:uid="{00000000-0005-0000-0000-0000CC6A0000}"/>
    <cellStyle name="40% - Accent5 5 2 2 2 4_OATT calc" xfId="31904" xr:uid="{00000000-0005-0000-0000-0000CD6A0000}"/>
    <cellStyle name="40% - Accent5 5 2 2 2 5" xfId="31905" xr:uid="{00000000-0005-0000-0000-0000CE6A0000}"/>
    <cellStyle name="40% - Accent5 5 2 2 2 6" xfId="31906" xr:uid="{00000000-0005-0000-0000-0000CF6A0000}"/>
    <cellStyle name="40% - Accent5 5 2 2 2 7" xfId="31907" xr:uid="{00000000-0005-0000-0000-0000D06A0000}"/>
    <cellStyle name="40% - Accent5 5 2 2 2 8" xfId="31908" xr:uid="{00000000-0005-0000-0000-0000D16A0000}"/>
    <cellStyle name="40% - Accent5 5 2 2 2 9" xfId="31909" xr:uid="{00000000-0005-0000-0000-0000D26A0000}"/>
    <cellStyle name="40% - Accent5 5 2 2 2_OATT calc" xfId="31910" xr:uid="{00000000-0005-0000-0000-0000D36A0000}"/>
    <cellStyle name="40% - Accent5 5 2 2 3" xfId="5815" xr:uid="{00000000-0005-0000-0000-0000D46A0000}"/>
    <cellStyle name="40% - Accent5 5 2 2 3 2" xfId="31911" xr:uid="{00000000-0005-0000-0000-0000D56A0000}"/>
    <cellStyle name="40% - Accent5 5 2 2 3 2 2" xfId="31912" xr:uid="{00000000-0005-0000-0000-0000D66A0000}"/>
    <cellStyle name="40% - Accent5 5 2 2 3 2 3" xfId="31913" xr:uid="{00000000-0005-0000-0000-0000D76A0000}"/>
    <cellStyle name="40% - Accent5 5 2 2 3 2_OATT calc" xfId="31914" xr:uid="{00000000-0005-0000-0000-0000D86A0000}"/>
    <cellStyle name="40% - Accent5 5 2 2 3 3" xfId="31915" xr:uid="{00000000-0005-0000-0000-0000D96A0000}"/>
    <cellStyle name="40% - Accent5 5 2 2 3 4" xfId="31916" xr:uid="{00000000-0005-0000-0000-0000DA6A0000}"/>
    <cellStyle name="40% - Accent5 5 2 2 3 5" xfId="31917" xr:uid="{00000000-0005-0000-0000-0000DB6A0000}"/>
    <cellStyle name="40% - Accent5 5 2 2 3_OATT calc" xfId="31918" xr:uid="{00000000-0005-0000-0000-0000DC6A0000}"/>
    <cellStyle name="40% - Accent5 5 2 2 4" xfId="31919" xr:uid="{00000000-0005-0000-0000-0000DD6A0000}"/>
    <cellStyle name="40% - Accent5 5 2 2 4 2" xfId="31920" xr:uid="{00000000-0005-0000-0000-0000DE6A0000}"/>
    <cellStyle name="40% - Accent5 5 2 2 4 2 2" xfId="31921" xr:uid="{00000000-0005-0000-0000-0000DF6A0000}"/>
    <cellStyle name="40% - Accent5 5 2 2 4 2 3" xfId="31922" xr:uid="{00000000-0005-0000-0000-0000E06A0000}"/>
    <cellStyle name="40% - Accent5 5 2 2 4 2_OATT calc" xfId="31923" xr:uid="{00000000-0005-0000-0000-0000E16A0000}"/>
    <cellStyle name="40% - Accent5 5 2 2 4 3" xfId="31924" xr:uid="{00000000-0005-0000-0000-0000E26A0000}"/>
    <cellStyle name="40% - Accent5 5 2 2 4 4" xfId="31925" xr:uid="{00000000-0005-0000-0000-0000E36A0000}"/>
    <cellStyle name="40% - Accent5 5 2 2 4_OATT calc" xfId="31926" xr:uid="{00000000-0005-0000-0000-0000E46A0000}"/>
    <cellStyle name="40% - Accent5 5 2 2 5" xfId="31927" xr:uid="{00000000-0005-0000-0000-0000E56A0000}"/>
    <cellStyle name="40% - Accent5 5 2 2 5 2" xfId="31928" xr:uid="{00000000-0005-0000-0000-0000E66A0000}"/>
    <cellStyle name="40% - Accent5 5 2 2 5 3" xfId="31929" xr:uid="{00000000-0005-0000-0000-0000E76A0000}"/>
    <cellStyle name="40% - Accent5 5 2 2 5_OATT calc" xfId="31930" xr:uid="{00000000-0005-0000-0000-0000E86A0000}"/>
    <cellStyle name="40% - Accent5 5 2 2 6" xfId="31931" xr:uid="{00000000-0005-0000-0000-0000E96A0000}"/>
    <cellStyle name="40% - Accent5 5 2 2 7" xfId="31932" xr:uid="{00000000-0005-0000-0000-0000EA6A0000}"/>
    <cellStyle name="40% - Accent5 5 2 2 8" xfId="31933" xr:uid="{00000000-0005-0000-0000-0000EB6A0000}"/>
    <cellStyle name="40% - Accent5 5 2 2 9" xfId="31934" xr:uid="{00000000-0005-0000-0000-0000EC6A0000}"/>
    <cellStyle name="40% - Accent5 5 2 2_OATT calc" xfId="31935" xr:uid="{00000000-0005-0000-0000-0000ED6A0000}"/>
    <cellStyle name="40% - Accent5 5 2 3" xfId="4438" xr:uid="{00000000-0005-0000-0000-0000EE6A0000}"/>
    <cellStyle name="40% - Accent5 5 2 3 10" xfId="31936" xr:uid="{00000000-0005-0000-0000-0000EF6A0000}"/>
    <cellStyle name="40% - Accent5 5 2 3 11" xfId="31937" xr:uid="{00000000-0005-0000-0000-0000F06A0000}"/>
    <cellStyle name="40% - Accent5 5 2 3 2" xfId="31938" xr:uid="{00000000-0005-0000-0000-0000F16A0000}"/>
    <cellStyle name="40% - Accent5 5 2 3 2 2" xfId="31939" xr:uid="{00000000-0005-0000-0000-0000F26A0000}"/>
    <cellStyle name="40% - Accent5 5 2 3 2 2 2" xfId="31940" xr:uid="{00000000-0005-0000-0000-0000F36A0000}"/>
    <cellStyle name="40% - Accent5 5 2 3 2 2 3" xfId="31941" xr:uid="{00000000-0005-0000-0000-0000F46A0000}"/>
    <cellStyle name="40% - Accent5 5 2 3 2 2_OATT calc" xfId="31942" xr:uid="{00000000-0005-0000-0000-0000F56A0000}"/>
    <cellStyle name="40% - Accent5 5 2 3 2 3" xfId="31943" xr:uid="{00000000-0005-0000-0000-0000F66A0000}"/>
    <cellStyle name="40% - Accent5 5 2 3 2 4" xfId="31944" xr:uid="{00000000-0005-0000-0000-0000F76A0000}"/>
    <cellStyle name="40% - Accent5 5 2 3 2 5" xfId="31945" xr:uid="{00000000-0005-0000-0000-0000F86A0000}"/>
    <cellStyle name="40% - Accent5 5 2 3 2_OATT calc" xfId="31946" xr:uid="{00000000-0005-0000-0000-0000F96A0000}"/>
    <cellStyle name="40% - Accent5 5 2 3 3" xfId="31947" xr:uid="{00000000-0005-0000-0000-0000FA6A0000}"/>
    <cellStyle name="40% - Accent5 5 2 3 3 2" xfId="31948" xr:uid="{00000000-0005-0000-0000-0000FB6A0000}"/>
    <cellStyle name="40% - Accent5 5 2 3 3 2 2" xfId="31949" xr:uid="{00000000-0005-0000-0000-0000FC6A0000}"/>
    <cellStyle name="40% - Accent5 5 2 3 3 2 3" xfId="31950" xr:uid="{00000000-0005-0000-0000-0000FD6A0000}"/>
    <cellStyle name="40% - Accent5 5 2 3 3 2_OATT calc" xfId="31951" xr:uid="{00000000-0005-0000-0000-0000FE6A0000}"/>
    <cellStyle name="40% - Accent5 5 2 3 3 3" xfId="31952" xr:uid="{00000000-0005-0000-0000-0000FF6A0000}"/>
    <cellStyle name="40% - Accent5 5 2 3 3 4" xfId="31953" xr:uid="{00000000-0005-0000-0000-0000006B0000}"/>
    <cellStyle name="40% - Accent5 5 2 3 3_OATT calc" xfId="31954" xr:uid="{00000000-0005-0000-0000-0000016B0000}"/>
    <cellStyle name="40% - Accent5 5 2 3 4" xfId="31955" xr:uid="{00000000-0005-0000-0000-0000026B0000}"/>
    <cellStyle name="40% - Accent5 5 2 3 4 2" xfId="31956" xr:uid="{00000000-0005-0000-0000-0000036B0000}"/>
    <cellStyle name="40% - Accent5 5 2 3 4 3" xfId="31957" xr:uid="{00000000-0005-0000-0000-0000046B0000}"/>
    <cellStyle name="40% - Accent5 5 2 3 4_OATT calc" xfId="31958" xr:uid="{00000000-0005-0000-0000-0000056B0000}"/>
    <cellStyle name="40% - Accent5 5 2 3 5" xfId="31959" xr:uid="{00000000-0005-0000-0000-0000066B0000}"/>
    <cellStyle name="40% - Accent5 5 2 3 6" xfId="31960" xr:uid="{00000000-0005-0000-0000-0000076B0000}"/>
    <cellStyle name="40% - Accent5 5 2 3 7" xfId="31961" xr:uid="{00000000-0005-0000-0000-0000086B0000}"/>
    <cellStyle name="40% - Accent5 5 2 3 8" xfId="31962" xr:uid="{00000000-0005-0000-0000-0000096B0000}"/>
    <cellStyle name="40% - Accent5 5 2 3 9" xfId="31963" xr:uid="{00000000-0005-0000-0000-00000A6B0000}"/>
    <cellStyle name="40% - Accent5 5 2 3_OATT calc" xfId="31964" xr:uid="{00000000-0005-0000-0000-00000B6B0000}"/>
    <cellStyle name="40% - Accent5 5 2 4" xfId="5338" xr:uid="{00000000-0005-0000-0000-00000C6B0000}"/>
    <cellStyle name="40% - Accent5 5 2 4 2" xfId="31965" xr:uid="{00000000-0005-0000-0000-00000D6B0000}"/>
    <cellStyle name="40% - Accent5 5 2 4 2 2" xfId="31966" xr:uid="{00000000-0005-0000-0000-00000E6B0000}"/>
    <cellStyle name="40% - Accent5 5 2 4 2 3" xfId="31967" xr:uid="{00000000-0005-0000-0000-00000F6B0000}"/>
    <cellStyle name="40% - Accent5 5 2 4 2_OATT calc" xfId="31968" xr:uid="{00000000-0005-0000-0000-0000106B0000}"/>
    <cellStyle name="40% - Accent5 5 2 4 3" xfId="31969" xr:uid="{00000000-0005-0000-0000-0000116B0000}"/>
    <cellStyle name="40% - Accent5 5 2 4 4" xfId="31970" xr:uid="{00000000-0005-0000-0000-0000126B0000}"/>
    <cellStyle name="40% - Accent5 5 2 4 5" xfId="31971" xr:uid="{00000000-0005-0000-0000-0000136B0000}"/>
    <cellStyle name="40% - Accent5 5 2 4_OATT calc" xfId="31972" xr:uid="{00000000-0005-0000-0000-0000146B0000}"/>
    <cellStyle name="40% - Accent5 5 2 5" xfId="31973" xr:uid="{00000000-0005-0000-0000-0000156B0000}"/>
    <cellStyle name="40% - Accent5 5 2 5 2" xfId="31974" xr:uid="{00000000-0005-0000-0000-0000166B0000}"/>
    <cellStyle name="40% - Accent5 5 2 5 2 2" xfId="31975" xr:uid="{00000000-0005-0000-0000-0000176B0000}"/>
    <cellStyle name="40% - Accent5 5 2 5 2 3" xfId="31976" xr:uid="{00000000-0005-0000-0000-0000186B0000}"/>
    <cellStyle name="40% - Accent5 5 2 5 2_OATT calc" xfId="31977" xr:uid="{00000000-0005-0000-0000-0000196B0000}"/>
    <cellStyle name="40% - Accent5 5 2 5 3" xfId="31978" xr:uid="{00000000-0005-0000-0000-00001A6B0000}"/>
    <cellStyle name="40% - Accent5 5 2 5 4" xfId="31979" xr:uid="{00000000-0005-0000-0000-00001B6B0000}"/>
    <cellStyle name="40% - Accent5 5 2 5_OATT calc" xfId="31980" xr:uid="{00000000-0005-0000-0000-00001C6B0000}"/>
    <cellStyle name="40% - Accent5 5 2 6" xfId="31981" xr:uid="{00000000-0005-0000-0000-00001D6B0000}"/>
    <cellStyle name="40% - Accent5 5 2 6 2" xfId="31982" xr:uid="{00000000-0005-0000-0000-00001E6B0000}"/>
    <cellStyle name="40% - Accent5 5 2 6 3" xfId="31983" xr:uid="{00000000-0005-0000-0000-00001F6B0000}"/>
    <cellStyle name="40% - Accent5 5 2 6_OATT calc" xfId="31984" xr:uid="{00000000-0005-0000-0000-0000206B0000}"/>
    <cellStyle name="40% - Accent5 5 2 7" xfId="31985" xr:uid="{00000000-0005-0000-0000-0000216B0000}"/>
    <cellStyle name="40% - Accent5 5 2 8" xfId="31986" xr:uid="{00000000-0005-0000-0000-0000226B0000}"/>
    <cellStyle name="40% - Accent5 5 2 9" xfId="31987" xr:uid="{00000000-0005-0000-0000-0000236B0000}"/>
    <cellStyle name="40% - Accent5 5 2_OATT calc" xfId="31988" xr:uid="{00000000-0005-0000-0000-0000246B0000}"/>
    <cellStyle name="40% - Accent5 5 3" xfId="3319" xr:uid="{00000000-0005-0000-0000-0000256B0000}"/>
    <cellStyle name="40% - Accent5 5 3 10" xfId="31989" xr:uid="{00000000-0005-0000-0000-0000266B0000}"/>
    <cellStyle name="40% - Accent5 5 3 11" xfId="31990" xr:uid="{00000000-0005-0000-0000-0000276B0000}"/>
    <cellStyle name="40% - Accent5 5 3 12" xfId="31991" xr:uid="{00000000-0005-0000-0000-0000286B0000}"/>
    <cellStyle name="40% - Accent5 5 3 2" xfId="3901" xr:uid="{00000000-0005-0000-0000-0000296B0000}"/>
    <cellStyle name="40% - Accent5 5 3 2 10" xfId="31992" xr:uid="{00000000-0005-0000-0000-00002A6B0000}"/>
    <cellStyle name="40% - Accent5 5 3 2 11" xfId="31993" xr:uid="{00000000-0005-0000-0000-00002B6B0000}"/>
    <cellStyle name="40% - Accent5 5 3 2 2" xfId="5002" xr:uid="{00000000-0005-0000-0000-00002C6B0000}"/>
    <cellStyle name="40% - Accent5 5 3 2 2 10" xfId="31994" xr:uid="{00000000-0005-0000-0000-00002D6B0000}"/>
    <cellStyle name="40% - Accent5 5 3 2 2 11" xfId="31995" xr:uid="{00000000-0005-0000-0000-00002E6B0000}"/>
    <cellStyle name="40% - Accent5 5 3 2 2 2" xfId="31996" xr:uid="{00000000-0005-0000-0000-00002F6B0000}"/>
    <cellStyle name="40% - Accent5 5 3 2 2 2 2" xfId="31997" xr:uid="{00000000-0005-0000-0000-0000306B0000}"/>
    <cellStyle name="40% - Accent5 5 3 2 2 2 2 2" xfId="31998" xr:uid="{00000000-0005-0000-0000-0000316B0000}"/>
    <cellStyle name="40% - Accent5 5 3 2 2 2 2 3" xfId="31999" xr:uid="{00000000-0005-0000-0000-0000326B0000}"/>
    <cellStyle name="40% - Accent5 5 3 2 2 2 2_OATT calc" xfId="32000" xr:uid="{00000000-0005-0000-0000-0000336B0000}"/>
    <cellStyle name="40% - Accent5 5 3 2 2 2 3" xfId="32001" xr:uid="{00000000-0005-0000-0000-0000346B0000}"/>
    <cellStyle name="40% - Accent5 5 3 2 2 2 4" xfId="32002" xr:uid="{00000000-0005-0000-0000-0000356B0000}"/>
    <cellStyle name="40% - Accent5 5 3 2 2 2 5" xfId="32003" xr:uid="{00000000-0005-0000-0000-0000366B0000}"/>
    <cellStyle name="40% - Accent5 5 3 2 2 2_OATT calc" xfId="32004" xr:uid="{00000000-0005-0000-0000-0000376B0000}"/>
    <cellStyle name="40% - Accent5 5 3 2 2 3" xfId="32005" xr:uid="{00000000-0005-0000-0000-0000386B0000}"/>
    <cellStyle name="40% - Accent5 5 3 2 2 3 2" xfId="32006" xr:uid="{00000000-0005-0000-0000-0000396B0000}"/>
    <cellStyle name="40% - Accent5 5 3 2 2 3 2 2" xfId="32007" xr:uid="{00000000-0005-0000-0000-00003A6B0000}"/>
    <cellStyle name="40% - Accent5 5 3 2 2 3 2 3" xfId="32008" xr:uid="{00000000-0005-0000-0000-00003B6B0000}"/>
    <cellStyle name="40% - Accent5 5 3 2 2 3 2_OATT calc" xfId="32009" xr:uid="{00000000-0005-0000-0000-00003C6B0000}"/>
    <cellStyle name="40% - Accent5 5 3 2 2 3 3" xfId="32010" xr:uid="{00000000-0005-0000-0000-00003D6B0000}"/>
    <cellStyle name="40% - Accent5 5 3 2 2 3 4" xfId="32011" xr:uid="{00000000-0005-0000-0000-00003E6B0000}"/>
    <cellStyle name="40% - Accent5 5 3 2 2 3_OATT calc" xfId="32012" xr:uid="{00000000-0005-0000-0000-00003F6B0000}"/>
    <cellStyle name="40% - Accent5 5 3 2 2 4" xfId="32013" xr:uid="{00000000-0005-0000-0000-0000406B0000}"/>
    <cellStyle name="40% - Accent5 5 3 2 2 4 2" xfId="32014" xr:uid="{00000000-0005-0000-0000-0000416B0000}"/>
    <cellStyle name="40% - Accent5 5 3 2 2 4 3" xfId="32015" xr:uid="{00000000-0005-0000-0000-0000426B0000}"/>
    <cellStyle name="40% - Accent5 5 3 2 2 4_OATT calc" xfId="32016" xr:uid="{00000000-0005-0000-0000-0000436B0000}"/>
    <cellStyle name="40% - Accent5 5 3 2 2 5" xfId="32017" xr:uid="{00000000-0005-0000-0000-0000446B0000}"/>
    <cellStyle name="40% - Accent5 5 3 2 2 6" xfId="32018" xr:uid="{00000000-0005-0000-0000-0000456B0000}"/>
    <cellStyle name="40% - Accent5 5 3 2 2 7" xfId="32019" xr:uid="{00000000-0005-0000-0000-0000466B0000}"/>
    <cellStyle name="40% - Accent5 5 3 2 2 8" xfId="32020" xr:uid="{00000000-0005-0000-0000-0000476B0000}"/>
    <cellStyle name="40% - Accent5 5 3 2 2 9" xfId="32021" xr:uid="{00000000-0005-0000-0000-0000486B0000}"/>
    <cellStyle name="40% - Accent5 5 3 2 2_OATT calc" xfId="32022" xr:uid="{00000000-0005-0000-0000-0000496B0000}"/>
    <cellStyle name="40% - Accent5 5 3 2 3" xfId="5957" xr:uid="{00000000-0005-0000-0000-00004A6B0000}"/>
    <cellStyle name="40% - Accent5 5 3 2 3 2" xfId="32023" xr:uid="{00000000-0005-0000-0000-00004B6B0000}"/>
    <cellStyle name="40% - Accent5 5 3 2 3 2 2" xfId="32024" xr:uid="{00000000-0005-0000-0000-00004C6B0000}"/>
    <cellStyle name="40% - Accent5 5 3 2 3 2 3" xfId="32025" xr:uid="{00000000-0005-0000-0000-00004D6B0000}"/>
    <cellStyle name="40% - Accent5 5 3 2 3 2_OATT calc" xfId="32026" xr:uid="{00000000-0005-0000-0000-00004E6B0000}"/>
    <cellStyle name="40% - Accent5 5 3 2 3 3" xfId="32027" xr:uid="{00000000-0005-0000-0000-00004F6B0000}"/>
    <cellStyle name="40% - Accent5 5 3 2 3 4" xfId="32028" xr:uid="{00000000-0005-0000-0000-0000506B0000}"/>
    <cellStyle name="40% - Accent5 5 3 2 3 5" xfId="32029" xr:uid="{00000000-0005-0000-0000-0000516B0000}"/>
    <cellStyle name="40% - Accent5 5 3 2 3_OATT calc" xfId="32030" xr:uid="{00000000-0005-0000-0000-0000526B0000}"/>
    <cellStyle name="40% - Accent5 5 3 2 4" xfId="32031" xr:uid="{00000000-0005-0000-0000-0000536B0000}"/>
    <cellStyle name="40% - Accent5 5 3 2 4 2" xfId="32032" xr:uid="{00000000-0005-0000-0000-0000546B0000}"/>
    <cellStyle name="40% - Accent5 5 3 2 4 2 2" xfId="32033" xr:uid="{00000000-0005-0000-0000-0000556B0000}"/>
    <cellStyle name="40% - Accent5 5 3 2 4 2 3" xfId="32034" xr:uid="{00000000-0005-0000-0000-0000566B0000}"/>
    <cellStyle name="40% - Accent5 5 3 2 4 2_OATT calc" xfId="32035" xr:uid="{00000000-0005-0000-0000-0000576B0000}"/>
    <cellStyle name="40% - Accent5 5 3 2 4 3" xfId="32036" xr:uid="{00000000-0005-0000-0000-0000586B0000}"/>
    <cellStyle name="40% - Accent5 5 3 2 4 4" xfId="32037" xr:uid="{00000000-0005-0000-0000-0000596B0000}"/>
    <cellStyle name="40% - Accent5 5 3 2 4_OATT calc" xfId="32038" xr:uid="{00000000-0005-0000-0000-00005A6B0000}"/>
    <cellStyle name="40% - Accent5 5 3 2 5" xfId="32039" xr:uid="{00000000-0005-0000-0000-00005B6B0000}"/>
    <cellStyle name="40% - Accent5 5 3 2 5 2" xfId="32040" xr:uid="{00000000-0005-0000-0000-00005C6B0000}"/>
    <cellStyle name="40% - Accent5 5 3 2 5 3" xfId="32041" xr:uid="{00000000-0005-0000-0000-00005D6B0000}"/>
    <cellStyle name="40% - Accent5 5 3 2 5_OATT calc" xfId="32042" xr:uid="{00000000-0005-0000-0000-00005E6B0000}"/>
    <cellStyle name="40% - Accent5 5 3 2 6" xfId="32043" xr:uid="{00000000-0005-0000-0000-00005F6B0000}"/>
    <cellStyle name="40% - Accent5 5 3 2 7" xfId="32044" xr:uid="{00000000-0005-0000-0000-0000606B0000}"/>
    <cellStyle name="40% - Accent5 5 3 2 8" xfId="32045" xr:uid="{00000000-0005-0000-0000-0000616B0000}"/>
    <cellStyle name="40% - Accent5 5 3 2 9" xfId="32046" xr:uid="{00000000-0005-0000-0000-0000626B0000}"/>
    <cellStyle name="40% - Accent5 5 3 2_OATT calc" xfId="32047" xr:uid="{00000000-0005-0000-0000-0000636B0000}"/>
    <cellStyle name="40% - Accent5 5 3 3" xfId="4584" xr:uid="{00000000-0005-0000-0000-0000646B0000}"/>
    <cellStyle name="40% - Accent5 5 3 3 10" xfId="32048" xr:uid="{00000000-0005-0000-0000-0000656B0000}"/>
    <cellStyle name="40% - Accent5 5 3 3 11" xfId="32049" xr:uid="{00000000-0005-0000-0000-0000666B0000}"/>
    <cellStyle name="40% - Accent5 5 3 3 2" xfId="32050" xr:uid="{00000000-0005-0000-0000-0000676B0000}"/>
    <cellStyle name="40% - Accent5 5 3 3 2 2" xfId="32051" xr:uid="{00000000-0005-0000-0000-0000686B0000}"/>
    <cellStyle name="40% - Accent5 5 3 3 2 2 2" xfId="32052" xr:uid="{00000000-0005-0000-0000-0000696B0000}"/>
    <cellStyle name="40% - Accent5 5 3 3 2 2 3" xfId="32053" xr:uid="{00000000-0005-0000-0000-00006A6B0000}"/>
    <cellStyle name="40% - Accent5 5 3 3 2 2_OATT calc" xfId="32054" xr:uid="{00000000-0005-0000-0000-00006B6B0000}"/>
    <cellStyle name="40% - Accent5 5 3 3 2 3" xfId="32055" xr:uid="{00000000-0005-0000-0000-00006C6B0000}"/>
    <cellStyle name="40% - Accent5 5 3 3 2 4" xfId="32056" xr:uid="{00000000-0005-0000-0000-00006D6B0000}"/>
    <cellStyle name="40% - Accent5 5 3 3 2 5" xfId="32057" xr:uid="{00000000-0005-0000-0000-00006E6B0000}"/>
    <cellStyle name="40% - Accent5 5 3 3 2_OATT calc" xfId="32058" xr:uid="{00000000-0005-0000-0000-00006F6B0000}"/>
    <cellStyle name="40% - Accent5 5 3 3 3" xfId="32059" xr:uid="{00000000-0005-0000-0000-0000706B0000}"/>
    <cellStyle name="40% - Accent5 5 3 3 3 2" xfId="32060" xr:uid="{00000000-0005-0000-0000-0000716B0000}"/>
    <cellStyle name="40% - Accent5 5 3 3 3 2 2" xfId="32061" xr:uid="{00000000-0005-0000-0000-0000726B0000}"/>
    <cellStyle name="40% - Accent5 5 3 3 3 2 3" xfId="32062" xr:uid="{00000000-0005-0000-0000-0000736B0000}"/>
    <cellStyle name="40% - Accent5 5 3 3 3 2_OATT calc" xfId="32063" xr:uid="{00000000-0005-0000-0000-0000746B0000}"/>
    <cellStyle name="40% - Accent5 5 3 3 3 3" xfId="32064" xr:uid="{00000000-0005-0000-0000-0000756B0000}"/>
    <cellStyle name="40% - Accent5 5 3 3 3 4" xfId="32065" xr:uid="{00000000-0005-0000-0000-0000766B0000}"/>
    <cellStyle name="40% - Accent5 5 3 3 3_OATT calc" xfId="32066" xr:uid="{00000000-0005-0000-0000-0000776B0000}"/>
    <cellStyle name="40% - Accent5 5 3 3 4" xfId="32067" xr:uid="{00000000-0005-0000-0000-0000786B0000}"/>
    <cellStyle name="40% - Accent5 5 3 3 4 2" xfId="32068" xr:uid="{00000000-0005-0000-0000-0000796B0000}"/>
    <cellStyle name="40% - Accent5 5 3 3 4 3" xfId="32069" xr:uid="{00000000-0005-0000-0000-00007A6B0000}"/>
    <cellStyle name="40% - Accent5 5 3 3 4_OATT calc" xfId="32070" xr:uid="{00000000-0005-0000-0000-00007B6B0000}"/>
    <cellStyle name="40% - Accent5 5 3 3 5" xfId="32071" xr:uid="{00000000-0005-0000-0000-00007C6B0000}"/>
    <cellStyle name="40% - Accent5 5 3 3 6" xfId="32072" xr:uid="{00000000-0005-0000-0000-00007D6B0000}"/>
    <cellStyle name="40% - Accent5 5 3 3 7" xfId="32073" xr:uid="{00000000-0005-0000-0000-00007E6B0000}"/>
    <cellStyle name="40% - Accent5 5 3 3 8" xfId="32074" xr:uid="{00000000-0005-0000-0000-00007F6B0000}"/>
    <cellStyle name="40% - Accent5 5 3 3 9" xfId="32075" xr:uid="{00000000-0005-0000-0000-0000806B0000}"/>
    <cellStyle name="40% - Accent5 5 3 3_OATT calc" xfId="32076" xr:uid="{00000000-0005-0000-0000-0000816B0000}"/>
    <cellStyle name="40% - Accent5 5 3 4" xfId="5484" xr:uid="{00000000-0005-0000-0000-0000826B0000}"/>
    <cellStyle name="40% - Accent5 5 3 4 2" xfId="32077" xr:uid="{00000000-0005-0000-0000-0000836B0000}"/>
    <cellStyle name="40% - Accent5 5 3 4 2 2" xfId="32078" xr:uid="{00000000-0005-0000-0000-0000846B0000}"/>
    <cellStyle name="40% - Accent5 5 3 4 2 3" xfId="32079" xr:uid="{00000000-0005-0000-0000-0000856B0000}"/>
    <cellStyle name="40% - Accent5 5 3 4 2_OATT calc" xfId="32080" xr:uid="{00000000-0005-0000-0000-0000866B0000}"/>
    <cellStyle name="40% - Accent5 5 3 4 3" xfId="32081" xr:uid="{00000000-0005-0000-0000-0000876B0000}"/>
    <cellStyle name="40% - Accent5 5 3 4 4" xfId="32082" xr:uid="{00000000-0005-0000-0000-0000886B0000}"/>
    <cellStyle name="40% - Accent5 5 3 4 5" xfId="32083" xr:uid="{00000000-0005-0000-0000-0000896B0000}"/>
    <cellStyle name="40% - Accent5 5 3 4_OATT calc" xfId="32084" xr:uid="{00000000-0005-0000-0000-00008A6B0000}"/>
    <cellStyle name="40% - Accent5 5 3 5" xfId="32085" xr:uid="{00000000-0005-0000-0000-00008B6B0000}"/>
    <cellStyle name="40% - Accent5 5 3 5 2" xfId="32086" xr:uid="{00000000-0005-0000-0000-00008C6B0000}"/>
    <cellStyle name="40% - Accent5 5 3 5 2 2" xfId="32087" xr:uid="{00000000-0005-0000-0000-00008D6B0000}"/>
    <cellStyle name="40% - Accent5 5 3 5 2 3" xfId="32088" xr:uid="{00000000-0005-0000-0000-00008E6B0000}"/>
    <cellStyle name="40% - Accent5 5 3 5 2_OATT calc" xfId="32089" xr:uid="{00000000-0005-0000-0000-00008F6B0000}"/>
    <cellStyle name="40% - Accent5 5 3 5 3" xfId="32090" xr:uid="{00000000-0005-0000-0000-0000906B0000}"/>
    <cellStyle name="40% - Accent5 5 3 5 4" xfId="32091" xr:uid="{00000000-0005-0000-0000-0000916B0000}"/>
    <cellStyle name="40% - Accent5 5 3 5_OATT calc" xfId="32092" xr:uid="{00000000-0005-0000-0000-0000926B0000}"/>
    <cellStyle name="40% - Accent5 5 3 6" xfId="32093" xr:uid="{00000000-0005-0000-0000-0000936B0000}"/>
    <cellStyle name="40% - Accent5 5 3 6 2" xfId="32094" xr:uid="{00000000-0005-0000-0000-0000946B0000}"/>
    <cellStyle name="40% - Accent5 5 3 6 3" xfId="32095" xr:uid="{00000000-0005-0000-0000-0000956B0000}"/>
    <cellStyle name="40% - Accent5 5 3 6_OATT calc" xfId="32096" xr:uid="{00000000-0005-0000-0000-0000966B0000}"/>
    <cellStyle name="40% - Accent5 5 3 7" xfId="32097" xr:uid="{00000000-0005-0000-0000-0000976B0000}"/>
    <cellStyle name="40% - Accent5 5 3 8" xfId="32098" xr:uid="{00000000-0005-0000-0000-0000986B0000}"/>
    <cellStyle name="40% - Accent5 5 3 9" xfId="32099" xr:uid="{00000000-0005-0000-0000-0000996B0000}"/>
    <cellStyle name="40% - Accent5 5 3_OATT calc" xfId="32100" xr:uid="{00000000-0005-0000-0000-00009A6B0000}"/>
    <cellStyle name="40% - Accent5 5 4" xfId="3631" xr:uid="{00000000-0005-0000-0000-00009B6B0000}"/>
    <cellStyle name="40% - Accent5 5 4 10" xfId="32101" xr:uid="{00000000-0005-0000-0000-00009C6B0000}"/>
    <cellStyle name="40% - Accent5 5 4 11" xfId="32102" xr:uid="{00000000-0005-0000-0000-00009D6B0000}"/>
    <cellStyle name="40% - Accent5 5 4 2" xfId="4732" xr:uid="{00000000-0005-0000-0000-00009E6B0000}"/>
    <cellStyle name="40% - Accent5 5 4 2 10" xfId="32103" xr:uid="{00000000-0005-0000-0000-00009F6B0000}"/>
    <cellStyle name="40% - Accent5 5 4 2 11" xfId="32104" xr:uid="{00000000-0005-0000-0000-0000A06B0000}"/>
    <cellStyle name="40% - Accent5 5 4 2 2" xfId="32105" xr:uid="{00000000-0005-0000-0000-0000A16B0000}"/>
    <cellStyle name="40% - Accent5 5 4 2 2 2" xfId="32106" xr:uid="{00000000-0005-0000-0000-0000A26B0000}"/>
    <cellStyle name="40% - Accent5 5 4 2 2 2 2" xfId="32107" xr:uid="{00000000-0005-0000-0000-0000A36B0000}"/>
    <cellStyle name="40% - Accent5 5 4 2 2 2 3" xfId="32108" xr:uid="{00000000-0005-0000-0000-0000A46B0000}"/>
    <cellStyle name="40% - Accent5 5 4 2 2 2_OATT calc" xfId="32109" xr:uid="{00000000-0005-0000-0000-0000A56B0000}"/>
    <cellStyle name="40% - Accent5 5 4 2 2 3" xfId="32110" xr:uid="{00000000-0005-0000-0000-0000A66B0000}"/>
    <cellStyle name="40% - Accent5 5 4 2 2 4" xfId="32111" xr:uid="{00000000-0005-0000-0000-0000A76B0000}"/>
    <cellStyle name="40% - Accent5 5 4 2 2 5" xfId="32112" xr:uid="{00000000-0005-0000-0000-0000A86B0000}"/>
    <cellStyle name="40% - Accent5 5 4 2 2_OATT calc" xfId="32113" xr:uid="{00000000-0005-0000-0000-0000A96B0000}"/>
    <cellStyle name="40% - Accent5 5 4 2 3" xfId="32114" xr:uid="{00000000-0005-0000-0000-0000AA6B0000}"/>
    <cellStyle name="40% - Accent5 5 4 2 3 2" xfId="32115" xr:uid="{00000000-0005-0000-0000-0000AB6B0000}"/>
    <cellStyle name="40% - Accent5 5 4 2 3 2 2" xfId="32116" xr:uid="{00000000-0005-0000-0000-0000AC6B0000}"/>
    <cellStyle name="40% - Accent5 5 4 2 3 2 3" xfId="32117" xr:uid="{00000000-0005-0000-0000-0000AD6B0000}"/>
    <cellStyle name="40% - Accent5 5 4 2 3 2_OATT calc" xfId="32118" xr:uid="{00000000-0005-0000-0000-0000AE6B0000}"/>
    <cellStyle name="40% - Accent5 5 4 2 3 3" xfId="32119" xr:uid="{00000000-0005-0000-0000-0000AF6B0000}"/>
    <cellStyle name="40% - Accent5 5 4 2 3 4" xfId="32120" xr:uid="{00000000-0005-0000-0000-0000B06B0000}"/>
    <cellStyle name="40% - Accent5 5 4 2 3_OATT calc" xfId="32121" xr:uid="{00000000-0005-0000-0000-0000B16B0000}"/>
    <cellStyle name="40% - Accent5 5 4 2 4" xfId="32122" xr:uid="{00000000-0005-0000-0000-0000B26B0000}"/>
    <cellStyle name="40% - Accent5 5 4 2 4 2" xfId="32123" xr:uid="{00000000-0005-0000-0000-0000B36B0000}"/>
    <cellStyle name="40% - Accent5 5 4 2 4 3" xfId="32124" xr:uid="{00000000-0005-0000-0000-0000B46B0000}"/>
    <cellStyle name="40% - Accent5 5 4 2 4_OATT calc" xfId="32125" xr:uid="{00000000-0005-0000-0000-0000B56B0000}"/>
    <cellStyle name="40% - Accent5 5 4 2 5" xfId="32126" xr:uid="{00000000-0005-0000-0000-0000B66B0000}"/>
    <cellStyle name="40% - Accent5 5 4 2 6" xfId="32127" xr:uid="{00000000-0005-0000-0000-0000B76B0000}"/>
    <cellStyle name="40% - Accent5 5 4 2 7" xfId="32128" xr:uid="{00000000-0005-0000-0000-0000B86B0000}"/>
    <cellStyle name="40% - Accent5 5 4 2 8" xfId="32129" xr:uid="{00000000-0005-0000-0000-0000B96B0000}"/>
    <cellStyle name="40% - Accent5 5 4 2 9" xfId="32130" xr:uid="{00000000-0005-0000-0000-0000BA6B0000}"/>
    <cellStyle name="40% - Accent5 5 4 2_OATT calc" xfId="32131" xr:uid="{00000000-0005-0000-0000-0000BB6B0000}"/>
    <cellStyle name="40% - Accent5 5 4 3" xfId="5693" xr:uid="{00000000-0005-0000-0000-0000BC6B0000}"/>
    <cellStyle name="40% - Accent5 5 4 3 2" xfId="32132" xr:uid="{00000000-0005-0000-0000-0000BD6B0000}"/>
    <cellStyle name="40% - Accent5 5 4 3 2 2" xfId="32133" xr:uid="{00000000-0005-0000-0000-0000BE6B0000}"/>
    <cellStyle name="40% - Accent5 5 4 3 2 3" xfId="32134" xr:uid="{00000000-0005-0000-0000-0000BF6B0000}"/>
    <cellStyle name="40% - Accent5 5 4 3 2_OATT calc" xfId="32135" xr:uid="{00000000-0005-0000-0000-0000C06B0000}"/>
    <cellStyle name="40% - Accent5 5 4 3 3" xfId="32136" xr:uid="{00000000-0005-0000-0000-0000C16B0000}"/>
    <cellStyle name="40% - Accent5 5 4 3 4" xfId="32137" xr:uid="{00000000-0005-0000-0000-0000C26B0000}"/>
    <cellStyle name="40% - Accent5 5 4 3 5" xfId="32138" xr:uid="{00000000-0005-0000-0000-0000C36B0000}"/>
    <cellStyle name="40% - Accent5 5 4 3_OATT calc" xfId="32139" xr:uid="{00000000-0005-0000-0000-0000C46B0000}"/>
    <cellStyle name="40% - Accent5 5 4 4" xfId="32140" xr:uid="{00000000-0005-0000-0000-0000C56B0000}"/>
    <cellStyle name="40% - Accent5 5 4 4 2" xfId="32141" xr:uid="{00000000-0005-0000-0000-0000C66B0000}"/>
    <cellStyle name="40% - Accent5 5 4 4 2 2" xfId="32142" xr:uid="{00000000-0005-0000-0000-0000C76B0000}"/>
    <cellStyle name="40% - Accent5 5 4 4 2 3" xfId="32143" xr:uid="{00000000-0005-0000-0000-0000C86B0000}"/>
    <cellStyle name="40% - Accent5 5 4 4 2_OATT calc" xfId="32144" xr:uid="{00000000-0005-0000-0000-0000C96B0000}"/>
    <cellStyle name="40% - Accent5 5 4 4 3" xfId="32145" xr:uid="{00000000-0005-0000-0000-0000CA6B0000}"/>
    <cellStyle name="40% - Accent5 5 4 4 4" xfId="32146" xr:uid="{00000000-0005-0000-0000-0000CB6B0000}"/>
    <cellStyle name="40% - Accent5 5 4 4_OATT calc" xfId="32147" xr:uid="{00000000-0005-0000-0000-0000CC6B0000}"/>
    <cellStyle name="40% - Accent5 5 4 5" xfId="32148" xr:uid="{00000000-0005-0000-0000-0000CD6B0000}"/>
    <cellStyle name="40% - Accent5 5 4 5 2" xfId="32149" xr:uid="{00000000-0005-0000-0000-0000CE6B0000}"/>
    <cellStyle name="40% - Accent5 5 4 5 3" xfId="32150" xr:uid="{00000000-0005-0000-0000-0000CF6B0000}"/>
    <cellStyle name="40% - Accent5 5 4 5_OATT calc" xfId="32151" xr:uid="{00000000-0005-0000-0000-0000D06B0000}"/>
    <cellStyle name="40% - Accent5 5 4 6" xfId="32152" xr:uid="{00000000-0005-0000-0000-0000D16B0000}"/>
    <cellStyle name="40% - Accent5 5 4 7" xfId="32153" xr:uid="{00000000-0005-0000-0000-0000D26B0000}"/>
    <cellStyle name="40% - Accent5 5 4 8" xfId="32154" xr:uid="{00000000-0005-0000-0000-0000D36B0000}"/>
    <cellStyle name="40% - Accent5 5 4 9" xfId="32155" xr:uid="{00000000-0005-0000-0000-0000D46B0000}"/>
    <cellStyle name="40% - Accent5 5 4_OATT calc" xfId="32156" xr:uid="{00000000-0005-0000-0000-0000D56B0000}"/>
    <cellStyle name="40% - Accent5 5 5" xfId="4314" xr:uid="{00000000-0005-0000-0000-0000D66B0000}"/>
    <cellStyle name="40% - Accent5 5 5 10" xfId="32157" xr:uid="{00000000-0005-0000-0000-0000D76B0000}"/>
    <cellStyle name="40% - Accent5 5 5 11" xfId="32158" xr:uid="{00000000-0005-0000-0000-0000D86B0000}"/>
    <cellStyle name="40% - Accent5 5 5 2" xfId="32159" xr:uid="{00000000-0005-0000-0000-0000D96B0000}"/>
    <cellStyle name="40% - Accent5 5 5 2 2" xfId="32160" xr:uid="{00000000-0005-0000-0000-0000DA6B0000}"/>
    <cellStyle name="40% - Accent5 5 5 2 2 2" xfId="32161" xr:uid="{00000000-0005-0000-0000-0000DB6B0000}"/>
    <cellStyle name="40% - Accent5 5 5 2 2 3" xfId="32162" xr:uid="{00000000-0005-0000-0000-0000DC6B0000}"/>
    <cellStyle name="40% - Accent5 5 5 2 2_OATT calc" xfId="32163" xr:uid="{00000000-0005-0000-0000-0000DD6B0000}"/>
    <cellStyle name="40% - Accent5 5 5 2 3" xfId="32164" xr:uid="{00000000-0005-0000-0000-0000DE6B0000}"/>
    <cellStyle name="40% - Accent5 5 5 2 4" xfId="32165" xr:uid="{00000000-0005-0000-0000-0000DF6B0000}"/>
    <cellStyle name="40% - Accent5 5 5 2 5" xfId="32166" xr:uid="{00000000-0005-0000-0000-0000E06B0000}"/>
    <cellStyle name="40% - Accent5 5 5 2_OATT calc" xfId="32167" xr:uid="{00000000-0005-0000-0000-0000E16B0000}"/>
    <cellStyle name="40% - Accent5 5 5 3" xfId="32168" xr:uid="{00000000-0005-0000-0000-0000E26B0000}"/>
    <cellStyle name="40% - Accent5 5 5 3 2" xfId="32169" xr:uid="{00000000-0005-0000-0000-0000E36B0000}"/>
    <cellStyle name="40% - Accent5 5 5 3 2 2" xfId="32170" xr:uid="{00000000-0005-0000-0000-0000E46B0000}"/>
    <cellStyle name="40% - Accent5 5 5 3 2 3" xfId="32171" xr:uid="{00000000-0005-0000-0000-0000E56B0000}"/>
    <cellStyle name="40% - Accent5 5 5 3 2_OATT calc" xfId="32172" xr:uid="{00000000-0005-0000-0000-0000E66B0000}"/>
    <cellStyle name="40% - Accent5 5 5 3 3" xfId="32173" xr:uid="{00000000-0005-0000-0000-0000E76B0000}"/>
    <cellStyle name="40% - Accent5 5 5 3 4" xfId="32174" xr:uid="{00000000-0005-0000-0000-0000E86B0000}"/>
    <cellStyle name="40% - Accent5 5 5 3_OATT calc" xfId="32175" xr:uid="{00000000-0005-0000-0000-0000E96B0000}"/>
    <cellStyle name="40% - Accent5 5 5 4" xfId="32176" xr:uid="{00000000-0005-0000-0000-0000EA6B0000}"/>
    <cellStyle name="40% - Accent5 5 5 4 2" xfId="32177" xr:uid="{00000000-0005-0000-0000-0000EB6B0000}"/>
    <cellStyle name="40% - Accent5 5 5 4 3" xfId="32178" xr:uid="{00000000-0005-0000-0000-0000EC6B0000}"/>
    <cellStyle name="40% - Accent5 5 5 4_OATT calc" xfId="32179" xr:uid="{00000000-0005-0000-0000-0000ED6B0000}"/>
    <cellStyle name="40% - Accent5 5 5 5" xfId="32180" xr:uid="{00000000-0005-0000-0000-0000EE6B0000}"/>
    <cellStyle name="40% - Accent5 5 5 6" xfId="32181" xr:uid="{00000000-0005-0000-0000-0000EF6B0000}"/>
    <cellStyle name="40% - Accent5 5 5 7" xfId="32182" xr:uid="{00000000-0005-0000-0000-0000F06B0000}"/>
    <cellStyle name="40% - Accent5 5 5 8" xfId="32183" xr:uid="{00000000-0005-0000-0000-0000F16B0000}"/>
    <cellStyle name="40% - Accent5 5 5 9" xfId="32184" xr:uid="{00000000-0005-0000-0000-0000F26B0000}"/>
    <cellStyle name="40% - Accent5 5 5_OATT calc" xfId="32185" xr:uid="{00000000-0005-0000-0000-0000F36B0000}"/>
    <cellStyle name="40% - Accent5 5 6" xfId="5214" xr:uid="{00000000-0005-0000-0000-0000F46B0000}"/>
    <cellStyle name="40% - Accent5 5 6 2" xfId="32186" xr:uid="{00000000-0005-0000-0000-0000F56B0000}"/>
    <cellStyle name="40% - Accent5 5 6 2 2" xfId="32187" xr:uid="{00000000-0005-0000-0000-0000F66B0000}"/>
    <cellStyle name="40% - Accent5 5 6 2 3" xfId="32188" xr:uid="{00000000-0005-0000-0000-0000F76B0000}"/>
    <cellStyle name="40% - Accent5 5 6 2_OATT calc" xfId="32189" xr:uid="{00000000-0005-0000-0000-0000F86B0000}"/>
    <cellStyle name="40% - Accent5 5 6 3" xfId="32190" xr:uid="{00000000-0005-0000-0000-0000F96B0000}"/>
    <cellStyle name="40% - Accent5 5 6 4" xfId="32191" xr:uid="{00000000-0005-0000-0000-0000FA6B0000}"/>
    <cellStyle name="40% - Accent5 5 6 5" xfId="32192" xr:uid="{00000000-0005-0000-0000-0000FB6B0000}"/>
    <cellStyle name="40% - Accent5 5 6_OATT calc" xfId="32193" xr:uid="{00000000-0005-0000-0000-0000FC6B0000}"/>
    <cellStyle name="40% - Accent5 5 7" xfId="32194" xr:uid="{00000000-0005-0000-0000-0000FD6B0000}"/>
    <cellStyle name="40% - Accent5 5 7 2" xfId="32195" xr:uid="{00000000-0005-0000-0000-0000FE6B0000}"/>
    <cellStyle name="40% - Accent5 5 7 2 2" xfId="32196" xr:uid="{00000000-0005-0000-0000-0000FF6B0000}"/>
    <cellStyle name="40% - Accent5 5 7 2 3" xfId="32197" xr:uid="{00000000-0005-0000-0000-0000006C0000}"/>
    <cellStyle name="40% - Accent5 5 7 2_OATT calc" xfId="32198" xr:uid="{00000000-0005-0000-0000-0000016C0000}"/>
    <cellStyle name="40% - Accent5 5 7 3" xfId="32199" xr:uid="{00000000-0005-0000-0000-0000026C0000}"/>
    <cellStyle name="40% - Accent5 5 7 4" xfId="32200" xr:uid="{00000000-0005-0000-0000-0000036C0000}"/>
    <cellStyle name="40% - Accent5 5 7_OATT calc" xfId="32201" xr:uid="{00000000-0005-0000-0000-0000046C0000}"/>
    <cellStyle name="40% - Accent5 5 8" xfId="32202" xr:uid="{00000000-0005-0000-0000-0000056C0000}"/>
    <cellStyle name="40% - Accent5 5 8 2" xfId="32203" xr:uid="{00000000-0005-0000-0000-0000066C0000}"/>
    <cellStyle name="40% - Accent5 5 8 3" xfId="32204" xr:uid="{00000000-0005-0000-0000-0000076C0000}"/>
    <cellStyle name="40% - Accent5 5 8_OATT calc" xfId="32205" xr:uid="{00000000-0005-0000-0000-0000086C0000}"/>
    <cellStyle name="40% - Accent5 5 9" xfId="32206" xr:uid="{00000000-0005-0000-0000-0000096C0000}"/>
    <cellStyle name="40% - Accent5 5_OATT calc" xfId="32207" xr:uid="{00000000-0005-0000-0000-00000A6C0000}"/>
    <cellStyle name="40% - Accent5 6" xfId="3377" xr:uid="{00000000-0005-0000-0000-00000B6C0000}"/>
    <cellStyle name="40% - Accent5 6 10" xfId="32208" xr:uid="{00000000-0005-0000-0000-00000C6C0000}"/>
    <cellStyle name="40% - Accent5 6 11" xfId="32209" xr:uid="{00000000-0005-0000-0000-00000D6C0000}"/>
    <cellStyle name="40% - Accent5 6 12" xfId="32210" xr:uid="{00000000-0005-0000-0000-00000E6C0000}"/>
    <cellStyle name="40% - Accent5 6 2" xfId="3960" xr:uid="{00000000-0005-0000-0000-00000F6C0000}"/>
    <cellStyle name="40% - Accent5 6 2 10" xfId="32211" xr:uid="{00000000-0005-0000-0000-0000106C0000}"/>
    <cellStyle name="40% - Accent5 6 2 11" xfId="32212" xr:uid="{00000000-0005-0000-0000-0000116C0000}"/>
    <cellStyle name="40% - Accent5 6 2 2" xfId="5061" xr:uid="{00000000-0005-0000-0000-0000126C0000}"/>
    <cellStyle name="40% - Accent5 6 2 2 10" xfId="32213" xr:uid="{00000000-0005-0000-0000-0000136C0000}"/>
    <cellStyle name="40% - Accent5 6 2 2 11" xfId="32214" xr:uid="{00000000-0005-0000-0000-0000146C0000}"/>
    <cellStyle name="40% - Accent5 6 2 2 2" xfId="32215" xr:uid="{00000000-0005-0000-0000-0000156C0000}"/>
    <cellStyle name="40% - Accent5 6 2 2 2 2" xfId="32216" xr:uid="{00000000-0005-0000-0000-0000166C0000}"/>
    <cellStyle name="40% - Accent5 6 2 2 2 2 2" xfId="32217" xr:uid="{00000000-0005-0000-0000-0000176C0000}"/>
    <cellStyle name="40% - Accent5 6 2 2 2 2 3" xfId="32218" xr:uid="{00000000-0005-0000-0000-0000186C0000}"/>
    <cellStyle name="40% - Accent5 6 2 2 2 2_OATT calc" xfId="32219" xr:uid="{00000000-0005-0000-0000-0000196C0000}"/>
    <cellStyle name="40% - Accent5 6 2 2 2 3" xfId="32220" xr:uid="{00000000-0005-0000-0000-00001A6C0000}"/>
    <cellStyle name="40% - Accent5 6 2 2 2 4" xfId="32221" xr:uid="{00000000-0005-0000-0000-00001B6C0000}"/>
    <cellStyle name="40% - Accent5 6 2 2 2 5" xfId="32222" xr:uid="{00000000-0005-0000-0000-00001C6C0000}"/>
    <cellStyle name="40% - Accent5 6 2 2 2_OATT calc" xfId="32223" xr:uid="{00000000-0005-0000-0000-00001D6C0000}"/>
    <cellStyle name="40% - Accent5 6 2 2 3" xfId="32224" xr:uid="{00000000-0005-0000-0000-00001E6C0000}"/>
    <cellStyle name="40% - Accent5 6 2 2 3 2" xfId="32225" xr:uid="{00000000-0005-0000-0000-00001F6C0000}"/>
    <cellStyle name="40% - Accent5 6 2 2 3 2 2" xfId="32226" xr:uid="{00000000-0005-0000-0000-0000206C0000}"/>
    <cellStyle name="40% - Accent5 6 2 2 3 2 3" xfId="32227" xr:uid="{00000000-0005-0000-0000-0000216C0000}"/>
    <cellStyle name="40% - Accent5 6 2 2 3 2_OATT calc" xfId="32228" xr:uid="{00000000-0005-0000-0000-0000226C0000}"/>
    <cellStyle name="40% - Accent5 6 2 2 3 3" xfId="32229" xr:uid="{00000000-0005-0000-0000-0000236C0000}"/>
    <cellStyle name="40% - Accent5 6 2 2 3 4" xfId="32230" xr:uid="{00000000-0005-0000-0000-0000246C0000}"/>
    <cellStyle name="40% - Accent5 6 2 2 3_OATT calc" xfId="32231" xr:uid="{00000000-0005-0000-0000-0000256C0000}"/>
    <cellStyle name="40% - Accent5 6 2 2 4" xfId="32232" xr:uid="{00000000-0005-0000-0000-0000266C0000}"/>
    <cellStyle name="40% - Accent5 6 2 2 4 2" xfId="32233" xr:uid="{00000000-0005-0000-0000-0000276C0000}"/>
    <cellStyle name="40% - Accent5 6 2 2 4 3" xfId="32234" xr:uid="{00000000-0005-0000-0000-0000286C0000}"/>
    <cellStyle name="40% - Accent5 6 2 2 4_OATT calc" xfId="32235" xr:uid="{00000000-0005-0000-0000-0000296C0000}"/>
    <cellStyle name="40% - Accent5 6 2 2 5" xfId="32236" xr:uid="{00000000-0005-0000-0000-00002A6C0000}"/>
    <cellStyle name="40% - Accent5 6 2 2 6" xfId="32237" xr:uid="{00000000-0005-0000-0000-00002B6C0000}"/>
    <cellStyle name="40% - Accent5 6 2 2 7" xfId="32238" xr:uid="{00000000-0005-0000-0000-00002C6C0000}"/>
    <cellStyle name="40% - Accent5 6 2 2 8" xfId="32239" xr:uid="{00000000-0005-0000-0000-00002D6C0000}"/>
    <cellStyle name="40% - Accent5 6 2 2 9" xfId="32240" xr:uid="{00000000-0005-0000-0000-00002E6C0000}"/>
    <cellStyle name="40% - Accent5 6 2 2_OATT calc" xfId="32241" xr:uid="{00000000-0005-0000-0000-00002F6C0000}"/>
    <cellStyle name="40% - Accent5 6 2 3" xfId="6016" xr:uid="{00000000-0005-0000-0000-0000306C0000}"/>
    <cellStyle name="40% - Accent5 6 2 3 2" xfId="32242" xr:uid="{00000000-0005-0000-0000-0000316C0000}"/>
    <cellStyle name="40% - Accent5 6 2 3 2 2" xfId="32243" xr:uid="{00000000-0005-0000-0000-0000326C0000}"/>
    <cellStyle name="40% - Accent5 6 2 3 2 3" xfId="32244" xr:uid="{00000000-0005-0000-0000-0000336C0000}"/>
    <cellStyle name="40% - Accent5 6 2 3 2_OATT calc" xfId="32245" xr:uid="{00000000-0005-0000-0000-0000346C0000}"/>
    <cellStyle name="40% - Accent5 6 2 3 3" xfId="32246" xr:uid="{00000000-0005-0000-0000-0000356C0000}"/>
    <cellStyle name="40% - Accent5 6 2 3 4" xfId="32247" xr:uid="{00000000-0005-0000-0000-0000366C0000}"/>
    <cellStyle name="40% - Accent5 6 2 3 5" xfId="32248" xr:uid="{00000000-0005-0000-0000-0000376C0000}"/>
    <cellStyle name="40% - Accent5 6 2 3_OATT calc" xfId="32249" xr:uid="{00000000-0005-0000-0000-0000386C0000}"/>
    <cellStyle name="40% - Accent5 6 2 4" xfId="32250" xr:uid="{00000000-0005-0000-0000-0000396C0000}"/>
    <cellStyle name="40% - Accent5 6 2 4 2" xfId="32251" xr:uid="{00000000-0005-0000-0000-00003A6C0000}"/>
    <cellStyle name="40% - Accent5 6 2 4 2 2" xfId="32252" xr:uid="{00000000-0005-0000-0000-00003B6C0000}"/>
    <cellStyle name="40% - Accent5 6 2 4 2 3" xfId="32253" xr:uid="{00000000-0005-0000-0000-00003C6C0000}"/>
    <cellStyle name="40% - Accent5 6 2 4 2_OATT calc" xfId="32254" xr:uid="{00000000-0005-0000-0000-00003D6C0000}"/>
    <cellStyle name="40% - Accent5 6 2 4 3" xfId="32255" xr:uid="{00000000-0005-0000-0000-00003E6C0000}"/>
    <cellStyle name="40% - Accent5 6 2 4 4" xfId="32256" xr:uid="{00000000-0005-0000-0000-00003F6C0000}"/>
    <cellStyle name="40% - Accent5 6 2 4_OATT calc" xfId="32257" xr:uid="{00000000-0005-0000-0000-0000406C0000}"/>
    <cellStyle name="40% - Accent5 6 2 5" xfId="32258" xr:uid="{00000000-0005-0000-0000-0000416C0000}"/>
    <cellStyle name="40% - Accent5 6 2 5 2" xfId="32259" xr:uid="{00000000-0005-0000-0000-0000426C0000}"/>
    <cellStyle name="40% - Accent5 6 2 5 3" xfId="32260" xr:uid="{00000000-0005-0000-0000-0000436C0000}"/>
    <cellStyle name="40% - Accent5 6 2 5_OATT calc" xfId="32261" xr:uid="{00000000-0005-0000-0000-0000446C0000}"/>
    <cellStyle name="40% - Accent5 6 2 6" xfId="32262" xr:uid="{00000000-0005-0000-0000-0000456C0000}"/>
    <cellStyle name="40% - Accent5 6 2 7" xfId="32263" xr:uid="{00000000-0005-0000-0000-0000466C0000}"/>
    <cellStyle name="40% - Accent5 6 2 8" xfId="32264" xr:uid="{00000000-0005-0000-0000-0000476C0000}"/>
    <cellStyle name="40% - Accent5 6 2 9" xfId="32265" xr:uid="{00000000-0005-0000-0000-0000486C0000}"/>
    <cellStyle name="40% - Accent5 6 2_OATT calc" xfId="32266" xr:uid="{00000000-0005-0000-0000-0000496C0000}"/>
    <cellStyle name="40% - Accent5 6 3" xfId="4643" xr:uid="{00000000-0005-0000-0000-00004A6C0000}"/>
    <cellStyle name="40% - Accent5 6 3 10" xfId="32267" xr:uid="{00000000-0005-0000-0000-00004B6C0000}"/>
    <cellStyle name="40% - Accent5 6 3 11" xfId="32268" xr:uid="{00000000-0005-0000-0000-00004C6C0000}"/>
    <cellStyle name="40% - Accent5 6 3 2" xfId="32269" xr:uid="{00000000-0005-0000-0000-00004D6C0000}"/>
    <cellStyle name="40% - Accent5 6 3 2 2" xfId="32270" xr:uid="{00000000-0005-0000-0000-00004E6C0000}"/>
    <cellStyle name="40% - Accent5 6 3 2 2 2" xfId="32271" xr:uid="{00000000-0005-0000-0000-00004F6C0000}"/>
    <cellStyle name="40% - Accent5 6 3 2 2 3" xfId="32272" xr:uid="{00000000-0005-0000-0000-0000506C0000}"/>
    <cellStyle name="40% - Accent5 6 3 2 2_OATT calc" xfId="32273" xr:uid="{00000000-0005-0000-0000-0000516C0000}"/>
    <cellStyle name="40% - Accent5 6 3 2 3" xfId="32274" xr:uid="{00000000-0005-0000-0000-0000526C0000}"/>
    <cellStyle name="40% - Accent5 6 3 2 4" xfId="32275" xr:uid="{00000000-0005-0000-0000-0000536C0000}"/>
    <cellStyle name="40% - Accent5 6 3 2 5" xfId="32276" xr:uid="{00000000-0005-0000-0000-0000546C0000}"/>
    <cellStyle name="40% - Accent5 6 3 2_OATT calc" xfId="32277" xr:uid="{00000000-0005-0000-0000-0000556C0000}"/>
    <cellStyle name="40% - Accent5 6 3 3" xfId="32278" xr:uid="{00000000-0005-0000-0000-0000566C0000}"/>
    <cellStyle name="40% - Accent5 6 3 3 2" xfId="32279" xr:uid="{00000000-0005-0000-0000-0000576C0000}"/>
    <cellStyle name="40% - Accent5 6 3 3 2 2" xfId="32280" xr:uid="{00000000-0005-0000-0000-0000586C0000}"/>
    <cellStyle name="40% - Accent5 6 3 3 2 3" xfId="32281" xr:uid="{00000000-0005-0000-0000-0000596C0000}"/>
    <cellStyle name="40% - Accent5 6 3 3 2_OATT calc" xfId="32282" xr:uid="{00000000-0005-0000-0000-00005A6C0000}"/>
    <cellStyle name="40% - Accent5 6 3 3 3" xfId="32283" xr:uid="{00000000-0005-0000-0000-00005B6C0000}"/>
    <cellStyle name="40% - Accent5 6 3 3 4" xfId="32284" xr:uid="{00000000-0005-0000-0000-00005C6C0000}"/>
    <cellStyle name="40% - Accent5 6 3 3_OATT calc" xfId="32285" xr:uid="{00000000-0005-0000-0000-00005D6C0000}"/>
    <cellStyle name="40% - Accent5 6 3 4" xfId="32286" xr:uid="{00000000-0005-0000-0000-00005E6C0000}"/>
    <cellStyle name="40% - Accent5 6 3 4 2" xfId="32287" xr:uid="{00000000-0005-0000-0000-00005F6C0000}"/>
    <cellStyle name="40% - Accent5 6 3 4 3" xfId="32288" xr:uid="{00000000-0005-0000-0000-0000606C0000}"/>
    <cellStyle name="40% - Accent5 6 3 4_OATT calc" xfId="32289" xr:uid="{00000000-0005-0000-0000-0000616C0000}"/>
    <cellStyle name="40% - Accent5 6 3 5" xfId="32290" xr:uid="{00000000-0005-0000-0000-0000626C0000}"/>
    <cellStyle name="40% - Accent5 6 3 6" xfId="32291" xr:uid="{00000000-0005-0000-0000-0000636C0000}"/>
    <cellStyle name="40% - Accent5 6 3 7" xfId="32292" xr:uid="{00000000-0005-0000-0000-0000646C0000}"/>
    <cellStyle name="40% - Accent5 6 3 8" xfId="32293" xr:uid="{00000000-0005-0000-0000-0000656C0000}"/>
    <cellStyle name="40% - Accent5 6 3 9" xfId="32294" xr:uid="{00000000-0005-0000-0000-0000666C0000}"/>
    <cellStyle name="40% - Accent5 6 3_OATT calc" xfId="32295" xr:uid="{00000000-0005-0000-0000-0000676C0000}"/>
    <cellStyle name="40% - Accent5 6 4" xfId="5543" xr:uid="{00000000-0005-0000-0000-0000686C0000}"/>
    <cellStyle name="40% - Accent5 6 4 2" xfId="32296" xr:uid="{00000000-0005-0000-0000-0000696C0000}"/>
    <cellStyle name="40% - Accent5 6 4 2 2" xfId="32297" xr:uid="{00000000-0005-0000-0000-00006A6C0000}"/>
    <cellStyle name="40% - Accent5 6 4 2 3" xfId="32298" xr:uid="{00000000-0005-0000-0000-00006B6C0000}"/>
    <cellStyle name="40% - Accent5 6 4 2_OATT calc" xfId="32299" xr:uid="{00000000-0005-0000-0000-00006C6C0000}"/>
    <cellStyle name="40% - Accent5 6 4 3" xfId="32300" xr:uid="{00000000-0005-0000-0000-00006D6C0000}"/>
    <cellStyle name="40% - Accent5 6 4 4" xfId="32301" xr:uid="{00000000-0005-0000-0000-00006E6C0000}"/>
    <cellStyle name="40% - Accent5 6 4 5" xfId="32302" xr:uid="{00000000-0005-0000-0000-00006F6C0000}"/>
    <cellStyle name="40% - Accent5 6 4_OATT calc" xfId="32303" xr:uid="{00000000-0005-0000-0000-0000706C0000}"/>
    <cellStyle name="40% - Accent5 6 5" xfId="32304" xr:uid="{00000000-0005-0000-0000-0000716C0000}"/>
    <cellStyle name="40% - Accent5 6 5 2" xfId="32305" xr:uid="{00000000-0005-0000-0000-0000726C0000}"/>
    <cellStyle name="40% - Accent5 6 5 2 2" xfId="32306" xr:uid="{00000000-0005-0000-0000-0000736C0000}"/>
    <cellStyle name="40% - Accent5 6 5 2 3" xfId="32307" xr:uid="{00000000-0005-0000-0000-0000746C0000}"/>
    <cellStyle name="40% - Accent5 6 5 2_OATT calc" xfId="32308" xr:uid="{00000000-0005-0000-0000-0000756C0000}"/>
    <cellStyle name="40% - Accent5 6 5 3" xfId="32309" xr:uid="{00000000-0005-0000-0000-0000766C0000}"/>
    <cellStyle name="40% - Accent5 6 5 4" xfId="32310" xr:uid="{00000000-0005-0000-0000-0000776C0000}"/>
    <cellStyle name="40% - Accent5 6 5_OATT calc" xfId="32311" xr:uid="{00000000-0005-0000-0000-0000786C0000}"/>
    <cellStyle name="40% - Accent5 6 6" xfId="32312" xr:uid="{00000000-0005-0000-0000-0000796C0000}"/>
    <cellStyle name="40% - Accent5 6 6 2" xfId="32313" xr:uid="{00000000-0005-0000-0000-00007A6C0000}"/>
    <cellStyle name="40% - Accent5 6 6 3" xfId="32314" xr:uid="{00000000-0005-0000-0000-00007B6C0000}"/>
    <cellStyle name="40% - Accent5 6 6_OATT calc" xfId="32315" xr:uid="{00000000-0005-0000-0000-00007C6C0000}"/>
    <cellStyle name="40% - Accent5 6 7" xfId="32316" xr:uid="{00000000-0005-0000-0000-00007D6C0000}"/>
    <cellStyle name="40% - Accent5 6 8" xfId="32317" xr:uid="{00000000-0005-0000-0000-00007E6C0000}"/>
    <cellStyle name="40% - Accent5 6 9" xfId="32318" xr:uid="{00000000-0005-0000-0000-00007F6C0000}"/>
    <cellStyle name="40% - Accent5 6_OATT calc" xfId="32319" xr:uid="{00000000-0005-0000-0000-0000806C0000}"/>
    <cellStyle name="40% - Accent5 7" xfId="3430" xr:uid="{00000000-0005-0000-0000-0000816C0000}"/>
    <cellStyle name="40% - Accent5 7 2" xfId="4101" xr:uid="{00000000-0005-0000-0000-0000826C0000}"/>
    <cellStyle name="40% - Accent5 7 3" xfId="5557" xr:uid="{00000000-0005-0000-0000-0000836C0000}"/>
    <cellStyle name="40% - Accent5 8" xfId="3550" xr:uid="{00000000-0005-0000-0000-0000846C0000}"/>
    <cellStyle name="40% - Accent5 8 10" xfId="32320" xr:uid="{00000000-0005-0000-0000-0000856C0000}"/>
    <cellStyle name="40% - Accent5 8 11" xfId="32321" xr:uid="{00000000-0005-0000-0000-0000866C0000}"/>
    <cellStyle name="40% - Accent5 8 2" xfId="4655" xr:uid="{00000000-0005-0000-0000-0000876C0000}"/>
    <cellStyle name="40% - Accent5 8 2 10" xfId="32322" xr:uid="{00000000-0005-0000-0000-0000886C0000}"/>
    <cellStyle name="40% - Accent5 8 2 11" xfId="32323" xr:uid="{00000000-0005-0000-0000-0000896C0000}"/>
    <cellStyle name="40% - Accent5 8 2 2" xfId="32324" xr:uid="{00000000-0005-0000-0000-00008A6C0000}"/>
    <cellStyle name="40% - Accent5 8 2 2 2" xfId="32325" xr:uid="{00000000-0005-0000-0000-00008B6C0000}"/>
    <cellStyle name="40% - Accent5 8 2 2 2 2" xfId="32326" xr:uid="{00000000-0005-0000-0000-00008C6C0000}"/>
    <cellStyle name="40% - Accent5 8 2 2 2 3" xfId="32327" xr:uid="{00000000-0005-0000-0000-00008D6C0000}"/>
    <cellStyle name="40% - Accent5 8 2 2 2_OATT calc" xfId="32328" xr:uid="{00000000-0005-0000-0000-00008E6C0000}"/>
    <cellStyle name="40% - Accent5 8 2 2 3" xfId="32329" xr:uid="{00000000-0005-0000-0000-00008F6C0000}"/>
    <cellStyle name="40% - Accent5 8 2 2 4" xfId="32330" xr:uid="{00000000-0005-0000-0000-0000906C0000}"/>
    <cellStyle name="40% - Accent5 8 2 2 5" xfId="32331" xr:uid="{00000000-0005-0000-0000-0000916C0000}"/>
    <cellStyle name="40% - Accent5 8 2 2_OATT calc" xfId="32332" xr:uid="{00000000-0005-0000-0000-0000926C0000}"/>
    <cellStyle name="40% - Accent5 8 2 3" xfId="32333" xr:uid="{00000000-0005-0000-0000-0000936C0000}"/>
    <cellStyle name="40% - Accent5 8 2 3 2" xfId="32334" xr:uid="{00000000-0005-0000-0000-0000946C0000}"/>
    <cellStyle name="40% - Accent5 8 2 3 2 2" xfId="32335" xr:uid="{00000000-0005-0000-0000-0000956C0000}"/>
    <cellStyle name="40% - Accent5 8 2 3 2 3" xfId="32336" xr:uid="{00000000-0005-0000-0000-0000966C0000}"/>
    <cellStyle name="40% - Accent5 8 2 3 2_OATT calc" xfId="32337" xr:uid="{00000000-0005-0000-0000-0000976C0000}"/>
    <cellStyle name="40% - Accent5 8 2 3 3" xfId="32338" xr:uid="{00000000-0005-0000-0000-0000986C0000}"/>
    <cellStyle name="40% - Accent5 8 2 3 4" xfId="32339" xr:uid="{00000000-0005-0000-0000-0000996C0000}"/>
    <cellStyle name="40% - Accent5 8 2 3_OATT calc" xfId="32340" xr:uid="{00000000-0005-0000-0000-00009A6C0000}"/>
    <cellStyle name="40% - Accent5 8 2 4" xfId="32341" xr:uid="{00000000-0005-0000-0000-00009B6C0000}"/>
    <cellStyle name="40% - Accent5 8 2 4 2" xfId="32342" xr:uid="{00000000-0005-0000-0000-00009C6C0000}"/>
    <cellStyle name="40% - Accent5 8 2 4 3" xfId="32343" xr:uid="{00000000-0005-0000-0000-00009D6C0000}"/>
    <cellStyle name="40% - Accent5 8 2 4_OATT calc" xfId="32344" xr:uid="{00000000-0005-0000-0000-00009E6C0000}"/>
    <cellStyle name="40% - Accent5 8 2 5" xfId="32345" xr:uid="{00000000-0005-0000-0000-00009F6C0000}"/>
    <cellStyle name="40% - Accent5 8 2 6" xfId="32346" xr:uid="{00000000-0005-0000-0000-0000A06C0000}"/>
    <cellStyle name="40% - Accent5 8 2 7" xfId="32347" xr:uid="{00000000-0005-0000-0000-0000A16C0000}"/>
    <cellStyle name="40% - Accent5 8 2 8" xfId="32348" xr:uid="{00000000-0005-0000-0000-0000A26C0000}"/>
    <cellStyle name="40% - Accent5 8 2 9" xfId="32349" xr:uid="{00000000-0005-0000-0000-0000A36C0000}"/>
    <cellStyle name="40% - Accent5 8 2_OATT calc" xfId="32350" xr:uid="{00000000-0005-0000-0000-0000A46C0000}"/>
    <cellStyle name="40% - Accent5 8 3" xfId="5621" xr:uid="{00000000-0005-0000-0000-0000A56C0000}"/>
    <cellStyle name="40% - Accent5 8 3 2" xfId="32351" xr:uid="{00000000-0005-0000-0000-0000A66C0000}"/>
    <cellStyle name="40% - Accent5 8 3 2 2" xfId="32352" xr:uid="{00000000-0005-0000-0000-0000A76C0000}"/>
    <cellStyle name="40% - Accent5 8 3 2 3" xfId="32353" xr:uid="{00000000-0005-0000-0000-0000A86C0000}"/>
    <cellStyle name="40% - Accent5 8 3 2_OATT calc" xfId="32354" xr:uid="{00000000-0005-0000-0000-0000A96C0000}"/>
    <cellStyle name="40% - Accent5 8 3 3" xfId="32355" xr:uid="{00000000-0005-0000-0000-0000AA6C0000}"/>
    <cellStyle name="40% - Accent5 8 3 4" xfId="32356" xr:uid="{00000000-0005-0000-0000-0000AB6C0000}"/>
    <cellStyle name="40% - Accent5 8 3 5" xfId="32357" xr:uid="{00000000-0005-0000-0000-0000AC6C0000}"/>
    <cellStyle name="40% - Accent5 8 3_OATT calc" xfId="32358" xr:uid="{00000000-0005-0000-0000-0000AD6C0000}"/>
    <cellStyle name="40% - Accent5 8 4" xfId="32359" xr:uid="{00000000-0005-0000-0000-0000AE6C0000}"/>
    <cellStyle name="40% - Accent5 8 4 2" xfId="32360" xr:uid="{00000000-0005-0000-0000-0000AF6C0000}"/>
    <cellStyle name="40% - Accent5 8 4 2 2" xfId="32361" xr:uid="{00000000-0005-0000-0000-0000B06C0000}"/>
    <cellStyle name="40% - Accent5 8 4 2 3" xfId="32362" xr:uid="{00000000-0005-0000-0000-0000B16C0000}"/>
    <cellStyle name="40% - Accent5 8 4 2_OATT calc" xfId="32363" xr:uid="{00000000-0005-0000-0000-0000B26C0000}"/>
    <cellStyle name="40% - Accent5 8 4 3" xfId="32364" xr:uid="{00000000-0005-0000-0000-0000B36C0000}"/>
    <cellStyle name="40% - Accent5 8 4 4" xfId="32365" xr:uid="{00000000-0005-0000-0000-0000B46C0000}"/>
    <cellStyle name="40% - Accent5 8 4_OATT calc" xfId="32366" xr:uid="{00000000-0005-0000-0000-0000B56C0000}"/>
    <cellStyle name="40% - Accent5 8 5" xfId="32367" xr:uid="{00000000-0005-0000-0000-0000B66C0000}"/>
    <cellStyle name="40% - Accent5 8 5 2" xfId="32368" xr:uid="{00000000-0005-0000-0000-0000B76C0000}"/>
    <cellStyle name="40% - Accent5 8 5 3" xfId="32369" xr:uid="{00000000-0005-0000-0000-0000B86C0000}"/>
    <cellStyle name="40% - Accent5 8 5_OATT calc" xfId="32370" xr:uid="{00000000-0005-0000-0000-0000B96C0000}"/>
    <cellStyle name="40% - Accent5 8 6" xfId="32371" xr:uid="{00000000-0005-0000-0000-0000BA6C0000}"/>
    <cellStyle name="40% - Accent5 8 7" xfId="32372" xr:uid="{00000000-0005-0000-0000-0000BB6C0000}"/>
    <cellStyle name="40% - Accent5 8 8" xfId="32373" xr:uid="{00000000-0005-0000-0000-0000BC6C0000}"/>
    <cellStyle name="40% - Accent5 8 9" xfId="32374" xr:uid="{00000000-0005-0000-0000-0000BD6C0000}"/>
    <cellStyle name="40% - Accent5 8_OATT calc" xfId="32375" xr:uid="{00000000-0005-0000-0000-0000BE6C0000}"/>
    <cellStyle name="40% - Accent5 9" xfId="4235" xr:uid="{00000000-0005-0000-0000-0000BF6C0000}"/>
    <cellStyle name="40% - Accent5 9 10" xfId="32376" xr:uid="{00000000-0005-0000-0000-0000C06C0000}"/>
    <cellStyle name="40% - Accent5 9 11" xfId="32377" xr:uid="{00000000-0005-0000-0000-0000C16C0000}"/>
    <cellStyle name="40% - Accent5 9 2" xfId="6043" xr:uid="{00000000-0005-0000-0000-0000C26C0000}"/>
    <cellStyle name="40% - Accent5 9 2 2" xfId="32378" xr:uid="{00000000-0005-0000-0000-0000C36C0000}"/>
    <cellStyle name="40% - Accent5 9 2 2 2" xfId="32379" xr:uid="{00000000-0005-0000-0000-0000C46C0000}"/>
    <cellStyle name="40% - Accent5 9 2 2 3" xfId="32380" xr:uid="{00000000-0005-0000-0000-0000C56C0000}"/>
    <cellStyle name="40% - Accent5 9 2 2_OATT calc" xfId="32381" xr:uid="{00000000-0005-0000-0000-0000C66C0000}"/>
    <cellStyle name="40% - Accent5 9 2 3" xfId="32382" xr:uid="{00000000-0005-0000-0000-0000C76C0000}"/>
    <cellStyle name="40% - Accent5 9 2 4" xfId="32383" xr:uid="{00000000-0005-0000-0000-0000C86C0000}"/>
    <cellStyle name="40% - Accent5 9 2 5" xfId="32384" xr:uid="{00000000-0005-0000-0000-0000C96C0000}"/>
    <cellStyle name="40% - Accent5 9 2_OATT calc" xfId="32385" xr:uid="{00000000-0005-0000-0000-0000CA6C0000}"/>
    <cellStyle name="40% - Accent5 9 3" xfId="32386" xr:uid="{00000000-0005-0000-0000-0000CB6C0000}"/>
    <cellStyle name="40% - Accent5 9 3 2" xfId="32387" xr:uid="{00000000-0005-0000-0000-0000CC6C0000}"/>
    <cellStyle name="40% - Accent5 9 3 2 2" xfId="32388" xr:uid="{00000000-0005-0000-0000-0000CD6C0000}"/>
    <cellStyle name="40% - Accent5 9 3 2 3" xfId="32389" xr:uid="{00000000-0005-0000-0000-0000CE6C0000}"/>
    <cellStyle name="40% - Accent5 9 3 2_OATT calc" xfId="32390" xr:uid="{00000000-0005-0000-0000-0000CF6C0000}"/>
    <cellStyle name="40% - Accent5 9 3 3" xfId="32391" xr:uid="{00000000-0005-0000-0000-0000D06C0000}"/>
    <cellStyle name="40% - Accent5 9 3 4" xfId="32392" xr:uid="{00000000-0005-0000-0000-0000D16C0000}"/>
    <cellStyle name="40% - Accent5 9 3_OATT calc" xfId="32393" xr:uid="{00000000-0005-0000-0000-0000D26C0000}"/>
    <cellStyle name="40% - Accent5 9 4" xfId="32394" xr:uid="{00000000-0005-0000-0000-0000D36C0000}"/>
    <cellStyle name="40% - Accent5 9 4 2" xfId="32395" xr:uid="{00000000-0005-0000-0000-0000D46C0000}"/>
    <cellStyle name="40% - Accent5 9 4 3" xfId="32396" xr:uid="{00000000-0005-0000-0000-0000D56C0000}"/>
    <cellStyle name="40% - Accent5 9 4_OATT calc" xfId="32397" xr:uid="{00000000-0005-0000-0000-0000D66C0000}"/>
    <cellStyle name="40% - Accent5 9 5" xfId="32398" xr:uid="{00000000-0005-0000-0000-0000D76C0000}"/>
    <cellStyle name="40% - Accent5 9 6" xfId="32399" xr:uid="{00000000-0005-0000-0000-0000D86C0000}"/>
    <cellStyle name="40% - Accent5 9 7" xfId="32400" xr:uid="{00000000-0005-0000-0000-0000D96C0000}"/>
    <cellStyle name="40% - Accent5 9 8" xfId="32401" xr:uid="{00000000-0005-0000-0000-0000DA6C0000}"/>
    <cellStyle name="40% - Accent5 9 9" xfId="32402" xr:uid="{00000000-0005-0000-0000-0000DB6C0000}"/>
    <cellStyle name="40% - Accent5 9_OATT calc" xfId="32403" xr:uid="{00000000-0005-0000-0000-0000DC6C0000}"/>
    <cellStyle name="40% - Accent6" xfId="70" builtinId="51" customBuiltin="1"/>
    <cellStyle name="40% - Accent6 10" xfId="5132" xr:uid="{00000000-0005-0000-0000-0000DE6C0000}"/>
    <cellStyle name="40% - Accent6 10 2" xfId="32404" xr:uid="{00000000-0005-0000-0000-0000DF6C0000}"/>
    <cellStyle name="40% - Accent6 10 2 2" xfId="32405" xr:uid="{00000000-0005-0000-0000-0000E06C0000}"/>
    <cellStyle name="40% - Accent6 10 2 3" xfId="32406" xr:uid="{00000000-0005-0000-0000-0000E16C0000}"/>
    <cellStyle name="40% - Accent6 10 2_OATT calc" xfId="32407" xr:uid="{00000000-0005-0000-0000-0000E26C0000}"/>
    <cellStyle name="40% - Accent6 10 3" xfId="32408" xr:uid="{00000000-0005-0000-0000-0000E36C0000}"/>
    <cellStyle name="40% - Accent6 10 4" xfId="32409" xr:uid="{00000000-0005-0000-0000-0000E46C0000}"/>
    <cellStyle name="40% - Accent6 10_OATT calc" xfId="32410" xr:uid="{00000000-0005-0000-0000-0000E56C0000}"/>
    <cellStyle name="40% - Accent6 11" xfId="32411" xr:uid="{00000000-0005-0000-0000-0000E66C0000}"/>
    <cellStyle name="40% - Accent6 11 2" xfId="32412" xr:uid="{00000000-0005-0000-0000-0000E76C0000}"/>
    <cellStyle name="40% - Accent6 11 2 2" xfId="32413" xr:uid="{00000000-0005-0000-0000-0000E86C0000}"/>
    <cellStyle name="40% - Accent6 11 2 3" xfId="32414" xr:uid="{00000000-0005-0000-0000-0000E96C0000}"/>
    <cellStyle name="40% - Accent6 11 2_OATT calc" xfId="32415" xr:uid="{00000000-0005-0000-0000-0000EA6C0000}"/>
    <cellStyle name="40% - Accent6 11 3" xfId="32416" xr:uid="{00000000-0005-0000-0000-0000EB6C0000}"/>
    <cellStyle name="40% - Accent6 11 4" xfId="32417" xr:uid="{00000000-0005-0000-0000-0000EC6C0000}"/>
    <cellStyle name="40% - Accent6 11_OATT calc" xfId="32418" xr:uid="{00000000-0005-0000-0000-0000ED6C0000}"/>
    <cellStyle name="40% - Accent6 12" xfId="32419" xr:uid="{00000000-0005-0000-0000-0000EE6C0000}"/>
    <cellStyle name="40% - Accent6 12 2" xfId="32420" xr:uid="{00000000-0005-0000-0000-0000EF6C0000}"/>
    <cellStyle name="40% - Accent6 12 3" xfId="32421" xr:uid="{00000000-0005-0000-0000-0000F06C0000}"/>
    <cellStyle name="40% - Accent6 12_OATT calc" xfId="32422" xr:uid="{00000000-0005-0000-0000-0000F16C0000}"/>
    <cellStyle name="40% - Accent6 13" xfId="32423" xr:uid="{00000000-0005-0000-0000-0000F26C0000}"/>
    <cellStyle name="40% - Accent6 14" xfId="32424" xr:uid="{00000000-0005-0000-0000-0000F36C0000}"/>
    <cellStyle name="40% - Accent6 15" xfId="32425" xr:uid="{00000000-0005-0000-0000-0000F46C0000}"/>
    <cellStyle name="40% - Accent6 16" xfId="32426" xr:uid="{00000000-0005-0000-0000-0000F56C0000}"/>
    <cellStyle name="40% - Accent6 17" xfId="32427" xr:uid="{00000000-0005-0000-0000-0000F66C0000}"/>
    <cellStyle name="40% - Accent6 18" xfId="32428" xr:uid="{00000000-0005-0000-0000-0000F76C0000}"/>
    <cellStyle name="40% - Accent6 19" xfId="32429" xr:uid="{00000000-0005-0000-0000-0000F86C0000}"/>
    <cellStyle name="40% - Accent6 2" xfId="71" xr:uid="{00000000-0005-0000-0000-0000F96C0000}"/>
    <cellStyle name="40% - Accent6 2 10" xfId="32430" xr:uid="{00000000-0005-0000-0000-0000FA6C0000}"/>
    <cellStyle name="40% - Accent6 2 11" xfId="32431" xr:uid="{00000000-0005-0000-0000-0000FB6C0000}"/>
    <cellStyle name="40% - Accent6 2 12" xfId="32432" xr:uid="{00000000-0005-0000-0000-0000FC6C0000}"/>
    <cellStyle name="40% - Accent6 2 13" xfId="32433" xr:uid="{00000000-0005-0000-0000-0000FD6C0000}"/>
    <cellStyle name="40% - Accent6 2 2" xfId="72" xr:uid="{00000000-0005-0000-0000-0000FE6C0000}"/>
    <cellStyle name="40% - Accent6 2 2 10" xfId="32434" xr:uid="{00000000-0005-0000-0000-0000FF6C0000}"/>
    <cellStyle name="40% - Accent6 2 2 11" xfId="32435" xr:uid="{00000000-0005-0000-0000-0000006D0000}"/>
    <cellStyle name="40% - Accent6 2 2 12" xfId="32436" xr:uid="{00000000-0005-0000-0000-0000016D0000}"/>
    <cellStyle name="40% - Accent6 2 2 13" xfId="32437" xr:uid="{00000000-0005-0000-0000-0000026D0000}"/>
    <cellStyle name="40% - Accent6 2 2 14" xfId="32438" xr:uid="{00000000-0005-0000-0000-0000036D0000}"/>
    <cellStyle name="40% - Accent6 2 2 15" xfId="32439" xr:uid="{00000000-0005-0000-0000-0000046D0000}"/>
    <cellStyle name="40% - Accent6 2 2 2" xfId="3219" xr:uid="{00000000-0005-0000-0000-0000056D0000}"/>
    <cellStyle name="40% - Accent6 2 2 2 10" xfId="32440" xr:uid="{00000000-0005-0000-0000-0000066D0000}"/>
    <cellStyle name="40% - Accent6 2 2 2 11" xfId="32441" xr:uid="{00000000-0005-0000-0000-0000076D0000}"/>
    <cellStyle name="40% - Accent6 2 2 2 12" xfId="32442" xr:uid="{00000000-0005-0000-0000-0000086D0000}"/>
    <cellStyle name="40% - Accent6 2 2 2 2" xfId="3804" xr:uid="{00000000-0005-0000-0000-0000096D0000}"/>
    <cellStyle name="40% - Accent6 2 2 2 2 10" xfId="32443" xr:uid="{00000000-0005-0000-0000-00000A6D0000}"/>
    <cellStyle name="40% - Accent6 2 2 2 2 11" xfId="32444" xr:uid="{00000000-0005-0000-0000-00000B6D0000}"/>
    <cellStyle name="40% - Accent6 2 2 2 2 2" xfId="4905" xr:uid="{00000000-0005-0000-0000-00000C6D0000}"/>
    <cellStyle name="40% - Accent6 2 2 2 2 2 10" xfId="32445" xr:uid="{00000000-0005-0000-0000-00000D6D0000}"/>
    <cellStyle name="40% - Accent6 2 2 2 2 2 11" xfId="32446" xr:uid="{00000000-0005-0000-0000-00000E6D0000}"/>
    <cellStyle name="40% - Accent6 2 2 2 2 2 2" xfId="32447" xr:uid="{00000000-0005-0000-0000-00000F6D0000}"/>
    <cellStyle name="40% - Accent6 2 2 2 2 2 2 2" xfId="32448" xr:uid="{00000000-0005-0000-0000-0000106D0000}"/>
    <cellStyle name="40% - Accent6 2 2 2 2 2 2 2 2" xfId="32449" xr:uid="{00000000-0005-0000-0000-0000116D0000}"/>
    <cellStyle name="40% - Accent6 2 2 2 2 2 2 2 3" xfId="32450" xr:uid="{00000000-0005-0000-0000-0000126D0000}"/>
    <cellStyle name="40% - Accent6 2 2 2 2 2 2 2_OATT calc" xfId="32451" xr:uid="{00000000-0005-0000-0000-0000136D0000}"/>
    <cellStyle name="40% - Accent6 2 2 2 2 2 2 3" xfId="32452" xr:uid="{00000000-0005-0000-0000-0000146D0000}"/>
    <cellStyle name="40% - Accent6 2 2 2 2 2 2 4" xfId="32453" xr:uid="{00000000-0005-0000-0000-0000156D0000}"/>
    <cellStyle name="40% - Accent6 2 2 2 2 2 2 5" xfId="32454" xr:uid="{00000000-0005-0000-0000-0000166D0000}"/>
    <cellStyle name="40% - Accent6 2 2 2 2 2 2_OATT calc" xfId="32455" xr:uid="{00000000-0005-0000-0000-0000176D0000}"/>
    <cellStyle name="40% - Accent6 2 2 2 2 2 3" xfId="32456" xr:uid="{00000000-0005-0000-0000-0000186D0000}"/>
    <cellStyle name="40% - Accent6 2 2 2 2 2 3 2" xfId="32457" xr:uid="{00000000-0005-0000-0000-0000196D0000}"/>
    <cellStyle name="40% - Accent6 2 2 2 2 2 3 2 2" xfId="32458" xr:uid="{00000000-0005-0000-0000-00001A6D0000}"/>
    <cellStyle name="40% - Accent6 2 2 2 2 2 3 2 3" xfId="32459" xr:uid="{00000000-0005-0000-0000-00001B6D0000}"/>
    <cellStyle name="40% - Accent6 2 2 2 2 2 3 2_OATT calc" xfId="32460" xr:uid="{00000000-0005-0000-0000-00001C6D0000}"/>
    <cellStyle name="40% - Accent6 2 2 2 2 2 3 3" xfId="32461" xr:uid="{00000000-0005-0000-0000-00001D6D0000}"/>
    <cellStyle name="40% - Accent6 2 2 2 2 2 3 4" xfId="32462" xr:uid="{00000000-0005-0000-0000-00001E6D0000}"/>
    <cellStyle name="40% - Accent6 2 2 2 2 2 3_OATT calc" xfId="32463" xr:uid="{00000000-0005-0000-0000-00001F6D0000}"/>
    <cellStyle name="40% - Accent6 2 2 2 2 2 4" xfId="32464" xr:uid="{00000000-0005-0000-0000-0000206D0000}"/>
    <cellStyle name="40% - Accent6 2 2 2 2 2 4 2" xfId="32465" xr:uid="{00000000-0005-0000-0000-0000216D0000}"/>
    <cellStyle name="40% - Accent6 2 2 2 2 2 4 3" xfId="32466" xr:uid="{00000000-0005-0000-0000-0000226D0000}"/>
    <cellStyle name="40% - Accent6 2 2 2 2 2 4_OATT calc" xfId="32467" xr:uid="{00000000-0005-0000-0000-0000236D0000}"/>
    <cellStyle name="40% - Accent6 2 2 2 2 2 5" xfId="32468" xr:uid="{00000000-0005-0000-0000-0000246D0000}"/>
    <cellStyle name="40% - Accent6 2 2 2 2 2 6" xfId="32469" xr:uid="{00000000-0005-0000-0000-0000256D0000}"/>
    <cellStyle name="40% - Accent6 2 2 2 2 2 7" xfId="32470" xr:uid="{00000000-0005-0000-0000-0000266D0000}"/>
    <cellStyle name="40% - Accent6 2 2 2 2 2 8" xfId="32471" xr:uid="{00000000-0005-0000-0000-0000276D0000}"/>
    <cellStyle name="40% - Accent6 2 2 2 2 2 9" xfId="32472" xr:uid="{00000000-0005-0000-0000-0000286D0000}"/>
    <cellStyle name="40% - Accent6 2 2 2 2 2_OATT calc" xfId="32473" xr:uid="{00000000-0005-0000-0000-0000296D0000}"/>
    <cellStyle name="40% - Accent6 2 2 2 2 3" xfId="5862" xr:uid="{00000000-0005-0000-0000-00002A6D0000}"/>
    <cellStyle name="40% - Accent6 2 2 2 2 3 2" xfId="32474" xr:uid="{00000000-0005-0000-0000-00002B6D0000}"/>
    <cellStyle name="40% - Accent6 2 2 2 2 3 2 2" xfId="32475" xr:uid="{00000000-0005-0000-0000-00002C6D0000}"/>
    <cellStyle name="40% - Accent6 2 2 2 2 3 2 3" xfId="32476" xr:uid="{00000000-0005-0000-0000-00002D6D0000}"/>
    <cellStyle name="40% - Accent6 2 2 2 2 3 2_OATT calc" xfId="32477" xr:uid="{00000000-0005-0000-0000-00002E6D0000}"/>
    <cellStyle name="40% - Accent6 2 2 2 2 3 3" xfId="32478" xr:uid="{00000000-0005-0000-0000-00002F6D0000}"/>
    <cellStyle name="40% - Accent6 2 2 2 2 3 4" xfId="32479" xr:uid="{00000000-0005-0000-0000-0000306D0000}"/>
    <cellStyle name="40% - Accent6 2 2 2 2 3 5" xfId="32480" xr:uid="{00000000-0005-0000-0000-0000316D0000}"/>
    <cellStyle name="40% - Accent6 2 2 2 2 3_OATT calc" xfId="32481" xr:uid="{00000000-0005-0000-0000-0000326D0000}"/>
    <cellStyle name="40% - Accent6 2 2 2 2 4" xfId="32482" xr:uid="{00000000-0005-0000-0000-0000336D0000}"/>
    <cellStyle name="40% - Accent6 2 2 2 2 4 2" xfId="32483" xr:uid="{00000000-0005-0000-0000-0000346D0000}"/>
    <cellStyle name="40% - Accent6 2 2 2 2 4 2 2" xfId="32484" xr:uid="{00000000-0005-0000-0000-0000356D0000}"/>
    <cellStyle name="40% - Accent6 2 2 2 2 4 2 3" xfId="32485" xr:uid="{00000000-0005-0000-0000-0000366D0000}"/>
    <cellStyle name="40% - Accent6 2 2 2 2 4 2_OATT calc" xfId="32486" xr:uid="{00000000-0005-0000-0000-0000376D0000}"/>
    <cellStyle name="40% - Accent6 2 2 2 2 4 3" xfId="32487" xr:uid="{00000000-0005-0000-0000-0000386D0000}"/>
    <cellStyle name="40% - Accent6 2 2 2 2 4 4" xfId="32488" xr:uid="{00000000-0005-0000-0000-0000396D0000}"/>
    <cellStyle name="40% - Accent6 2 2 2 2 4_OATT calc" xfId="32489" xr:uid="{00000000-0005-0000-0000-00003A6D0000}"/>
    <cellStyle name="40% - Accent6 2 2 2 2 5" xfId="32490" xr:uid="{00000000-0005-0000-0000-00003B6D0000}"/>
    <cellStyle name="40% - Accent6 2 2 2 2 5 2" xfId="32491" xr:uid="{00000000-0005-0000-0000-00003C6D0000}"/>
    <cellStyle name="40% - Accent6 2 2 2 2 5 3" xfId="32492" xr:uid="{00000000-0005-0000-0000-00003D6D0000}"/>
    <cellStyle name="40% - Accent6 2 2 2 2 5_OATT calc" xfId="32493" xr:uid="{00000000-0005-0000-0000-00003E6D0000}"/>
    <cellStyle name="40% - Accent6 2 2 2 2 6" xfId="32494" xr:uid="{00000000-0005-0000-0000-00003F6D0000}"/>
    <cellStyle name="40% - Accent6 2 2 2 2 7" xfId="32495" xr:uid="{00000000-0005-0000-0000-0000406D0000}"/>
    <cellStyle name="40% - Accent6 2 2 2 2 8" xfId="32496" xr:uid="{00000000-0005-0000-0000-0000416D0000}"/>
    <cellStyle name="40% - Accent6 2 2 2 2 9" xfId="32497" xr:uid="{00000000-0005-0000-0000-0000426D0000}"/>
    <cellStyle name="40% - Accent6 2 2 2 2_OATT calc" xfId="32498" xr:uid="{00000000-0005-0000-0000-0000436D0000}"/>
    <cellStyle name="40% - Accent6 2 2 2 3" xfId="4487" xr:uid="{00000000-0005-0000-0000-0000446D0000}"/>
    <cellStyle name="40% - Accent6 2 2 2 3 10" xfId="32499" xr:uid="{00000000-0005-0000-0000-0000456D0000}"/>
    <cellStyle name="40% - Accent6 2 2 2 3 11" xfId="32500" xr:uid="{00000000-0005-0000-0000-0000466D0000}"/>
    <cellStyle name="40% - Accent6 2 2 2 3 2" xfId="32501" xr:uid="{00000000-0005-0000-0000-0000476D0000}"/>
    <cellStyle name="40% - Accent6 2 2 2 3 2 2" xfId="32502" xr:uid="{00000000-0005-0000-0000-0000486D0000}"/>
    <cellStyle name="40% - Accent6 2 2 2 3 2 2 2" xfId="32503" xr:uid="{00000000-0005-0000-0000-0000496D0000}"/>
    <cellStyle name="40% - Accent6 2 2 2 3 2 2 3" xfId="32504" xr:uid="{00000000-0005-0000-0000-00004A6D0000}"/>
    <cellStyle name="40% - Accent6 2 2 2 3 2 2_OATT calc" xfId="32505" xr:uid="{00000000-0005-0000-0000-00004B6D0000}"/>
    <cellStyle name="40% - Accent6 2 2 2 3 2 3" xfId="32506" xr:uid="{00000000-0005-0000-0000-00004C6D0000}"/>
    <cellStyle name="40% - Accent6 2 2 2 3 2 4" xfId="32507" xr:uid="{00000000-0005-0000-0000-00004D6D0000}"/>
    <cellStyle name="40% - Accent6 2 2 2 3 2 5" xfId="32508" xr:uid="{00000000-0005-0000-0000-00004E6D0000}"/>
    <cellStyle name="40% - Accent6 2 2 2 3 2_OATT calc" xfId="32509" xr:uid="{00000000-0005-0000-0000-00004F6D0000}"/>
    <cellStyle name="40% - Accent6 2 2 2 3 3" xfId="32510" xr:uid="{00000000-0005-0000-0000-0000506D0000}"/>
    <cellStyle name="40% - Accent6 2 2 2 3 3 2" xfId="32511" xr:uid="{00000000-0005-0000-0000-0000516D0000}"/>
    <cellStyle name="40% - Accent6 2 2 2 3 3 2 2" xfId="32512" xr:uid="{00000000-0005-0000-0000-0000526D0000}"/>
    <cellStyle name="40% - Accent6 2 2 2 3 3 2 3" xfId="32513" xr:uid="{00000000-0005-0000-0000-0000536D0000}"/>
    <cellStyle name="40% - Accent6 2 2 2 3 3 2_OATT calc" xfId="32514" xr:uid="{00000000-0005-0000-0000-0000546D0000}"/>
    <cellStyle name="40% - Accent6 2 2 2 3 3 3" xfId="32515" xr:uid="{00000000-0005-0000-0000-0000556D0000}"/>
    <cellStyle name="40% - Accent6 2 2 2 3 3 4" xfId="32516" xr:uid="{00000000-0005-0000-0000-0000566D0000}"/>
    <cellStyle name="40% - Accent6 2 2 2 3 3_OATT calc" xfId="32517" xr:uid="{00000000-0005-0000-0000-0000576D0000}"/>
    <cellStyle name="40% - Accent6 2 2 2 3 4" xfId="32518" xr:uid="{00000000-0005-0000-0000-0000586D0000}"/>
    <cellStyle name="40% - Accent6 2 2 2 3 4 2" xfId="32519" xr:uid="{00000000-0005-0000-0000-0000596D0000}"/>
    <cellStyle name="40% - Accent6 2 2 2 3 4 3" xfId="32520" xr:uid="{00000000-0005-0000-0000-00005A6D0000}"/>
    <cellStyle name="40% - Accent6 2 2 2 3 4_OATT calc" xfId="32521" xr:uid="{00000000-0005-0000-0000-00005B6D0000}"/>
    <cellStyle name="40% - Accent6 2 2 2 3 5" xfId="32522" xr:uid="{00000000-0005-0000-0000-00005C6D0000}"/>
    <cellStyle name="40% - Accent6 2 2 2 3 6" xfId="32523" xr:uid="{00000000-0005-0000-0000-00005D6D0000}"/>
    <cellStyle name="40% - Accent6 2 2 2 3 7" xfId="32524" xr:uid="{00000000-0005-0000-0000-00005E6D0000}"/>
    <cellStyle name="40% - Accent6 2 2 2 3 8" xfId="32525" xr:uid="{00000000-0005-0000-0000-00005F6D0000}"/>
    <cellStyle name="40% - Accent6 2 2 2 3 9" xfId="32526" xr:uid="{00000000-0005-0000-0000-0000606D0000}"/>
    <cellStyle name="40% - Accent6 2 2 2 3_OATT calc" xfId="32527" xr:uid="{00000000-0005-0000-0000-0000616D0000}"/>
    <cellStyle name="40% - Accent6 2 2 2 4" xfId="5387" xr:uid="{00000000-0005-0000-0000-0000626D0000}"/>
    <cellStyle name="40% - Accent6 2 2 2 4 2" xfId="32528" xr:uid="{00000000-0005-0000-0000-0000636D0000}"/>
    <cellStyle name="40% - Accent6 2 2 2 4 2 2" xfId="32529" xr:uid="{00000000-0005-0000-0000-0000646D0000}"/>
    <cellStyle name="40% - Accent6 2 2 2 4 2 3" xfId="32530" xr:uid="{00000000-0005-0000-0000-0000656D0000}"/>
    <cellStyle name="40% - Accent6 2 2 2 4 2_OATT calc" xfId="32531" xr:uid="{00000000-0005-0000-0000-0000666D0000}"/>
    <cellStyle name="40% - Accent6 2 2 2 4 3" xfId="32532" xr:uid="{00000000-0005-0000-0000-0000676D0000}"/>
    <cellStyle name="40% - Accent6 2 2 2 4 4" xfId="32533" xr:uid="{00000000-0005-0000-0000-0000686D0000}"/>
    <cellStyle name="40% - Accent6 2 2 2 4 5" xfId="32534" xr:uid="{00000000-0005-0000-0000-0000696D0000}"/>
    <cellStyle name="40% - Accent6 2 2 2 4_OATT calc" xfId="32535" xr:uid="{00000000-0005-0000-0000-00006A6D0000}"/>
    <cellStyle name="40% - Accent6 2 2 2 5" xfId="32536" xr:uid="{00000000-0005-0000-0000-00006B6D0000}"/>
    <cellStyle name="40% - Accent6 2 2 2 5 2" xfId="32537" xr:uid="{00000000-0005-0000-0000-00006C6D0000}"/>
    <cellStyle name="40% - Accent6 2 2 2 5 2 2" xfId="32538" xr:uid="{00000000-0005-0000-0000-00006D6D0000}"/>
    <cellStyle name="40% - Accent6 2 2 2 5 2 3" xfId="32539" xr:uid="{00000000-0005-0000-0000-00006E6D0000}"/>
    <cellStyle name="40% - Accent6 2 2 2 5 2_OATT calc" xfId="32540" xr:uid="{00000000-0005-0000-0000-00006F6D0000}"/>
    <cellStyle name="40% - Accent6 2 2 2 5 3" xfId="32541" xr:uid="{00000000-0005-0000-0000-0000706D0000}"/>
    <cellStyle name="40% - Accent6 2 2 2 5 4" xfId="32542" xr:uid="{00000000-0005-0000-0000-0000716D0000}"/>
    <cellStyle name="40% - Accent6 2 2 2 5_OATT calc" xfId="32543" xr:uid="{00000000-0005-0000-0000-0000726D0000}"/>
    <cellStyle name="40% - Accent6 2 2 2 6" xfId="32544" xr:uid="{00000000-0005-0000-0000-0000736D0000}"/>
    <cellStyle name="40% - Accent6 2 2 2 6 2" xfId="32545" xr:uid="{00000000-0005-0000-0000-0000746D0000}"/>
    <cellStyle name="40% - Accent6 2 2 2 6 3" xfId="32546" xr:uid="{00000000-0005-0000-0000-0000756D0000}"/>
    <cellStyle name="40% - Accent6 2 2 2 6_OATT calc" xfId="32547" xr:uid="{00000000-0005-0000-0000-0000766D0000}"/>
    <cellStyle name="40% - Accent6 2 2 2 7" xfId="32548" xr:uid="{00000000-0005-0000-0000-0000776D0000}"/>
    <cellStyle name="40% - Accent6 2 2 2 8" xfId="32549" xr:uid="{00000000-0005-0000-0000-0000786D0000}"/>
    <cellStyle name="40% - Accent6 2 2 2 9" xfId="32550" xr:uid="{00000000-0005-0000-0000-0000796D0000}"/>
    <cellStyle name="40% - Accent6 2 2 2_OATT calc" xfId="32551" xr:uid="{00000000-0005-0000-0000-00007A6D0000}"/>
    <cellStyle name="40% - Accent6 2 2 3" xfId="3289" xr:uid="{00000000-0005-0000-0000-00007B6D0000}"/>
    <cellStyle name="40% - Accent6 2 2 3 10" xfId="32552" xr:uid="{00000000-0005-0000-0000-00007C6D0000}"/>
    <cellStyle name="40% - Accent6 2 2 3 11" xfId="32553" xr:uid="{00000000-0005-0000-0000-00007D6D0000}"/>
    <cellStyle name="40% - Accent6 2 2 3 12" xfId="32554" xr:uid="{00000000-0005-0000-0000-00007E6D0000}"/>
    <cellStyle name="40% - Accent6 2 2 3 2" xfId="3871" xr:uid="{00000000-0005-0000-0000-00007F6D0000}"/>
    <cellStyle name="40% - Accent6 2 2 3 2 10" xfId="32555" xr:uid="{00000000-0005-0000-0000-0000806D0000}"/>
    <cellStyle name="40% - Accent6 2 2 3 2 11" xfId="32556" xr:uid="{00000000-0005-0000-0000-0000816D0000}"/>
    <cellStyle name="40% - Accent6 2 2 3 2 2" xfId="4971" xr:uid="{00000000-0005-0000-0000-0000826D0000}"/>
    <cellStyle name="40% - Accent6 2 2 3 2 2 10" xfId="32557" xr:uid="{00000000-0005-0000-0000-0000836D0000}"/>
    <cellStyle name="40% - Accent6 2 2 3 2 2 11" xfId="32558" xr:uid="{00000000-0005-0000-0000-0000846D0000}"/>
    <cellStyle name="40% - Accent6 2 2 3 2 2 2" xfId="32559" xr:uid="{00000000-0005-0000-0000-0000856D0000}"/>
    <cellStyle name="40% - Accent6 2 2 3 2 2 2 2" xfId="32560" xr:uid="{00000000-0005-0000-0000-0000866D0000}"/>
    <cellStyle name="40% - Accent6 2 2 3 2 2 2 2 2" xfId="32561" xr:uid="{00000000-0005-0000-0000-0000876D0000}"/>
    <cellStyle name="40% - Accent6 2 2 3 2 2 2 2 3" xfId="32562" xr:uid="{00000000-0005-0000-0000-0000886D0000}"/>
    <cellStyle name="40% - Accent6 2 2 3 2 2 2 2_OATT calc" xfId="32563" xr:uid="{00000000-0005-0000-0000-0000896D0000}"/>
    <cellStyle name="40% - Accent6 2 2 3 2 2 2 3" xfId="32564" xr:uid="{00000000-0005-0000-0000-00008A6D0000}"/>
    <cellStyle name="40% - Accent6 2 2 3 2 2 2 4" xfId="32565" xr:uid="{00000000-0005-0000-0000-00008B6D0000}"/>
    <cellStyle name="40% - Accent6 2 2 3 2 2 2 5" xfId="32566" xr:uid="{00000000-0005-0000-0000-00008C6D0000}"/>
    <cellStyle name="40% - Accent6 2 2 3 2 2 2_OATT calc" xfId="32567" xr:uid="{00000000-0005-0000-0000-00008D6D0000}"/>
    <cellStyle name="40% - Accent6 2 2 3 2 2 3" xfId="32568" xr:uid="{00000000-0005-0000-0000-00008E6D0000}"/>
    <cellStyle name="40% - Accent6 2 2 3 2 2 3 2" xfId="32569" xr:uid="{00000000-0005-0000-0000-00008F6D0000}"/>
    <cellStyle name="40% - Accent6 2 2 3 2 2 3 2 2" xfId="32570" xr:uid="{00000000-0005-0000-0000-0000906D0000}"/>
    <cellStyle name="40% - Accent6 2 2 3 2 2 3 2 3" xfId="32571" xr:uid="{00000000-0005-0000-0000-0000916D0000}"/>
    <cellStyle name="40% - Accent6 2 2 3 2 2 3 2_OATT calc" xfId="32572" xr:uid="{00000000-0005-0000-0000-0000926D0000}"/>
    <cellStyle name="40% - Accent6 2 2 3 2 2 3 3" xfId="32573" xr:uid="{00000000-0005-0000-0000-0000936D0000}"/>
    <cellStyle name="40% - Accent6 2 2 3 2 2 3 4" xfId="32574" xr:uid="{00000000-0005-0000-0000-0000946D0000}"/>
    <cellStyle name="40% - Accent6 2 2 3 2 2 3_OATT calc" xfId="32575" xr:uid="{00000000-0005-0000-0000-0000956D0000}"/>
    <cellStyle name="40% - Accent6 2 2 3 2 2 4" xfId="32576" xr:uid="{00000000-0005-0000-0000-0000966D0000}"/>
    <cellStyle name="40% - Accent6 2 2 3 2 2 4 2" xfId="32577" xr:uid="{00000000-0005-0000-0000-0000976D0000}"/>
    <cellStyle name="40% - Accent6 2 2 3 2 2 4 3" xfId="32578" xr:uid="{00000000-0005-0000-0000-0000986D0000}"/>
    <cellStyle name="40% - Accent6 2 2 3 2 2 4_OATT calc" xfId="32579" xr:uid="{00000000-0005-0000-0000-0000996D0000}"/>
    <cellStyle name="40% - Accent6 2 2 3 2 2 5" xfId="32580" xr:uid="{00000000-0005-0000-0000-00009A6D0000}"/>
    <cellStyle name="40% - Accent6 2 2 3 2 2 6" xfId="32581" xr:uid="{00000000-0005-0000-0000-00009B6D0000}"/>
    <cellStyle name="40% - Accent6 2 2 3 2 2 7" xfId="32582" xr:uid="{00000000-0005-0000-0000-00009C6D0000}"/>
    <cellStyle name="40% - Accent6 2 2 3 2 2 8" xfId="32583" xr:uid="{00000000-0005-0000-0000-00009D6D0000}"/>
    <cellStyle name="40% - Accent6 2 2 3 2 2 9" xfId="32584" xr:uid="{00000000-0005-0000-0000-00009E6D0000}"/>
    <cellStyle name="40% - Accent6 2 2 3 2 2_OATT calc" xfId="32585" xr:uid="{00000000-0005-0000-0000-00009F6D0000}"/>
    <cellStyle name="40% - Accent6 2 2 3 2 3" xfId="5927" xr:uid="{00000000-0005-0000-0000-0000A06D0000}"/>
    <cellStyle name="40% - Accent6 2 2 3 2 3 2" xfId="32586" xr:uid="{00000000-0005-0000-0000-0000A16D0000}"/>
    <cellStyle name="40% - Accent6 2 2 3 2 3 2 2" xfId="32587" xr:uid="{00000000-0005-0000-0000-0000A26D0000}"/>
    <cellStyle name="40% - Accent6 2 2 3 2 3 2 3" xfId="32588" xr:uid="{00000000-0005-0000-0000-0000A36D0000}"/>
    <cellStyle name="40% - Accent6 2 2 3 2 3 2_OATT calc" xfId="32589" xr:uid="{00000000-0005-0000-0000-0000A46D0000}"/>
    <cellStyle name="40% - Accent6 2 2 3 2 3 3" xfId="32590" xr:uid="{00000000-0005-0000-0000-0000A56D0000}"/>
    <cellStyle name="40% - Accent6 2 2 3 2 3 4" xfId="32591" xr:uid="{00000000-0005-0000-0000-0000A66D0000}"/>
    <cellStyle name="40% - Accent6 2 2 3 2 3 5" xfId="32592" xr:uid="{00000000-0005-0000-0000-0000A76D0000}"/>
    <cellStyle name="40% - Accent6 2 2 3 2 3_OATT calc" xfId="32593" xr:uid="{00000000-0005-0000-0000-0000A86D0000}"/>
    <cellStyle name="40% - Accent6 2 2 3 2 4" xfId="32594" xr:uid="{00000000-0005-0000-0000-0000A96D0000}"/>
    <cellStyle name="40% - Accent6 2 2 3 2 4 2" xfId="32595" xr:uid="{00000000-0005-0000-0000-0000AA6D0000}"/>
    <cellStyle name="40% - Accent6 2 2 3 2 4 2 2" xfId="32596" xr:uid="{00000000-0005-0000-0000-0000AB6D0000}"/>
    <cellStyle name="40% - Accent6 2 2 3 2 4 2 3" xfId="32597" xr:uid="{00000000-0005-0000-0000-0000AC6D0000}"/>
    <cellStyle name="40% - Accent6 2 2 3 2 4 2_OATT calc" xfId="32598" xr:uid="{00000000-0005-0000-0000-0000AD6D0000}"/>
    <cellStyle name="40% - Accent6 2 2 3 2 4 3" xfId="32599" xr:uid="{00000000-0005-0000-0000-0000AE6D0000}"/>
    <cellStyle name="40% - Accent6 2 2 3 2 4 4" xfId="32600" xr:uid="{00000000-0005-0000-0000-0000AF6D0000}"/>
    <cellStyle name="40% - Accent6 2 2 3 2 4_OATT calc" xfId="32601" xr:uid="{00000000-0005-0000-0000-0000B06D0000}"/>
    <cellStyle name="40% - Accent6 2 2 3 2 5" xfId="32602" xr:uid="{00000000-0005-0000-0000-0000B16D0000}"/>
    <cellStyle name="40% - Accent6 2 2 3 2 5 2" xfId="32603" xr:uid="{00000000-0005-0000-0000-0000B26D0000}"/>
    <cellStyle name="40% - Accent6 2 2 3 2 5 3" xfId="32604" xr:uid="{00000000-0005-0000-0000-0000B36D0000}"/>
    <cellStyle name="40% - Accent6 2 2 3 2 5_OATT calc" xfId="32605" xr:uid="{00000000-0005-0000-0000-0000B46D0000}"/>
    <cellStyle name="40% - Accent6 2 2 3 2 6" xfId="32606" xr:uid="{00000000-0005-0000-0000-0000B56D0000}"/>
    <cellStyle name="40% - Accent6 2 2 3 2 7" xfId="32607" xr:uid="{00000000-0005-0000-0000-0000B66D0000}"/>
    <cellStyle name="40% - Accent6 2 2 3 2 8" xfId="32608" xr:uid="{00000000-0005-0000-0000-0000B76D0000}"/>
    <cellStyle name="40% - Accent6 2 2 3 2 9" xfId="32609" xr:uid="{00000000-0005-0000-0000-0000B86D0000}"/>
    <cellStyle name="40% - Accent6 2 2 3 2_OATT calc" xfId="32610" xr:uid="{00000000-0005-0000-0000-0000B96D0000}"/>
    <cellStyle name="40% - Accent6 2 2 3 3" xfId="4553" xr:uid="{00000000-0005-0000-0000-0000BA6D0000}"/>
    <cellStyle name="40% - Accent6 2 2 3 3 10" xfId="32611" xr:uid="{00000000-0005-0000-0000-0000BB6D0000}"/>
    <cellStyle name="40% - Accent6 2 2 3 3 11" xfId="32612" xr:uid="{00000000-0005-0000-0000-0000BC6D0000}"/>
    <cellStyle name="40% - Accent6 2 2 3 3 2" xfId="32613" xr:uid="{00000000-0005-0000-0000-0000BD6D0000}"/>
    <cellStyle name="40% - Accent6 2 2 3 3 2 2" xfId="32614" xr:uid="{00000000-0005-0000-0000-0000BE6D0000}"/>
    <cellStyle name="40% - Accent6 2 2 3 3 2 2 2" xfId="32615" xr:uid="{00000000-0005-0000-0000-0000BF6D0000}"/>
    <cellStyle name="40% - Accent6 2 2 3 3 2 2 3" xfId="32616" xr:uid="{00000000-0005-0000-0000-0000C06D0000}"/>
    <cellStyle name="40% - Accent6 2 2 3 3 2 2_OATT calc" xfId="32617" xr:uid="{00000000-0005-0000-0000-0000C16D0000}"/>
    <cellStyle name="40% - Accent6 2 2 3 3 2 3" xfId="32618" xr:uid="{00000000-0005-0000-0000-0000C26D0000}"/>
    <cellStyle name="40% - Accent6 2 2 3 3 2 4" xfId="32619" xr:uid="{00000000-0005-0000-0000-0000C36D0000}"/>
    <cellStyle name="40% - Accent6 2 2 3 3 2 5" xfId="32620" xr:uid="{00000000-0005-0000-0000-0000C46D0000}"/>
    <cellStyle name="40% - Accent6 2 2 3 3 2_OATT calc" xfId="32621" xr:uid="{00000000-0005-0000-0000-0000C56D0000}"/>
    <cellStyle name="40% - Accent6 2 2 3 3 3" xfId="32622" xr:uid="{00000000-0005-0000-0000-0000C66D0000}"/>
    <cellStyle name="40% - Accent6 2 2 3 3 3 2" xfId="32623" xr:uid="{00000000-0005-0000-0000-0000C76D0000}"/>
    <cellStyle name="40% - Accent6 2 2 3 3 3 2 2" xfId="32624" xr:uid="{00000000-0005-0000-0000-0000C86D0000}"/>
    <cellStyle name="40% - Accent6 2 2 3 3 3 2 3" xfId="32625" xr:uid="{00000000-0005-0000-0000-0000C96D0000}"/>
    <cellStyle name="40% - Accent6 2 2 3 3 3 2_OATT calc" xfId="32626" xr:uid="{00000000-0005-0000-0000-0000CA6D0000}"/>
    <cellStyle name="40% - Accent6 2 2 3 3 3 3" xfId="32627" xr:uid="{00000000-0005-0000-0000-0000CB6D0000}"/>
    <cellStyle name="40% - Accent6 2 2 3 3 3 4" xfId="32628" xr:uid="{00000000-0005-0000-0000-0000CC6D0000}"/>
    <cellStyle name="40% - Accent6 2 2 3 3 3_OATT calc" xfId="32629" xr:uid="{00000000-0005-0000-0000-0000CD6D0000}"/>
    <cellStyle name="40% - Accent6 2 2 3 3 4" xfId="32630" xr:uid="{00000000-0005-0000-0000-0000CE6D0000}"/>
    <cellStyle name="40% - Accent6 2 2 3 3 4 2" xfId="32631" xr:uid="{00000000-0005-0000-0000-0000CF6D0000}"/>
    <cellStyle name="40% - Accent6 2 2 3 3 4 3" xfId="32632" xr:uid="{00000000-0005-0000-0000-0000D06D0000}"/>
    <cellStyle name="40% - Accent6 2 2 3 3 4_OATT calc" xfId="32633" xr:uid="{00000000-0005-0000-0000-0000D16D0000}"/>
    <cellStyle name="40% - Accent6 2 2 3 3 5" xfId="32634" xr:uid="{00000000-0005-0000-0000-0000D26D0000}"/>
    <cellStyle name="40% - Accent6 2 2 3 3 6" xfId="32635" xr:uid="{00000000-0005-0000-0000-0000D36D0000}"/>
    <cellStyle name="40% - Accent6 2 2 3 3 7" xfId="32636" xr:uid="{00000000-0005-0000-0000-0000D46D0000}"/>
    <cellStyle name="40% - Accent6 2 2 3 3 8" xfId="32637" xr:uid="{00000000-0005-0000-0000-0000D56D0000}"/>
    <cellStyle name="40% - Accent6 2 2 3 3 9" xfId="32638" xr:uid="{00000000-0005-0000-0000-0000D66D0000}"/>
    <cellStyle name="40% - Accent6 2 2 3 3_OATT calc" xfId="32639" xr:uid="{00000000-0005-0000-0000-0000D76D0000}"/>
    <cellStyle name="40% - Accent6 2 2 3 4" xfId="5453" xr:uid="{00000000-0005-0000-0000-0000D86D0000}"/>
    <cellStyle name="40% - Accent6 2 2 3 4 2" xfId="32640" xr:uid="{00000000-0005-0000-0000-0000D96D0000}"/>
    <cellStyle name="40% - Accent6 2 2 3 4 2 2" xfId="32641" xr:uid="{00000000-0005-0000-0000-0000DA6D0000}"/>
    <cellStyle name="40% - Accent6 2 2 3 4 2 3" xfId="32642" xr:uid="{00000000-0005-0000-0000-0000DB6D0000}"/>
    <cellStyle name="40% - Accent6 2 2 3 4 2_OATT calc" xfId="32643" xr:uid="{00000000-0005-0000-0000-0000DC6D0000}"/>
    <cellStyle name="40% - Accent6 2 2 3 4 3" xfId="32644" xr:uid="{00000000-0005-0000-0000-0000DD6D0000}"/>
    <cellStyle name="40% - Accent6 2 2 3 4 4" xfId="32645" xr:uid="{00000000-0005-0000-0000-0000DE6D0000}"/>
    <cellStyle name="40% - Accent6 2 2 3 4 5" xfId="32646" xr:uid="{00000000-0005-0000-0000-0000DF6D0000}"/>
    <cellStyle name="40% - Accent6 2 2 3 4_OATT calc" xfId="32647" xr:uid="{00000000-0005-0000-0000-0000E06D0000}"/>
    <cellStyle name="40% - Accent6 2 2 3 5" xfId="32648" xr:uid="{00000000-0005-0000-0000-0000E16D0000}"/>
    <cellStyle name="40% - Accent6 2 2 3 5 2" xfId="32649" xr:uid="{00000000-0005-0000-0000-0000E26D0000}"/>
    <cellStyle name="40% - Accent6 2 2 3 5 2 2" xfId="32650" xr:uid="{00000000-0005-0000-0000-0000E36D0000}"/>
    <cellStyle name="40% - Accent6 2 2 3 5 2 3" xfId="32651" xr:uid="{00000000-0005-0000-0000-0000E46D0000}"/>
    <cellStyle name="40% - Accent6 2 2 3 5 2_OATT calc" xfId="32652" xr:uid="{00000000-0005-0000-0000-0000E56D0000}"/>
    <cellStyle name="40% - Accent6 2 2 3 5 3" xfId="32653" xr:uid="{00000000-0005-0000-0000-0000E66D0000}"/>
    <cellStyle name="40% - Accent6 2 2 3 5 4" xfId="32654" xr:uid="{00000000-0005-0000-0000-0000E76D0000}"/>
    <cellStyle name="40% - Accent6 2 2 3 5_OATT calc" xfId="32655" xr:uid="{00000000-0005-0000-0000-0000E86D0000}"/>
    <cellStyle name="40% - Accent6 2 2 3 6" xfId="32656" xr:uid="{00000000-0005-0000-0000-0000E96D0000}"/>
    <cellStyle name="40% - Accent6 2 2 3 6 2" xfId="32657" xr:uid="{00000000-0005-0000-0000-0000EA6D0000}"/>
    <cellStyle name="40% - Accent6 2 2 3 6 3" xfId="32658" xr:uid="{00000000-0005-0000-0000-0000EB6D0000}"/>
    <cellStyle name="40% - Accent6 2 2 3 6_OATT calc" xfId="32659" xr:uid="{00000000-0005-0000-0000-0000EC6D0000}"/>
    <cellStyle name="40% - Accent6 2 2 3 7" xfId="32660" xr:uid="{00000000-0005-0000-0000-0000ED6D0000}"/>
    <cellStyle name="40% - Accent6 2 2 3 8" xfId="32661" xr:uid="{00000000-0005-0000-0000-0000EE6D0000}"/>
    <cellStyle name="40% - Accent6 2 2 3 9" xfId="32662" xr:uid="{00000000-0005-0000-0000-0000EF6D0000}"/>
    <cellStyle name="40% - Accent6 2 2 3_OATT calc" xfId="32663" xr:uid="{00000000-0005-0000-0000-0000F06D0000}"/>
    <cellStyle name="40% - Accent6 2 2 4" xfId="3605" xr:uid="{00000000-0005-0000-0000-0000F16D0000}"/>
    <cellStyle name="40% - Accent6 2 2 4 10" xfId="32664" xr:uid="{00000000-0005-0000-0000-0000F26D0000}"/>
    <cellStyle name="40% - Accent6 2 2 4 11" xfId="32665" xr:uid="{00000000-0005-0000-0000-0000F36D0000}"/>
    <cellStyle name="40% - Accent6 2 2 4 2" xfId="4706" xr:uid="{00000000-0005-0000-0000-0000F46D0000}"/>
    <cellStyle name="40% - Accent6 2 2 4 2 10" xfId="32666" xr:uid="{00000000-0005-0000-0000-0000F56D0000}"/>
    <cellStyle name="40% - Accent6 2 2 4 2 11" xfId="32667" xr:uid="{00000000-0005-0000-0000-0000F66D0000}"/>
    <cellStyle name="40% - Accent6 2 2 4 2 2" xfId="32668" xr:uid="{00000000-0005-0000-0000-0000F76D0000}"/>
    <cellStyle name="40% - Accent6 2 2 4 2 2 2" xfId="32669" xr:uid="{00000000-0005-0000-0000-0000F86D0000}"/>
    <cellStyle name="40% - Accent6 2 2 4 2 2 2 2" xfId="32670" xr:uid="{00000000-0005-0000-0000-0000F96D0000}"/>
    <cellStyle name="40% - Accent6 2 2 4 2 2 2 3" xfId="32671" xr:uid="{00000000-0005-0000-0000-0000FA6D0000}"/>
    <cellStyle name="40% - Accent6 2 2 4 2 2 2_OATT calc" xfId="32672" xr:uid="{00000000-0005-0000-0000-0000FB6D0000}"/>
    <cellStyle name="40% - Accent6 2 2 4 2 2 3" xfId="32673" xr:uid="{00000000-0005-0000-0000-0000FC6D0000}"/>
    <cellStyle name="40% - Accent6 2 2 4 2 2 4" xfId="32674" xr:uid="{00000000-0005-0000-0000-0000FD6D0000}"/>
    <cellStyle name="40% - Accent6 2 2 4 2 2 5" xfId="32675" xr:uid="{00000000-0005-0000-0000-0000FE6D0000}"/>
    <cellStyle name="40% - Accent6 2 2 4 2 2_OATT calc" xfId="32676" xr:uid="{00000000-0005-0000-0000-0000FF6D0000}"/>
    <cellStyle name="40% - Accent6 2 2 4 2 3" xfId="32677" xr:uid="{00000000-0005-0000-0000-0000006E0000}"/>
    <cellStyle name="40% - Accent6 2 2 4 2 3 2" xfId="32678" xr:uid="{00000000-0005-0000-0000-0000016E0000}"/>
    <cellStyle name="40% - Accent6 2 2 4 2 3 2 2" xfId="32679" xr:uid="{00000000-0005-0000-0000-0000026E0000}"/>
    <cellStyle name="40% - Accent6 2 2 4 2 3 2 3" xfId="32680" xr:uid="{00000000-0005-0000-0000-0000036E0000}"/>
    <cellStyle name="40% - Accent6 2 2 4 2 3 2_OATT calc" xfId="32681" xr:uid="{00000000-0005-0000-0000-0000046E0000}"/>
    <cellStyle name="40% - Accent6 2 2 4 2 3 3" xfId="32682" xr:uid="{00000000-0005-0000-0000-0000056E0000}"/>
    <cellStyle name="40% - Accent6 2 2 4 2 3 4" xfId="32683" xr:uid="{00000000-0005-0000-0000-0000066E0000}"/>
    <cellStyle name="40% - Accent6 2 2 4 2 3_OATT calc" xfId="32684" xr:uid="{00000000-0005-0000-0000-0000076E0000}"/>
    <cellStyle name="40% - Accent6 2 2 4 2 4" xfId="32685" xr:uid="{00000000-0005-0000-0000-0000086E0000}"/>
    <cellStyle name="40% - Accent6 2 2 4 2 4 2" xfId="32686" xr:uid="{00000000-0005-0000-0000-0000096E0000}"/>
    <cellStyle name="40% - Accent6 2 2 4 2 4 3" xfId="32687" xr:uid="{00000000-0005-0000-0000-00000A6E0000}"/>
    <cellStyle name="40% - Accent6 2 2 4 2 4_OATT calc" xfId="32688" xr:uid="{00000000-0005-0000-0000-00000B6E0000}"/>
    <cellStyle name="40% - Accent6 2 2 4 2 5" xfId="32689" xr:uid="{00000000-0005-0000-0000-00000C6E0000}"/>
    <cellStyle name="40% - Accent6 2 2 4 2 6" xfId="32690" xr:uid="{00000000-0005-0000-0000-00000D6E0000}"/>
    <cellStyle name="40% - Accent6 2 2 4 2 7" xfId="32691" xr:uid="{00000000-0005-0000-0000-00000E6E0000}"/>
    <cellStyle name="40% - Accent6 2 2 4 2 8" xfId="32692" xr:uid="{00000000-0005-0000-0000-00000F6E0000}"/>
    <cellStyle name="40% - Accent6 2 2 4 2 9" xfId="32693" xr:uid="{00000000-0005-0000-0000-0000106E0000}"/>
    <cellStyle name="40% - Accent6 2 2 4 2_OATT calc" xfId="32694" xr:uid="{00000000-0005-0000-0000-0000116E0000}"/>
    <cellStyle name="40% - Accent6 2 2 4 3" xfId="5669" xr:uid="{00000000-0005-0000-0000-0000126E0000}"/>
    <cellStyle name="40% - Accent6 2 2 4 3 2" xfId="32695" xr:uid="{00000000-0005-0000-0000-0000136E0000}"/>
    <cellStyle name="40% - Accent6 2 2 4 3 2 2" xfId="32696" xr:uid="{00000000-0005-0000-0000-0000146E0000}"/>
    <cellStyle name="40% - Accent6 2 2 4 3 2 3" xfId="32697" xr:uid="{00000000-0005-0000-0000-0000156E0000}"/>
    <cellStyle name="40% - Accent6 2 2 4 3 2_OATT calc" xfId="32698" xr:uid="{00000000-0005-0000-0000-0000166E0000}"/>
    <cellStyle name="40% - Accent6 2 2 4 3 3" xfId="32699" xr:uid="{00000000-0005-0000-0000-0000176E0000}"/>
    <cellStyle name="40% - Accent6 2 2 4 3 4" xfId="32700" xr:uid="{00000000-0005-0000-0000-0000186E0000}"/>
    <cellStyle name="40% - Accent6 2 2 4 3 5" xfId="32701" xr:uid="{00000000-0005-0000-0000-0000196E0000}"/>
    <cellStyle name="40% - Accent6 2 2 4 3_OATT calc" xfId="32702" xr:uid="{00000000-0005-0000-0000-00001A6E0000}"/>
    <cellStyle name="40% - Accent6 2 2 4 4" xfId="32703" xr:uid="{00000000-0005-0000-0000-00001B6E0000}"/>
    <cellStyle name="40% - Accent6 2 2 4 4 2" xfId="32704" xr:uid="{00000000-0005-0000-0000-00001C6E0000}"/>
    <cellStyle name="40% - Accent6 2 2 4 4 2 2" xfId="32705" xr:uid="{00000000-0005-0000-0000-00001D6E0000}"/>
    <cellStyle name="40% - Accent6 2 2 4 4 2 3" xfId="32706" xr:uid="{00000000-0005-0000-0000-00001E6E0000}"/>
    <cellStyle name="40% - Accent6 2 2 4 4 2_OATT calc" xfId="32707" xr:uid="{00000000-0005-0000-0000-00001F6E0000}"/>
    <cellStyle name="40% - Accent6 2 2 4 4 3" xfId="32708" xr:uid="{00000000-0005-0000-0000-0000206E0000}"/>
    <cellStyle name="40% - Accent6 2 2 4 4 4" xfId="32709" xr:uid="{00000000-0005-0000-0000-0000216E0000}"/>
    <cellStyle name="40% - Accent6 2 2 4 4_OATT calc" xfId="32710" xr:uid="{00000000-0005-0000-0000-0000226E0000}"/>
    <cellStyle name="40% - Accent6 2 2 4 5" xfId="32711" xr:uid="{00000000-0005-0000-0000-0000236E0000}"/>
    <cellStyle name="40% - Accent6 2 2 4 5 2" xfId="32712" xr:uid="{00000000-0005-0000-0000-0000246E0000}"/>
    <cellStyle name="40% - Accent6 2 2 4 5 3" xfId="32713" xr:uid="{00000000-0005-0000-0000-0000256E0000}"/>
    <cellStyle name="40% - Accent6 2 2 4 5_OATT calc" xfId="32714" xr:uid="{00000000-0005-0000-0000-0000266E0000}"/>
    <cellStyle name="40% - Accent6 2 2 4 6" xfId="32715" xr:uid="{00000000-0005-0000-0000-0000276E0000}"/>
    <cellStyle name="40% - Accent6 2 2 4 7" xfId="32716" xr:uid="{00000000-0005-0000-0000-0000286E0000}"/>
    <cellStyle name="40% - Accent6 2 2 4 8" xfId="32717" xr:uid="{00000000-0005-0000-0000-0000296E0000}"/>
    <cellStyle name="40% - Accent6 2 2 4 9" xfId="32718" xr:uid="{00000000-0005-0000-0000-00002A6E0000}"/>
    <cellStyle name="40% - Accent6 2 2 4_OATT calc" xfId="32719" xr:uid="{00000000-0005-0000-0000-00002B6E0000}"/>
    <cellStyle name="40% - Accent6 2 2 5" xfId="4285" xr:uid="{00000000-0005-0000-0000-00002C6E0000}"/>
    <cellStyle name="40% - Accent6 2 2 5 10" xfId="32720" xr:uid="{00000000-0005-0000-0000-00002D6E0000}"/>
    <cellStyle name="40% - Accent6 2 2 5 11" xfId="32721" xr:uid="{00000000-0005-0000-0000-00002E6E0000}"/>
    <cellStyle name="40% - Accent6 2 2 5 2" xfId="32722" xr:uid="{00000000-0005-0000-0000-00002F6E0000}"/>
    <cellStyle name="40% - Accent6 2 2 5 2 2" xfId="32723" xr:uid="{00000000-0005-0000-0000-0000306E0000}"/>
    <cellStyle name="40% - Accent6 2 2 5 2 2 2" xfId="32724" xr:uid="{00000000-0005-0000-0000-0000316E0000}"/>
    <cellStyle name="40% - Accent6 2 2 5 2 2 3" xfId="32725" xr:uid="{00000000-0005-0000-0000-0000326E0000}"/>
    <cellStyle name="40% - Accent6 2 2 5 2 2_OATT calc" xfId="32726" xr:uid="{00000000-0005-0000-0000-0000336E0000}"/>
    <cellStyle name="40% - Accent6 2 2 5 2 3" xfId="32727" xr:uid="{00000000-0005-0000-0000-0000346E0000}"/>
    <cellStyle name="40% - Accent6 2 2 5 2 4" xfId="32728" xr:uid="{00000000-0005-0000-0000-0000356E0000}"/>
    <cellStyle name="40% - Accent6 2 2 5 2 5" xfId="32729" xr:uid="{00000000-0005-0000-0000-0000366E0000}"/>
    <cellStyle name="40% - Accent6 2 2 5 2_OATT calc" xfId="32730" xr:uid="{00000000-0005-0000-0000-0000376E0000}"/>
    <cellStyle name="40% - Accent6 2 2 5 3" xfId="32731" xr:uid="{00000000-0005-0000-0000-0000386E0000}"/>
    <cellStyle name="40% - Accent6 2 2 5 3 2" xfId="32732" xr:uid="{00000000-0005-0000-0000-0000396E0000}"/>
    <cellStyle name="40% - Accent6 2 2 5 3 2 2" xfId="32733" xr:uid="{00000000-0005-0000-0000-00003A6E0000}"/>
    <cellStyle name="40% - Accent6 2 2 5 3 2 3" xfId="32734" xr:uid="{00000000-0005-0000-0000-00003B6E0000}"/>
    <cellStyle name="40% - Accent6 2 2 5 3 2_OATT calc" xfId="32735" xr:uid="{00000000-0005-0000-0000-00003C6E0000}"/>
    <cellStyle name="40% - Accent6 2 2 5 3 3" xfId="32736" xr:uid="{00000000-0005-0000-0000-00003D6E0000}"/>
    <cellStyle name="40% - Accent6 2 2 5 3 4" xfId="32737" xr:uid="{00000000-0005-0000-0000-00003E6E0000}"/>
    <cellStyle name="40% - Accent6 2 2 5 3_OATT calc" xfId="32738" xr:uid="{00000000-0005-0000-0000-00003F6E0000}"/>
    <cellStyle name="40% - Accent6 2 2 5 4" xfId="32739" xr:uid="{00000000-0005-0000-0000-0000406E0000}"/>
    <cellStyle name="40% - Accent6 2 2 5 4 2" xfId="32740" xr:uid="{00000000-0005-0000-0000-0000416E0000}"/>
    <cellStyle name="40% - Accent6 2 2 5 4 3" xfId="32741" xr:uid="{00000000-0005-0000-0000-0000426E0000}"/>
    <cellStyle name="40% - Accent6 2 2 5 4_OATT calc" xfId="32742" xr:uid="{00000000-0005-0000-0000-0000436E0000}"/>
    <cellStyle name="40% - Accent6 2 2 5 5" xfId="32743" xr:uid="{00000000-0005-0000-0000-0000446E0000}"/>
    <cellStyle name="40% - Accent6 2 2 5 6" xfId="32744" xr:uid="{00000000-0005-0000-0000-0000456E0000}"/>
    <cellStyle name="40% - Accent6 2 2 5 7" xfId="32745" xr:uid="{00000000-0005-0000-0000-0000466E0000}"/>
    <cellStyle name="40% - Accent6 2 2 5 8" xfId="32746" xr:uid="{00000000-0005-0000-0000-0000476E0000}"/>
    <cellStyle name="40% - Accent6 2 2 5 9" xfId="32747" xr:uid="{00000000-0005-0000-0000-0000486E0000}"/>
    <cellStyle name="40% - Accent6 2 2 5_OATT calc" xfId="32748" xr:uid="{00000000-0005-0000-0000-0000496E0000}"/>
    <cellStyle name="40% - Accent6 2 2 6" xfId="5185" xr:uid="{00000000-0005-0000-0000-00004A6E0000}"/>
    <cellStyle name="40% - Accent6 2 2 6 2" xfId="32749" xr:uid="{00000000-0005-0000-0000-00004B6E0000}"/>
    <cellStyle name="40% - Accent6 2 2 6 2 2" xfId="32750" xr:uid="{00000000-0005-0000-0000-00004C6E0000}"/>
    <cellStyle name="40% - Accent6 2 2 6 2 3" xfId="32751" xr:uid="{00000000-0005-0000-0000-00004D6E0000}"/>
    <cellStyle name="40% - Accent6 2 2 6 2_OATT calc" xfId="32752" xr:uid="{00000000-0005-0000-0000-00004E6E0000}"/>
    <cellStyle name="40% - Accent6 2 2 6 3" xfId="32753" xr:uid="{00000000-0005-0000-0000-00004F6E0000}"/>
    <cellStyle name="40% - Accent6 2 2 6 4" xfId="32754" xr:uid="{00000000-0005-0000-0000-0000506E0000}"/>
    <cellStyle name="40% - Accent6 2 2 6 5" xfId="32755" xr:uid="{00000000-0005-0000-0000-0000516E0000}"/>
    <cellStyle name="40% - Accent6 2 2 6_OATT calc" xfId="32756" xr:uid="{00000000-0005-0000-0000-0000526E0000}"/>
    <cellStyle name="40% - Accent6 2 2 7" xfId="3018" xr:uid="{00000000-0005-0000-0000-0000536E0000}"/>
    <cellStyle name="40% - Accent6 2 2 7 2" xfId="32757" xr:uid="{00000000-0005-0000-0000-0000546E0000}"/>
    <cellStyle name="40% - Accent6 2 2 7 2 2" xfId="32758" xr:uid="{00000000-0005-0000-0000-0000556E0000}"/>
    <cellStyle name="40% - Accent6 2 2 7 2 3" xfId="32759" xr:uid="{00000000-0005-0000-0000-0000566E0000}"/>
    <cellStyle name="40% - Accent6 2 2 7 2_OATT calc" xfId="32760" xr:uid="{00000000-0005-0000-0000-0000576E0000}"/>
    <cellStyle name="40% - Accent6 2 2 7 3" xfId="32761" xr:uid="{00000000-0005-0000-0000-0000586E0000}"/>
    <cellStyle name="40% - Accent6 2 2 7 4" xfId="32762" xr:uid="{00000000-0005-0000-0000-0000596E0000}"/>
    <cellStyle name="40% - Accent6 2 2 7_OATT calc" xfId="32763" xr:uid="{00000000-0005-0000-0000-00005A6E0000}"/>
    <cellStyle name="40% - Accent6 2 2 8" xfId="32764" xr:uid="{00000000-0005-0000-0000-00005B6E0000}"/>
    <cellStyle name="40% - Accent6 2 2 8 2" xfId="32765" xr:uid="{00000000-0005-0000-0000-00005C6E0000}"/>
    <cellStyle name="40% - Accent6 2 2 8 2 2" xfId="32766" xr:uid="{00000000-0005-0000-0000-00005D6E0000}"/>
    <cellStyle name="40% - Accent6 2 2 8 2 3" xfId="32767" xr:uid="{00000000-0005-0000-0000-00005E6E0000}"/>
    <cellStyle name="40% - Accent6 2 2 8 2_OATT calc" xfId="32768" xr:uid="{00000000-0005-0000-0000-00005F6E0000}"/>
    <cellStyle name="40% - Accent6 2 2 8 3" xfId="32769" xr:uid="{00000000-0005-0000-0000-0000606E0000}"/>
    <cellStyle name="40% - Accent6 2 2 8 4" xfId="32770" xr:uid="{00000000-0005-0000-0000-0000616E0000}"/>
    <cellStyle name="40% - Accent6 2 2 8_OATT calc" xfId="32771" xr:uid="{00000000-0005-0000-0000-0000626E0000}"/>
    <cellStyle name="40% - Accent6 2 2 9" xfId="32772" xr:uid="{00000000-0005-0000-0000-0000636E0000}"/>
    <cellStyle name="40% - Accent6 2 2 9 2" xfId="32773" xr:uid="{00000000-0005-0000-0000-0000646E0000}"/>
    <cellStyle name="40% - Accent6 2 2 9 3" xfId="32774" xr:uid="{00000000-0005-0000-0000-0000656E0000}"/>
    <cellStyle name="40% - Accent6 2 2 9_OATT calc" xfId="32775" xr:uid="{00000000-0005-0000-0000-0000666E0000}"/>
    <cellStyle name="40% - Accent6 2 2_OATT calc" xfId="32776" xr:uid="{00000000-0005-0000-0000-0000676E0000}"/>
    <cellStyle name="40% - Accent6 2 3" xfId="3077" xr:uid="{00000000-0005-0000-0000-0000686E0000}"/>
    <cellStyle name="40% - Accent6 2 3 2" xfId="32777" xr:uid="{00000000-0005-0000-0000-0000696E0000}"/>
    <cellStyle name="40% - Accent6 2 3_OATT calc" xfId="32778" xr:uid="{00000000-0005-0000-0000-00006A6E0000}"/>
    <cellStyle name="40% - Accent6 2 4" xfId="3115" xr:uid="{00000000-0005-0000-0000-00006B6E0000}"/>
    <cellStyle name="40% - Accent6 2 4 10" xfId="32779" xr:uid="{00000000-0005-0000-0000-00006C6E0000}"/>
    <cellStyle name="40% - Accent6 2 4 11" xfId="32780" xr:uid="{00000000-0005-0000-0000-00006D6E0000}"/>
    <cellStyle name="40% - Accent6 2 4 12" xfId="32781" xr:uid="{00000000-0005-0000-0000-00006E6E0000}"/>
    <cellStyle name="40% - Accent6 2 4 2" xfId="3700" xr:uid="{00000000-0005-0000-0000-00006F6E0000}"/>
    <cellStyle name="40% - Accent6 2 4 2 10" xfId="32782" xr:uid="{00000000-0005-0000-0000-0000706E0000}"/>
    <cellStyle name="40% - Accent6 2 4 2 11" xfId="32783" xr:uid="{00000000-0005-0000-0000-0000716E0000}"/>
    <cellStyle name="40% - Accent6 2 4 2 2" xfId="4800" xr:uid="{00000000-0005-0000-0000-0000726E0000}"/>
    <cellStyle name="40% - Accent6 2 4 2 2 10" xfId="32784" xr:uid="{00000000-0005-0000-0000-0000736E0000}"/>
    <cellStyle name="40% - Accent6 2 4 2 2 11" xfId="32785" xr:uid="{00000000-0005-0000-0000-0000746E0000}"/>
    <cellStyle name="40% - Accent6 2 4 2 2 2" xfId="32786" xr:uid="{00000000-0005-0000-0000-0000756E0000}"/>
    <cellStyle name="40% - Accent6 2 4 2 2 2 2" xfId="32787" xr:uid="{00000000-0005-0000-0000-0000766E0000}"/>
    <cellStyle name="40% - Accent6 2 4 2 2 2 2 2" xfId="32788" xr:uid="{00000000-0005-0000-0000-0000776E0000}"/>
    <cellStyle name="40% - Accent6 2 4 2 2 2 2 3" xfId="32789" xr:uid="{00000000-0005-0000-0000-0000786E0000}"/>
    <cellStyle name="40% - Accent6 2 4 2 2 2 2_OATT calc" xfId="32790" xr:uid="{00000000-0005-0000-0000-0000796E0000}"/>
    <cellStyle name="40% - Accent6 2 4 2 2 2 3" xfId="32791" xr:uid="{00000000-0005-0000-0000-00007A6E0000}"/>
    <cellStyle name="40% - Accent6 2 4 2 2 2 4" xfId="32792" xr:uid="{00000000-0005-0000-0000-00007B6E0000}"/>
    <cellStyle name="40% - Accent6 2 4 2 2 2 5" xfId="32793" xr:uid="{00000000-0005-0000-0000-00007C6E0000}"/>
    <cellStyle name="40% - Accent6 2 4 2 2 2_OATT calc" xfId="32794" xr:uid="{00000000-0005-0000-0000-00007D6E0000}"/>
    <cellStyle name="40% - Accent6 2 4 2 2 3" xfId="32795" xr:uid="{00000000-0005-0000-0000-00007E6E0000}"/>
    <cellStyle name="40% - Accent6 2 4 2 2 3 2" xfId="32796" xr:uid="{00000000-0005-0000-0000-00007F6E0000}"/>
    <cellStyle name="40% - Accent6 2 4 2 2 3 2 2" xfId="32797" xr:uid="{00000000-0005-0000-0000-0000806E0000}"/>
    <cellStyle name="40% - Accent6 2 4 2 2 3 2 3" xfId="32798" xr:uid="{00000000-0005-0000-0000-0000816E0000}"/>
    <cellStyle name="40% - Accent6 2 4 2 2 3 2_OATT calc" xfId="32799" xr:uid="{00000000-0005-0000-0000-0000826E0000}"/>
    <cellStyle name="40% - Accent6 2 4 2 2 3 3" xfId="32800" xr:uid="{00000000-0005-0000-0000-0000836E0000}"/>
    <cellStyle name="40% - Accent6 2 4 2 2 3 4" xfId="32801" xr:uid="{00000000-0005-0000-0000-0000846E0000}"/>
    <cellStyle name="40% - Accent6 2 4 2 2 3_OATT calc" xfId="32802" xr:uid="{00000000-0005-0000-0000-0000856E0000}"/>
    <cellStyle name="40% - Accent6 2 4 2 2 4" xfId="32803" xr:uid="{00000000-0005-0000-0000-0000866E0000}"/>
    <cellStyle name="40% - Accent6 2 4 2 2 4 2" xfId="32804" xr:uid="{00000000-0005-0000-0000-0000876E0000}"/>
    <cellStyle name="40% - Accent6 2 4 2 2 4 3" xfId="32805" xr:uid="{00000000-0005-0000-0000-0000886E0000}"/>
    <cellStyle name="40% - Accent6 2 4 2 2 4_OATT calc" xfId="32806" xr:uid="{00000000-0005-0000-0000-0000896E0000}"/>
    <cellStyle name="40% - Accent6 2 4 2 2 5" xfId="32807" xr:uid="{00000000-0005-0000-0000-00008A6E0000}"/>
    <cellStyle name="40% - Accent6 2 4 2 2 6" xfId="32808" xr:uid="{00000000-0005-0000-0000-00008B6E0000}"/>
    <cellStyle name="40% - Accent6 2 4 2 2 7" xfId="32809" xr:uid="{00000000-0005-0000-0000-00008C6E0000}"/>
    <cellStyle name="40% - Accent6 2 4 2 2 8" xfId="32810" xr:uid="{00000000-0005-0000-0000-00008D6E0000}"/>
    <cellStyle name="40% - Accent6 2 4 2 2 9" xfId="32811" xr:uid="{00000000-0005-0000-0000-00008E6E0000}"/>
    <cellStyle name="40% - Accent6 2 4 2 2_OATT calc" xfId="32812" xr:uid="{00000000-0005-0000-0000-00008F6E0000}"/>
    <cellStyle name="40% - Accent6 2 4 2 3" xfId="5760" xr:uid="{00000000-0005-0000-0000-0000906E0000}"/>
    <cellStyle name="40% - Accent6 2 4 2 3 2" xfId="32813" xr:uid="{00000000-0005-0000-0000-0000916E0000}"/>
    <cellStyle name="40% - Accent6 2 4 2 3 2 2" xfId="32814" xr:uid="{00000000-0005-0000-0000-0000926E0000}"/>
    <cellStyle name="40% - Accent6 2 4 2 3 2 3" xfId="32815" xr:uid="{00000000-0005-0000-0000-0000936E0000}"/>
    <cellStyle name="40% - Accent6 2 4 2 3 2_OATT calc" xfId="32816" xr:uid="{00000000-0005-0000-0000-0000946E0000}"/>
    <cellStyle name="40% - Accent6 2 4 2 3 3" xfId="32817" xr:uid="{00000000-0005-0000-0000-0000956E0000}"/>
    <cellStyle name="40% - Accent6 2 4 2 3 4" xfId="32818" xr:uid="{00000000-0005-0000-0000-0000966E0000}"/>
    <cellStyle name="40% - Accent6 2 4 2 3 5" xfId="32819" xr:uid="{00000000-0005-0000-0000-0000976E0000}"/>
    <cellStyle name="40% - Accent6 2 4 2 3_OATT calc" xfId="32820" xr:uid="{00000000-0005-0000-0000-0000986E0000}"/>
    <cellStyle name="40% - Accent6 2 4 2 4" xfId="32821" xr:uid="{00000000-0005-0000-0000-0000996E0000}"/>
    <cellStyle name="40% - Accent6 2 4 2 4 2" xfId="32822" xr:uid="{00000000-0005-0000-0000-00009A6E0000}"/>
    <cellStyle name="40% - Accent6 2 4 2 4 2 2" xfId="32823" xr:uid="{00000000-0005-0000-0000-00009B6E0000}"/>
    <cellStyle name="40% - Accent6 2 4 2 4 2 3" xfId="32824" xr:uid="{00000000-0005-0000-0000-00009C6E0000}"/>
    <cellStyle name="40% - Accent6 2 4 2 4 2_OATT calc" xfId="32825" xr:uid="{00000000-0005-0000-0000-00009D6E0000}"/>
    <cellStyle name="40% - Accent6 2 4 2 4 3" xfId="32826" xr:uid="{00000000-0005-0000-0000-00009E6E0000}"/>
    <cellStyle name="40% - Accent6 2 4 2 4 4" xfId="32827" xr:uid="{00000000-0005-0000-0000-00009F6E0000}"/>
    <cellStyle name="40% - Accent6 2 4 2 4_OATT calc" xfId="32828" xr:uid="{00000000-0005-0000-0000-0000A06E0000}"/>
    <cellStyle name="40% - Accent6 2 4 2 5" xfId="32829" xr:uid="{00000000-0005-0000-0000-0000A16E0000}"/>
    <cellStyle name="40% - Accent6 2 4 2 5 2" xfId="32830" xr:uid="{00000000-0005-0000-0000-0000A26E0000}"/>
    <cellStyle name="40% - Accent6 2 4 2 5 3" xfId="32831" xr:uid="{00000000-0005-0000-0000-0000A36E0000}"/>
    <cellStyle name="40% - Accent6 2 4 2 5_OATT calc" xfId="32832" xr:uid="{00000000-0005-0000-0000-0000A46E0000}"/>
    <cellStyle name="40% - Accent6 2 4 2 6" xfId="32833" xr:uid="{00000000-0005-0000-0000-0000A56E0000}"/>
    <cellStyle name="40% - Accent6 2 4 2 7" xfId="32834" xr:uid="{00000000-0005-0000-0000-0000A66E0000}"/>
    <cellStyle name="40% - Accent6 2 4 2 8" xfId="32835" xr:uid="{00000000-0005-0000-0000-0000A76E0000}"/>
    <cellStyle name="40% - Accent6 2 4 2 9" xfId="32836" xr:uid="{00000000-0005-0000-0000-0000A86E0000}"/>
    <cellStyle name="40% - Accent6 2 4 2_OATT calc" xfId="32837" xr:uid="{00000000-0005-0000-0000-0000A96E0000}"/>
    <cellStyle name="40% - Accent6 2 4 3" xfId="4382" xr:uid="{00000000-0005-0000-0000-0000AA6E0000}"/>
    <cellStyle name="40% - Accent6 2 4 3 10" xfId="32838" xr:uid="{00000000-0005-0000-0000-0000AB6E0000}"/>
    <cellStyle name="40% - Accent6 2 4 3 11" xfId="32839" xr:uid="{00000000-0005-0000-0000-0000AC6E0000}"/>
    <cellStyle name="40% - Accent6 2 4 3 2" xfId="32840" xr:uid="{00000000-0005-0000-0000-0000AD6E0000}"/>
    <cellStyle name="40% - Accent6 2 4 3 2 2" xfId="32841" xr:uid="{00000000-0005-0000-0000-0000AE6E0000}"/>
    <cellStyle name="40% - Accent6 2 4 3 2 2 2" xfId="32842" xr:uid="{00000000-0005-0000-0000-0000AF6E0000}"/>
    <cellStyle name="40% - Accent6 2 4 3 2 2 3" xfId="32843" xr:uid="{00000000-0005-0000-0000-0000B06E0000}"/>
    <cellStyle name="40% - Accent6 2 4 3 2 2_OATT calc" xfId="32844" xr:uid="{00000000-0005-0000-0000-0000B16E0000}"/>
    <cellStyle name="40% - Accent6 2 4 3 2 3" xfId="32845" xr:uid="{00000000-0005-0000-0000-0000B26E0000}"/>
    <cellStyle name="40% - Accent6 2 4 3 2 4" xfId="32846" xr:uid="{00000000-0005-0000-0000-0000B36E0000}"/>
    <cellStyle name="40% - Accent6 2 4 3 2 5" xfId="32847" xr:uid="{00000000-0005-0000-0000-0000B46E0000}"/>
    <cellStyle name="40% - Accent6 2 4 3 2_OATT calc" xfId="32848" xr:uid="{00000000-0005-0000-0000-0000B56E0000}"/>
    <cellStyle name="40% - Accent6 2 4 3 3" xfId="32849" xr:uid="{00000000-0005-0000-0000-0000B66E0000}"/>
    <cellStyle name="40% - Accent6 2 4 3 3 2" xfId="32850" xr:uid="{00000000-0005-0000-0000-0000B76E0000}"/>
    <cellStyle name="40% - Accent6 2 4 3 3 2 2" xfId="32851" xr:uid="{00000000-0005-0000-0000-0000B86E0000}"/>
    <cellStyle name="40% - Accent6 2 4 3 3 2 3" xfId="32852" xr:uid="{00000000-0005-0000-0000-0000B96E0000}"/>
    <cellStyle name="40% - Accent6 2 4 3 3 2_OATT calc" xfId="32853" xr:uid="{00000000-0005-0000-0000-0000BA6E0000}"/>
    <cellStyle name="40% - Accent6 2 4 3 3 3" xfId="32854" xr:uid="{00000000-0005-0000-0000-0000BB6E0000}"/>
    <cellStyle name="40% - Accent6 2 4 3 3 4" xfId="32855" xr:uid="{00000000-0005-0000-0000-0000BC6E0000}"/>
    <cellStyle name="40% - Accent6 2 4 3 3_OATT calc" xfId="32856" xr:uid="{00000000-0005-0000-0000-0000BD6E0000}"/>
    <cellStyle name="40% - Accent6 2 4 3 4" xfId="32857" xr:uid="{00000000-0005-0000-0000-0000BE6E0000}"/>
    <cellStyle name="40% - Accent6 2 4 3 4 2" xfId="32858" xr:uid="{00000000-0005-0000-0000-0000BF6E0000}"/>
    <cellStyle name="40% - Accent6 2 4 3 4 3" xfId="32859" xr:uid="{00000000-0005-0000-0000-0000C06E0000}"/>
    <cellStyle name="40% - Accent6 2 4 3 4_OATT calc" xfId="32860" xr:uid="{00000000-0005-0000-0000-0000C16E0000}"/>
    <cellStyle name="40% - Accent6 2 4 3 5" xfId="32861" xr:uid="{00000000-0005-0000-0000-0000C26E0000}"/>
    <cellStyle name="40% - Accent6 2 4 3 6" xfId="32862" xr:uid="{00000000-0005-0000-0000-0000C36E0000}"/>
    <cellStyle name="40% - Accent6 2 4 3 7" xfId="32863" xr:uid="{00000000-0005-0000-0000-0000C46E0000}"/>
    <cellStyle name="40% - Accent6 2 4 3 8" xfId="32864" xr:uid="{00000000-0005-0000-0000-0000C56E0000}"/>
    <cellStyle name="40% - Accent6 2 4 3 9" xfId="32865" xr:uid="{00000000-0005-0000-0000-0000C66E0000}"/>
    <cellStyle name="40% - Accent6 2 4 3_OATT calc" xfId="32866" xr:uid="{00000000-0005-0000-0000-0000C76E0000}"/>
    <cellStyle name="40% - Accent6 2 4 4" xfId="5274" xr:uid="{00000000-0005-0000-0000-0000C86E0000}"/>
    <cellStyle name="40% - Accent6 2 4 4 2" xfId="32867" xr:uid="{00000000-0005-0000-0000-0000C96E0000}"/>
    <cellStyle name="40% - Accent6 2 4 4 2 2" xfId="32868" xr:uid="{00000000-0005-0000-0000-0000CA6E0000}"/>
    <cellStyle name="40% - Accent6 2 4 4 2 3" xfId="32869" xr:uid="{00000000-0005-0000-0000-0000CB6E0000}"/>
    <cellStyle name="40% - Accent6 2 4 4 2_OATT calc" xfId="32870" xr:uid="{00000000-0005-0000-0000-0000CC6E0000}"/>
    <cellStyle name="40% - Accent6 2 4 4 3" xfId="32871" xr:uid="{00000000-0005-0000-0000-0000CD6E0000}"/>
    <cellStyle name="40% - Accent6 2 4 4 4" xfId="32872" xr:uid="{00000000-0005-0000-0000-0000CE6E0000}"/>
    <cellStyle name="40% - Accent6 2 4 4 5" xfId="32873" xr:uid="{00000000-0005-0000-0000-0000CF6E0000}"/>
    <cellStyle name="40% - Accent6 2 4 4_OATT calc" xfId="32874" xr:uid="{00000000-0005-0000-0000-0000D06E0000}"/>
    <cellStyle name="40% - Accent6 2 4 5" xfId="32875" xr:uid="{00000000-0005-0000-0000-0000D16E0000}"/>
    <cellStyle name="40% - Accent6 2 4 5 2" xfId="32876" xr:uid="{00000000-0005-0000-0000-0000D26E0000}"/>
    <cellStyle name="40% - Accent6 2 4 5 2 2" xfId="32877" xr:uid="{00000000-0005-0000-0000-0000D36E0000}"/>
    <cellStyle name="40% - Accent6 2 4 5 2 3" xfId="32878" xr:uid="{00000000-0005-0000-0000-0000D46E0000}"/>
    <cellStyle name="40% - Accent6 2 4 5 2_OATT calc" xfId="32879" xr:uid="{00000000-0005-0000-0000-0000D56E0000}"/>
    <cellStyle name="40% - Accent6 2 4 5 3" xfId="32880" xr:uid="{00000000-0005-0000-0000-0000D66E0000}"/>
    <cellStyle name="40% - Accent6 2 4 5 4" xfId="32881" xr:uid="{00000000-0005-0000-0000-0000D76E0000}"/>
    <cellStyle name="40% - Accent6 2 4 5_OATT calc" xfId="32882" xr:uid="{00000000-0005-0000-0000-0000D86E0000}"/>
    <cellStyle name="40% - Accent6 2 4 6" xfId="32883" xr:uid="{00000000-0005-0000-0000-0000D96E0000}"/>
    <cellStyle name="40% - Accent6 2 4 6 2" xfId="32884" xr:uid="{00000000-0005-0000-0000-0000DA6E0000}"/>
    <cellStyle name="40% - Accent6 2 4 6 3" xfId="32885" xr:uid="{00000000-0005-0000-0000-0000DB6E0000}"/>
    <cellStyle name="40% - Accent6 2 4 6_OATT calc" xfId="32886" xr:uid="{00000000-0005-0000-0000-0000DC6E0000}"/>
    <cellStyle name="40% - Accent6 2 4 7" xfId="32887" xr:uid="{00000000-0005-0000-0000-0000DD6E0000}"/>
    <cellStyle name="40% - Accent6 2 4 8" xfId="32888" xr:uid="{00000000-0005-0000-0000-0000DE6E0000}"/>
    <cellStyle name="40% - Accent6 2 4 9" xfId="32889" xr:uid="{00000000-0005-0000-0000-0000DF6E0000}"/>
    <cellStyle name="40% - Accent6 2 4_OATT calc" xfId="32890" xr:uid="{00000000-0005-0000-0000-0000E06E0000}"/>
    <cellStyle name="40% - Accent6 2 5" xfId="4072" xr:uid="{00000000-0005-0000-0000-0000E16E0000}"/>
    <cellStyle name="40% - Accent6 2 5 2" xfId="32891" xr:uid="{00000000-0005-0000-0000-0000E26E0000}"/>
    <cellStyle name="40% - Accent6 2 5 2 2" xfId="32892" xr:uid="{00000000-0005-0000-0000-0000E36E0000}"/>
    <cellStyle name="40% - Accent6 2 5 2 3" xfId="32893" xr:uid="{00000000-0005-0000-0000-0000E46E0000}"/>
    <cellStyle name="40% - Accent6 2 5 2_OATT calc" xfId="32894" xr:uid="{00000000-0005-0000-0000-0000E56E0000}"/>
    <cellStyle name="40% - Accent6 2 5 3" xfId="32895" xr:uid="{00000000-0005-0000-0000-0000E66E0000}"/>
    <cellStyle name="40% - Accent6 2 5 4" xfId="32896" xr:uid="{00000000-0005-0000-0000-0000E76E0000}"/>
    <cellStyle name="40% - Accent6 2 5 5" xfId="32897" xr:uid="{00000000-0005-0000-0000-0000E86E0000}"/>
    <cellStyle name="40% - Accent6 2 5_OATT calc" xfId="32898" xr:uid="{00000000-0005-0000-0000-0000E96E0000}"/>
    <cellStyle name="40% - Accent6 2 6" xfId="4018" xr:uid="{00000000-0005-0000-0000-0000EA6E0000}"/>
    <cellStyle name="40% - Accent6 2 6 2" xfId="6023" xr:uid="{00000000-0005-0000-0000-0000EB6E0000}"/>
    <cellStyle name="40% - Accent6 2 6 2 2" xfId="32899" xr:uid="{00000000-0005-0000-0000-0000EC6E0000}"/>
    <cellStyle name="40% - Accent6 2 6 2 3" xfId="32900" xr:uid="{00000000-0005-0000-0000-0000ED6E0000}"/>
    <cellStyle name="40% - Accent6 2 6 2_OATT calc" xfId="32901" xr:uid="{00000000-0005-0000-0000-0000EE6E0000}"/>
    <cellStyle name="40% - Accent6 2 6 3" xfId="32902" xr:uid="{00000000-0005-0000-0000-0000EF6E0000}"/>
    <cellStyle name="40% - Accent6 2 6 4" xfId="32903" xr:uid="{00000000-0005-0000-0000-0000F06E0000}"/>
    <cellStyle name="40% - Accent6 2 6_OATT calc" xfId="32904" xr:uid="{00000000-0005-0000-0000-0000F16E0000}"/>
    <cellStyle name="40% - Accent6 2 7" xfId="2966" xr:uid="{00000000-0005-0000-0000-0000F26E0000}"/>
    <cellStyle name="40% - Accent6 2 7 2" xfId="32905" xr:uid="{00000000-0005-0000-0000-0000F36E0000}"/>
    <cellStyle name="40% - Accent6 2 7 3" xfId="32906" xr:uid="{00000000-0005-0000-0000-0000F46E0000}"/>
    <cellStyle name="40% - Accent6 2 7_OATT calc" xfId="32907" xr:uid="{00000000-0005-0000-0000-0000F56E0000}"/>
    <cellStyle name="40% - Accent6 2 8" xfId="32908" xr:uid="{00000000-0005-0000-0000-0000F66E0000}"/>
    <cellStyle name="40% - Accent6 2 9" xfId="32909" xr:uid="{00000000-0005-0000-0000-0000F76E0000}"/>
    <cellStyle name="40% - Accent6 2_OATT calc" xfId="32910" xr:uid="{00000000-0005-0000-0000-0000F86E0000}"/>
    <cellStyle name="40% - Accent6 20" xfId="32911" xr:uid="{00000000-0005-0000-0000-0000F96E0000}"/>
    <cellStyle name="40% - Accent6 21" xfId="32912" xr:uid="{00000000-0005-0000-0000-0000FA6E0000}"/>
    <cellStyle name="40% - Accent6 22" xfId="32913" xr:uid="{00000000-0005-0000-0000-0000FB6E0000}"/>
    <cellStyle name="40% - Accent6 23" xfId="32914" xr:uid="{00000000-0005-0000-0000-0000FC6E0000}"/>
    <cellStyle name="40% - Accent6 24" xfId="32915" xr:uid="{00000000-0005-0000-0000-0000FD6E0000}"/>
    <cellStyle name="40% - Accent6 25" xfId="32916" xr:uid="{00000000-0005-0000-0000-0000FE6E0000}"/>
    <cellStyle name="40% - Accent6 26" xfId="32917" xr:uid="{00000000-0005-0000-0000-0000FF6E0000}"/>
    <cellStyle name="40% - Accent6 27" xfId="32918" xr:uid="{00000000-0005-0000-0000-0000006F0000}"/>
    <cellStyle name="40% - Accent6 28" xfId="32919" xr:uid="{00000000-0005-0000-0000-0000016F0000}"/>
    <cellStyle name="40% - Accent6 29" xfId="32920" xr:uid="{00000000-0005-0000-0000-0000026F0000}"/>
    <cellStyle name="40% - Accent6 3" xfId="73" xr:uid="{00000000-0005-0000-0000-0000036F0000}"/>
    <cellStyle name="40% - Accent6 3 10" xfId="32921" xr:uid="{00000000-0005-0000-0000-0000046F0000}"/>
    <cellStyle name="40% - Accent6 3 11" xfId="32922" xr:uid="{00000000-0005-0000-0000-0000056F0000}"/>
    <cellStyle name="40% - Accent6 3 12" xfId="32923" xr:uid="{00000000-0005-0000-0000-0000066F0000}"/>
    <cellStyle name="40% - Accent6 3 13" xfId="32924" xr:uid="{00000000-0005-0000-0000-0000076F0000}"/>
    <cellStyle name="40% - Accent6 3 14" xfId="32925" xr:uid="{00000000-0005-0000-0000-0000086F0000}"/>
    <cellStyle name="40% - Accent6 3 15" xfId="32926" xr:uid="{00000000-0005-0000-0000-0000096F0000}"/>
    <cellStyle name="40% - Accent6 3 2" xfId="74" xr:uid="{00000000-0005-0000-0000-00000A6F0000}"/>
    <cellStyle name="40% - Accent6 3 2 10" xfId="32927" xr:uid="{00000000-0005-0000-0000-00000B6F0000}"/>
    <cellStyle name="40% - Accent6 3 2 11" xfId="32928" xr:uid="{00000000-0005-0000-0000-00000C6F0000}"/>
    <cellStyle name="40% - Accent6 3 2 12" xfId="32929" xr:uid="{00000000-0005-0000-0000-00000D6F0000}"/>
    <cellStyle name="40% - Accent6 3 2 13" xfId="32930" xr:uid="{00000000-0005-0000-0000-00000E6F0000}"/>
    <cellStyle name="40% - Accent6 3 2 14" xfId="32931" xr:uid="{00000000-0005-0000-0000-00000F6F0000}"/>
    <cellStyle name="40% - Accent6 3 2 2" xfId="3198" xr:uid="{00000000-0005-0000-0000-0000106F0000}"/>
    <cellStyle name="40% - Accent6 3 2 2 10" xfId="32932" xr:uid="{00000000-0005-0000-0000-0000116F0000}"/>
    <cellStyle name="40% - Accent6 3 2 2 11" xfId="32933" xr:uid="{00000000-0005-0000-0000-0000126F0000}"/>
    <cellStyle name="40% - Accent6 3 2 2 12" xfId="32934" xr:uid="{00000000-0005-0000-0000-0000136F0000}"/>
    <cellStyle name="40% - Accent6 3 2 2 2" xfId="3784" xr:uid="{00000000-0005-0000-0000-0000146F0000}"/>
    <cellStyle name="40% - Accent6 3 2 2 2 10" xfId="32935" xr:uid="{00000000-0005-0000-0000-0000156F0000}"/>
    <cellStyle name="40% - Accent6 3 2 2 2 11" xfId="32936" xr:uid="{00000000-0005-0000-0000-0000166F0000}"/>
    <cellStyle name="40% - Accent6 3 2 2 2 2" xfId="4885" xr:uid="{00000000-0005-0000-0000-0000176F0000}"/>
    <cellStyle name="40% - Accent6 3 2 2 2 2 10" xfId="32937" xr:uid="{00000000-0005-0000-0000-0000186F0000}"/>
    <cellStyle name="40% - Accent6 3 2 2 2 2 11" xfId="32938" xr:uid="{00000000-0005-0000-0000-0000196F0000}"/>
    <cellStyle name="40% - Accent6 3 2 2 2 2 2" xfId="32939" xr:uid="{00000000-0005-0000-0000-00001A6F0000}"/>
    <cellStyle name="40% - Accent6 3 2 2 2 2 2 2" xfId="32940" xr:uid="{00000000-0005-0000-0000-00001B6F0000}"/>
    <cellStyle name="40% - Accent6 3 2 2 2 2 2 2 2" xfId="32941" xr:uid="{00000000-0005-0000-0000-00001C6F0000}"/>
    <cellStyle name="40% - Accent6 3 2 2 2 2 2 2 3" xfId="32942" xr:uid="{00000000-0005-0000-0000-00001D6F0000}"/>
    <cellStyle name="40% - Accent6 3 2 2 2 2 2 2_OATT calc" xfId="32943" xr:uid="{00000000-0005-0000-0000-00001E6F0000}"/>
    <cellStyle name="40% - Accent6 3 2 2 2 2 2 3" xfId="32944" xr:uid="{00000000-0005-0000-0000-00001F6F0000}"/>
    <cellStyle name="40% - Accent6 3 2 2 2 2 2 4" xfId="32945" xr:uid="{00000000-0005-0000-0000-0000206F0000}"/>
    <cellStyle name="40% - Accent6 3 2 2 2 2 2 5" xfId="32946" xr:uid="{00000000-0005-0000-0000-0000216F0000}"/>
    <cellStyle name="40% - Accent6 3 2 2 2 2 2_OATT calc" xfId="32947" xr:uid="{00000000-0005-0000-0000-0000226F0000}"/>
    <cellStyle name="40% - Accent6 3 2 2 2 2 3" xfId="32948" xr:uid="{00000000-0005-0000-0000-0000236F0000}"/>
    <cellStyle name="40% - Accent6 3 2 2 2 2 3 2" xfId="32949" xr:uid="{00000000-0005-0000-0000-0000246F0000}"/>
    <cellStyle name="40% - Accent6 3 2 2 2 2 3 2 2" xfId="32950" xr:uid="{00000000-0005-0000-0000-0000256F0000}"/>
    <cellStyle name="40% - Accent6 3 2 2 2 2 3 2 3" xfId="32951" xr:uid="{00000000-0005-0000-0000-0000266F0000}"/>
    <cellStyle name="40% - Accent6 3 2 2 2 2 3 2_OATT calc" xfId="32952" xr:uid="{00000000-0005-0000-0000-0000276F0000}"/>
    <cellStyle name="40% - Accent6 3 2 2 2 2 3 3" xfId="32953" xr:uid="{00000000-0005-0000-0000-0000286F0000}"/>
    <cellStyle name="40% - Accent6 3 2 2 2 2 3 4" xfId="32954" xr:uid="{00000000-0005-0000-0000-0000296F0000}"/>
    <cellStyle name="40% - Accent6 3 2 2 2 2 3_OATT calc" xfId="32955" xr:uid="{00000000-0005-0000-0000-00002A6F0000}"/>
    <cellStyle name="40% - Accent6 3 2 2 2 2 4" xfId="32956" xr:uid="{00000000-0005-0000-0000-00002B6F0000}"/>
    <cellStyle name="40% - Accent6 3 2 2 2 2 4 2" xfId="32957" xr:uid="{00000000-0005-0000-0000-00002C6F0000}"/>
    <cellStyle name="40% - Accent6 3 2 2 2 2 4 3" xfId="32958" xr:uid="{00000000-0005-0000-0000-00002D6F0000}"/>
    <cellStyle name="40% - Accent6 3 2 2 2 2 4_OATT calc" xfId="32959" xr:uid="{00000000-0005-0000-0000-00002E6F0000}"/>
    <cellStyle name="40% - Accent6 3 2 2 2 2 5" xfId="32960" xr:uid="{00000000-0005-0000-0000-00002F6F0000}"/>
    <cellStyle name="40% - Accent6 3 2 2 2 2 6" xfId="32961" xr:uid="{00000000-0005-0000-0000-0000306F0000}"/>
    <cellStyle name="40% - Accent6 3 2 2 2 2 7" xfId="32962" xr:uid="{00000000-0005-0000-0000-0000316F0000}"/>
    <cellStyle name="40% - Accent6 3 2 2 2 2 8" xfId="32963" xr:uid="{00000000-0005-0000-0000-0000326F0000}"/>
    <cellStyle name="40% - Accent6 3 2 2 2 2 9" xfId="32964" xr:uid="{00000000-0005-0000-0000-0000336F0000}"/>
    <cellStyle name="40% - Accent6 3 2 2 2 2_OATT calc" xfId="32965" xr:uid="{00000000-0005-0000-0000-0000346F0000}"/>
    <cellStyle name="40% - Accent6 3 2 2 2 3" xfId="5844" xr:uid="{00000000-0005-0000-0000-0000356F0000}"/>
    <cellStyle name="40% - Accent6 3 2 2 2 3 2" xfId="32966" xr:uid="{00000000-0005-0000-0000-0000366F0000}"/>
    <cellStyle name="40% - Accent6 3 2 2 2 3 2 2" xfId="32967" xr:uid="{00000000-0005-0000-0000-0000376F0000}"/>
    <cellStyle name="40% - Accent6 3 2 2 2 3 2 3" xfId="32968" xr:uid="{00000000-0005-0000-0000-0000386F0000}"/>
    <cellStyle name="40% - Accent6 3 2 2 2 3 2_OATT calc" xfId="32969" xr:uid="{00000000-0005-0000-0000-0000396F0000}"/>
    <cellStyle name="40% - Accent6 3 2 2 2 3 3" xfId="32970" xr:uid="{00000000-0005-0000-0000-00003A6F0000}"/>
    <cellStyle name="40% - Accent6 3 2 2 2 3 4" xfId="32971" xr:uid="{00000000-0005-0000-0000-00003B6F0000}"/>
    <cellStyle name="40% - Accent6 3 2 2 2 3 5" xfId="32972" xr:uid="{00000000-0005-0000-0000-00003C6F0000}"/>
    <cellStyle name="40% - Accent6 3 2 2 2 3_OATT calc" xfId="32973" xr:uid="{00000000-0005-0000-0000-00003D6F0000}"/>
    <cellStyle name="40% - Accent6 3 2 2 2 4" xfId="32974" xr:uid="{00000000-0005-0000-0000-00003E6F0000}"/>
    <cellStyle name="40% - Accent6 3 2 2 2 4 2" xfId="32975" xr:uid="{00000000-0005-0000-0000-00003F6F0000}"/>
    <cellStyle name="40% - Accent6 3 2 2 2 4 2 2" xfId="32976" xr:uid="{00000000-0005-0000-0000-0000406F0000}"/>
    <cellStyle name="40% - Accent6 3 2 2 2 4 2 3" xfId="32977" xr:uid="{00000000-0005-0000-0000-0000416F0000}"/>
    <cellStyle name="40% - Accent6 3 2 2 2 4 2_OATT calc" xfId="32978" xr:uid="{00000000-0005-0000-0000-0000426F0000}"/>
    <cellStyle name="40% - Accent6 3 2 2 2 4 3" xfId="32979" xr:uid="{00000000-0005-0000-0000-0000436F0000}"/>
    <cellStyle name="40% - Accent6 3 2 2 2 4 4" xfId="32980" xr:uid="{00000000-0005-0000-0000-0000446F0000}"/>
    <cellStyle name="40% - Accent6 3 2 2 2 4_OATT calc" xfId="32981" xr:uid="{00000000-0005-0000-0000-0000456F0000}"/>
    <cellStyle name="40% - Accent6 3 2 2 2 5" xfId="32982" xr:uid="{00000000-0005-0000-0000-0000466F0000}"/>
    <cellStyle name="40% - Accent6 3 2 2 2 5 2" xfId="32983" xr:uid="{00000000-0005-0000-0000-0000476F0000}"/>
    <cellStyle name="40% - Accent6 3 2 2 2 5 3" xfId="32984" xr:uid="{00000000-0005-0000-0000-0000486F0000}"/>
    <cellStyle name="40% - Accent6 3 2 2 2 5_OATT calc" xfId="32985" xr:uid="{00000000-0005-0000-0000-0000496F0000}"/>
    <cellStyle name="40% - Accent6 3 2 2 2 6" xfId="32986" xr:uid="{00000000-0005-0000-0000-00004A6F0000}"/>
    <cellStyle name="40% - Accent6 3 2 2 2 7" xfId="32987" xr:uid="{00000000-0005-0000-0000-00004B6F0000}"/>
    <cellStyle name="40% - Accent6 3 2 2 2 8" xfId="32988" xr:uid="{00000000-0005-0000-0000-00004C6F0000}"/>
    <cellStyle name="40% - Accent6 3 2 2 2 9" xfId="32989" xr:uid="{00000000-0005-0000-0000-00004D6F0000}"/>
    <cellStyle name="40% - Accent6 3 2 2 2_OATT calc" xfId="32990" xr:uid="{00000000-0005-0000-0000-00004E6F0000}"/>
    <cellStyle name="40% - Accent6 3 2 2 3" xfId="4467" xr:uid="{00000000-0005-0000-0000-00004F6F0000}"/>
    <cellStyle name="40% - Accent6 3 2 2 3 10" xfId="32991" xr:uid="{00000000-0005-0000-0000-0000506F0000}"/>
    <cellStyle name="40% - Accent6 3 2 2 3 11" xfId="32992" xr:uid="{00000000-0005-0000-0000-0000516F0000}"/>
    <cellStyle name="40% - Accent6 3 2 2 3 2" xfId="32993" xr:uid="{00000000-0005-0000-0000-0000526F0000}"/>
    <cellStyle name="40% - Accent6 3 2 2 3 2 2" xfId="32994" xr:uid="{00000000-0005-0000-0000-0000536F0000}"/>
    <cellStyle name="40% - Accent6 3 2 2 3 2 2 2" xfId="32995" xr:uid="{00000000-0005-0000-0000-0000546F0000}"/>
    <cellStyle name="40% - Accent6 3 2 2 3 2 2 3" xfId="32996" xr:uid="{00000000-0005-0000-0000-0000556F0000}"/>
    <cellStyle name="40% - Accent6 3 2 2 3 2 2_OATT calc" xfId="32997" xr:uid="{00000000-0005-0000-0000-0000566F0000}"/>
    <cellStyle name="40% - Accent6 3 2 2 3 2 3" xfId="32998" xr:uid="{00000000-0005-0000-0000-0000576F0000}"/>
    <cellStyle name="40% - Accent6 3 2 2 3 2 4" xfId="32999" xr:uid="{00000000-0005-0000-0000-0000586F0000}"/>
    <cellStyle name="40% - Accent6 3 2 2 3 2 5" xfId="33000" xr:uid="{00000000-0005-0000-0000-0000596F0000}"/>
    <cellStyle name="40% - Accent6 3 2 2 3 2_OATT calc" xfId="33001" xr:uid="{00000000-0005-0000-0000-00005A6F0000}"/>
    <cellStyle name="40% - Accent6 3 2 2 3 3" xfId="33002" xr:uid="{00000000-0005-0000-0000-00005B6F0000}"/>
    <cellStyle name="40% - Accent6 3 2 2 3 3 2" xfId="33003" xr:uid="{00000000-0005-0000-0000-00005C6F0000}"/>
    <cellStyle name="40% - Accent6 3 2 2 3 3 2 2" xfId="33004" xr:uid="{00000000-0005-0000-0000-00005D6F0000}"/>
    <cellStyle name="40% - Accent6 3 2 2 3 3 2 3" xfId="33005" xr:uid="{00000000-0005-0000-0000-00005E6F0000}"/>
    <cellStyle name="40% - Accent6 3 2 2 3 3 2_OATT calc" xfId="33006" xr:uid="{00000000-0005-0000-0000-00005F6F0000}"/>
    <cellStyle name="40% - Accent6 3 2 2 3 3 3" xfId="33007" xr:uid="{00000000-0005-0000-0000-0000606F0000}"/>
    <cellStyle name="40% - Accent6 3 2 2 3 3 4" xfId="33008" xr:uid="{00000000-0005-0000-0000-0000616F0000}"/>
    <cellStyle name="40% - Accent6 3 2 2 3 3_OATT calc" xfId="33009" xr:uid="{00000000-0005-0000-0000-0000626F0000}"/>
    <cellStyle name="40% - Accent6 3 2 2 3 4" xfId="33010" xr:uid="{00000000-0005-0000-0000-0000636F0000}"/>
    <cellStyle name="40% - Accent6 3 2 2 3 4 2" xfId="33011" xr:uid="{00000000-0005-0000-0000-0000646F0000}"/>
    <cellStyle name="40% - Accent6 3 2 2 3 4 3" xfId="33012" xr:uid="{00000000-0005-0000-0000-0000656F0000}"/>
    <cellStyle name="40% - Accent6 3 2 2 3 4_OATT calc" xfId="33013" xr:uid="{00000000-0005-0000-0000-0000666F0000}"/>
    <cellStyle name="40% - Accent6 3 2 2 3 5" xfId="33014" xr:uid="{00000000-0005-0000-0000-0000676F0000}"/>
    <cellStyle name="40% - Accent6 3 2 2 3 6" xfId="33015" xr:uid="{00000000-0005-0000-0000-0000686F0000}"/>
    <cellStyle name="40% - Accent6 3 2 2 3 7" xfId="33016" xr:uid="{00000000-0005-0000-0000-0000696F0000}"/>
    <cellStyle name="40% - Accent6 3 2 2 3 8" xfId="33017" xr:uid="{00000000-0005-0000-0000-00006A6F0000}"/>
    <cellStyle name="40% - Accent6 3 2 2 3 9" xfId="33018" xr:uid="{00000000-0005-0000-0000-00006B6F0000}"/>
    <cellStyle name="40% - Accent6 3 2 2 3_OATT calc" xfId="33019" xr:uid="{00000000-0005-0000-0000-00006C6F0000}"/>
    <cellStyle name="40% - Accent6 3 2 2 4" xfId="5367" xr:uid="{00000000-0005-0000-0000-00006D6F0000}"/>
    <cellStyle name="40% - Accent6 3 2 2 4 2" xfId="33020" xr:uid="{00000000-0005-0000-0000-00006E6F0000}"/>
    <cellStyle name="40% - Accent6 3 2 2 4 2 2" xfId="33021" xr:uid="{00000000-0005-0000-0000-00006F6F0000}"/>
    <cellStyle name="40% - Accent6 3 2 2 4 2 3" xfId="33022" xr:uid="{00000000-0005-0000-0000-0000706F0000}"/>
    <cellStyle name="40% - Accent6 3 2 2 4 2_OATT calc" xfId="33023" xr:uid="{00000000-0005-0000-0000-0000716F0000}"/>
    <cellStyle name="40% - Accent6 3 2 2 4 3" xfId="33024" xr:uid="{00000000-0005-0000-0000-0000726F0000}"/>
    <cellStyle name="40% - Accent6 3 2 2 4 4" xfId="33025" xr:uid="{00000000-0005-0000-0000-0000736F0000}"/>
    <cellStyle name="40% - Accent6 3 2 2 4 5" xfId="33026" xr:uid="{00000000-0005-0000-0000-0000746F0000}"/>
    <cellStyle name="40% - Accent6 3 2 2 4_OATT calc" xfId="33027" xr:uid="{00000000-0005-0000-0000-0000756F0000}"/>
    <cellStyle name="40% - Accent6 3 2 2 5" xfId="33028" xr:uid="{00000000-0005-0000-0000-0000766F0000}"/>
    <cellStyle name="40% - Accent6 3 2 2 5 2" xfId="33029" xr:uid="{00000000-0005-0000-0000-0000776F0000}"/>
    <cellStyle name="40% - Accent6 3 2 2 5 2 2" xfId="33030" xr:uid="{00000000-0005-0000-0000-0000786F0000}"/>
    <cellStyle name="40% - Accent6 3 2 2 5 2 3" xfId="33031" xr:uid="{00000000-0005-0000-0000-0000796F0000}"/>
    <cellStyle name="40% - Accent6 3 2 2 5 2_OATT calc" xfId="33032" xr:uid="{00000000-0005-0000-0000-00007A6F0000}"/>
    <cellStyle name="40% - Accent6 3 2 2 5 3" xfId="33033" xr:uid="{00000000-0005-0000-0000-00007B6F0000}"/>
    <cellStyle name="40% - Accent6 3 2 2 5 4" xfId="33034" xr:uid="{00000000-0005-0000-0000-00007C6F0000}"/>
    <cellStyle name="40% - Accent6 3 2 2 5_OATT calc" xfId="33035" xr:uid="{00000000-0005-0000-0000-00007D6F0000}"/>
    <cellStyle name="40% - Accent6 3 2 2 6" xfId="33036" xr:uid="{00000000-0005-0000-0000-00007E6F0000}"/>
    <cellStyle name="40% - Accent6 3 2 2 6 2" xfId="33037" xr:uid="{00000000-0005-0000-0000-00007F6F0000}"/>
    <cellStyle name="40% - Accent6 3 2 2 6 3" xfId="33038" xr:uid="{00000000-0005-0000-0000-0000806F0000}"/>
    <cellStyle name="40% - Accent6 3 2 2 6_OATT calc" xfId="33039" xr:uid="{00000000-0005-0000-0000-0000816F0000}"/>
    <cellStyle name="40% - Accent6 3 2 2 7" xfId="33040" xr:uid="{00000000-0005-0000-0000-0000826F0000}"/>
    <cellStyle name="40% - Accent6 3 2 2 8" xfId="33041" xr:uid="{00000000-0005-0000-0000-0000836F0000}"/>
    <cellStyle name="40% - Accent6 3 2 2 9" xfId="33042" xr:uid="{00000000-0005-0000-0000-0000846F0000}"/>
    <cellStyle name="40% - Accent6 3 2 2_OATT calc" xfId="33043" xr:uid="{00000000-0005-0000-0000-0000856F0000}"/>
    <cellStyle name="40% - Accent6 3 2 3" xfId="3349" xr:uid="{00000000-0005-0000-0000-0000866F0000}"/>
    <cellStyle name="40% - Accent6 3 2 3 10" xfId="33044" xr:uid="{00000000-0005-0000-0000-0000876F0000}"/>
    <cellStyle name="40% - Accent6 3 2 3 11" xfId="33045" xr:uid="{00000000-0005-0000-0000-0000886F0000}"/>
    <cellStyle name="40% - Accent6 3 2 3 12" xfId="33046" xr:uid="{00000000-0005-0000-0000-0000896F0000}"/>
    <cellStyle name="40% - Accent6 3 2 3 2" xfId="3931" xr:uid="{00000000-0005-0000-0000-00008A6F0000}"/>
    <cellStyle name="40% - Accent6 3 2 3 2 10" xfId="33047" xr:uid="{00000000-0005-0000-0000-00008B6F0000}"/>
    <cellStyle name="40% - Accent6 3 2 3 2 11" xfId="33048" xr:uid="{00000000-0005-0000-0000-00008C6F0000}"/>
    <cellStyle name="40% - Accent6 3 2 3 2 2" xfId="5032" xr:uid="{00000000-0005-0000-0000-00008D6F0000}"/>
    <cellStyle name="40% - Accent6 3 2 3 2 2 10" xfId="33049" xr:uid="{00000000-0005-0000-0000-00008E6F0000}"/>
    <cellStyle name="40% - Accent6 3 2 3 2 2 11" xfId="33050" xr:uid="{00000000-0005-0000-0000-00008F6F0000}"/>
    <cellStyle name="40% - Accent6 3 2 3 2 2 2" xfId="33051" xr:uid="{00000000-0005-0000-0000-0000906F0000}"/>
    <cellStyle name="40% - Accent6 3 2 3 2 2 2 2" xfId="33052" xr:uid="{00000000-0005-0000-0000-0000916F0000}"/>
    <cellStyle name="40% - Accent6 3 2 3 2 2 2 2 2" xfId="33053" xr:uid="{00000000-0005-0000-0000-0000926F0000}"/>
    <cellStyle name="40% - Accent6 3 2 3 2 2 2 2 3" xfId="33054" xr:uid="{00000000-0005-0000-0000-0000936F0000}"/>
    <cellStyle name="40% - Accent6 3 2 3 2 2 2 2_OATT calc" xfId="33055" xr:uid="{00000000-0005-0000-0000-0000946F0000}"/>
    <cellStyle name="40% - Accent6 3 2 3 2 2 2 3" xfId="33056" xr:uid="{00000000-0005-0000-0000-0000956F0000}"/>
    <cellStyle name="40% - Accent6 3 2 3 2 2 2 4" xfId="33057" xr:uid="{00000000-0005-0000-0000-0000966F0000}"/>
    <cellStyle name="40% - Accent6 3 2 3 2 2 2 5" xfId="33058" xr:uid="{00000000-0005-0000-0000-0000976F0000}"/>
    <cellStyle name="40% - Accent6 3 2 3 2 2 2_OATT calc" xfId="33059" xr:uid="{00000000-0005-0000-0000-0000986F0000}"/>
    <cellStyle name="40% - Accent6 3 2 3 2 2 3" xfId="33060" xr:uid="{00000000-0005-0000-0000-0000996F0000}"/>
    <cellStyle name="40% - Accent6 3 2 3 2 2 3 2" xfId="33061" xr:uid="{00000000-0005-0000-0000-00009A6F0000}"/>
    <cellStyle name="40% - Accent6 3 2 3 2 2 3 2 2" xfId="33062" xr:uid="{00000000-0005-0000-0000-00009B6F0000}"/>
    <cellStyle name="40% - Accent6 3 2 3 2 2 3 2 3" xfId="33063" xr:uid="{00000000-0005-0000-0000-00009C6F0000}"/>
    <cellStyle name="40% - Accent6 3 2 3 2 2 3 2_OATT calc" xfId="33064" xr:uid="{00000000-0005-0000-0000-00009D6F0000}"/>
    <cellStyle name="40% - Accent6 3 2 3 2 2 3 3" xfId="33065" xr:uid="{00000000-0005-0000-0000-00009E6F0000}"/>
    <cellStyle name="40% - Accent6 3 2 3 2 2 3 4" xfId="33066" xr:uid="{00000000-0005-0000-0000-00009F6F0000}"/>
    <cellStyle name="40% - Accent6 3 2 3 2 2 3_OATT calc" xfId="33067" xr:uid="{00000000-0005-0000-0000-0000A06F0000}"/>
    <cellStyle name="40% - Accent6 3 2 3 2 2 4" xfId="33068" xr:uid="{00000000-0005-0000-0000-0000A16F0000}"/>
    <cellStyle name="40% - Accent6 3 2 3 2 2 4 2" xfId="33069" xr:uid="{00000000-0005-0000-0000-0000A26F0000}"/>
    <cellStyle name="40% - Accent6 3 2 3 2 2 4 3" xfId="33070" xr:uid="{00000000-0005-0000-0000-0000A36F0000}"/>
    <cellStyle name="40% - Accent6 3 2 3 2 2 4_OATT calc" xfId="33071" xr:uid="{00000000-0005-0000-0000-0000A46F0000}"/>
    <cellStyle name="40% - Accent6 3 2 3 2 2 5" xfId="33072" xr:uid="{00000000-0005-0000-0000-0000A56F0000}"/>
    <cellStyle name="40% - Accent6 3 2 3 2 2 6" xfId="33073" xr:uid="{00000000-0005-0000-0000-0000A66F0000}"/>
    <cellStyle name="40% - Accent6 3 2 3 2 2 7" xfId="33074" xr:uid="{00000000-0005-0000-0000-0000A76F0000}"/>
    <cellStyle name="40% - Accent6 3 2 3 2 2 8" xfId="33075" xr:uid="{00000000-0005-0000-0000-0000A86F0000}"/>
    <cellStyle name="40% - Accent6 3 2 3 2 2 9" xfId="33076" xr:uid="{00000000-0005-0000-0000-0000A96F0000}"/>
    <cellStyle name="40% - Accent6 3 2 3 2 2_OATT calc" xfId="33077" xr:uid="{00000000-0005-0000-0000-0000AA6F0000}"/>
    <cellStyle name="40% - Accent6 3 2 3 2 3" xfId="5987" xr:uid="{00000000-0005-0000-0000-0000AB6F0000}"/>
    <cellStyle name="40% - Accent6 3 2 3 2 3 2" xfId="33078" xr:uid="{00000000-0005-0000-0000-0000AC6F0000}"/>
    <cellStyle name="40% - Accent6 3 2 3 2 3 2 2" xfId="33079" xr:uid="{00000000-0005-0000-0000-0000AD6F0000}"/>
    <cellStyle name="40% - Accent6 3 2 3 2 3 2 3" xfId="33080" xr:uid="{00000000-0005-0000-0000-0000AE6F0000}"/>
    <cellStyle name="40% - Accent6 3 2 3 2 3 2_OATT calc" xfId="33081" xr:uid="{00000000-0005-0000-0000-0000AF6F0000}"/>
    <cellStyle name="40% - Accent6 3 2 3 2 3 3" xfId="33082" xr:uid="{00000000-0005-0000-0000-0000B06F0000}"/>
    <cellStyle name="40% - Accent6 3 2 3 2 3 4" xfId="33083" xr:uid="{00000000-0005-0000-0000-0000B16F0000}"/>
    <cellStyle name="40% - Accent6 3 2 3 2 3 5" xfId="33084" xr:uid="{00000000-0005-0000-0000-0000B26F0000}"/>
    <cellStyle name="40% - Accent6 3 2 3 2 3_OATT calc" xfId="33085" xr:uid="{00000000-0005-0000-0000-0000B36F0000}"/>
    <cellStyle name="40% - Accent6 3 2 3 2 4" xfId="33086" xr:uid="{00000000-0005-0000-0000-0000B46F0000}"/>
    <cellStyle name="40% - Accent6 3 2 3 2 4 2" xfId="33087" xr:uid="{00000000-0005-0000-0000-0000B56F0000}"/>
    <cellStyle name="40% - Accent6 3 2 3 2 4 2 2" xfId="33088" xr:uid="{00000000-0005-0000-0000-0000B66F0000}"/>
    <cellStyle name="40% - Accent6 3 2 3 2 4 2 3" xfId="33089" xr:uid="{00000000-0005-0000-0000-0000B76F0000}"/>
    <cellStyle name="40% - Accent6 3 2 3 2 4 2_OATT calc" xfId="33090" xr:uid="{00000000-0005-0000-0000-0000B86F0000}"/>
    <cellStyle name="40% - Accent6 3 2 3 2 4 3" xfId="33091" xr:uid="{00000000-0005-0000-0000-0000B96F0000}"/>
    <cellStyle name="40% - Accent6 3 2 3 2 4 4" xfId="33092" xr:uid="{00000000-0005-0000-0000-0000BA6F0000}"/>
    <cellStyle name="40% - Accent6 3 2 3 2 4_OATT calc" xfId="33093" xr:uid="{00000000-0005-0000-0000-0000BB6F0000}"/>
    <cellStyle name="40% - Accent6 3 2 3 2 5" xfId="33094" xr:uid="{00000000-0005-0000-0000-0000BC6F0000}"/>
    <cellStyle name="40% - Accent6 3 2 3 2 5 2" xfId="33095" xr:uid="{00000000-0005-0000-0000-0000BD6F0000}"/>
    <cellStyle name="40% - Accent6 3 2 3 2 5 3" xfId="33096" xr:uid="{00000000-0005-0000-0000-0000BE6F0000}"/>
    <cellStyle name="40% - Accent6 3 2 3 2 5_OATT calc" xfId="33097" xr:uid="{00000000-0005-0000-0000-0000BF6F0000}"/>
    <cellStyle name="40% - Accent6 3 2 3 2 6" xfId="33098" xr:uid="{00000000-0005-0000-0000-0000C06F0000}"/>
    <cellStyle name="40% - Accent6 3 2 3 2 7" xfId="33099" xr:uid="{00000000-0005-0000-0000-0000C16F0000}"/>
    <cellStyle name="40% - Accent6 3 2 3 2 8" xfId="33100" xr:uid="{00000000-0005-0000-0000-0000C26F0000}"/>
    <cellStyle name="40% - Accent6 3 2 3 2 9" xfId="33101" xr:uid="{00000000-0005-0000-0000-0000C36F0000}"/>
    <cellStyle name="40% - Accent6 3 2 3 2_OATT calc" xfId="33102" xr:uid="{00000000-0005-0000-0000-0000C46F0000}"/>
    <cellStyle name="40% - Accent6 3 2 3 3" xfId="4614" xr:uid="{00000000-0005-0000-0000-0000C56F0000}"/>
    <cellStyle name="40% - Accent6 3 2 3 3 10" xfId="33103" xr:uid="{00000000-0005-0000-0000-0000C66F0000}"/>
    <cellStyle name="40% - Accent6 3 2 3 3 11" xfId="33104" xr:uid="{00000000-0005-0000-0000-0000C76F0000}"/>
    <cellStyle name="40% - Accent6 3 2 3 3 2" xfId="33105" xr:uid="{00000000-0005-0000-0000-0000C86F0000}"/>
    <cellStyle name="40% - Accent6 3 2 3 3 2 2" xfId="33106" xr:uid="{00000000-0005-0000-0000-0000C96F0000}"/>
    <cellStyle name="40% - Accent6 3 2 3 3 2 2 2" xfId="33107" xr:uid="{00000000-0005-0000-0000-0000CA6F0000}"/>
    <cellStyle name="40% - Accent6 3 2 3 3 2 2 3" xfId="33108" xr:uid="{00000000-0005-0000-0000-0000CB6F0000}"/>
    <cellStyle name="40% - Accent6 3 2 3 3 2 2_OATT calc" xfId="33109" xr:uid="{00000000-0005-0000-0000-0000CC6F0000}"/>
    <cellStyle name="40% - Accent6 3 2 3 3 2 3" xfId="33110" xr:uid="{00000000-0005-0000-0000-0000CD6F0000}"/>
    <cellStyle name="40% - Accent6 3 2 3 3 2 4" xfId="33111" xr:uid="{00000000-0005-0000-0000-0000CE6F0000}"/>
    <cellStyle name="40% - Accent6 3 2 3 3 2 5" xfId="33112" xr:uid="{00000000-0005-0000-0000-0000CF6F0000}"/>
    <cellStyle name="40% - Accent6 3 2 3 3 2_OATT calc" xfId="33113" xr:uid="{00000000-0005-0000-0000-0000D06F0000}"/>
    <cellStyle name="40% - Accent6 3 2 3 3 3" xfId="33114" xr:uid="{00000000-0005-0000-0000-0000D16F0000}"/>
    <cellStyle name="40% - Accent6 3 2 3 3 3 2" xfId="33115" xr:uid="{00000000-0005-0000-0000-0000D26F0000}"/>
    <cellStyle name="40% - Accent6 3 2 3 3 3 2 2" xfId="33116" xr:uid="{00000000-0005-0000-0000-0000D36F0000}"/>
    <cellStyle name="40% - Accent6 3 2 3 3 3 2 3" xfId="33117" xr:uid="{00000000-0005-0000-0000-0000D46F0000}"/>
    <cellStyle name="40% - Accent6 3 2 3 3 3 2_OATT calc" xfId="33118" xr:uid="{00000000-0005-0000-0000-0000D56F0000}"/>
    <cellStyle name="40% - Accent6 3 2 3 3 3 3" xfId="33119" xr:uid="{00000000-0005-0000-0000-0000D66F0000}"/>
    <cellStyle name="40% - Accent6 3 2 3 3 3 4" xfId="33120" xr:uid="{00000000-0005-0000-0000-0000D76F0000}"/>
    <cellStyle name="40% - Accent6 3 2 3 3 3_OATT calc" xfId="33121" xr:uid="{00000000-0005-0000-0000-0000D86F0000}"/>
    <cellStyle name="40% - Accent6 3 2 3 3 4" xfId="33122" xr:uid="{00000000-0005-0000-0000-0000D96F0000}"/>
    <cellStyle name="40% - Accent6 3 2 3 3 4 2" xfId="33123" xr:uid="{00000000-0005-0000-0000-0000DA6F0000}"/>
    <cellStyle name="40% - Accent6 3 2 3 3 4 3" xfId="33124" xr:uid="{00000000-0005-0000-0000-0000DB6F0000}"/>
    <cellStyle name="40% - Accent6 3 2 3 3 4_OATT calc" xfId="33125" xr:uid="{00000000-0005-0000-0000-0000DC6F0000}"/>
    <cellStyle name="40% - Accent6 3 2 3 3 5" xfId="33126" xr:uid="{00000000-0005-0000-0000-0000DD6F0000}"/>
    <cellStyle name="40% - Accent6 3 2 3 3 6" xfId="33127" xr:uid="{00000000-0005-0000-0000-0000DE6F0000}"/>
    <cellStyle name="40% - Accent6 3 2 3 3 7" xfId="33128" xr:uid="{00000000-0005-0000-0000-0000DF6F0000}"/>
    <cellStyle name="40% - Accent6 3 2 3 3 8" xfId="33129" xr:uid="{00000000-0005-0000-0000-0000E06F0000}"/>
    <cellStyle name="40% - Accent6 3 2 3 3 9" xfId="33130" xr:uid="{00000000-0005-0000-0000-0000E16F0000}"/>
    <cellStyle name="40% - Accent6 3 2 3 3_OATT calc" xfId="33131" xr:uid="{00000000-0005-0000-0000-0000E26F0000}"/>
    <cellStyle name="40% - Accent6 3 2 3 4" xfId="5514" xr:uid="{00000000-0005-0000-0000-0000E36F0000}"/>
    <cellStyle name="40% - Accent6 3 2 3 4 2" xfId="33132" xr:uid="{00000000-0005-0000-0000-0000E46F0000}"/>
    <cellStyle name="40% - Accent6 3 2 3 4 2 2" xfId="33133" xr:uid="{00000000-0005-0000-0000-0000E56F0000}"/>
    <cellStyle name="40% - Accent6 3 2 3 4 2 3" xfId="33134" xr:uid="{00000000-0005-0000-0000-0000E66F0000}"/>
    <cellStyle name="40% - Accent6 3 2 3 4 2_OATT calc" xfId="33135" xr:uid="{00000000-0005-0000-0000-0000E76F0000}"/>
    <cellStyle name="40% - Accent6 3 2 3 4 3" xfId="33136" xr:uid="{00000000-0005-0000-0000-0000E86F0000}"/>
    <cellStyle name="40% - Accent6 3 2 3 4 4" xfId="33137" xr:uid="{00000000-0005-0000-0000-0000E96F0000}"/>
    <cellStyle name="40% - Accent6 3 2 3 4 5" xfId="33138" xr:uid="{00000000-0005-0000-0000-0000EA6F0000}"/>
    <cellStyle name="40% - Accent6 3 2 3 4_OATT calc" xfId="33139" xr:uid="{00000000-0005-0000-0000-0000EB6F0000}"/>
    <cellStyle name="40% - Accent6 3 2 3 5" xfId="33140" xr:uid="{00000000-0005-0000-0000-0000EC6F0000}"/>
    <cellStyle name="40% - Accent6 3 2 3 5 2" xfId="33141" xr:uid="{00000000-0005-0000-0000-0000ED6F0000}"/>
    <cellStyle name="40% - Accent6 3 2 3 5 2 2" xfId="33142" xr:uid="{00000000-0005-0000-0000-0000EE6F0000}"/>
    <cellStyle name="40% - Accent6 3 2 3 5 2 3" xfId="33143" xr:uid="{00000000-0005-0000-0000-0000EF6F0000}"/>
    <cellStyle name="40% - Accent6 3 2 3 5 2_OATT calc" xfId="33144" xr:uid="{00000000-0005-0000-0000-0000F06F0000}"/>
    <cellStyle name="40% - Accent6 3 2 3 5 3" xfId="33145" xr:uid="{00000000-0005-0000-0000-0000F16F0000}"/>
    <cellStyle name="40% - Accent6 3 2 3 5 4" xfId="33146" xr:uid="{00000000-0005-0000-0000-0000F26F0000}"/>
    <cellStyle name="40% - Accent6 3 2 3 5_OATT calc" xfId="33147" xr:uid="{00000000-0005-0000-0000-0000F36F0000}"/>
    <cellStyle name="40% - Accent6 3 2 3 6" xfId="33148" xr:uid="{00000000-0005-0000-0000-0000F46F0000}"/>
    <cellStyle name="40% - Accent6 3 2 3 6 2" xfId="33149" xr:uid="{00000000-0005-0000-0000-0000F56F0000}"/>
    <cellStyle name="40% - Accent6 3 2 3 6 3" xfId="33150" xr:uid="{00000000-0005-0000-0000-0000F66F0000}"/>
    <cellStyle name="40% - Accent6 3 2 3 6_OATT calc" xfId="33151" xr:uid="{00000000-0005-0000-0000-0000F76F0000}"/>
    <cellStyle name="40% - Accent6 3 2 3 7" xfId="33152" xr:uid="{00000000-0005-0000-0000-0000F86F0000}"/>
    <cellStyle name="40% - Accent6 3 2 3 8" xfId="33153" xr:uid="{00000000-0005-0000-0000-0000F96F0000}"/>
    <cellStyle name="40% - Accent6 3 2 3 9" xfId="33154" xr:uid="{00000000-0005-0000-0000-0000FA6F0000}"/>
    <cellStyle name="40% - Accent6 3 2 3_OATT calc" xfId="33155" xr:uid="{00000000-0005-0000-0000-0000FB6F0000}"/>
    <cellStyle name="40% - Accent6 3 2 4" xfId="3661" xr:uid="{00000000-0005-0000-0000-0000FC6F0000}"/>
    <cellStyle name="40% - Accent6 3 2 4 10" xfId="33156" xr:uid="{00000000-0005-0000-0000-0000FD6F0000}"/>
    <cellStyle name="40% - Accent6 3 2 4 11" xfId="33157" xr:uid="{00000000-0005-0000-0000-0000FE6F0000}"/>
    <cellStyle name="40% - Accent6 3 2 4 2" xfId="4762" xr:uid="{00000000-0005-0000-0000-0000FF6F0000}"/>
    <cellStyle name="40% - Accent6 3 2 4 2 10" xfId="33158" xr:uid="{00000000-0005-0000-0000-000000700000}"/>
    <cellStyle name="40% - Accent6 3 2 4 2 11" xfId="33159" xr:uid="{00000000-0005-0000-0000-000001700000}"/>
    <cellStyle name="40% - Accent6 3 2 4 2 2" xfId="33160" xr:uid="{00000000-0005-0000-0000-000002700000}"/>
    <cellStyle name="40% - Accent6 3 2 4 2 2 2" xfId="33161" xr:uid="{00000000-0005-0000-0000-000003700000}"/>
    <cellStyle name="40% - Accent6 3 2 4 2 2 2 2" xfId="33162" xr:uid="{00000000-0005-0000-0000-000004700000}"/>
    <cellStyle name="40% - Accent6 3 2 4 2 2 2 3" xfId="33163" xr:uid="{00000000-0005-0000-0000-000005700000}"/>
    <cellStyle name="40% - Accent6 3 2 4 2 2 2_OATT calc" xfId="33164" xr:uid="{00000000-0005-0000-0000-000006700000}"/>
    <cellStyle name="40% - Accent6 3 2 4 2 2 3" xfId="33165" xr:uid="{00000000-0005-0000-0000-000007700000}"/>
    <cellStyle name="40% - Accent6 3 2 4 2 2 4" xfId="33166" xr:uid="{00000000-0005-0000-0000-000008700000}"/>
    <cellStyle name="40% - Accent6 3 2 4 2 2 5" xfId="33167" xr:uid="{00000000-0005-0000-0000-000009700000}"/>
    <cellStyle name="40% - Accent6 3 2 4 2 2_OATT calc" xfId="33168" xr:uid="{00000000-0005-0000-0000-00000A700000}"/>
    <cellStyle name="40% - Accent6 3 2 4 2 3" xfId="33169" xr:uid="{00000000-0005-0000-0000-00000B700000}"/>
    <cellStyle name="40% - Accent6 3 2 4 2 3 2" xfId="33170" xr:uid="{00000000-0005-0000-0000-00000C700000}"/>
    <cellStyle name="40% - Accent6 3 2 4 2 3 2 2" xfId="33171" xr:uid="{00000000-0005-0000-0000-00000D700000}"/>
    <cellStyle name="40% - Accent6 3 2 4 2 3 2 3" xfId="33172" xr:uid="{00000000-0005-0000-0000-00000E700000}"/>
    <cellStyle name="40% - Accent6 3 2 4 2 3 2_OATT calc" xfId="33173" xr:uid="{00000000-0005-0000-0000-00000F700000}"/>
    <cellStyle name="40% - Accent6 3 2 4 2 3 3" xfId="33174" xr:uid="{00000000-0005-0000-0000-000010700000}"/>
    <cellStyle name="40% - Accent6 3 2 4 2 3 4" xfId="33175" xr:uid="{00000000-0005-0000-0000-000011700000}"/>
    <cellStyle name="40% - Accent6 3 2 4 2 3_OATT calc" xfId="33176" xr:uid="{00000000-0005-0000-0000-000012700000}"/>
    <cellStyle name="40% - Accent6 3 2 4 2 4" xfId="33177" xr:uid="{00000000-0005-0000-0000-000013700000}"/>
    <cellStyle name="40% - Accent6 3 2 4 2 4 2" xfId="33178" xr:uid="{00000000-0005-0000-0000-000014700000}"/>
    <cellStyle name="40% - Accent6 3 2 4 2 4 3" xfId="33179" xr:uid="{00000000-0005-0000-0000-000015700000}"/>
    <cellStyle name="40% - Accent6 3 2 4 2 4_OATT calc" xfId="33180" xr:uid="{00000000-0005-0000-0000-000016700000}"/>
    <cellStyle name="40% - Accent6 3 2 4 2 5" xfId="33181" xr:uid="{00000000-0005-0000-0000-000017700000}"/>
    <cellStyle name="40% - Accent6 3 2 4 2 6" xfId="33182" xr:uid="{00000000-0005-0000-0000-000018700000}"/>
    <cellStyle name="40% - Accent6 3 2 4 2 7" xfId="33183" xr:uid="{00000000-0005-0000-0000-000019700000}"/>
    <cellStyle name="40% - Accent6 3 2 4 2 8" xfId="33184" xr:uid="{00000000-0005-0000-0000-00001A700000}"/>
    <cellStyle name="40% - Accent6 3 2 4 2 9" xfId="33185" xr:uid="{00000000-0005-0000-0000-00001B700000}"/>
    <cellStyle name="40% - Accent6 3 2 4 2_OATT calc" xfId="33186" xr:uid="{00000000-0005-0000-0000-00001C700000}"/>
    <cellStyle name="40% - Accent6 3 2 4 3" xfId="5723" xr:uid="{00000000-0005-0000-0000-00001D700000}"/>
    <cellStyle name="40% - Accent6 3 2 4 3 2" xfId="33187" xr:uid="{00000000-0005-0000-0000-00001E700000}"/>
    <cellStyle name="40% - Accent6 3 2 4 3 2 2" xfId="33188" xr:uid="{00000000-0005-0000-0000-00001F700000}"/>
    <cellStyle name="40% - Accent6 3 2 4 3 2 3" xfId="33189" xr:uid="{00000000-0005-0000-0000-000020700000}"/>
    <cellStyle name="40% - Accent6 3 2 4 3 2_OATT calc" xfId="33190" xr:uid="{00000000-0005-0000-0000-000021700000}"/>
    <cellStyle name="40% - Accent6 3 2 4 3 3" xfId="33191" xr:uid="{00000000-0005-0000-0000-000022700000}"/>
    <cellStyle name="40% - Accent6 3 2 4 3 4" xfId="33192" xr:uid="{00000000-0005-0000-0000-000023700000}"/>
    <cellStyle name="40% - Accent6 3 2 4 3 5" xfId="33193" xr:uid="{00000000-0005-0000-0000-000024700000}"/>
    <cellStyle name="40% - Accent6 3 2 4 3_OATT calc" xfId="33194" xr:uid="{00000000-0005-0000-0000-000025700000}"/>
    <cellStyle name="40% - Accent6 3 2 4 4" xfId="33195" xr:uid="{00000000-0005-0000-0000-000026700000}"/>
    <cellStyle name="40% - Accent6 3 2 4 4 2" xfId="33196" xr:uid="{00000000-0005-0000-0000-000027700000}"/>
    <cellStyle name="40% - Accent6 3 2 4 4 2 2" xfId="33197" xr:uid="{00000000-0005-0000-0000-000028700000}"/>
    <cellStyle name="40% - Accent6 3 2 4 4 2 3" xfId="33198" xr:uid="{00000000-0005-0000-0000-000029700000}"/>
    <cellStyle name="40% - Accent6 3 2 4 4 2_OATT calc" xfId="33199" xr:uid="{00000000-0005-0000-0000-00002A700000}"/>
    <cellStyle name="40% - Accent6 3 2 4 4 3" xfId="33200" xr:uid="{00000000-0005-0000-0000-00002B700000}"/>
    <cellStyle name="40% - Accent6 3 2 4 4 4" xfId="33201" xr:uid="{00000000-0005-0000-0000-00002C700000}"/>
    <cellStyle name="40% - Accent6 3 2 4 4_OATT calc" xfId="33202" xr:uid="{00000000-0005-0000-0000-00002D700000}"/>
    <cellStyle name="40% - Accent6 3 2 4 5" xfId="33203" xr:uid="{00000000-0005-0000-0000-00002E700000}"/>
    <cellStyle name="40% - Accent6 3 2 4 5 2" xfId="33204" xr:uid="{00000000-0005-0000-0000-00002F700000}"/>
    <cellStyle name="40% - Accent6 3 2 4 5 3" xfId="33205" xr:uid="{00000000-0005-0000-0000-000030700000}"/>
    <cellStyle name="40% - Accent6 3 2 4 5_OATT calc" xfId="33206" xr:uid="{00000000-0005-0000-0000-000031700000}"/>
    <cellStyle name="40% - Accent6 3 2 4 6" xfId="33207" xr:uid="{00000000-0005-0000-0000-000032700000}"/>
    <cellStyle name="40% - Accent6 3 2 4 7" xfId="33208" xr:uid="{00000000-0005-0000-0000-000033700000}"/>
    <cellStyle name="40% - Accent6 3 2 4 8" xfId="33209" xr:uid="{00000000-0005-0000-0000-000034700000}"/>
    <cellStyle name="40% - Accent6 3 2 4 9" xfId="33210" xr:uid="{00000000-0005-0000-0000-000035700000}"/>
    <cellStyle name="40% - Accent6 3 2 4_OATT calc" xfId="33211" xr:uid="{00000000-0005-0000-0000-000036700000}"/>
    <cellStyle name="40% - Accent6 3 2 5" xfId="4344" xr:uid="{00000000-0005-0000-0000-000037700000}"/>
    <cellStyle name="40% - Accent6 3 2 5 10" xfId="33212" xr:uid="{00000000-0005-0000-0000-000038700000}"/>
    <cellStyle name="40% - Accent6 3 2 5 11" xfId="33213" xr:uid="{00000000-0005-0000-0000-000039700000}"/>
    <cellStyle name="40% - Accent6 3 2 5 2" xfId="33214" xr:uid="{00000000-0005-0000-0000-00003A700000}"/>
    <cellStyle name="40% - Accent6 3 2 5 2 2" xfId="33215" xr:uid="{00000000-0005-0000-0000-00003B700000}"/>
    <cellStyle name="40% - Accent6 3 2 5 2 2 2" xfId="33216" xr:uid="{00000000-0005-0000-0000-00003C700000}"/>
    <cellStyle name="40% - Accent6 3 2 5 2 2 3" xfId="33217" xr:uid="{00000000-0005-0000-0000-00003D700000}"/>
    <cellStyle name="40% - Accent6 3 2 5 2 2_OATT calc" xfId="33218" xr:uid="{00000000-0005-0000-0000-00003E700000}"/>
    <cellStyle name="40% - Accent6 3 2 5 2 3" xfId="33219" xr:uid="{00000000-0005-0000-0000-00003F700000}"/>
    <cellStyle name="40% - Accent6 3 2 5 2 4" xfId="33220" xr:uid="{00000000-0005-0000-0000-000040700000}"/>
    <cellStyle name="40% - Accent6 3 2 5 2 5" xfId="33221" xr:uid="{00000000-0005-0000-0000-000041700000}"/>
    <cellStyle name="40% - Accent6 3 2 5 2_OATT calc" xfId="33222" xr:uid="{00000000-0005-0000-0000-000042700000}"/>
    <cellStyle name="40% - Accent6 3 2 5 3" xfId="33223" xr:uid="{00000000-0005-0000-0000-000043700000}"/>
    <cellStyle name="40% - Accent6 3 2 5 3 2" xfId="33224" xr:uid="{00000000-0005-0000-0000-000044700000}"/>
    <cellStyle name="40% - Accent6 3 2 5 3 2 2" xfId="33225" xr:uid="{00000000-0005-0000-0000-000045700000}"/>
    <cellStyle name="40% - Accent6 3 2 5 3 2 3" xfId="33226" xr:uid="{00000000-0005-0000-0000-000046700000}"/>
    <cellStyle name="40% - Accent6 3 2 5 3 2_OATT calc" xfId="33227" xr:uid="{00000000-0005-0000-0000-000047700000}"/>
    <cellStyle name="40% - Accent6 3 2 5 3 3" xfId="33228" xr:uid="{00000000-0005-0000-0000-000048700000}"/>
    <cellStyle name="40% - Accent6 3 2 5 3 4" xfId="33229" xr:uid="{00000000-0005-0000-0000-000049700000}"/>
    <cellStyle name="40% - Accent6 3 2 5 3_OATT calc" xfId="33230" xr:uid="{00000000-0005-0000-0000-00004A700000}"/>
    <cellStyle name="40% - Accent6 3 2 5 4" xfId="33231" xr:uid="{00000000-0005-0000-0000-00004B700000}"/>
    <cellStyle name="40% - Accent6 3 2 5 4 2" xfId="33232" xr:uid="{00000000-0005-0000-0000-00004C700000}"/>
    <cellStyle name="40% - Accent6 3 2 5 4 3" xfId="33233" xr:uid="{00000000-0005-0000-0000-00004D700000}"/>
    <cellStyle name="40% - Accent6 3 2 5 4_OATT calc" xfId="33234" xr:uid="{00000000-0005-0000-0000-00004E700000}"/>
    <cellStyle name="40% - Accent6 3 2 5 5" xfId="33235" xr:uid="{00000000-0005-0000-0000-00004F700000}"/>
    <cellStyle name="40% - Accent6 3 2 5 6" xfId="33236" xr:uid="{00000000-0005-0000-0000-000050700000}"/>
    <cellStyle name="40% - Accent6 3 2 5 7" xfId="33237" xr:uid="{00000000-0005-0000-0000-000051700000}"/>
    <cellStyle name="40% - Accent6 3 2 5 8" xfId="33238" xr:uid="{00000000-0005-0000-0000-000052700000}"/>
    <cellStyle name="40% - Accent6 3 2 5 9" xfId="33239" xr:uid="{00000000-0005-0000-0000-000053700000}"/>
    <cellStyle name="40% - Accent6 3 2 5_OATT calc" xfId="33240" xr:uid="{00000000-0005-0000-0000-000054700000}"/>
    <cellStyle name="40% - Accent6 3 2 6" xfId="5244" xr:uid="{00000000-0005-0000-0000-000055700000}"/>
    <cellStyle name="40% - Accent6 3 2 6 2" xfId="33241" xr:uid="{00000000-0005-0000-0000-000056700000}"/>
    <cellStyle name="40% - Accent6 3 2 6 2 2" xfId="33242" xr:uid="{00000000-0005-0000-0000-000057700000}"/>
    <cellStyle name="40% - Accent6 3 2 6 2 3" xfId="33243" xr:uid="{00000000-0005-0000-0000-000058700000}"/>
    <cellStyle name="40% - Accent6 3 2 6 2_OATT calc" xfId="33244" xr:uid="{00000000-0005-0000-0000-000059700000}"/>
    <cellStyle name="40% - Accent6 3 2 6 3" xfId="33245" xr:uid="{00000000-0005-0000-0000-00005A700000}"/>
    <cellStyle name="40% - Accent6 3 2 6 4" xfId="33246" xr:uid="{00000000-0005-0000-0000-00005B700000}"/>
    <cellStyle name="40% - Accent6 3 2 6 5" xfId="33247" xr:uid="{00000000-0005-0000-0000-00005C700000}"/>
    <cellStyle name="40% - Accent6 3 2 6_OATT calc" xfId="33248" xr:uid="{00000000-0005-0000-0000-00005D700000}"/>
    <cellStyle name="40% - Accent6 3 2 7" xfId="33249" xr:uid="{00000000-0005-0000-0000-00005E700000}"/>
    <cellStyle name="40% - Accent6 3 2 7 2" xfId="33250" xr:uid="{00000000-0005-0000-0000-00005F700000}"/>
    <cellStyle name="40% - Accent6 3 2 7 2 2" xfId="33251" xr:uid="{00000000-0005-0000-0000-000060700000}"/>
    <cellStyle name="40% - Accent6 3 2 7 2 3" xfId="33252" xr:uid="{00000000-0005-0000-0000-000061700000}"/>
    <cellStyle name="40% - Accent6 3 2 7 2_OATT calc" xfId="33253" xr:uid="{00000000-0005-0000-0000-000062700000}"/>
    <cellStyle name="40% - Accent6 3 2 7 3" xfId="33254" xr:uid="{00000000-0005-0000-0000-000063700000}"/>
    <cellStyle name="40% - Accent6 3 2 7 4" xfId="33255" xr:uid="{00000000-0005-0000-0000-000064700000}"/>
    <cellStyle name="40% - Accent6 3 2 7_OATT calc" xfId="33256" xr:uid="{00000000-0005-0000-0000-000065700000}"/>
    <cellStyle name="40% - Accent6 3 2 8" xfId="33257" xr:uid="{00000000-0005-0000-0000-000066700000}"/>
    <cellStyle name="40% - Accent6 3 2 8 2" xfId="33258" xr:uid="{00000000-0005-0000-0000-000067700000}"/>
    <cellStyle name="40% - Accent6 3 2 8 3" xfId="33259" xr:uid="{00000000-0005-0000-0000-000068700000}"/>
    <cellStyle name="40% - Accent6 3 2 8_OATT calc" xfId="33260" xr:uid="{00000000-0005-0000-0000-000069700000}"/>
    <cellStyle name="40% - Accent6 3 2 9" xfId="33261" xr:uid="{00000000-0005-0000-0000-00006A700000}"/>
    <cellStyle name="40% - Accent6 3 2_OATT calc" xfId="33262" xr:uid="{00000000-0005-0000-0000-00006B700000}"/>
    <cellStyle name="40% - Accent6 3 3" xfId="3131" xr:uid="{00000000-0005-0000-0000-00006C700000}"/>
    <cellStyle name="40% - Accent6 3 3 10" xfId="33263" xr:uid="{00000000-0005-0000-0000-00006D700000}"/>
    <cellStyle name="40% - Accent6 3 3 11" xfId="33264" xr:uid="{00000000-0005-0000-0000-00006E700000}"/>
    <cellStyle name="40% - Accent6 3 3 12" xfId="33265" xr:uid="{00000000-0005-0000-0000-00006F700000}"/>
    <cellStyle name="40% - Accent6 3 3 2" xfId="3717" xr:uid="{00000000-0005-0000-0000-000070700000}"/>
    <cellStyle name="40% - Accent6 3 3 2 10" xfId="33266" xr:uid="{00000000-0005-0000-0000-000071700000}"/>
    <cellStyle name="40% - Accent6 3 3 2 11" xfId="33267" xr:uid="{00000000-0005-0000-0000-000072700000}"/>
    <cellStyle name="40% - Accent6 3 3 2 2" xfId="4818" xr:uid="{00000000-0005-0000-0000-000073700000}"/>
    <cellStyle name="40% - Accent6 3 3 2 2 10" xfId="33268" xr:uid="{00000000-0005-0000-0000-000074700000}"/>
    <cellStyle name="40% - Accent6 3 3 2 2 11" xfId="33269" xr:uid="{00000000-0005-0000-0000-000075700000}"/>
    <cellStyle name="40% - Accent6 3 3 2 2 2" xfId="33270" xr:uid="{00000000-0005-0000-0000-000076700000}"/>
    <cellStyle name="40% - Accent6 3 3 2 2 2 2" xfId="33271" xr:uid="{00000000-0005-0000-0000-000077700000}"/>
    <cellStyle name="40% - Accent6 3 3 2 2 2 2 2" xfId="33272" xr:uid="{00000000-0005-0000-0000-000078700000}"/>
    <cellStyle name="40% - Accent6 3 3 2 2 2 2 3" xfId="33273" xr:uid="{00000000-0005-0000-0000-000079700000}"/>
    <cellStyle name="40% - Accent6 3 3 2 2 2 2_OATT calc" xfId="33274" xr:uid="{00000000-0005-0000-0000-00007A700000}"/>
    <cellStyle name="40% - Accent6 3 3 2 2 2 3" xfId="33275" xr:uid="{00000000-0005-0000-0000-00007B700000}"/>
    <cellStyle name="40% - Accent6 3 3 2 2 2 4" xfId="33276" xr:uid="{00000000-0005-0000-0000-00007C700000}"/>
    <cellStyle name="40% - Accent6 3 3 2 2 2 5" xfId="33277" xr:uid="{00000000-0005-0000-0000-00007D700000}"/>
    <cellStyle name="40% - Accent6 3 3 2 2 2_OATT calc" xfId="33278" xr:uid="{00000000-0005-0000-0000-00007E700000}"/>
    <cellStyle name="40% - Accent6 3 3 2 2 3" xfId="33279" xr:uid="{00000000-0005-0000-0000-00007F700000}"/>
    <cellStyle name="40% - Accent6 3 3 2 2 3 2" xfId="33280" xr:uid="{00000000-0005-0000-0000-000080700000}"/>
    <cellStyle name="40% - Accent6 3 3 2 2 3 2 2" xfId="33281" xr:uid="{00000000-0005-0000-0000-000081700000}"/>
    <cellStyle name="40% - Accent6 3 3 2 2 3 2 3" xfId="33282" xr:uid="{00000000-0005-0000-0000-000082700000}"/>
    <cellStyle name="40% - Accent6 3 3 2 2 3 2_OATT calc" xfId="33283" xr:uid="{00000000-0005-0000-0000-000083700000}"/>
    <cellStyle name="40% - Accent6 3 3 2 2 3 3" xfId="33284" xr:uid="{00000000-0005-0000-0000-000084700000}"/>
    <cellStyle name="40% - Accent6 3 3 2 2 3 4" xfId="33285" xr:uid="{00000000-0005-0000-0000-000085700000}"/>
    <cellStyle name="40% - Accent6 3 3 2 2 3_OATT calc" xfId="33286" xr:uid="{00000000-0005-0000-0000-000086700000}"/>
    <cellStyle name="40% - Accent6 3 3 2 2 4" xfId="33287" xr:uid="{00000000-0005-0000-0000-000087700000}"/>
    <cellStyle name="40% - Accent6 3 3 2 2 4 2" xfId="33288" xr:uid="{00000000-0005-0000-0000-000088700000}"/>
    <cellStyle name="40% - Accent6 3 3 2 2 4 3" xfId="33289" xr:uid="{00000000-0005-0000-0000-000089700000}"/>
    <cellStyle name="40% - Accent6 3 3 2 2 4_OATT calc" xfId="33290" xr:uid="{00000000-0005-0000-0000-00008A700000}"/>
    <cellStyle name="40% - Accent6 3 3 2 2 5" xfId="33291" xr:uid="{00000000-0005-0000-0000-00008B700000}"/>
    <cellStyle name="40% - Accent6 3 3 2 2 6" xfId="33292" xr:uid="{00000000-0005-0000-0000-00008C700000}"/>
    <cellStyle name="40% - Accent6 3 3 2 2 7" xfId="33293" xr:uid="{00000000-0005-0000-0000-00008D700000}"/>
    <cellStyle name="40% - Accent6 3 3 2 2 8" xfId="33294" xr:uid="{00000000-0005-0000-0000-00008E700000}"/>
    <cellStyle name="40% - Accent6 3 3 2 2 9" xfId="33295" xr:uid="{00000000-0005-0000-0000-00008F700000}"/>
    <cellStyle name="40% - Accent6 3 3 2 2_OATT calc" xfId="33296" xr:uid="{00000000-0005-0000-0000-000090700000}"/>
    <cellStyle name="40% - Accent6 3 3 2 3" xfId="5777" xr:uid="{00000000-0005-0000-0000-000091700000}"/>
    <cellStyle name="40% - Accent6 3 3 2 3 2" xfId="33297" xr:uid="{00000000-0005-0000-0000-000092700000}"/>
    <cellStyle name="40% - Accent6 3 3 2 3 2 2" xfId="33298" xr:uid="{00000000-0005-0000-0000-000093700000}"/>
    <cellStyle name="40% - Accent6 3 3 2 3 2 3" xfId="33299" xr:uid="{00000000-0005-0000-0000-000094700000}"/>
    <cellStyle name="40% - Accent6 3 3 2 3 2_OATT calc" xfId="33300" xr:uid="{00000000-0005-0000-0000-000095700000}"/>
    <cellStyle name="40% - Accent6 3 3 2 3 3" xfId="33301" xr:uid="{00000000-0005-0000-0000-000096700000}"/>
    <cellStyle name="40% - Accent6 3 3 2 3 4" xfId="33302" xr:uid="{00000000-0005-0000-0000-000097700000}"/>
    <cellStyle name="40% - Accent6 3 3 2 3 5" xfId="33303" xr:uid="{00000000-0005-0000-0000-000098700000}"/>
    <cellStyle name="40% - Accent6 3 3 2 3_OATT calc" xfId="33304" xr:uid="{00000000-0005-0000-0000-000099700000}"/>
    <cellStyle name="40% - Accent6 3 3 2 4" xfId="33305" xr:uid="{00000000-0005-0000-0000-00009A700000}"/>
    <cellStyle name="40% - Accent6 3 3 2 4 2" xfId="33306" xr:uid="{00000000-0005-0000-0000-00009B700000}"/>
    <cellStyle name="40% - Accent6 3 3 2 4 2 2" xfId="33307" xr:uid="{00000000-0005-0000-0000-00009C700000}"/>
    <cellStyle name="40% - Accent6 3 3 2 4 2 3" xfId="33308" xr:uid="{00000000-0005-0000-0000-00009D700000}"/>
    <cellStyle name="40% - Accent6 3 3 2 4 2_OATT calc" xfId="33309" xr:uid="{00000000-0005-0000-0000-00009E700000}"/>
    <cellStyle name="40% - Accent6 3 3 2 4 3" xfId="33310" xr:uid="{00000000-0005-0000-0000-00009F700000}"/>
    <cellStyle name="40% - Accent6 3 3 2 4 4" xfId="33311" xr:uid="{00000000-0005-0000-0000-0000A0700000}"/>
    <cellStyle name="40% - Accent6 3 3 2 4_OATT calc" xfId="33312" xr:uid="{00000000-0005-0000-0000-0000A1700000}"/>
    <cellStyle name="40% - Accent6 3 3 2 5" xfId="33313" xr:uid="{00000000-0005-0000-0000-0000A2700000}"/>
    <cellStyle name="40% - Accent6 3 3 2 5 2" xfId="33314" xr:uid="{00000000-0005-0000-0000-0000A3700000}"/>
    <cellStyle name="40% - Accent6 3 3 2 5 3" xfId="33315" xr:uid="{00000000-0005-0000-0000-0000A4700000}"/>
    <cellStyle name="40% - Accent6 3 3 2 5_OATT calc" xfId="33316" xr:uid="{00000000-0005-0000-0000-0000A5700000}"/>
    <cellStyle name="40% - Accent6 3 3 2 6" xfId="33317" xr:uid="{00000000-0005-0000-0000-0000A6700000}"/>
    <cellStyle name="40% - Accent6 3 3 2 7" xfId="33318" xr:uid="{00000000-0005-0000-0000-0000A7700000}"/>
    <cellStyle name="40% - Accent6 3 3 2 8" xfId="33319" xr:uid="{00000000-0005-0000-0000-0000A8700000}"/>
    <cellStyle name="40% - Accent6 3 3 2 9" xfId="33320" xr:uid="{00000000-0005-0000-0000-0000A9700000}"/>
    <cellStyle name="40% - Accent6 3 3 2_OATT calc" xfId="33321" xr:uid="{00000000-0005-0000-0000-0000AA700000}"/>
    <cellStyle name="40% - Accent6 3 3 3" xfId="4400" xr:uid="{00000000-0005-0000-0000-0000AB700000}"/>
    <cellStyle name="40% - Accent6 3 3 3 10" xfId="33322" xr:uid="{00000000-0005-0000-0000-0000AC700000}"/>
    <cellStyle name="40% - Accent6 3 3 3 11" xfId="33323" xr:uid="{00000000-0005-0000-0000-0000AD700000}"/>
    <cellStyle name="40% - Accent6 3 3 3 2" xfId="33324" xr:uid="{00000000-0005-0000-0000-0000AE700000}"/>
    <cellStyle name="40% - Accent6 3 3 3 2 2" xfId="33325" xr:uid="{00000000-0005-0000-0000-0000AF700000}"/>
    <cellStyle name="40% - Accent6 3 3 3 2 2 2" xfId="33326" xr:uid="{00000000-0005-0000-0000-0000B0700000}"/>
    <cellStyle name="40% - Accent6 3 3 3 2 2 3" xfId="33327" xr:uid="{00000000-0005-0000-0000-0000B1700000}"/>
    <cellStyle name="40% - Accent6 3 3 3 2 2_OATT calc" xfId="33328" xr:uid="{00000000-0005-0000-0000-0000B2700000}"/>
    <cellStyle name="40% - Accent6 3 3 3 2 3" xfId="33329" xr:uid="{00000000-0005-0000-0000-0000B3700000}"/>
    <cellStyle name="40% - Accent6 3 3 3 2 4" xfId="33330" xr:uid="{00000000-0005-0000-0000-0000B4700000}"/>
    <cellStyle name="40% - Accent6 3 3 3 2 5" xfId="33331" xr:uid="{00000000-0005-0000-0000-0000B5700000}"/>
    <cellStyle name="40% - Accent6 3 3 3 2_OATT calc" xfId="33332" xr:uid="{00000000-0005-0000-0000-0000B6700000}"/>
    <cellStyle name="40% - Accent6 3 3 3 3" xfId="33333" xr:uid="{00000000-0005-0000-0000-0000B7700000}"/>
    <cellStyle name="40% - Accent6 3 3 3 3 2" xfId="33334" xr:uid="{00000000-0005-0000-0000-0000B8700000}"/>
    <cellStyle name="40% - Accent6 3 3 3 3 2 2" xfId="33335" xr:uid="{00000000-0005-0000-0000-0000B9700000}"/>
    <cellStyle name="40% - Accent6 3 3 3 3 2 3" xfId="33336" xr:uid="{00000000-0005-0000-0000-0000BA700000}"/>
    <cellStyle name="40% - Accent6 3 3 3 3 2_OATT calc" xfId="33337" xr:uid="{00000000-0005-0000-0000-0000BB700000}"/>
    <cellStyle name="40% - Accent6 3 3 3 3 3" xfId="33338" xr:uid="{00000000-0005-0000-0000-0000BC700000}"/>
    <cellStyle name="40% - Accent6 3 3 3 3 4" xfId="33339" xr:uid="{00000000-0005-0000-0000-0000BD700000}"/>
    <cellStyle name="40% - Accent6 3 3 3 3_OATT calc" xfId="33340" xr:uid="{00000000-0005-0000-0000-0000BE700000}"/>
    <cellStyle name="40% - Accent6 3 3 3 4" xfId="33341" xr:uid="{00000000-0005-0000-0000-0000BF700000}"/>
    <cellStyle name="40% - Accent6 3 3 3 4 2" xfId="33342" xr:uid="{00000000-0005-0000-0000-0000C0700000}"/>
    <cellStyle name="40% - Accent6 3 3 3 4 3" xfId="33343" xr:uid="{00000000-0005-0000-0000-0000C1700000}"/>
    <cellStyle name="40% - Accent6 3 3 3 4_OATT calc" xfId="33344" xr:uid="{00000000-0005-0000-0000-0000C2700000}"/>
    <cellStyle name="40% - Accent6 3 3 3 5" xfId="33345" xr:uid="{00000000-0005-0000-0000-0000C3700000}"/>
    <cellStyle name="40% - Accent6 3 3 3 6" xfId="33346" xr:uid="{00000000-0005-0000-0000-0000C4700000}"/>
    <cellStyle name="40% - Accent6 3 3 3 7" xfId="33347" xr:uid="{00000000-0005-0000-0000-0000C5700000}"/>
    <cellStyle name="40% - Accent6 3 3 3 8" xfId="33348" xr:uid="{00000000-0005-0000-0000-0000C6700000}"/>
    <cellStyle name="40% - Accent6 3 3 3 9" xfId="33349" xr:uid="{00000000-0005-0000-0000-0000C7700000}"/>
    <cellStyle name="40% - Accent6 3 3 3_OATT calc" xfId="33350" xr:uid="{00000000-0005-0000-0000-0000C8700000}"/>
    <cellStyle name="40% - Accent6 3 3 4" xfId="5300" xr:uid="{00000000-0005-0000-0000-0000C9700000}"/>
    <cellStyle name="40% - Accent6 3 3 4 2" xfId="33351" xr:uid="{00000000-0005-0000-0000-0000CA700000}"/>
    <cellStyle name="40% - Accent6 3 3 4 2 2" xfId="33352" xr:uid="{00000000-0005-0000-0000-0000CB700000}"/>
    <cellStyle name="40% - Accent6 3 3 4 2 3" xfId="33353" xr:uid="{00000000-0005-0000-0000-0000CC700000}"/>
    <cellStyle name="40% - Accent6 3 3 4 2_OATT calc" xfId="33354" xr:uid="{00000000-0005-0000-0000-0000CD700000}"/>
    <cellStyle name="40% - Accent6 3 3 4 3" xfId="33355" xr:uid="{00000000-0005-0000-0000-0000CE700000}"/>
    <cellStyle name="40% - Accent6 3 3 4 4" xfId="33356" xr:uid="{00000000-0005-0000-0000-0000CF700000}"/>
    <cellStyle name="40% - Accent6 3 3 4 5" xfId="33357" xr:uid="{00000000-0005-0000-0000-0000D0700000}"/>
    <cellStyle name="40% - Accent6 3 3 4_OATT calc" xfId="33358" xr:uid="{00000000-0005-0000-0000-0000D1700000}"/>
    <cellStyle name="40% - Accent6 3 3 5" xfId="33359" xr:uid="{00000000-0005-0000-0000-0000D2700000}"/>
    <cellStyle name="40% - Accent6 3 3 5 2" xfId="33360" xr:uid="{00000000-0005-0000-0000-0000D3700000}"/>
    <cellStyle name="40% - Accent6 3 3 5 2 2" xfId="33361" xr:uid="{00000000-0005-0000-0000-0000D4700000}"/>
    <cellStyle name="40% - Accent6 3 3 5 2 3" xfId="33362" xr:uid="{00000000-0005-0000-0000-0000D5700000}"/>
    <cellStyle name="40% - Accent6 3 3 5 2_OATT calc" xfId="33363" xr:uid="{00000000-0005-0000-0000-0000D6700000}"/>
    <cellStyle name="40% - Accent6 3 3 5 3" xfId="33364" xr:uid="{00000000-0005-0000-0000-0000D7700000}"/>
    <cellStyle name="40% - Accent6 3 3 5 4" xfId="33365" xr:uid="{00000000-0005-0000-0000-0000D8700000}"/>
    <cellStyle name="40% - Accent6 3 3 5_OATT calc" xfId="33366" xr:uid="{00000000-0005-0000-0000-0000D9700000}"/>
    <cellStyle name="40% - Accent6 3 3 6" xfId="33367" xr:uid="{00000000-0005-0000-0000-0000DA700000}"/>
    <cellStyle name="40% - Accent6 3 3 6 2" xfId="33368" xr:uid="{00000000-0005-0000-0000-0000DB700000}"/>
    <cellStyle name="40% - Accent6 3 3 6 3" xfId="33369" xr:uid="{00000000-0005-0000-0000-0000DC700000}"/>
    <cellStyle name="40% - Accent6 3 3 6_OATT calc" xfId="33370" xr:uid="{00000000-0005-0000-0000-0000DD700000}"/>
    <cellStyle name="40% - Accent6 3 3 7" xfId="33371" xr:uid="{00000000-0005-0000-0000-0000DE700000}"/>
    <cellStyle name="40% - Accent6 3 3 8" xfId="33372" xr:uid="{00000000-0005-0000-0000-0000DF700000}"/>
    <cellStyle name="40% - Accent6 3 3 9" xfId="33373" xr:uid="{00000000-0005-0000-0000-0000E0700000}"/>
    <cellStyle name="40% - Accent6 3 3_OATT calc" xfId="33374" xr:uid="{00000000-0005-0000-0000-0000E1700000}"/>
    <cellStyle name="40% - Accent6 3 4" xfId="3266" xr:uid="{00000000-0005-0000-0000-0000E2700000}"/>
    <cellStyle name="40% - Accent6 3 4 10" xfId="33375" xr:uid="{00000000-0005-0000-0000-0000E3700000}"/>
    <cellStyle name="40% - Accent6 3 4 11" xfId="33376" xr:uid="{00000000-0005-0000-0000-0000E4700000}"/>
    <cellStyle name="40% - Accent6 3 4 12" xfId="33377" xr:uid="{00000000-0005-0000-0000-0000E5700000}"/>
    <cellStyle name="40% - Accent6 3 4 2" xfId="3848" xr:uid="{00000000-0005-0000-0000-0000E6700000}"/>
    <cellStyle name="40% - Accent6 3 4 2 10" xfId="33378" xr:uid="{00000000-0005-0000-0000-0000E7700000}"/>
    <cellStyle name="40% - Accent6 3 4 2 11" xfId="33379" xr:uid="{00000000-0005-0000-0000-0000E8700000}"/>
    <cellStyle name="40% - Accent6 3 4 2 2" xfId="4948" xr:uid="{00000000-0005-0000-0000-0000E9700000}"/>
    <cellStyle name="40% - Accent6 3 4 2 2 10" xfId="33380" xr:uid="{00000000-0005-0000-0000-0000EA700000}"/>
    <cellStyle name="40% - Accent6 3 4 2 2 11" xfId="33381" xr:uid="{00000000-0005-0000-0000-0000EB700000}"/>
    <cellStyle name="40% - Accent6 3 4 2 2 2" xfId="33382" xr:uid="{00000000-0005-0000-0000-0000EC700000}"/>
    <cellStyle name="40% - Accent6 3 4 2 2 2 2" xfId="33383" xr:uid="{00000000-0005-0000-0000-0000ED700000}"/>
    <cellStyle name="40% - Accent6 3 4 2 2 2 2 2" xfId="33384" xr:uid="{00000000-0005-0000-0000-0000EE700000}"/>
    <cellStyle name="40% - Accent6 3 4 2 2 2 2 3" xfId="33385" xr:uid="{00000000-0005-0000-0000-0000EF700000}"/>
    <cellStyle name="40% - Accent6 3 4 2 2 2 2_OATT calc" xfId="33386" xr:uid="{00000000-0005-0000-0000-0000F0700000}"/>
    <cellStyle name="40% - Accent6 3 4 2 2 2 3" xfId="33387" xr:uid="{00000000-0005-0000-0000-0000F1700000}"/>
    <cellStyle name="40% - Accent6 3 4 2 2 2 4" xfId="33388" xr:uid="{00000000-0005-0000-0000-0000F2700000}"/>
    <cellStyle name="40% - Accent6 3 4 2 2 2 5" xfId="33389" xr:uid="{00000000-0005-0000-0000-0000F3700000}"/>
    <cellStyle name="40% - Accent6 3 4 2 2 2_OATT calc" xfId="33390" xr:uid="{00000000-0005-0000-0000-0000F4700000}"/>
    <cellStyle name="40% - Accent6 3 4 2 2 3" xfId="33391" xr:uid="{00000000-0005-0000-0000-0000F5700000}"/>
    <cellStyle name="40% - Accent6 3 4 2 2 3 2" xfId="33392" xr:uid="{00000000-0005-0000-0000-0000F6700000}"/>
    <cellStyle name="40% - Accent6 3 4 2 2 3 2 2" xfId="33393" xr:uid="{00000000-0005-0000-0000-0000F7700000}"/>
    <cellStyle name="40% - Accent6 3 4 2 2 3 2 3" xfId="33394" xr:uid="{00000000-0005-0000-0000-0000F8700000}"/>
    <cellStyle name="40% - Accent6 3 4 2 2 3 2_OATT calc" xfId="33395" xr:uid="{00000000-0005-0000-0000-0000F9700000}"/>
    <cellStyle name="40% - Accent6 3 4 2 2 3 3" xfId="33396" xr:uid="{00000000-0005-0000-0000-0000FA700000}"/>
    <cellStyle name="40% - Accent6 3 4 2 2 3 4" xfId="33397" xr:uid="{00000000-0005-0000-0000-0000FB700000}"/>
    <cellStyle name="40% - Accent6 3 4 2 2 3_OATT calc" xfId="33398" xr:uid="{00000000-0005-0000-0000-0000FC700000}"/>
    <cellStyle name="40% - Accent6 3 4 2 2 4" xfId="33399" xr:uid="{00000000-0005-0000-0000-0000FD700000}"/>
    <cellStyle name="40% - Accent6 3 4 2 2 4 2" xfId="33400" xr:uid="{00000000-0005-0000-0000-0000FE700000}"/>
    <cellStyle name="40% - Accent6 3 4 2 2 4 3" xfId="33401" xr:uid="{00000000-0005-0000-0000-0000FF700000}"/>
    <cellStyle name="40% - Accent6 3 4 2 2 4_OATT calc" xfId="33402" xr:uid="{00000000-0005-0000-0000-000000710000}"/>
    <cellStyle name="40% - Accent6 3 4 2 2 5" xfId="33403" xr:uid="{00000000-0005-0000-0000-000001710000}"/>
    <cellStyle name="40% - Accent6 3 4 2 2 6" xfId="33404" xr:uid="{00000000-0005-0000-0000-000002710000}"/>
    <cellStyle name="40% - Accent6 3 4 2 2 7" xfId="33405" xr:uid="{00000000-0005-0000-0000-000003710000}"/>
    <cellStyle name="40% - Accent6 3 4 2 2 8" xfId="33406" xr:uid="{00000000-0005-0000-0000-000004710000}"/>
    <cellStyle name="40% - Accent6 3 4 2 2 9" xfId="33407" xr:uid="{00000000-0005-0000-0000-000005710000}"/>
    <cellStyle name="40% - Accent6 3 4 2 2_OATT calc" xfId="33408" xr:uid="{00000000-0005-0000-0000-000006710000}"/>
    <cellStyle name="40% - Accent6 3 4 2 3" xfId="5904" xr:uid="{00000000-0005-0000-0000-000007710000}"/>
    <cellStyle name="40% - Accent6 3 4 2 3 2" xfId="33409" xr:uid="{00000000-0005-0000-0000-000008710000}"/>
    <cellStyle name="40% - Accent6 3 4 2 3 2 2" xfId="33410" xr:uid="{00000000-0005-0000-0000-000009710000}"/>
    <cellStyle name="40% - Accent6 3 4 2 3 2 3" xfId="33411" xr:uid="{00000000-0005-0000-0000-00000A710000}"/>
    <cellStyle name="40% - Accent6 3 4 2 3 2_OATT calc" xfId="33412" xr:uid="{00000000-0005-0000-0000-00000B710000}"/>
    <cellStyle name="40% - Accent6 3 4 2 3 3" xfId="33413" xr:uid="{00000000-0005-0000-0000-00000C710000}"/>
    <cellStyle name="40% - Accent6 3 4 2 3 4" xfId="33414" xr:uid="{00000000-0005-0000-0000-00000D710000}"/>
    <cellStyle name="40% - Accent6 3 4 2 3 5" xfId="33415" xr:uid="{00000000-0005-0000-0000-00000E710000}"/>
    <cellStyle name="40% - Accent6 3 4 2 3_OATT calc" xfId="33416" xr:uid="{00000000-0005-0000-0000-00000F710000}"/>
    <cellStyle name="40% - Accent6 3 4 2 4" xfId="33417" xr:uid="{00000000-0005-0000-0000-000010710000}"/>
    <cellStyle name="40% - Accent6 3 4 2 4 2" xfId="33418" xr:uid="{00000000-0005-0000-0000-000011710000}"/>
    <cellStyle name="40% - Accent6 3 4 2 4 2 2" xfId="33419" xr:uid="{00000000-0005-0000-0000-000012710000}"/>
    <cellStyle name="40% - Accent6 3 4 2 4 2 3" xfId="33420" xr:uid="{00000000-0005-0000-0000-000013710000}"/>
    <cellStyle name="40% - Accent6 3 4 2 4 2_OATT calc" xfId="33421" xr:uid="{00000000-0005-0000-0000-000014710000}"/>
    <cellStyle name="40% - Accent6 3 4 2 4 3" xfId="33422" xr:uid="{00000000-0005-0000-0000-000015710000}"/>
    <cellStyle name="40% - Accent6 3 4 2 4 4" xfId="33423" xr:uid="{00000000-0005-0000-0000-000016710000}"/>
    <cellStyle name="40% - Accent6 3 4 2 4_OATT calc" xfId="33424" xr:uid="{00000000-0005-0000-0000-000017710000}"/>
    <cellStyle name="40% - Accent6 3 4 2 5" xfId="33425" xr:uid="{00000000-0005-0000-0000-000018710000}"/>
    <cellStyle name="40% - Accent6 3 4 2 5 2" xfId="33426" xr:uid="{00000000-0005-0000-0000-000019710000}"/>
    <cellStyle name="40% - Accent6 3 4 2 5 3" xfId="33427" xr:uid="{00000000-0005-0000-0000-00001A710000}"/>
    <cellStyle name="40% - Accent6 3 4 2 5_OATT calc" xfId="33428" xr:uid="{00000000-0005-0000-0000-00001B710000}"/>
    <cellStyle name="40% - Accent6 3 4 2 6" xfId="33429" xr:uid="{00000000-0005-0000-0000-00001C710000}"/>
    <cellStyle name="40% - Accent6 3 4 2 7" xfId="33430" xr:uid="{00000000-0005-0000-0000-00001D710000}"/>
    <cellStyle name="40% - Accent6 3 4 2 8" xfId="33431" xr:uid="{00000000-0005-0000-0000-00001E710000}"/>
    <cellStyle name="40% - Accent6 3 4 2 9" xfId="33432" xr:uid="{00000000-0005-0000-0000-00001F710000}"/>
    <cellStyle name="40% - Accent6 3 4 2_OATT calc" xfId="33433" xr:uid="{00000000-0005-0000-0000-000020710000}"/>
    <cellStyle name="40% - Accent6 3 4 3" xfId="4530" xr:uid="{00000000-0005-0000-0000-000021710000}"/>
    <cellStyle name="40% - Accent6 3 4 3 10" xfId="33434" xr:uid="{00000000-0005-0000-0000-000022710000}"/>
    <cellStyle name="40% - Accent6 3 4 3 11" xfId="33435" xr:uid="{00000000-0005-0000-0000-000023710000}"/>
    <cellStyle name="40% - Accent6 3 4 3 2" xfId="33436" xr:uid="{00000000-0005-0000-0000-000024710000}"/>
    <cellStyle name="40% - Accent6 3 4 3 2 2" xfId="33437" xr:uid="{00000000-0005-0000-0000-000025710000}"/>
    <cellStyle name="40% - Accent6 3 4 3 2 2 2" xfId="33438" xr:uid="{00000000-0005-0000-0000-000026710000}"/>
    <cellStyle name="40% - Accent6 3 4 3 2 2 3" xfId="33439" xr:uid="{00000000-0005-0000-0000-000027710000}"/>
    <cellStyle name="40% - Accent6 3 4 3 2 2_OATT calc" xfId="33440" xr:uid="{00000000-0005-0000-0000-000028710000}"/>
    <cellStyle name="40% - Accent6 3 4 3 2 3" xfId="33441" xr:uid="{00000000-0005-0000-0000-000029710000}"/>
    <cellStyle name="40% - Accent6 3 4 3 2 4" xfId="33442" xr:uid="{00000000-0005-0000-0000-00002A710000}"/>
    <cellStyle name="40% - Accent6 3 4 3 2 5" xfId="33443" xr:uid="{00000000-0005-0000-0000-00002B710000}"/>
    <cellStyle name="40% - Accent6 3 4 3 2_OATT calc" xfId="33444" xr:uid="{00000000-0005-0000-0000-00002C710000}"/>
    <cellStyle name="40% - Accent6 3 4 3 3" xfId="33445" xr:uid="{00000000-0005-0000-0000-00002D710000}"/>
    <cellStyle name="40% - Accent6 3 4 3 3 2" xfId="33446" xr:uid="{00000000-0005-0000-0000-00002E710000}"/>
    <cellStyle name="40% - Accent6 3 4 3 3 2 2" xfId="33447" xr:uid="{00000000-0005-0000-0000-00002F710000}"/>
    <cellStyle name="40% - Accent6 3 4 3 3 2 3" xfId="33448" xr:uid="{00000000-0005-0000-0000-000030710000}"/>
    <cellStyle name="40% - Accent6 3 4 3 3 2_OATT calc" xfId="33449" xr:uid="{00000000-0005-0000-0000-000031710000}"/>
    <cellStyle name="40% - Accent6 3 4 3 3 3" xfId="33450" xr:uid="{00000000-0005-0000-0000-000032710000}"/>
    <cellStyle name="40% - Accent6 3 4 3 3 4" xfId="33451" xr:uid="{00000000-0005-0000-0000-000033710000}"/>
    <cellStyle name="40% - Accent6 3 4 3 3_OATT calc" xfId="33452" xr:uid="{00000000-0005-0000-0000-000034710000}"/>
    <cellStyle name="40% - Accent6 3 4 3 4" xfId="33453" xr:uid="{00000000-0005-0000-0000-000035710000}"/>
    <cellStyle name="40% - Accent6 3 4 3 4 2" xfId="33454" xr:uid="{00000000-0005-0000-0000-000036710000}"/>
    <cellStyle name="40% - Accent6 3 4 3 4 3" xfId="33455" xr:uid="{00000000-0005-0000-0000-000037710000}"/>
    <cellStyle name="40% - Accent6 3 4 3 4_OATT calc" xfId="33456" xr:uid="{00000000-0005-0000-0000-000038710000}"/>
    <cellStyle name="40% - Accent6 3 4 3 5" xfId="33457" xr:uid="{00000000-0005-0000-0000-000039710000}"/>
    <cellStyle name="40% - Accent6 3 4 3 6" xfId="33458" xr:uid="{00000000-0005-0000-0000-00003A710000}"/>
    <cellStyle name="40% - Accent6 3 4 3 7" xfId="33459" xr:uid="{00000000-0005-0000-0000-00003B710000}"/>
    <cellStyle name="40% - Accent6 3 4 3 8" xfId="33460" xr:uid="{00000000-0005-0000-0000-00003C710000}"/>
    <cellStyle name="40% - Accent6 3 4 3 9" xfId="33461" xr:uid="{00000000-0005-0000-0000-00003D710000}"/>
    <cellStyle name="40% - Accent6 3 4 3_OATT calc" xfId="33462" xr:uid="{00000000-0005-0000-0000-00003E710000}"/>
    <cellStyle name="40% - Accent6 3 4 4" xfId="5430" xr:uid="{00000000-0005-0000-0000-00003F710000}"/>
    <cellStyle name="40% - Accent6 3 4 4 2" xfId="33463" xr:uid="{00000000-0005-0000-0000-000040710000}"/>
    <cellStyle name="40% - Accent6 3 4 4 2 2" xfId="33464" xr:uid="{00000000-0005-0000-0000-000041710000}"/>
    <cellStyle name="40% - Accent6 3 4 4 2 3" xfId="33465" xr:uid="{00000000-0005-0000-0000-000042710000}"/>
    <cellStyle name="40% - Accent6 3 4 4 2_OATT calc" xfId="33466" xr:uid="{00000000-0005-0000-0000-000043710000}"/>
    <cellStyle name="40% - Accent6 3 4 4 3" xfId="33467" xr:uid="{00000000-0005-0000-0000-000044710000}"/>
    <cellStyle name="40% - Accent6 3 4 4 4" xfId="33468" xr:uid="{00000000-0005-0000-0000-000045710000}"/>
    <cellStyle name="40% - Accent6 3 4 4 5" xfId="33469" xr:uid="{00000000-0005-0000-0000-000046710000}"/>
    <cellStyle name="40% - Accent6 3 4 4_OATT calc" xfId="33470" xr:uid="{00000000-0005-0000-0000-000047710000}"/>
    <cellStyle name="40% - Accent6 3 4 5" xfId="33471" xr:uid="{00000000-0005-0000-0000-000048710000}"/>
    <cellStyle name="40% - Accent6 3 4 5 2" xfId="33472" xr:uid="{00000000-0005-0000-0000-000049710000}"/>
    <cellStyle name="40% - Accent6 3 4 5 2 2" xfId="33473" xr:uid="{00000000-0005-0000-0000-00004A710000}"/>
    <cellStyle name="40% - Accent6 3 4 5 2 3" xfId="33474" xr:uid="{00000000-0005-0000-0000-00004B710000}"/>
    <cellStyle name="40% - Accent6 3 4 5 2_OATT calc" xfId="33475" xr:uid="{00000000-0005-0000-0000-00004C710000}"/>
    <cellStyle name="40% - Accent6 3 4 5 3" xfId="33476" xr:uid="{00000000-0005-0000-0000-00004D710000}"/>
    <cellStyle name="40% - Accent6 3 4 5 4" xfId="33477" xr:uid="{00000000-0005-0000-0000-00004E710000}"/>
    <cellStyle name="40% - Accent6 3 4 5_OATT calc" xfId="33478" xr:uid="{00000000-0005-0000-0000-00004F710000}"/>
    <cellStyle name="40% - Accent6 3 4 6" xfId="33479" xr:uid="{00000000-0005-0000-0000-000050710000}"/>
    <cellStyle name="40% - Accent6 3 4 6 2" xfId="33480" xr:uid="{00000000-0005-0000-0000-000051710000}"/>
    <cellStyle name="40% - Accent6 3 4 6 3" xfId="33481" xr:uid="{00000000-0005-0000-0000-000052710000}"/>
    <cellStyle name="40% - Accent6 3 4 6_OATT calc" xfId="33482" xr:uid="{00000000-0005-0000-0000-000053710000}"/>
    <cellStyle name="40% - Accent6 3 4 7" xfId="33483" xr:uid="{00000000-0005-0000-0000-000054710000}"/>
    <cellStyle name="40% - Accent6 3 4 8" xfId="33484" xr:uid="{00000000-0005-0000-0000-000055710000}"/>
    <cellStyle name="40% - Accent6 3 4 9" xfId="33485" xr:uid="{00000000-0005-0000-0000-000056710000}"/>
    <cellStyle name="40% - Accent6 3 4_OATT calc" xfId="33486" xr:uid="{00000000-0005-0000-0000-000057710000}"/>
    <cellStyle name="40% - Accent6 3 5" xfId="3582" xr:uid="{00000000-0005-0000-0000-000058710000}"/>
    <cellStyle name="40% - Accent6 3 5 10" xfId="33487" xr:uid="{00000000-0005-0000-0000-000059710000}"/>
    <cellStyle name="40% - Accent6 3 5 11" xfId="33488" xr:uid="{00000000-0005-0000-0000-00005A710000}"/>
    <cellStyle name="40% - Accent6 3 5 2" xfId="4686" xr:uid="{00000000-0005-0000-0000-00005B710000}"/>
    <cellStyle name="40% - Accent6 3 5 2 10" xfId="33489" xr:uid="{00000000-0005-0000-0000-00005C710000}"/>
    <cellStyle name="40% - Accent6 3 5 2 11" xfId="33490" xr:uid="{00000000-0005-0000-0000-00005D710000}"/>
    <cellStyle name="40% - Accent6 3 5 2 2" xfId="33491" xr:uid="{00000000-0005-0000-0000-00005E710000}"/>
    <cellStyle name="40% - Accent6 3 5 2 2 2" xfId="33492" xr:uid="{00000000-0005-0000-0000-00005F710000}"/>
    <cellStyle name="40% - Accent6 3 5 2 2 2 2" xfId="33493" xr:uid="{00000000-0005-0000-0000-000060710000}"/>
    <cellStyle name="40% - Accent6 3 5 2 2 2 3" xfId="33494" xr:uid="{00000000-0005-0000-0000-000061710000}"/>
    <cellStyle name="40% - Accent6 3 5 2 2 2_OATT calc" xfId="33495" xr:uid="{00000000-0005-0000-0000-000062710000}"/>
    <cellStyle name="40% - Accent6 3 5 2 2 3" xfId="33496" xr:uid="{00000000-0005-0000-0000-000063710000}"/>
    <cellStyle name="40% - Accent6 3 5 2 2 4" xfId="33497" xr:uid="{00000000-0005-0000-0000-000064710000}"/>
    <cellStyle name="40% - Accent6 3 5 2 2 5" xfId="33498" xr:uid="{00000000-0005-0000-0000-000065710000}"/>
    <cellStyle name="40% - Accent6 3 5 2 2_OATT calc" xfId="33499" xr:uid="{00000000-0005-0000-0000-000066710000}"/>
    <cellStyle name="40% - Accent6 3 5 2 3" xfId="33500" xr:uid="{00000000-0005-0000-0000-000067710000}"/>
    <cellStyle name="40% - Accent6 3 5 2 3 2" xfId="33501" xr:uid="{00000000-0005-0000-0000-000068710000}"/>
    <cellStyle name="40% - Accent6 3 5 2 3 2 2" xfId="33502" xr:uid="{00000000-0005-0000-0000-000069710000}"/>
    <cellStyle name="40% - Accent6 3 5 2 3 2 3" xfId="33503" xr:uid="{00000000-0005-0000-0000-00006A710000}"/>
    <cellStyle name="40% - Accent6 3 5 2 3 2_OATT calc" xfId="33504" xr:uid="{00000000-0005-0000-0000-00006B710000}"/>
    <cellStyle name="40% - Accent6 3 5 2 3 3" xfId="33505" xr:uid="{00000000-0005-0000-0000-00006C710000}"/>
    <cellStyle name="40% - Accent6 3 5 2 3 4" xfId="33506" xr:uid="{00000000-0005-0000-0000-00006D710000}"/>
    <cellStyle name="40% - Accent6 3 5 2 3_OATT calc" xfId="33507" xr:uid="{00000000-0005-0000-0000-00006E710000}"/>
    <cellStyle name="40% - Accent6 3 5 2 4" xfId="33508" xr:uid="{00000000-0005-0000-0000-00006F710000}"/>
    <cellStyle name="40% - Accent6 3 5 2 4 2" xfId="33509" xr:uid="{00000000-0005-0000-0000-000070710000}"/>
    <cellStyle name="40% - Accent6 3 5 2 4 3" xfId="33510" xr:uid="{00000000-0005-0000-0000-000071710000}"/>
    <cellStyle name="40% - Accent6 3 5 2 4_OATT calc" xfId="33511" xr:uid="{00000000-0005-0000-0000-000072710000}"/>
    <cellStyle name="40% - Accent6 3 5 2 5" xfId="33512" xr:uid="{00000000-0005-0000-0000-000073710000}"/>
    <cellStyle name="40% - Accent6 3 5 2 6" xfId="33513" xr:uid="{00000000-0005-0000-0000-000074710000}"/>
    <cellStyle name="40% - Accent6 3 5 2 7" xfId="33514" xr:uid="{00000000-0005-0000-0000-000075710000}"/>
    <cellStyle name="40% - Accent6 3 5 2 8" xfId="33515" xr:uid="{00000000-0005-0000-0000-000076710000}"/>
    <cellStyle name="40% - Accent6 3 5 2 9" xfId="33516" xr:uid="{00000000-0005-0000-0000-000077710000}"/>
    <cellStyle name="40% - Accent6 3 5 2_OATT calc" xfId="33517" xr:uid="{00000000-0005-0000-0000-000078710000}"/>
    <cellStyle name="40% - Accent6 3 5 3" xfId="5652" xr:uid="{00000000-0005-0000-0000-000079710000}"/>
    <cellStyle name="40% - Accent6 3 5 3 2" xfId="33518" xr:uid="{00000000-0005-0000-0000-00007A710000}"/>
    <cellStyle name="40% - Accent6 3 5 3 2 2" xfId="33519" xr:uid="{00000000-0005-0000-0000-00007B710000}"/>
    <cellStyle name="40% - Accent6 3 5 3 2 3" xfId="33520" xr:uid="{00000000-0005-0000-0000-00007C710000}"/>
    <cellStyle name="40% - Accent6 3 5 3 2_OATT calc" xfId="33521" xr:uid="{00000000-0005-0000-0000-00007D710000}"/>
    <cellStyle name="40% - Accent6 3 5 3 3" xfId="33522" xr:uid="{00000000-0005-0000-0000-00007E710000}"/>
    <cellStyle name="40% - Accent6 3 5 3 4" xfId="33523" xr:uid="{00000000-0005-0000-0000-00007F710000}"/>
    <cellStyle name="40% - Accent6 3 5 3 5" xfId="33524" xr:uid="{00000000-0005-0000-0000-000080710000}"/>
    <cellStyle name="40% - Accent6 3 5 3_OATT calc" xfId="33525" xr:uid="{00000000-0005-0000-0000-000081710000}"/>
    <cellStyle name="40% - Accent6 3 5 4" xfId="33526" xr:uid="{00000000-0005-0000-0000-000082710000}"/>
    <cellStyle name="40% - Accent6 3 5 4 2" xfId="33527" xr:uid="{00000000-0005-0000-0000-000083710000}"/>
    <cellStyle name="40% - Accent6 3 5 4 2 2" xfId="33528" xr:uid="{00000000-0005-0000-0000-000084710000}"/>
    <cellStyle name="40% - Accent6 3 5 4 2 3" xfId="33529" xr:uid="{00000000-0005-0000-0000-000085710000}"/>
    <cellStyle name="40% - Accent6 3 5 4 2_OATT calc" xfId="33530" xr:uid="{00000000-0005-0000-0000-000086710000}"/>
    <cellStyle name="40% - Accent6 3 5 4 3" xfId="33531" xr:uid="{00000000-0005-0000-0000-000087710000}"/>
    <cellStyle name="40% - Accent6 3 5 4 4" xfId="33532" xr:uid="{00000000-0005-0000-0000-000088710000}"/>
    <cellStyle name="40% - Accent6 3 5 4_OATT calc" xfId="33533" xr:uid="{00000000-0005-0000-0000-000089710000}"/>
    <cellStyle name="40% - Accent6 3 5 5" xfId="33534" xr:uid="{00000000-0005-0000-0000-00008A710000}"/>
    <cellStyle name="40% - Accent6 3 5 5 2" xfId="33535" xr:uid="{00000000-0005-0000-0000-00008B710000}"/>
    <cellStyle name="40% - Accent6 3 5 5 3" xfId="33536" xr:uid="{00000000-0005-0000-0000-00008C710000}"/>
    <cellStyle name="40% - Accent6 3 5 5_OATT calc" xfId="33537" xr:uid="{00000000-0005-0000-0000-00008D710000}"/>
    <cellStyle name="40% - Accent6 3 5 6" xfId="33538" xr:uid="{00000000-0005-0000-0000-00008E710000}"/>
    <cellStyle name="40% - Accent6 3 5 7" xfId="33539" xr:uid="{00000000-0005-0000-0000-00008F710000}"/>
    <cellStyle name="40% - Accent6 3 5 8" xfId="33540" xr:uid="{00000000-0005-0000-0000-000090710000}"/>
    <cellStyle name="40% - Accent6 3 5 9" xfId="33541" xr:uid="{00000000-0005-0000-0000-000091710000}"/>
    <cellStyle name="40% - Accent6 3 5_OATT calc" xfId="33542" xr:uid="{00000000-0005-0000-0000-000092710000}"/>
    <cellStyle name="40% - Accent6 3 6" xfId="4265" xr:uid="{00000000-0005-0000-0000-000093710000}"/>
    <cellStyle name="40% - Accent6 3 6 10" xfId="33543" xr:uid="{00000000-0005-0000-0000-000094710000}"/>
    <cellStyle name="40% - Accent6 3 6 11" xfId="33544" xr:uid="{00000000-0005-0000-0000-000095710000}"/>
    <cellStyle name="40% - Accent6 3 6 2" xfId="33545" xr:uid="{00000000-0005-0000-0000-000096710000}"/>
    <cellStyle name="40% - Accent6 3 6 2 2" xfId="33546" xr:uid="{00000000-0005-0000-0000-000097710000}"/>
    <cellStyle name="40% - Accent6 3 6 2 2 2" xfId="33547" xr:uid="{00000000-0005-0000-0000-000098710000}"/>
    <cellStyle name="40% - Accent6 3 6 2 2 3" xfId="33548" xr:uid="{00000000-0005-0000-0000-000099710000}"/>
    <cellStyle name="40% - Accent6 3 6 2 2_OATT calc" xfId="33549" xr:uid="{00000000-0005-0000-0000-00009A710000}"/>
    <cellStyle name="40% - Accent6 3 6 2 3" xfId="33550" xr:uid="{00000000-0005-0000-0000-00009B710000}"/>
    <cellStyle name="40% - Accent6 3 6 2 4" xfId="33551" xr:uid="{00000000-0005-0000-0000-00009C710000}"/>
    <cellStyle name="40% - Accent6 3 6 2 5" xfId="33552" xr:uid="{00000000-0005-0000-0000-00009D710000}"/>
    <cellStyle name="40% - Accent6 3 6 2_OATT calc" xfId="33553" xr:uid="{00000000-0005-0000-0000-00009E710000}"/>
    <cellStyle name="40% - Accent6 3 6 3" xfId="33554" xr:uid="{00000000-0005-0000-0000-00009F710000}"/>
    <cellStyle name="40% - Accent6 3 6 3 2" xfId="33555" xr:uid="{00000000-0005-0000-0000-0000A0710000}"/>
    <cellStyle name="40% - Accent6 3 6 3 2 2" xfId="33556" xr:uid="{00000000-0005-0000-0000-0000A1710000}"/>
    <cellStyle name="40% - Accent6 3 6 3 2 3" xfId="33557" xr:uid="{00000000-0005-0000-0000-0000A2710000}"/>
    <cellStyle name="40% - Accent6 3 6 3 2_OATT calc" xfId="33558" xr:uid="{00000000-0005-0000-0000-0000A3710000}"/>
    <cellStyle name="40% - Accent6 3 6 3 3" xfId="33559" xr:uid="{00000000-0005-0000-0000-0000A4710000}"/>
    <cellStyle name="40% - Accent6 3 6 3 4" xfId="33560" xr:uid="{00000000-0005-0000-0000-0000A5710000}"/>
    <cellStyle name="40% - Accent6 3 6 3_OATT calc" xfId="33561" xr:uid="{00000000-0005-0000-0000-0000A6710000}"/>
    <cellStyle name="40% - Accent6 3 6 4" xfId="33562" xr:uid="{00000000-0005-0000-0000-0000A7710000}"/>
    <cellStyle name="40% - Accent6 3 6 4 2" xfId="33563" xr:uid="{00000000-0005-0000-0000-0000A8710000}"/>
    <cellStyle name="40% - Accent6 3 6 4 3" xfId="33564" xr:uid="{00000000-0005-0000-0000-0000A9710000}"/>
    <cellStyle name="40% - Accent6 3 6 4_OATT calc" xfId="33565" xr:uid="{00000000-0005-0000-0000-0000AA710000}"/>
    <cellStyle name="40% - Accent6 3 6 5" xfId="33566" xr:uid="{00000000-0005-0000-0000-0000AB710000}"/>
    <cellStyle name="40% - Accent6 3 6 6" xfId="33567" xr:uid="{00000000-0005-0000-0000-0000AC710000}"/>
    <cellStyle name="40% - Accent6 3 6 7" xfId="33568" xr:uid="{00000000-0005-0000-0000-0000AD710000}"/>
    <cellStyle name="40% - Accent6 3 6 8" xfId="33569" xr:uid="{00000000-0005-0000-0000-0000AE710000}"/>
    <cellStyle name="40% - Accent6 3 6 9" xfId="33570" xr:uid="{00000000-0005-0000-0000-0000AF710000}"/>
    <cellStyle name="40% - Accent6 3 6_OATT calc" xfId="33571" xr:uid="{00000000-0005-0000-0000-0000B0710000}"/>
    <cellStyle name="40% - Accent6 3 7" xfId="5162" xr:uid="{00000000-0005-0000-0000-0000B1710000}"/>
    <cellStyle name="40% - Accent6 3 7 2" xfId="33572" xr:uid="{00000000-0005-0000-0000-0000B2710000}"/>
    <cellStyle name="40% - Accent6 3 7 2 2" xfId="33573" xr:uid="{00000000-0005-0000-0000-0000B3710000}"/>
    <cellStyle name="40% - Accent6 3 7 2 3" xfId="33574" xr:uid="{00000000-0005-0000-0000-0000B4710000}"/>
    <cellStyle name="40% - Accent6 3 7 2_OATT calc" xfId="33575" xr:uid="{00000000-0005-0000-0000-0000B5710000}"/>
    <cellStyle name="40% - Accent6 3 7 3" xfId="33576" xr:uid="{00000000-0005-0000-0000-0000B6710000}"/>
    <cellStyle name="40% - Accent6 3 7 4" xfId="33577" xr:uid="{00000000-0005-0000-0000-0000B7710000}"/>
    <cellStyle name="40% - Accent6 3 7 5" xfId="33578" xr:uid="{00000000-0005-0000-0000-0000B8710000}"/>
    <cellStyle name="40% - Accent6 3 7_OATT calc" xfId="33579" xr:uid="{00000000-0005-0000-0000-0000B9710000}"/>
    <cellStyle name="40% - Accent6 3 8" xfId="33580" xr:uid="{00000000-0005-0000-0000-0000BA710000}"/>
    <cellStyle name="40% - Accent6 3 8 2" xfId="33581" xr:uid="{00000000-0005-0000-0000-0000BB710000}"/>
    <cellStyle name="40% - Accent6 3 8 2 2" xfId="33582" xr:uid="{00000000-0005-0000-0000-0000BC710000}"/>
    <cellStyle name="40% - Accent6 3 8 2 3" xfId="33583" xr:uid="{00000000-0005-0000-0000-0000BD710000}"/>
    <cellStyle name="40% - Accent6 3 8 2_OATT calc" xfId="33584" xr:uid="{00000000-0005-0000-0000-0000BE710000}"/>
    <cellStyle name="40% - Accent6 3 8 3" xfId="33585" xr:uid="{00000000-0005-0000-0000-0000BF710000}"/>
    <cellStyle name="40% - Accent6 3 8 4" xfId="33586" xr:uid="{00000000-0005-0000-0000-0000C0710000}"/>
    <cellStyle name="40% - Accent6 3 8_OATT calc" xfId="33587" xr:uid="{00000000-0005-0000-0000-0000C1710000}"/>
    <cellStyle name="40% - Accent6 3 9" xfId="33588" xr:uid="{00000000-0005-0000-0000-0000C2710000}"/>
    <cellStyle name="40% - Accent6 3 9 2" xfId="33589" xr:uid="{00000000-0005-0000-0000-0000C3710000}"/>
    <cellStyle name="40% - Accent6 3 9 3" xfId="33590" xr:uid="{00000000-0005-0000-0000-0000C4710000}"/>
    <cellStyle name="40% - Accent6 3 9_OATT calc" xfId="33591" xr:uid="{00000000-0005-0000-0000-0000C5710000}"/>
    <cellStyle name="40% - Accent6 3_OATT calc" xfId="33592" xr:uid="{00000000-0005-0000-0000-0000C6710000}"/>
    <cellStyle name="40% - Accent6 30" xfId="33593" xr:uid="{00000000-0005-0000-0000-0000C7710000}"/>
    <cellStyle name="40% - Accent6 31" xfId="33594" xr:uid="{00000000-0005-0000-0000-0000C8710000}"/>
    <cellStyle name="40% - Accent6 32" xfId="33595" xr:uid="{00000000-0005-0000-0000-0000C9710000}"/>
    <cellStyle name="40% - Accent6 33" xfId="33596" xr:uid="{00000000-0005-0000-0000-0000CA710000}"/>
    <cellStyle name="40% - Accent6 4" xfId="75" xr:uid="{00000000-0005-0000-0000-0000CB710000}"/>
    <cellStyle name="40% - Accent6 4 10" xfId="33597" xr:uid="{00000000-0005-0000-0000-0000CC710000}"/>
    <cellStyle name="40% - Accent6 4 11" xfId="33598" xr:uid="{00000000-0005-0000-0000-0000CD710000}"/>
    <cellStyle name="40% - Accent6 4 12" xfId="33599" xr:uid="{00000000-0005-0000-0000-0000CE710000}"/>
    <cellStyle name="40% - Accent6 4 13" xfId="33600" xr:uid="{00000000-0005-0000-0000-0000CF710000}"/>
    <cellStyle name="40% - Accent6 4 14" xfId="33601" xr:uid="{00000000-0005-0000-0000-0000D0710000}"/>
    <cellStyle name="40% - Accent6 4 15" xfId="33602" xr:uid="{00000000-0005-0000-0000-0000D1710000}"/>
    <cellStyle name="40% - Accent6 4 2" xfId="3050" xr:uid="{00000000-0005-0000-0000-0000D2710000}"/>
    <cellStyle name="40% - Accent6 4 2 10" xfId="33603" xr:uid="{00000000-0005-0000-0000-0000D3710000}"/>
    <cellStyle name="40% - Accent6 4 2 11" xfId="33604" xr:uid="{00000000-0005-0000-0000-0000D4710000}"/>
    <cellStyle name="40% - Accent6 4 2 12" xfId="33605" xr:uid="{00000000-0005-0000-0000-0000D5710000}"/>
    <cellStyle name="40% - Accent6 4 2 13" xfId="33606" xr:uid="{00000000-0005-0000-0000-0000D6710000}"/>
    <cellStyle name="40% - Accent6 4 2 14" xfId="33607" xr:uid="{00000000-0005-0000-0000-0000D7710000}"/>
    <cellStyle name="40% - Accent6 4 2 2" xfId="3169" xr:uid="{00000000-0005-0000-0000-0000D8710000}"/>
    <cellStyle name="40% - Accent6 4 2 2 10" xfId="33608" xr:uid="{00000000-0005-0000-0000-0000D9710000}"/>
    <cellStyle name="40% - Accent6 4 2 2 11" xfId="33609" xr:uid="{00000000-0005-0000-0000-0000DA710000}"/>
    <cellStyle name="40% - Accent6 4 2 2 12" xfId="33610" xr:uid="{00000000-0005-0000-0000-0000DB710000}"/>
    <cellStyle name="40% - Accent6 4 2 2 2" xfId="3757" xr:uid="{00000000-0005-0000-0000-0000DC710000}"/>
    <cellStyle name="40% - Accent6 4 2 2 2 10" xfId="33611" xr:uid="{00000000-0005-0000-0000-0000DD710000}"/>
    <cellStyle name="40% - Accent6 4 2 2 2 11" xfId="33612" xr:uid="{00000000-0005-0000-0000-0000DE710000}"/>
    <cellStyle name="40% - Accent6 4 2 2 2 2" xfId="4858" xr:uid="{00000000-0005-0000-0000-0000DF710000}"/>
    <cellStyle name="40% - Accent6 4 2 2 2 2 10" xfId="33613" xr:uid="{00000000-0005-0000-0000-0000E0710000}"/>
    <cellStyle name="40% - Accent6 4 2 2 2 2 11" xfId="33614" xr:uid="{00000000-0005-0000-0000-0000E1710000}"/>
    <cellStyle name="40% - Accent6 4 2 2 2 2 2" xfId="33615" xr:uid="{00000000-0005-0000-0000-0000E2710000}"/>
    <cellStyle name="40% - Accent6 4 2 2 2 2 2 2" xfId="33616" xr:uid="{00000000-0005-0000-0000-0000E3710000}"/>
    <cellStyle name="40% - Accent6 4 2 2 2 2 2 2 2" xfId="33617" xr:uid="{00000000-0005-0000-0000-0000E4710000}"/>
    <cellStyle name="40% - Accent6 4 2 2 2 2 2 2 3" xfId="33618" xr:uid="{00000000-0005-0000-0000-0000E5710000}"/>
    <cellStyle name="40% - Accent6 4 2 2 2 2 2 2_OATT calc" xfId="33619" xr:uid="{00000000-0005-0000-0000-0000E6710000}"/>
    <cellStyle name="40% - Accent6 4 2 2 2 2 2 3" xfId="33620" xr:uid="{00000000-0005-0000-0000-0000E7710000}"/>
    <cellStyle name="40% - Accent6 4 2 2 2 2 2 4" xfId="33621" xr:uid="{00000000-0005-0000-0000-0000E8710000}"/>
    <cellStyle name="40% - Accent6 4 2 2 2 2 2 5" xfId="33622" xr:uid="{00000000-0005-0000-0000-0000E9710000}"/>
    <cellStyle name="40% - Accent6 4 2 2 2 2 2_OATT calc" xfId="33623" xr:uid="{00000000-0005-0000-0000-0000EA710000}"/>
    <cellStyle name="40% - Accent6 4 2 2 2 2 3" xfId="33624" xr:uid="{00000000-0005-0000-0000-0000EB710000}"/>
    <cellStyle name="40% - Accent6 4 2 2 2 2 3 2" xfId="33625" xr:uid="{00000000-0005-0000-0000-0000EC710000}"/>
    <cellStyle name="40% - Accent6 4 2 2 2 2 3 2 2" xfId="33626" xr:uid="{00000000-0005-0000-0000-0000ED710000}"/>
    <cellStyle name="40% - Accent6 4 2 2 2 2 3 2 3" xfId="33627" xr:uid="{00000000-0005-0000-0000-0000EE710000}"/>
    <cellStyle name="40% - Accent6 4 2 2 2 2 3 2_OATT calc" xfId="33628" xr:uid="{00000000-0005-0000-0000-0000EF710000}"/>
    <cellStyle name="40% - Accent6 4 2 2 2 2 3 3" xfId="33629" xr:uid="{00000000-0005-0000-0000-0000F0710000}"/>
    <cellStyle name="40% - Accent6 4 2 2 2 2 3 4" xfId="33630" xr:uid="{00000000-0005-0000-0000-0000F1710000}"/>
    <cellStyle name="40% - Accent6 4 2 2 2 2 3_OATT calc" xfId="33631" xr:uid="{00000000-0005-0000-0000-0000F2710000}"/>
    <cellStyle name="40% - Accent6 4 2 2 2 2 4" xfId="33632" xr:uid="{00000000-0005-0000-0000-0000F3710000}"/>
    <cellStyle name="40% - Accent6 4 2 2 2 2 4 2" xfId="33633" xr:uid="{00000000-0005-0000-0000-0000F4710000}"/>
    <cellStyle name="40% - Accent6 4 2 2 2 2 4 3" xfId="33634" xr:uid="{00000000-0005-0000-0000-0000F5710000}"/>
    <cellStyle name="40% - Accent6 4 2 2 2 2 4_OATT calc" xfId="33635" xr:uid="{00000000-0005-0000-0000-0000F6710000}"/>
    <cellStyle name="40% - Accent6 4 2 2 2 2 5" xfId="33636" xr:uid="{00000000-0005-0000-0000-0000F7710000}"/>
    <cellStyle name="40% - Accent6 4 2 2 2 2 6" xfId="33637" xr:uid="{00000000-0005-0000-0000-0000F8710000}"/>
    <cellStyle name="40% - Accent6 4 2 2 2 2 7" xfId="33638" xr:uid="{00000000-0005-0000-0000-0000F9710000}"/>
    <cellStyle name="40% - Accent6 4 2 2 2 2 8" xfId="33639" xr:uid="{00000000-0005-0000-0000-0000FA710000}"/>
    <cellStyle name="40% - Accent6 4 2 2 2 2 9" xfId="33640" xr:uid="{00000000-0005-0000-0000-0000FB710000}"/>
    <cellStyle name="40% - Accent6 4 2 2 2 2_OATT calc" xfId="33641" xr:uid="{00000000-0005-0000-0000-0000FC710000}"/>
    <cellStyle name="40% - Accent6 4 2 2 2 3" xfId="5817" xr:uid="{00000000-0005-0000-0000-0000FD710000}"/>
    <cellStyle name="40% - Accent6 4 2 2 2 3 2" xfId="33642" xr:uid="{00000000-0005-0000-0000-0000FE710000}"/>
    <cellStyle name="40% - Accent6 4 2 2 2 3 2 2" xfId="33643" xr:uid="{00000000-0005-0000-0000-0000FF710000}"/>
    <cellStyle name="40% - Accent6 4 2 2 2 3 2 3" xfId="33644" xr:uid="{00000000-0005-0000-0000-000000720000}"/>
    <cellStyle name="40% - Accent6 4 2 2 2 3 2_OATT calc" xfId="33645" xr:uid="{00000000-0005-0000-0000-000001720000}"/>
    <cellStyle name="40% - Accent6 4 2 2 2 3 3" xfId="33646" xr:uid="{00000000-0005-0000-0000-000002720000}"/>
    <cellStyle name="40% - Accent6 4 2 2 2 3 4" xfId="33647" xr:uid="{00000000-0005-0000-0000-000003720000}"/>
    <cellStyle name="40% - Accent6 4 2 2 2 3 5" xfId="33648" xr:uid="{00000000-0005-0000-0000-000004720000}"/>
    <cellStyle name="40% - Accent6 4 2 2 2 3_OATT calc" xfId="33649" xr:uid="{00000000-0005-0000-0000-000005720000}"/>
    <cellStyle name="40% - Accent6 4 2 2 2 4" xfId="33650" xr:uid="{00000000-0005-0000-0000-000006720000}"/>
    <cellStyle name="40% - Accent6 4 2 2 2 4 2" xfId="33651" xr:uid="{00000000-0005-0000-0000-000007720000}"/>
    <cellStyle name="40% - Accent6 4 2 2 2 4 2 2" xfId="33652" xr:uid="{00000000-0005-0000-0000-000008720000}"/>
    <cellStyle name="40% - Accent6 4 2 2 2 4 2 3" xfId="33653" xr:uid="{00000000-0005-0000-0000-000009720000}"/>
    <cellStyle name="40% - Accent6 4 2 2 2 4 2_OATT calc" xfId="33654" xr:uid="{00000000-0005-0000-0000-00000A720000}"/>
    <cellStyle name="40% - Accent6 4 2 2 2 4 3" xfId="33655" xr:uid="{00000000-0005-0000-0000-00000B720000}"/>
    <cellStyle name="40% - Accent6 4 2 2 2 4 4" xfId="33656" xr:uid="{00000000-0005-0000-0000-00000C720000}"/>
    <cellStyle name="40% - Accent6 4 2 2 2 4_OATT calc" xfId="33657" xr:uid="{00000000-0005-0000-0000-00000D720000}"/>
    <cellStyle name="40% - Accent6 4 2 2 2 5" xfId="33658" xr:uid="{00000000-0005-0000-0000-00000E720000}"/>
    <cellStyle name="40% - Accent6 4 2 2 2 5 2" xfId="33659" xr:uid="{00000000-0005-0000-0000-00000F720000}"/>
    <cellStyle name="40% - Accent6 4 2 2 2 5 3" xfId="33660" xr:uid="{00000000-0005-0000-0000-000010720000}"/>
    <cellStyle name="40% - Accent6 4 2 2 2 5_OATT calc" xfId="33661" xr:uid="{00000000-0005-0000-0000-000011720000}"/>
    <cellStyle name="40% - Accent6 4 2 2 2 6" xfId="33662" xr:uid="{00000000-0005-0000-0000-000012720000}"/>
    <cellStyle name="40% - Accent6 4 2 2 2 7" xfId="33663" xr:uid="{00000000-0005-0000-0000-000013720000}"/>
    <cellStyle name="40% - Accent6 4 2 2 2 8" xfId="33664" xr:uid="{00000000-0005-0000-0000-000014720000}"/>
    <cellStyle name="40% - Accent6 4 2 2 2 9" xfId="33665" xr:uid="{00000000-0005-0000-0000-000015720000}"/>
    <cellStyle name="40% - Accent6 4 2 2 2_OATT calc" xfId="33666" xr:uid="{00000000-0005-0000-0000-000016720000}"/>
    <cellStyle name="40% - Accent6 4 2 2 3" xfId="4440" xr:uid="{00000000-0005-0000-0000-000017720000}"/>
    <cellStyle name="40% - Accent6 4 2 2 3 10" xfId="33667" xr:uid="{00000000-0005-0000-0000-000018720000}"/>
    <cellStyle name="40% - Accent6 4 2 2 3 11" xfId="33668" xr:uid="{00000000-0005-0000-0000-000019720000}"/>
    <cellStyle name="40% - Accent6 4 2 2 3 2" xfId="33669" xr:uid="{00000000-0005-0000-0000-00001A720000}"/>
    <cellStyle name="40% - Accent6 4 2 2 3 2 2" xfId="33670" xr:uid="{00000000-0005-0000-0000-00001B720000}"/>
    <cellStyle name="40% - Accent6 4 2 2 3 2 2 2" xfId="33671" xr:uid="{00000000-0005-0000-0000-00001C720000}"/>
    <cellStyle name="40% - Accent6 4 2 2 3 2 2 3" xfId="33672" xr:uid="{00000000-0005-0000-0000-00001D720000}"/>
    <cellStyle name="40% - Accent6 4 2 2 3 2 2_OATT calc" xfId="33673" xr:uid="{00000000-0005-0000-0000-00001E720000}"/>
    <cellStyle name="40% - Accent6 4 2 2 3 2 3" xfId="33674" xr:uid="{00000000-0005-0000-0000-00001F720000}"/>
    <cellStyle name="40% - Accent6 4 2 2 3 2 4" xfId="33675" xr:uid="{00000000-0005-0000-0000-000020720000}"/>
    <cellStyle name="40% - Accent6 4 2 2 3 2 5" xfId="33676" xr:uid="{00000000-0005-0000-0000-000021720000}"/>
    <cellStyle name="40% - Accent6 4 2 2 3 2_OATT calc" xfId="33677" xr:uid="{00000000-0005-0000-0000-000022720000}"/>
    <cellStyle name="40% - Accent6 4 2 2 3 3" xfId="33678" xr:uid="{00000000-0005-0000-0000-000023720000}"/>
    <cellStyle name="40% - Accent6 4 2 2 3 3 2" xfId="33679" xr:uid="{00000000-0005-0000-0000-000024720000}"/>
    <cellStyle name="40% - Accent6 4 2 2 3 3 2 2" xfId="33680" xr:uid="{00000000-0005-0000-0000-000025720000}"/>
    <cellStyle name="40% - Accent6 4 2 2 3 3 2 3" xfId="33681" xr:uid="{00000000-0005-0000-0000-000026720000}"/>
    <cellStyle name="40% - Accent6 4 2 2 3 3 2_OATT calc" xfId="33682" xr:uid="{00000000-0005-0000-0000-000027720000}"/>
    <cellStyle name="40% - Accent6 4 2 2 3 3 3" xfId="33683" xr:uid="{00000000-0005-0000-0000-000028720000}"/>
    <cellStyle name="40% - Accent6 4 2 2 3 3 4" xfId="33684" xr:uid="{00000000-0005-0000-0000-000029720000}"/>
    <cellStyle name="40% - Accent6 4 2 2 3 3_OATT calc" xfId="33685" xr:uid="{00000000-0005-0000-0000-00002A720000}"/>
    <cellStyle name="40% - Accent6 4 2 2 3 4" xfId="33686" xr:uid="{00000000-0005-0000-0000-00002B720000}"/>
    <cellStyle name="40% - Accent6 4 2 2 3 4 2" xfId="33687" xr:uid="{00000000-0005-0000-0000-00002C720000}"/>
    <cellStyle name="40% - Accent6 4 2 2 3 4 3" xfId="33688" xr:uid="{00000000-0005-0000-0000-00002D720000}"/>
    <cellStyle name="40% - Accent6 4 2 2 3 4_OATT calc" xfId="33689" xr:uid="{00000000-0005-0000-0000-00002E720000}"/>
    <cellStyle name="40% - Accent6 4 2 2 3 5" xfId="33690" xr:uid="{00000000-0005-0000-0000-00002F720000}"/>
    <cellStyle name="40% - Accent6 4 2 2 3 6" xfId="33691" xr:uid="{00000000-0005-0000-0000-000030720000}"/>
    <cellStyle name="40% - Accent6 4 2 2 3 7" xfId="33692" xr:uid="{00000000-0005-0000-0000-000031720000}"/>
    <cellStyle name="40% - Accent6 4 2 2 3 8" xfId="33693" xr:uid="{00000000-0005-0000-0000-000032720000}"/>
    <cellStyle name="40% - Accent6 4 2 2 3 9" xfId="33694" xr:uid="{00000000-0005-0000-0000-000033720000}"/>
    <cellStyle name="40% - Accent6 4 2 2 3_OATT calc" xfId="33695" xr:uid="{00000000-0005-0000-0000-000034720000}"/>
    <cellStyle name="40% - Accent6 4 2 2 4" xfId="5340" xr:uid="{00000000-0005-0000-0000-000035720000}"/>
    <cellStyle name="40% - Accent6 4 2 2 4 2" xfId="33696" xr:uid="{00000000-0005-0000-0000-000036720000}"/>
    <cellStyle name="40% - Accent6 4 2 2 4 2 2" xfId="33697" xr:uid="{00000000-0005-0000-0000-000037720000}"/>
    <cellStyle name="40% - Accent6 4 2 2 4 2 3" xfId="33698" xr:uid="{00000000-0005-0000-0000-000038720000}"/>
    <cellStyle name="40% - Accent6 4 2 2 4 2_OATT calc" xfId="33699" xr:uid="{00000000-0005-0000-0000-000039720000}"/>
    <cellStyle name="40% - Accent6 4 2 2 4 3" xfId="33700" xr:uid="{00000000-0005-0000-0000-00003A720000}"/>
    <cellStyle name="40% - Accent6 4 2 2 4 4" xfId="33701" xr:uid="{00000000-0005-0000-0000-00003B720000}"/>
    <cellStyle name="40% - Accent6 4 2 2 4 5" xfId="33702" xr:uid="{00000000-0005-0000-0000-00003C720000}"/>
    <cellStyle name="40% - Accent6 4 2 2 4_OATT calc" xfId="33703" xr:uid="{00000000-0005-0000-0000-00003D720000}"/>
    <cellStyle name="40% - Accent6 4 2 2 5" xfId="33704" xr:uid="{00000000-0005-0000-0000-00003E720000}"/>
    <cellStyle name="40% - Accent6 4 2 2 5 2" xfId="33705" xr:uid="{00000000-0005-0000-0000-00003F720000}"/>
    <cellStyle name="40% - Accent6 4 2 2 5 2 2" xfId="33706" xr:uid="{00000000-0005-0000-0000-000040720000}"/>
    <cellStyle name="40% - Accent6 4 2 2 5 2 3" xfId="33707" xr:uid="{00000000-0005-0000-0000-000041720000}"/>
    <cellStyle name="40% - Accent6 4 2 2 5 2_OATT calc" xfId="33708" xr:uid="{00000000-0005-0000-0000-000042720000}"/>
    <cellStyle name="40% - Accent6 4 2 2 5 3" xfId="33709" xr:uid="{00000000-0005-0000-0000-000043720000}"/>
    <cellStyle name="40% - Accent6 4 2 2 5 4" xfId="33710" xr:uid="{00000000-0005-0000-0000-000044720000}"/>
    <cellStyle name="40% - Accent6 4 2 2 5_OATT calc" xfId="33711" xr:uid="{00000000-0005-0000-0000-000045720000}"/>
    <cellStyle name="40% - Accent6 4 2 2 6" xfId="33712" xr:uid="{00000000-0005-0000-0000-000046720000}"/>
    <cellStyle name="40% - Accent6 4 2 2 6 2" xfId="33713" xr:uid="{00000000-0005-0000-0000-000047720000}"/>
    <cellStyle name="40% - Accent6 4 2 2 6 3" xfId="33714" xr:uid="{00000000-0005-0000-0000-000048720000}"/>
    <cellStyle name="40% - Accent6 4 2 2 6_OATT calc" xfId="33715" xr:uid="{00000000-0005-0000-0000-000049720000}"/>
    <cellStyle name="40% - Accent6 4 2 2 7" xfId="33716" xr:uid="{00000000-0005-0000-0000-00004A720000}"/>
    <cellStyle name="40% - Accent6 4 2 2 8" xfId="33717" xr:uid="{00000000-0005-0000-0000-00004B720000}"/>
    <cellStyle name="40% - Accent6 4 2 2 9" xfId="33718" xr:uid="{00000000-0005-0000-0000-00004C720000}"/>
    <cellStyle name="40% - Accent6 4 2 2_OATT calc" xfId="33719" xr:uid="{00000000-0005-0000-0000-00004D720000}"/>
    <cellStyle name="40% - Accent6 4 2 3" xfId="3328" xr:uid="{00000000-0005-0000-0000-00004E720000}"/>
    <cellStyle name="40% - Accent6 4 2 3 10" xfId="33720" xr:uid="{00000000-0005-0000-0000-00004F720000}"/>
    <cellStyle name="40% - Accent6 4 2 3 11" xfId="33721" xr:uid="{00000000-0005-0000-0000-000050720000}"/>
    <cellStyle name="40% - Accent6 4 2 3 12" xfId="33722" xr:uid="{00000000-0005-0000-0000-000051720000}"/>
    <cellStyle name="40% - Accent6 4 2 3 2" xfId="3910" xr:uid="{00000000-0005-0000-0000-000052720000}"/>
    <cellStyle name="40% - Accent6 4 2 3 2 10" xfId="33723" xr:uid="{00000000-0005-0000-0000-000053720000}"/>
    <cellStyle name="40% - Accent6 4 2 3 2 11" xfId="33724" xr:uid="{00000000-0005-0000-0000-000054720000}"/>
    <cellStyle name="40% - Accent6 4 2 3 2 2" xfId="5011" xr:uid="{00000000-0005-0000-0000-000055720000}"/>
    <cellStyle name="40% - Accent6 4 2 3 2 2 10" xfId="33725" xr:uid="{00000000-0005-0000-0000-000056720000}"/>
    <cellStyle name="40% - Accent6 4 2 3 2 2 11" xfId="33726" xr:uid="{00000000-0005-0000-0000-000057720000}"/>
    <cellStyle name="40% - Accent6 4 2 3 2 2 2" xfId="33727" xr:uid="{00000000-0005-0000-0000-000058720000}"/>
    <cellStyle name="40% - Accent6 4 2 3 2 2 2 2" xfId="33728" xr:uid="{00000000-0005-0000-0000-000059720000}"/>
    <cellStyle name="40% - Accent6 4 2 3 2 2 2 2 2" xfId="33729" xr:uid="{00000000-0005-0000-0000-00005A720000}"/>
    <cellStyle name="40% - Accent6 4 2 3 2 2 2 2 3" xfId="33730" xr:uid="{00000000-0005-0000-0000-00005B720000}"/>
    <cellStyle name="40% - Accent6 4 2 3 2 2 2 2_OATT calc" xfId="33731" xr:uid="{00000000-0005-0000-0000-00005C720000}"/>
    <cellStyle name="40% - Accent6 4 2 3 2 2 2 3" xfId="33732" xr:uid="{00000000-0005-0000-0000-00005D720000}"/>
    <cellStyle name="40% - Accent6 4 2 3 2 2 2 4" xfId="33733" xr:uid="{00000000-0005-0000-0000-00005E720000}"/>
    <cellStyle name="40% - Accent6 4 2 3 2 2 2 5" xfId="33734" xr:uid="{00000000-0005-0000-0000-00005F720000}"/>
    <cellStyle name="40% - Accent6 4 2 3 2 2 2_OATT calc" xfId="33735" xr:uid="{00000000-0005-0000-0000-000060720000}"/>
    <cellStyle name="40% - Accent6 4 2 3 2 2 3" xfId="33736" xr:uid="{00000000-0005-0000-0000-000061720000}"/>
    <cellStyle name="40% - Accent6 4 2 3 2 2 3 2" xfId="33737" xr:uid="{00000000-0005-0000-0000-000062720000}"/>
    <cellStyle name="40% - Accent6 4 2 3 2 2 3 2 2" xfId="33738" xr:uid="{00000000-0005-0000-0000-000063720000}"/>
    <cellStyle name="40% - Accent6 4 2 3 2 2 3 2 3" xfId="33739" xr:uid="{00000000-0005-0000-0000-000064720000}"/>
    <cellStyle name="40% - Accent6 4 2 3 2 2 3 2_OATT calc" xfId="33740" xr:uid="{00000000-0005-0000-0000-000065720000}"/>
    <cellStyle name="40% - Accent6 4 2 3 2 2 3 3" xfId="33741" xr:uid="{00000000-0005-0000-0000-000066720000}"/>
    <cellStyle name="40% - Accent6 4 2 3 2 2 3 4" xfId="33742" xr:uid="{00000000-0005-0000-0000-000067720000}"/>
    <cellStyle name="40% - Accent6 4 2 3 2 2 3_OATT calc" xfId="33743" xr:uid="{00000000-0005-0000-0000-000068720000}"/>
    <cellStyle name="40% - Accent6 4 2 3 2 2 4" xfId="33744" xr:uid="{00000000-0005-0000-0000-000069720000}"/>
    <cellStyle name="40% - Accent6 4 2 3 2 2 4 2" xfId="33745" xr:uid="{00000000-0005-0000-0000-00006A720000}"/>
    <cellStyle name="40% - Accent6 4 2 3 2 2 4 3" xfId="33746" xr:uid="{00000000-0005-0000-0000-00006B720000}"/>
    <cellStyle name="40% - Accent6 4 2 3 2 2 4_OATT calc" xfId="33747" xr:uid="{00000000-0005-0000-0000-00006C720000}"/>
    <cellStyle name="40% - Accent6 4 2 3 2 2 5" xfId="33748" xr:uid="{00000000-0005-0000-0000-00006D720000}"/>
    <cellStyle name="40% - Accent6 4 2 3 2 2 6" xfId="33749" xr:uid="{00000000-0005-0000-0000-00006E720000}"/>
    <cellStyle name="40% - Accent6 4 2 3 2 2 7" xfId="33750" xr:uid="{00000000-0005-0000-0000-00006F720000}"/>
    <cellStyle name="40% - Accent6 4 2 3 2 2 8" xfId="33751" xr:uid="{00000000-0005-0000-0000-000070720000}"/>
    <cellStyle name="40% - Accent6 4 2 3 2 2 9" xfId="33752" xr:uid="{00000000-0005-0000-0000-000071720000}"/>
    <cellStyle name="40% - Accent6 4 2 3 2 2_OATT calc" xfId="33753" xr:uid="{00000000-0005-0000-0000-000072720000}"/>
    <cellStyle name="40% - Accent6 4 2 3 2 3" xfId="5966" xr:uid="{00000000-0005-0000-0000-000073720000}"/>
    <cellStyle name="40% - Accent6 4 2 3 2 3 2" xfId="33754" xr:uid="{00000000-0005-0000-0000-000074720000}"/>
    <cellStyle name="40% - Accent6 4 2 3 2 3 2 2" xfId="33755" xr:uid="{00000000-0005-0000-0000-000075720000}"/>
    <cellStyle name="40% - Accent6 4 2 3 2 3 2 3" xfId="33756" xr:uid="{00000000-0005-0000-0000-000076720000}"/>
    <cellStyle name="40% - Accent6 4 2 3 2 3 2_OATT calc" xfId="33757" xr:uid="{00000000-0005-0000-0000-000077720000}"/>
    <cellStyle name="40% - Accent6 4 2 3 2 3 3" xfId="33758" xr:uid="{00000000-0005-0000-0000-000078720000}"/>
    <cellStyle name="40% - Accent6 4 2 3 2 3 4" xfId="33759" xr:uid="{00000000-0005-0000-0000-000079720000}"/>
    <cellStyle name="40% - Accent6 4 2 3 2 3 5" xfId="33760" xr:uid="{00000000-0005-0000-0000-00007A720000}"/>
    <cellStyle name="40% - Accent6 4 2 3 2 3_OATT calc" xfId="33761" xr:uid="{00000000-0005-0000-0000-00007B720000}"/>
    <cellStyle name="40% - Accent6 4 2 3 2 4" xfId="33762" xr:uid="{00000000-0005-0000-0000-00007C720000}"/>
    <cellStyle name="40% - Accent6 4 2 3 2 4 2" xfId="33763" xr:uid="{00000000-0005-0000-0000-00007D720000}"/>
    <cellStyle name="40% - Accent6 4 2 3 2 4 2 2" xfId="33764" xr:uid="{00000000-0005-0000-0000-00007E720000}"/>
    <cellStyle name="40% - Accent6 4 2 3 2 4 2 3" xfId="33765" xr:uid="{00000000-0005-0000-0000-00007F720000}"/>
    <cellStyle name="40% - Accent6 4 2 3 2 4 2_OATT calc" xfId="33766" xr:uid="{00000000-0005-0000-0000-000080720000}"/>
    <cellStyle name="40% - Accent6 4 2 3 2 4 3" xfId="33767" xr:uid="{00000000-0005-0000-0000-000081720000}"/>
    <cellStyle name="40% - Accent6 4 2 3 2 4 4" xfId="33768" xr:uid="{00000000-0005-0000-0000-000082720000}"/>
    <cellStyle name="40% - Accent6 4 2 3 2 4_OATT calc" xfId="33769" xr:uid="{00000000-0005-0000-0000-000083720000}"/>
    <cellStyle name="40% - Accent6 4 2 3 2 5" xfId="33770" xr:uid="{00000000-0005-0000-0000-000084720000}"/>
    <cellStyle name="40% - Accent6 4 2 3 2 5 2" xfId="33771" xr:uid="{00000000-0005-0000-0000-000085720000}"/>
    <cellStyle name="40% - Accent6 4 2 3 2 5 3" xfId="33772" xr:uid="{00000000-0005-0000-0000-000086720000}"/>
    <cellStyle name="40% - Accent6 4 2 3 2 5_OATT calc" xfId="33773" xr:uid="{00000000-0005-0000-0000-000087720000}"/>
    <cellStyle name="40% - Accent6 4 2 3 2 6" xfId="33774" xr:uid="{00000000-0005-0000-0000-000088720000}"/>
    <cellStyle name="40% - Accent6 4 2 3 2 7" xfId="33775" xr:uid="{00000000-0005-0000-0000-000089720000}"/>
    <cellStyle name="40% - Accent6 4 2 3 2 8" xfId="33776" xr:uid="{00000000-0005-0000-0000-00008A720000}"/>
    <cellStyle name="40% - Accent6 4 2 3 2 9" xfId="33777" xr:uid="{00000000-0005-0000-0000-00008B720000}"/>
    <cellStyle name="40% - Accent6 4 2 3 2_OATT calc" xfId="33778" xr:uid="{00000000-0005-0000-0000-00008C720000}"/>
    <cellStyle name="40% - Accent6 4 2 3 3" xfId="4593" xr:uid="{00000000-0005-0000-0000-00008D720000}"/>
    <cellStyle name="40% - Accent6 4 2 3 3 10" xfId="33779" xr:uid="{00000000-0005-0000-0000-00008E720000}"/>
    <cellStyle name="40% - Accent6 4 2 3 3 11" xfId="33780" xr:uid="{00000000-0005-0000-0000-00008F720000}"/>
    <cellStyle name="40% - Accent6 4 2 3 3 2" xfId="33781" xr:uid="{00000000-0005-0000-0000-000090720000}"/>
    <cellStyle name="40% - Accent6 4 2 3 3 2 2" xfId="33782" xr:uid="{00000000-0005-0000-0000-000091720000}"/>
    <cellStyle name="40% - Accent6 4 2 3 3 2 2 2" xfId="33783" xr:uid="{00000000-0005-0000-0000-000092720000}"/>
    <cellStyle name="40% - Accent6 4 2 3 3 2 2 3" xfId="33784" xr:uid="{00000000-0005-0000-0000-000093720000}"/>
    <cellStyle name="40% - Accent6 4 2 3 3 2 2_OATT calc" xfId="33785" xr:uid="{00000000-0005-0000-0000-000094720000}"/>
    <cellStyle name="40% - Accent6 4 2 3 3 2 3" xfId="33786" xr:uid="{00000000-0005-0000-0000-000095720000}"/>
    <cellStyle name="40% - Accent6 4 2 3 3 2 4" xfId="33787" xr:uid="{00000000-0005-0000-0000-000096720000}"/>
    <cellStyle name="40% - Accent6 4 2 3 3 2 5" xfId="33788" xr:uid="{00000000-0005-0000-0000-000097720000}"/>
    <cellStyle name="40% - Accent6 4 2 3 3 2_OATT calc" xfId="33789" xr:uid="{00000000-0005-0000-0000-000098720000}"/>
    <cellStyle name="40% - Accent6 4 2 3 3 3" xfId="33790" xr:uid="{00000000-0005-0000-0000-000099720000}"/>
    <cellStyle name="40% - Accent6 4 2 3 3 3 2" xfId="33791" xr:uid="{00000000-0005-0000-0000-00009A720000}"/>
    <cellStyle name="40% - Accent6 4 2 3 3 3 2 2" xfId="33792" xr:uid="{00000000-0005-0000-0000-00009B720000}"/>
    <cellStyle name="40% - Accent6 4 2 3 3 3 2 3" xfId="33793" xr:uid="{00000000-0005-0000-0000-00009C720000}"/>
    <cellStyle name="40% - Accent6 4 2 3 3 3 2_OATT calc" xfId="33794" xr:uid="{00000000-0005-0000-0000-00009D720000}"/>
    <cellStyle name="40% - Accent6 4 2 3 3 3 3" xfId="33795" xr:uid="{00000000-0005-0000-0000-00009E720000}"/>
    <cellStyle name="40% - Accent6 4 2 3 3 3 4" xfId="33796" xr:uid="{00000000-0005-0000-0000-00009F720000}"/>
    <cellStyle name="40% - Accent6 4 2 3 3 3_OATT calc" xfId="33797" xr:uid="{00000000-0005-0000-0000-0000A0720000}"/>
    <cellStyle name="40% - Accent6 4 2 3 3 4" xfId="33798" xr:uid="{00000000-0005-0000-0000-0000A1720000}"/>
    <cellStyle name="40% - Accent6 4 2 3 3 4 2" xfId="33799" xr:uid="{00000000-0005-0000-0000-0000A2720000}"/>
    <cellStyle name="40% - Accent6 4 2 3 3 4 3" xfId="33800" xr:uid="{00000000-0005-0000-0000-0000A3720000}"/>
    <cellStyle name="40% - Accent6 4 2 3 3 4_OATT calc" xfId="33801" xr:uid="{00000000-0005-0000-0000-0000A4720000}"/>
    <cellStyle name="40% - Accent6 4 2 3 3 5" xfId="33802" xr:uid="{00000000-0005-0000-0000-0000A5720000}"/>
    <cellStyle name="40% - Accent6 4 2 3 3 6" xfId="33803" xr:uid="{00000000-0005-0000-0000-0000A6720000}"/>
    <cellStyle name="40% - Accent6 4 2 3 3 7" xfId="33804" xr:uid="{00000000-0005-0000-0000-0000A7720000}"/>
    <cellStyle name="40% - Accent6 4 2 3 3 8" xfId="33805" xr:uid="{00000000-0005-0000-0000-0000A8720000}"/>
    <cellStyle name="40% - Accent6 4 2 3 3 9" xfId="33806" xr:uid="{00000000-0005-0000-0000-0000A9720000}"/>
    <cellStyle name="40% - Accent6 4 2 3 3_OATT calc" xfId="33807" xr:uid="{00000000-0005-0000-0000-0000AA720000}"/>
    <cellStyle name="40% - Accent6 4 2 3 4" xfId="5493" xr:uid="{00000000-0005-0000-0000-0000AB720000}"/>
    <cellStyle name="40% - Accent6 4 2 3 4 2" xfId="33808" xr:uid="{00000000-0005-0000-0000-0000AC720000}"/>
    <cellStyle name="40% - Accent6 4 2 3 4 2 2" xfId="33809" xr:uid="{00000000-0005-0000-0000-0000AD720000}"/>
    <cellStyle name="40% - Accent6 4 2 3 4 2 3" xfId="33810" xr:uid="{00000000-0005-0000-0000-0000AE720000}"/>
    <cellStyle name="40% - Accent6 4 2 3 4 2_OATT calc" xfId="33811" xr:uid="{00000000-0005-0000-0000-0000AF720000}"/>
    <cellStyle name="40% - Accent6 4 2 3 4 3" xfId="33812" xr:uid="{00000000-0005-0000-0000-0000B0720000}"/>
    <cellStyle name="40% - Accent6 4 2 3 4 4" xfId="33813" xr:uid="{00000000-0005-0000-0000-0000B1720000}"/>
    <cellStyle name="40% - Accent6 4 2 3 4 5" xfId="33814" xr:uid="{00000000-0005-0000-0000-0000B2720000}"/>
    <cellStyle name="40% - Accent6 4 2 3 4_OATT calc" xfId="33815" xr:uid="{00000000-0005-0000-0000-0000B3720000}"/>
    <cellStyle name="40% - Accent6 4 2 3 5" xfId="33816" xr:uid="{00000000-0005-0000-0000-0000B4720000}"/>
    <cellStyle name="40% - Accent6 4 2 3 5 2" xfId="33817" xr:uid="{00000000-0005-0000-0000-0000B5720000}"/>
    <cellStyle name="40% - Accent6 4 2 3 5 2 2" xfId="33818" xr:uid="{00000000-0005-0000-0000-0000B6720000}"/>
    <cellStyle name="40% - Accent6 4 2 3 5 2 3" xfId="33819" xr:uid="{00000000-0005-0000-0000-0000B7720000}"/>
    <cellStyle name="40% - Accent6 4 2 3 5 2_OATT calc" xfId="33820" xr:uid="{00000000-0005-0000-0000-0000B8720000}"/>
    <cellStyle name="40% - Accent6 4 2 3 5 3" xfId="33821" xr:uid="{00000000-0005-0000-0000-0000B9720000}"/>
    <cellStyle name="40% - Accent6 4 2 3 5 4" xfId="33822" xr:uid="{00000000-0005-0000-0000-0000BA720000}"/>
    <cellStyle name="40% - Accent6 4 2 3 5_OATT calc" xfId="33823" xr:uid="{00000000-0005-0000-0000-0000BB720000}"/>
    <cellStyle name="40% - Accent6 4 2 3 6" xfId="33824" xr:uid="{00000000-0005-0000-0000-0000BC720000}"/>
    <cellStyle name="40% - Accent6 4 2 3 6 2" xfId="33825" xr:uid="{00000000-0005-0000-0000-0000BD720000}"/>
    <cellStyle name="40% - Accent6 4 2 3 6 3" xfId="33826" xr:uid="{00000000-0005-0000-0000-0000BE720000}"/>
    <cellStyle name="40% - Accent6 4 2 3 6_OATT calc" xfId="33827" xr:uid="{00000000-0005-0000-0000-0000BF720000}"/>
    <cellStyle name="40% - Accent6 4 2 3 7" xfId="33828" xr:uid="{00000000-0005-0000-0000-0000C0720000}"/>
    <cellStyle name="40% - Accent6 4 2 3 8" xfId="33829" xr:uid="{00000000-0005-0000-0000-0000C1720000}"/>
    <cellStyle name="40% - Accent6 4 2 3 9" xfId="33830" xr:uid="{00000000-0005-0000-0000-0000C2720000}"/>
    <cellStyle name="40% - Accent6 4 2 3_OATT calc" xfId="33831" xr:uid="{00000000-0005-0000-0000-0000C3720000}"/>
    <cellStyle name="40% - Accent6 4 2 4" xfId="3640" xr:uid="{00000000-0005-0000-0000-0000C4720000}"/>
    <cellStyle name="40% - Accent6 4 2 4 10" xfId="33832" xr:uid="{00000000-0005-0000-0000-0000C5720000}"/>
    <cellStyle name="40% - Accent6 4 2 4 11" xfId="33833" xr:uid="{00000000-0005-0000-0000-0000C6720000}"/>
    <cellStyle name="40% - Accent6 4 2 4 2" xfId="4741" xr:uid="{00000000-0005-0000-0000-0000C7720000}"/>
    <cellStyle name="40% - Accent6 4 2 4 2 10" xfId="33834" xr:uid="{00000000-0005-0000-0000-0000C8720000}"/>
    <cellStyle name="40% - Accent6 4 2 4 2 11" xfId="33835" xr:uid="{00000000-0005-0000-0000-0000C9720000}"/>
    <cellStyle name="40% - Accent6 4 2 4 2 2" xfId="33836" xr:uid="{00000000-0005-0000-0000-0000CA720000}"/>
    <cellStyle name="40% - Accent6 4 2 4 2 2 2" xfId="33837" xr:uid="{00000000-0005-0000-0000-0000CB720000}"/>
    <cellStyle name="40% - Accent6 4 2 4 2 2 2 2" xfId="33838" xr:uid="{00000000-0005-0000-0000-0000CC720000}"/>
    <cellStyle name="40% - Accent6 4 2 4 2 2 2 3" xfId="33839" xr:uid="{00000000-0005-0000-0000-0000CD720000}"/>
    <cellStyle name="40% - Accent6 4 2 4 2 2 2_OATT calc" xfId="33840" xr:uid="{00000000-0005-0000-0000-0000CE720000}"/>
    <cellStyle name="40% - Accent6 4 2 4 2 2 3" xfId="33841" xr:uid="{00000000-0005-0000-0000-0000CF720000}"/>
    <cellStyle name="40% - Accent6 4 2 4 2 2 4" xfId="33842" xr:uid="{00000000-0005-0000-0000-0000D0720000}"/>
    <cellStyle name="40% - Accent6 4 2 4 2 2 5" xfId="33843" xr:uid="{00000000-0005-0000-0000-0000D1720000}"/>
    <cellStyle name="40% - Accent6 4 2 4 2 2_OATT calc" xfId="33844" xr:uid="{00000000-0005-0000-0000-0000D2720000}"/>
    <cellStyle name="40% - Accent6 4 2 4 2 3" xfId="33845" xr:uid="{00000000-0005-0000-0000-0000D3720000}"/>
    <cellStyle name="40% - Accent6 4 2 4 2 3 2" xfId="33846" xr:uid="{00000000-0005-0000-0000-0000D4720000}"/>
    <cellStyle name="40% - Accent6 4 2 4 2 3 2 2" xfId="33847" xr:uid="{00000000-0005-0000-0000-0000D5720000}"/>
    <cellStyle name="40% - Accent6 4 2 4 2 3 2 3" xfId="33848" xr:uid="{00000000-0005-0000-0000-0000D6720000}"/>
    <cellStyle name="40% - Accent6 4 2 4 2 3 2_OATT calc" xfId="33849" xr:uid="{00000000-0005-0000-0000-0000D7720000}"/>
    <cellStyle name="40% - Accent6 4 2 4 2 3 3" xfId="33850" xr:uid="{00000000-0005-0000-0000-0000D8720000}"/>
    <cellStyle name="40% - Accent6 4 2 4 2 3 4" xfId="33851" xr:uid="{00000000-0005-0000-0000-0000D9720000}"/>
    <cellStyle name="40% - Accent6 4 2 4 2 3_OATT calc" xfId="33852" xr:uid="{00000000-0005-0000-0000-0000DA720000}"/>
    <cellStyle name="40% - Accent6 4 2 4 2 4" xfId="33853" xr:uid="{00000000-0005-0000-0000-0000DB720000}"/>
    <cellStyle name="40% - Accent6 4 2 4 2 4 2" xfId="33854" xr:uid="{00000000-0005-0000-0000-0000DC720000}"/>
    <cellStyle name="40% - Accent6 4 2 4 2 4 3" xfId="33855" xr:uid="{00000000-0005-0000-0000-0000DD720000}"/>
    <cellStyle name="40% - Accent6 4 2 4 2 4_OATT calc" xfId="33856" xr:uid="{00000000-0005-0000-0000-0000DE720000}"/>
    <cellStyle name="40% - Accent6 4 2 4 2 5" xfId="33857" xr:uid="{00000000-0005-0000-0000-0000DF720000}"/>
    <cellStyle name="40% - Accent6 4 2 4 2 6" xfId="33858" xr:uid="{00000000-0005-0000-0000-0000E0720000}"/>
    <cellStyle name="40% - Accent6 4 2 4 2 7" xfId="33859" xr:uid="{00000000-0005-0000-0000-0000E1720000}"/>
    <cellStyle name="40% - Accent6 4 2 4 2 8" xfId="33860" xr:uid="{00000000-0005-0000-0000-0000E2720000}"/>
    <cellStyle name="40% - Accent6 4 2 4 2 9" xfId="33861" xr:uid="{00000000-0005-0000-0000-0000E3720000}"/>
    <cellStyle name="40% - Accent6 4 2 4 2_OATT calc" xfId="33862" xr:uid="{00000000-0005-0000-0000-0000E4720000}"/>
    <cellStyle name="40% - Accent6 4 2 4 3" xfId="5702" xr:uid="{00000000-0005-0000-0000-0000E5720000}"/>
    <cellStyle name="40% - Accent6 4 2 4 3 2" xfId="33863" xr:uid="{00000000-0005-0000-0000-0000E6720000}"/>
    <cellStyle name="40% - Accent6 4 2 4 3 2 2" xfId="33864" xr:uid="{00000000-0005-0000-0000-0000E7720000}"/>
    <cellStyle name="40% - Accent6 4 2 4 3 2 3" xfId="33865" xr:uid="{00000000-0005-0000-0000-0000E8720000}"/>
    <cellStyle name="40% - Accent6 4 2 4 3 2_OATT calc" xfId="33866" xr:uid="{00000000-0005-0000-0000-0000E9720000}"/>
    <cellStyle name="40% - Accent6 4 2 4 3 3" xfId="33867" xr:uid="{00000000-0005-0000-0000-0000EA720000}"/>
    <cellStyle name="40% - Accent6 4 2 4 3 4" xfId="33868" xr:uid="{00000000-0005-0000-0000-0000EB720000}"/>
    <cellStyle name="40% - Accent6 4 2 4 3 5" xfId="33869" xr:uid="{00000000-0005-0000-0000-0000EC720000}"/>
    <cellStyle name="40% - Accent6 4 2 4 3_OATT calc" xfId="33870" xr:uid="{00000000-0005-0000-0000-0000ED720000}"/>
    <cellStyle name="40% - Accent6 4 2 4 4" xfId="33871" xr:uid="{00000000-0005-0000-0000-0000EE720000}"/>
    <cellStyle name="40% - Accent6 4 2 4 4 2" xfId="33872" xr:uid="{00000000-0005-0000-0000-0000EF720000}"/>
    <cellStyle name="40% - Accent6 4 2 4 4 2 2" xfId="33873" xr:uid="{00000000-0005-0000-0000-0000F0720000}"/>
    <cellStyle name="40% - Accent6 4 2 4 4 2 3" xfId="33874" xr:uid="{00000000-0005-0000-0000-0000F1720000}"/>
    <cellStyle name="40% - Accent6 4 2 4 4 2_OATT calc" xfId="33875" xr:uid="{00000000-0005-0000-0000-0000F2720000}"/>
    <cellStyle name="40% - Accent6 4 2 4 4 3" xfId="33876" xr:uid="{00000000-0005-0000-0000-0000F3720000}"/>
    <cellStyle name="40% - Accent6 4 2 4 4 4" xfId="33877" xr:uid="{00000000-0005-0000-0000-0000F4720000}"/>
    <cellStyle name="40% - Accent6 4 2 4 4_OATT calc" xfId="33878" xr:uid="{00000000-0005-0000-0000-0000F5720000}"/>
    <cellStyle name="40% - Accent6 4 2 4 5" xfId="33879" xr:uid="{00000000-0005-0000-0000-0000F6720000}"/>
    <cellStyle name="40% - Accent6 4 2 4 5 2" xfId="33880" xr:uid="{00000000-0005-0000-0000-0000F7720000}"/>
    <cellStyle name="40% - Accent6 4 2 4 5 3" xfId="33881" xr:uid="{00000000-0005-0000-0000-0000F8720000}"/>
    <cellStyle name="40% - Accent6 4 2 4 5_OATT calc" xfId="33882" xr:uid="{00000000-0005-0000-0000-0000F9720000}"/>
    <cellStyle name="40% - Accent6 4 2 4 6" xfId="33883" xr:uid="{00000000-0005-0000-0000-0000FA720000}"/>
    <cellStyle name="40% - Accent6 4 2 4 7" xfId="33884" xr:uid="{00000000-0005-0000-0000-0000FB720000}"/>
    <cellStyle name="40% - Accent6 4 2 4 8" xfId="33885" xr:uid="{00000000-0005-0000-0000-0000FC720000}"/>
    <cellStyle name="40% - Accent6 4 2 4 9" xfId="33886" xr:uid="{00000000-0005-0000-0000-0000FD720000}"/>
    <cellStyle name="40% - Accent6 4 2 4_OATT calc" xfId="33887" xr:uid="{00000000-0005-0000-0000-0000FE720000}"/>
    <cellStyle name="40% - Accent6 4 2 5" xfId="4323" xr:uid="{00000000-0005-0000-0000-0000FF720000}"/>
    <cellStyle name="40% - Accent6 4 2 5 10" xfId="33888" xr:uid="{00000000-0005-0000-0000-000000730000}"/>
    <cellStyle name="40% - Accent6 4 2 5 11" xfId="33889" xr:uid="{00000000-0005-0000-0000-000001730000}"/>
    <cellStyle name="40% - Accent6 4 2 5 2" xfId="33890" xr:uid="{00000000-0005-0000-0000-000002730000}"/>
    <cellStyle name="40% - Accent6 4 2 5 2 2" xfId="33891" xr:uid="{00000000-0005-0000-0000-000003730000}"/>
    <cellStyle name="40% - Accent6 4 2 5 2 2 2" xfId="33892" xr:uid="{00000000-0005-0000-0000-000004730000}"/>
    <cellStyle name="40% - Accent6 4 2 5 2 2 3" xfId="33893" xr:uid="{00000000-0005-0000-0000-000005730000}"/>
    <cellStyle name="40% - Accent6 4 2 5 2 2_OATT calc" xfId="33894" xr:uid="{00000000-0005-0000-0000-000006730000}"/>
    <cellStyle name="40% - Accent6 4 2 5 2 3" xfId="33895" xr:uid="{00000000-0005-0000-0000-000007730000}"/>
    <cellStyle name="40% - Accent6 4 2 5 2 4" xfId="33896" xr:uid="{00000000-0005-0000-0000-000008730000}"/>
    <cellStyle name="40% - Accent6 4 2 5 2 5" xfId="33897" xr:uid="{00000000-0005-0000-0000-000009730000}"/>
    <cellStyle name="40% - Accent6 4 2 5 2_OATT calc" xfId="33898" xr:uid="{00000000-0005-0000-0000-00000A730000}"/>
    <cellStyle name="40% - Accent6 4 2 5 3" xfId="33899" xr:uid="{00000000-0005-0000-0000-00000B730000}"/>
    <cellStyle name="40% - Accent6 4 2 5 3 2" xfId="33900" xr:uid="{00000000-0005-0000-0000-00000C730000}"/>
    <cellStyle name="40% - Accent6 4 2 5 3 2 2" xfId="33901" xr:uid="{00000000-0005-0000-0000-00000D730000}"/>
    <cellStyle name="40% - Accent6 4 2 5 3 2 3" xfId="33902" xr:uid="{00000000-0005-0000-0000-00000E730000}"/>
    <cellStyle name="40% - Accent6 4 2 5 3 2_OATT calc" xfId="33903" xr:uid="{00000000-0005-0000-0000-00000F730000}"/>
    <cellStyle name="40% - Accent6 4 2 5 3 3" xfId="33904" xr:uid="{00000000-0005-0000-0000-000010730000}"/>
    <cellStyle name="40% - Accent6 4 2 5 3 4" xfId="33905" xr:uid="{00000000-0005-0000-0000-000011730000}"/>
    <cellStyle name="40% - Accent6 4 2 5 3_OATT calc" xfId="33906" xr:uid="{00000000-0005-0000-0000-000012730000}"/>
    <cellStyle name="40% - Accent6 4 2 5 4" xfId="33907" xr:uid="{00000000-0005-0000-0000-000013730000}"/>
    <cellStyle name="40% - Accent6 4 2 5 4 2" xfId="33908" xr:uid="{00000000-0005-0000-0000-000014730000}"/>
    <cellStyle name="40% - Accent6 4 2 5 4 3" xfId="33909" xr:uid="{00000000-0005-0000-0000-000015730000}"/>
    <cellStyle name="40% - Accent6 4 2 5 4_OATT calc" xfId="33910" xr:uid="{00000000-0005-0000-0000-000016730000}"/>
    <cellStyle name="40% - Accent6 4 2 5 5" xfId="33911" xr:uid="{00000000-0005-0000-0000-000017730000}"/>
    <cellStyle name="40% - Accent6 4 2 5 6" xfId="33912" xr:uid="{00000000-0005-0000-0000-000018730000}"/>
    <cellStyle name="40% - Accent6 4 2 5 7" xfId="33913" xr:uid="{00000000-0005-0000-0000-000019730000}"/>
    <cellStyle name="40% - Accent6 4 2 5 8" xfId="33914" xr:uid="{00000000-0005-0000-0000-00001A730000}"/>
    <cellStyle name="40% - Accent6 4 2 5 9" xfId="33915" xr:uid="{00000000-0005-0000-0000-00001B730000}"/>
    <cellStyle name="40% - Accent6 4 2 5_OATT calc" xfId="33916" xr:uid="{00000000-0005-0000-0000-00001C730000}"/>
    <cellStyle name="40% - Accent6 4 2 6" xfId="5223" xr:uid="{00000000-0005-0000-0000-00001D730000}"/>
    <cellStyle name="40% - Accent6 4 2 6 2" xfId="33917" xr:uid="{00000000-0005-0000-0000-00001E730000}"/>
    <cellStyle name="40% - Accent6 4 2 6 2 2" xfId="33918" xr:uid="{00000000-0005-0000-0000-00001F730000}"/>
    <cellStyle name="40% - Accent6 4 2 6 2 3" xfId="33919" xr:uid="{00000000-0005-0000-0000-000020730000}"/>
    <cellStyle name="40% - Accent6 4 2 6 2_OATT calc" xfId="33920" xr:uid="{00000000-0005-0000-0000-000021730000}"/>
    <cellStyle name="40% - Accent6 4 2 6 3" xfId="33921" xr:uid="{00000000-0005-0000-0000-000022730000}"/>
    <cellStyle name="40% - Accent6 4 2 6 4" xfId="33922" xr:uid="{00000000-0005-0000-0000-000023730000}"/>
    <cellStyle name="40% - Accent6 4 2 6 5" xfId="33923" xr:uid="{00000000-0005-0000-0000-000024730000}"/>
    <cellStyle name="40% - Accent6 4 2 6_OATT calc" xfId="33924" xr:uid="{00000000-0005-0000-0000-000025730000}"/>
    <cellStyle name="40% - Accent6 4 2 7" xfId="33925" xr:uid="{00000000-0005-0000-0000-000026730000}"/>
    <cellStyle name="40% - Accent6 4 2 7 2" xfId="33926" xr:uid="{00000000-0005-0000-0000-000027730000}"/>
    <cellStyle name="40% - Accent6 4 2 7 2 2" xfId="33927" xr:uid="{00000000-0005-0000-0000-000028730000}"/>
    <cellStyle name="40% - Accent6 4 2 7 2 3" xfId="33928" xr:uid="{00000000-0005-0000-0000-000029730000}"/>
    <cellStyle name="40% - Accent6 4 2 7 2_OATT calc" xfId="33929" xr:uid="{00000000-0005-0000-0000-00002A730000}"/>
    <cellStyle name="40% - Accent6 4 2 7 3" xfId="33930" xr:uid="{00000000-0005-0000-0000-00002B730000}"/>
    <cellStyle name="40% - Accent6 4 2 7 4" xfId="33931" xr:uid="{00000000-0005-0000-0000-00002C730000}"/>
    <cellStyle name="40% - Accent6 4 2 7_OATT calc" xfId="33932" xr:uid="{00000000-0005-0000-0000-00002D730000}"/>
    <cellStyle name="40% - Accent6 4 2 8" xfId="33933" xr:uid="{00000000-0005-0000-0000-00002E730000}"/>
    <cellStyle name="40% - Accent6 4 2 8 2" xfId="33934" xr:uid="{00000000-0005-0000-0000-00002F730000}"/>
    <cellStyle name="40% - Accent6 4 2 8 3" xfId="33935" xr:uid="{00000000-0005-0000-0000-000030730000}"/>
    <cellStyle name="40% - Accent6 4 2 8_OATT calc" xfId="33936" xr:uid="{00000000-0005-0000-0000-000031730000}"/>
    <cellStyle name="40% - Accent6 4 2 9" xfId="33937" xr:uid="{00000000-0005-0000-0000-000032730000}"/>
    <cellStyle name="40% - Accent6 4 2_OATT calc" xfId="33938" xr:uid="{00000000-0005-0000-0000-000033730000}"/>
    <cellStyle name="40% - Accent6 4 3" xfId="3150" xr:uid="{00000000-0005-0000-0000-000034730000}"/>
    <cellStyle name="40% - Accent6 4 3 10" xfId="33939" xr:uid="{00000000-0005-0000-0000-000035730000}"/>
    <cellStyle name="40% - Accent6 4 3 11" xfId="33940" xr:uid="{00000000-0005-0000-0000-000036730000}"/>
    <cellStyle name="40% - Accent6 4 3 12" xfId="33941" xr:uid="{00000000-0005-0000-0000-000037730000}"/>
    <cellStyle name="40% - Accent6 4 3 2" xfId="3736" xr:uid="{00000000-0005-0000-0000-000038730000}"/>
    <cellStyle name="40% - Accent6 4 3 2 10" xfId="33942" xr:uid="{00000000-0005-0000-0000-000039730000}"/>
    <cellStyle name="40% - Accent6 4 3 2 11" xfId="33943" xr:uid="{00000000-0005-0000-0000-00003A730000}"/>
    <cellStyle name="40% - Accent6 4 3 2 2" xfId="4837" xr:uid="{00000000-0005-0000-0000-00003B730000}"/>
    <cellStyle name="40% - Accent6 4 3 2 2 10" xfId="33944" xr:uid="{00000000-0005-0000-0000-00003C730000}"/>
    <cellStyle name="40% - Accent6 4 3 2 2 11" xfId="33945" xr:uid="{00000000-0005-0000-0000-00003D730000}"/>
    <cellStyle name="40% - Accent6 4 3 2 2 2" xfId="33946" xr:uid="{00000000-0005-0000-0000-00003E730000}"/>
    <cellStyle name="40% - Accent6 4 3 2 2 2 2" xfId="33947" xr:uid="{00000000-0005-0000-0000-00003F730000}"/>
    <cellStyle name="40% - Accent6 4 3 2 2 2 2 2" xfId="33948" xr:uid="{00000000-0005-0000-0000-000040730000}"/>
    <cellStyle name="40% - Accent6 4 3 2 2 2 2 3" xfId="33949" xr:uid="{00000000-0005-0000-0000-000041730000}"/>
    <cellStyle name="40% - Accent6 4 3 2 2 2 2_OATT calc" xfId="33950" xr:uid="{00000000-0005-0000-0000-000042730000}"/>
    <cellStyle name="40% - Accent6 4 3 2 2 2 3" xfId="33951" xr:uid="{00000000-0005-0000-0000-000043730000}"/>
    <cellStyle name="40% - Accent6 4 3 2 2 2 4" xfId="33952" xr:uid="{00000000-0005-0000-0000-000044730000}"/>
    <cellStyle name="40% - Accent6 4 3 2 2 2 5" xfId="33953" xr:uid="{00000000-0005-0000-0000-000045730000}"/>
    <cellStyle name="40% - Accent6 4 3 2 2 2_OATT calc" xfId="33954" xr:uid="{00000000-0005-0000-0000-000046730000}"/>
    <cellStyle name="40% - Accent6 4 3 2 2 3" xfId="33955" xr:uid="{00000000-0005-0000-0000-000047730000}"/>
    <cellStyle name="40% - Accent6 4 3 2 2 3 2" xfId="33956" xr:uid="{00000000-0005-0000-0000-000048730000}"/>
    <cellStyle name="40% - Accent6 4 3 2 2 3 2 2" xfId="33957" xr:uid="{00000000-0005-0000-0000-000049730000}"/>
    <cellStyle name="40% - Accent6 4 3 2 2 3 2 3" xfId="33958" xr:uid="{00000000-0005-0000-0000-00004A730000}"/>
    <cellStyle name="40% - Accent6 4 3 2 2 3 2_OATT calc" xfId="33959" xr:uid="{00000000-0005-0000-0000-00004B730000}"/>
    <cellStyle name="40% - Accent6 4 3 2 2 3 3" xfId="33960" xr:uid="{00000000-0005-0000-0000-00004C730000}"/>
    <cellStyle name="40% - Accent6 4 3 2 2 3 4" xfId="33961" xr:uid="{00000000-0005-0000-0000-00004D730000}"/>
    <cellStyle name="40% - Accent6 4 3 2 2 3_OATT calc" xfId="33962" xr:uid="{00000000-0005-0000-0000-00004E730000}"/>
    <cellStyle name="40% - Accent6 4 3 2 2 4" xfId="33963" xr:uid="{00000000-0005-0000-0000-00004F730000}"/>
    <cellStyle name="40% - Accent6 4 3 2 2 4 2" xfId="33964" xr:uid="{00000000-0005-0000-0000-000050730000}"/>
    <cellStyle name="40% - Accent6 4 3 2 2 4 3" xfId="33965" xr:uid="{00000000-0005-0000-0000-000051730000}"/>
    <cellStyle name="40% - Accent6 4 3 2 2 4_OATT calc" xfId="33966" xr:uid="{00000000-0005-0000-0000-000052730000}"/>
    <cellStyle name="40% - Accent6 4 3 2 2 5" xfId="33967" xr:uid="{00000000-0005-0000-0000-000053730000}"/>
    <cellStyle name="40% - Accent6 4 3 2 2 6" xfId="33968" xr:uid="{00000000-0005-0000-0000-000054730000}"/>
    <cellStyle name="40% - Accent6 4 3 2 2 7" xfId="33969" xr:uid="{00000000-0005-0000-0000-000055730000}"/>
    <cellStyle name="40% - Accent6 4 3 2 2 8" xfId="33970" xr:uid="{00000000-0005-0000-0000-000056730000}"/>
    <cellStyle name="40% - Accent6 4 3 2 2 9" xfId="33971" xr:uid="{00000000-0005-0000-0000-000057730000}"/>
    <cellStyle name="40% - Accent6 4 3 2 2_OATT calc" xfId="33972" xr:uid="{00000000-0005-0000-0000-000058730000}"/>
    <cellStyle name="40% - Accent6 4 3 2 3" xfId="5796" xr:uid="{00000000-0005-0000-0000-000059730000}"/>
    <cellStyle name="40% - Accent6 4 3 2 3 2" xfId="33973" xr:uid="{00000000-0005-0000-0000-00005A730000}"/>
    <cellStyle name="40% - Accent6 4 3 2 3 2 2" xfId="33974" xr:uid="{00000000-0005-0000-0000-00005B730000}"/>
    <cellStyle name="40% - Accent6 4 3 2 3 2 3" xfId="33975" xr:uid="{00000000-0005-0000-0000-00005C730000}"/>
    <cellStyle name="40% - Accent6 4 3 2 3 2_OATT calc" xfId="33976" xr:uid="{00000000-0005-0000-0000-00005D730000}"/>
    <cellStyle name="40% - Accent6 4 3 2 3 3" xfId="33977" xr:uid="{00000000-0005-0000-0000-00005E730000}"/>
    <cellStyle name="40% - Accent6 4 3 2 3 4" xfId="33978" xr:uid="{00000000-0005-0000-0000-00005F730000}"/>
    <cellStyle name="40% - Accent6 4 3 2 3 5" xfId="33979" xr:uid="{00000000-0005-0000-0000-000060730000}"/>
    <cellStyle name="40% - Accent6 4 3 2 3_OATT calc" xfId="33980" xr:uid="{00000000-0005-0000-0000-000061730000}"/>
    <cellStyle name="40% - Accent6 4 3 2 4" xfId="33981" xr:uid="{00000000-0005-0000-0000-000062730000}"/>
    <cellStyle name="40% - Accent6 4 3 2 4 2" xfId="33982" xr:uid="{00000000-0005-0000-0000-000063730000}"/>
    <cellStyle name="40% - Accent6 4 3 2 4 2 2" xfId="33983" xr:uid="{00000000-0005-0000-0000-000064730000}"/>
    <cellStyle name="40% - Accent6 4 3 2 4 2 3" xfId="33984" xr:uid="{00000000-0005-0000-0000-000065730000}"/>
    <cellStyle name="40% - Accent6 4 3 2 4 2_OATT calc" xfId="33985" xr:uid="{00000000-0005-0000-0000-000066730000}"/>
    <cellStyle name="40% - Accent6 4 3 2 4 3" xfId="33986" xr:uid="{00000000-0005-0000-0000-000067730000}"/>
    <cellStyle name="40% - Accent6 4 3 2 4 4" xfId="33987" xr:uid="{00000000-0005-0000-0000-000068730000}"/>
    <cellStyle name="40% - Accent6 4 3 2 4_OATT calc" xfId="33988" xr:uid="{00000000-0005-0000-0000-000069730000}"/>
    <cellStyle name="40% - Accent6 4 3 2 5" xfId="33989" xr:uid="{00000000-0005-0000-0000-00006A730000}"/>
    <cellStyle name="40% - Accent6 4 3 2 5 2" xfId="33990" xr:uid="{00000000-0005-0000-0000-00006B730000}"/>
    <cellStyle name="40% - Accent6 4 3 2 5 3" xfId="33991" xr:uid="{00000000-0005-0000-0000-00006C730000}"/>
    <cellStyle name="40% - Accent6 4 3 2 5_OATT calc" xfId="33992" xr:uid="{00000000-0005-0000-0000-00006D730000}"/>
    <cellStyle name="40% - Accent6 4 3 2 6" xfId="33993" xr:uid="{00000000-0005-0000-0000-00006E730000}"/>
    <cellStyle name="40% - Accent6 4 3 2 7" xfId="33994" xr:uid="{00000000-0005-0000-0000-00006F730000}"/>
    <cellStyle name="40% - Accent6 4 3 2 8" xfId="33995" xr:uid="{00000000-0005-0000-0000-000070730000}"/>
    <cellStyle name="40% - Accent6 4 3 2 9" xfId="33996" xr:uid="{00000000-0005-0000-0000-000071730000}"/>
    <cellStyle name="40% - Accent6 4 3 2_OATT calc" xfId="33997" xr:uid="{00000000-0005-0000-0000-000072730000}"/>
    <cellStyle name="40% - Accent6 4 3 3" xfId="4419" xr:uid="{00000000-0005-0000-0000-000073730000}"/>
    <cellStyle name="40% - Accent6 4 3 3 10" xfId="33998" xr:uid="{00000000-0005-0000-0000-000074730000}"/>
    <cellStyle name="40% - Accent6 4 3 3 11" xfId="33999" xr:uid="{00000000-0005-0000-0000-000075730000}"/>
    <cellStyle name="40% - Accent6 4 3 3 2" xfId="34000" xr:uid="{00000000-0005-0000-0000-000076730000}"/>
    <cellStyle name="40% - Accent6 4 3 3 2 2" xfId="34001" xr:uid="{00000000-0005-0000-0000-000077730000}"/>
    <cellStyle name="40% - Accent6 4 3 3 2 2 2" xfId="34002" xr:uid="{00000000-0005-0000-0000-000078730000}"/>
    <cellStyle name="40% - Accent6 4 3 3 2 2 3" xfId="34003" xr:uid="{00000000-0005-0000-0000-000079730000}"/>
    <cellStyle name="40% - Accent6 4 3 3 2 2_OATT calc" xfId="34004" xr:uid="{00000000-0005-0000-0000-00007A730000}"/>
    <cellStyle name="40% - Accent6 4 3 3 2 3" xfId="34005" xr:uid="{00000000-0005-0000-0000-00007B730000}"/>
    <cellStyle name="40% - Accent6 4 3 3 2 4" xfId="34006" xr:uid="{00000000-0005-0000-0000-00007C730000}"/>
    <cellStyle name="40% - Accent6 4 3 3 2 5" xfId="34007" xr:uid="{00000000-0005-0000-0000-00007D730000}"/>
    <cellStyle name="40% - Accent6 4 3 3 2_OATT calc" xfId="34008" xr:uid="{00000000-0005-0000-0000-00007E730000}"/>
    <cellStyle name="40% - Accent6 4 3 3 3" xfId="34009" xr:uid="{00000000-0005-0000-0000-00007F730000}"/>
    <cellStyle name="40% - Accent6 4 3 3 3 2" xfId="34010" xr:uid="{00000000-0005-0000-0000-000080730000}"/>
    <cellStyle name="40% - Accent6 4 3 3 3 2 2" xfId="34011" xr:uid="{00000000-0005-0000-0000-000081730000}"/>
    <cellStyle name="40% - Accent6 4 3 3 3 2 3" xfId="34012" xr:uid="{00000000-0005-0000-0000-000082730000}"/>
    <cellStyle name="40% - Accent6 4 3 3 3 2_OATT calc" xfId="34013" xr:uid="{00000000-0005-0000-0000-000083730000}"/>
    <cellStyle name="40% - Accent6 4 3 3 3 3" xfId="34014" xr:uid="{00000000-0005-0000-0000-000084730000}"/>
    <cellStyle name="40% - Accent6 4 3 3 3 4" xfId="34015" xr:uid="{00000000-0005-0000-0000-000085730000}"/>
    <cellStyle name="40% - Accent6 4 3 3 3_OATT calc" xfId="34016" xr:uid="{00000000-0005-0000-0000-000086730000}"/>
    <cellStyle name="40% - Accent6 4 3 3 4" xfId="34017" xr:uid="{00000000-0005-0000-0000-000087730000}"/>
    <cellStyle name="40% - Accent6 4 3 3 4 2" xfId="34018" xr:uid="{00000000-0005-0000-0000-000088730000}"/>
    <cellStyle name="40% - Accent6 4 3 3 4 3" xfId="34019" xr:uid="{00000000-0005-0000-0000-000089730000}"/>
    <cellStyle name="40% - Accent6 4 3 3 4_OATT calc" xfId="34020" xr:uid="{00000000-0005-0000-0000-00008A730000}"/>
    <cellStyle name="40% - Accent6 4 3 3 5" xfId="34021" xr:uid="{00000000-0005-0000-0000-00008B730000}"/>
    <cellStyle name="40% - Accent6 4 3 3 6" xfId="34022" xr:uid="{00000000-0005-0000-0000-00008C730000}"/>
    <cellStyle name="40% - Accent6 4 3 3 7" xfId="34023" xr:uid="{00000000-0005-0000-0000-00008D730000}"/>
    <cellStyle name="40% - Accent6 4 3 3 8" xfId="34024" xr:uid="{00000000-0005-0000-0000-00008E730000}"/>
    <cellStyle name="40% - Accent6 4 3 3 9" xfId="34025" xr:uid="{00000000-0005-0000-0000-00008F730000}"/>
    <cellStyle name="40% - Accent6 4 3 3_OATT calc" xfId="34026" xr:uid="{00000000-0005-0000-0000-000090730000}"/>
    <cellStyle name="40% - Accent6 4 3 4" xfId="5319" xr:uid="{00000000-0005-0000-0000-000091730000}"/>
    <cellStyle name="40% - Accent6 4 3 4 2" xfId="34027" xr:uid="{00000000-0005-0000-0000-000092730000}"/>
    <cellStyle name="40% - Accent6 4 3 4 2 2" xfId="34028" xr:uid="{00000000-0005-0000-0000-000093730000}"/>
    <cellStyle name="40% - Accent6 4 3 4 2 3" xfId="34029" xr:uid="{00000000-0005-0000-0000-000094730000}"/>
    <cellStyle name="40% - Accent6 4 3 4 2_OATT calc" xfId="34030" xr:uid="{00000000-0005-0000-0000-000095730000}"/>
    <cellStyle name="40% - Accent6 4 3 4 3" xfId="34031" xr:uid="{00000000-0005-0000-0000-000096730000}"/>
    <cellStyle name="40% - Accent6 4 3 4 4" xfId="34032" xr:uid="{00000000-0005-0000-0000-000097730000}"/>
    <cellStyle name="40% - Accent6 4 3 4 5" xfId="34033" xr:uid="{00000000-0005-0000-0000-000098730000}"/>
    <cellStyle name="40% - Accent6 4 3 4_OATT calc" xfId="34034" xr:uid="{00000000-0005-0000-0000-000099730000}"/>
    <cellStyle name="40% - Accent6 4 3 5" xfId="34035" xr:uid="{00000000-0005-0000-0000-00009A730000}"/>
    <cellStyle name="40% - Accent6 4 3 5 2" xfId="34036" xr:uid="{00000000-0005-0000-0000-00009B730000}"/>
    <cellStyle name="40% - Accent6 4 3 5 2 2" xfId="34037" xr:uid="{00000000-0005-0000-0000-00009C730000}"/>
    <cellStyle name="40% - Accent6 4 3 5 2 3" xfId="34038" xr:uid="{00000000-0005-0000-0000-00009D730000}"/>
    <cellStyle name="40% - Accent6 4 3 5 2_OATT calc" xfId="34039" xr:uid="{00000000-0005-0000-0000-00009E730000}"/>
    <cellStyle name="40% - Accent6 4 3 5 3" xfId="34040" xr:uid="{00000000-0005-0000-0000-00009F730000}"/>
    <cellStyle name="40% - Accent6 4 3 5 4" xfId="34041" xr:uid="{00000000-0005-0000-0000-0000A0730000}"/>
    <cellStyle name="40% - Accent6 4 3 5_OATT calc" xfId="34042" xr:uid="{00000000-0005-0000-0000-0000A1730000}"/>
    <cellStyle name="40% - Accent6 4 3 6" xfId="34043" xr:uid="{00000000-0005-0000-0000-0000A2730000}"/>
    <cellStyle name="40% - Accent6 4 3 6 2" xfId="34044" xr:uid="{00000000-0005-0000-0000-0000A3730000}"/>
    <cellStyle name="40% - Accent6 4 3 6 3" xfId="34045" xr:uid="{00000000-0005-0000-0000-0000A4730000}"/>
    <cellStyle name="40% - Accent6 4 3 6_OATT calc" xfId="34046" xr:uid="{00000000-0005-0000-0000-0000A5730000}"/>
    <cellStyle name="40% - Accent6 4 3 7" xfId="34047" xr:uid="{00000000-0005-0000-0000-0000A6730000}"/>
    <cellStyle name="40% - Accent6 4 3 8" xfId="34048" xr:uid="{00000000-0005-0000-0000-0000A7730000}"/>
    <cellStyle name="40% - Accent6 4 3 9" xfId="34049" xr:uid="{00000000-0005-0000-0000-0000A8730000}"/>
    <cellStyle name="40% - Accent6 4 3_OATT calc" xfId="34050" xr:uid="{00000000-0005-0000-0000-0000A9730000}"/>
    <cellStyle name="40% - Accent6 4 4" xfId="3267" xr:uid="{00000000-0005-0000-0000-0000AA730000}"/>
    <cellStyle name="40% - Accent6 4 4 10" xfId="34051" xr:uid="{00000000-0005-0000-0000-0000AB730000}"/>
    <cellStyle name="40% - Accent6 4 4 11" xfId="34052" xr:uid="{00000000-0005-0000-0000-0000AC730000}"/>
    <cellStyle name="40% - Accent6 4 4 12" xfId="34053" xr:uid="{00000000-0005-0000-0000-0000AD730000}"/>
    <cellStyle name="40% - Accent6 4 4 2" xfId="3849" xr:uid="{00000000-0005-0000-0000-0000AE730000}"/>
    <cellStyle name="40% - Accent6 4 4 2 10" xfId="34054" xr:uid="{00000000-0005-0000-0000-0000AF730000}"/>
    <cellStyle name="40% - Accent6 4 4 2 11" xfId="34055" xr:uid="{00000000-0005-0000-0000-0000B0730000}"/>
    <cellStyle name="40% - Accent6 4 4 2 2" xfId="4949" xr:uid="{00000000-0005-0000-0000-0000B1730000}"/>
    <cellStyle name="40% - Accent6 4 4 2 2 10" xfId="34056" xr:uid="{00000000-0005-0000-0000-0000B2730000}"/>
    <cellStyle name="40% - Accent6 4 4 2 2 11" xfId="34057" xr:uid="{00000000-0005-0000-0000-0000B3730000}"/>
    <cellStyle name="40% - Accent6 4 4 2 2 2" xfId="34058" xr:uid="{00000000-0005-0000-0000-0000B4730000}"/>
    <cellStyle name="40% - Accent6 4 4 2 2 2 2" xfId="34059" xr:uid="{00000000-0005-0000-0000-0000B5730000}"/>
    <cellStyle name="40% - Accent6 4 4 2 2 2 2 2" xfId="34060" xr:uid="{00000000-0005-0000-0000-0000B6730000}"/>
    <cellStyle name="40% - Accent6 4 4 2 2 2 2 3" xfId="34061" xr:uid="{00000000-0005-0000-0000-0000B7730000}"/>
    <cellStyle name="40% - Accent6 4 4 2 2 2 2_OATT calc" xfId="34062" xr:uid="{00000000-0005-0000-0000-0000B8730000}"/>
    <cellStyle name="40% - Accent6 4 4 2 2 2 3" xfId="34063" xr:uid="{00000000-0005-0000-0000-0000B9730000}"/>
    <cellStyle name="40% - Accent6 4 4 2 2 2 4" xfId="34064" xr:uid="{00000000-0005-0000-0000-0000BA730000}"/>
    <cellStyle name="40% - Accent6 4 4 2 2 2 5" xfId="34065" xr:uid="{00000000-0005-0000-0000-0000BB730000}"/>
    <cellStyle name="40% - Accent6 4 4 2 2 2_OATT calc" xfId="34066" xr:uid="{00000000-0005-0000-0000-0000BC730000}"/>
    <cellStyle name="40% - Accent6 4 4 2 2 3" xfId="34067" xr:uid="{00000000-0005-0000-0000-0000BD730000}"/>
    <cellStyle name="40% - Accent6 4 4 2 2 3 2" xfId="34068" xr:uid="{00000000-0005-0000-0000-0000BE730000}"/>
    <cellStyle name="40% - Accent6 4 4 2 2 3 2 2" xfId="34069" xr:uid="{00000000-0005-0000-0000-0000BF730000}"/>
    <cellStyle name="40% - Accent6 4 4 2 2 3 2 3" xfId="34070" xr:uid="{00000000-0005-0000-0000-0000C0730000}"/>
    <cellStyle name="40% - Accent6 4 4 2 2 3 2_OATT calc" xfId="34071" xr:uid="{00000000-0005-0000-0000-0000C1730000}"/>
    <cellStyle name="40% - Accent6 4 4 2 2 3 3" xfId="34072" xr:uid="{00000000-0005-0000-0000-0000C2730000}"/>
    <cellStyle name="40% - Accent6 4 4 2 2 3 4" xfId="34073" xr:uid="{00000000-0005-0000-0000-0000C3730000}"/>
    <cellStyle name="40% - Accent6 4 4 2 2 3_OATT calc" xfId="34074" xr:uid="{00000000-0005-0000-0000-0000C4730000}"/>
    <cellStyle name="40% - Accent6 4 4 2 2 4" xfId="34075" xr:uid="{00000000-0005-0000-0000-0000C5730000}"/>
    <cellStyle name="40% - Accent6 4 4 2 2 4 2" xfId="34076" xr:uid="{00000000-0005-0000-0000-0000C6730000}"/>
    <cellStyle name="40% - Accent6 4 4 2 2 4 3" xfId="34077" xr:uid="{00000000-0005-0000-0000-0000C7730000}"/>
    <cellStyle name="40% - Accent6 4 4 2 2 4_OATT calc" xfId="34078" xr:uid="{00000000-0005-0000-0000-0000C8730000}"/>
    <cellStyle name="40% - Accent6 4 4 2 2 5" xfId="34079" xr:uid="{00000000-0005-0000-0000-0000C9730000}"/>
    <cellStyle name="40% - Accent6 4 4 2 2 6" xfId="34080" xr:uid="{00000000-0005-0000-0000-0000CA730000}"/>
    <cellStyle name="40% - Accent6 4 4 2 2 7" xfId="34081" xr:uid="{00000000-0005-0000-0000-0000CB730000}"/>
    <cellStyle name="40% - Accent6 4 4 2 2 8" xfId="34082" xr:uid="{00000000-0005-0000-0000-0000CC730000}"/>
    <cellStyle name="40% - Accent6 4 4 2 2 9" xfId="34083" xr:uid="{00000000-0005-0000-0000-0000CD730000}"/>
    <cellStyle name="40% - Accent6 4 4 2 2_OATT calc" xfId="34084" xr:uid="{00000000-0005-0000-0000-0000CE730000}"/>
    <cellStyle name="40% - Accent6 4 4 2 3" xfId="5905" xr:uid="{00000000-0005-0000-0000-0000CF730000}"/>
    <cellStyle name="40% - Accent6 4 4 2 3 2" xfId="34085" xr:uid="{00000000-0005-0000-0000-0000D0730000}"/>
    <cellStyle name="40% - Accent6 4 4 2 3 2 2" xfId="34086" xr:uid="{00000000-0005-0000-0000-0000D1730000}"/>
    <cellStyle name="40% - Accent6 4 4 2 3 2 3" xfId="34087" xr:uid="{00000000-0005-0000-0000-0000D2730000}"/>
    <cellStyle name="40% - Accent6 4 4 2 3 2_OATT calc" xfId="34088" xr:uid="{00000000-0005-0000-0000-0000D3730000}"/>
    <cellStyle name="40% - Accent6 4 4 2 3 3" xfId="34089" xr:uid="{00000000-0005-0000-0000-0000D4730000}"/>
    <cellStyle name="40% - Accent6 4 4 2 3 4" xfId="34090" xr:uid="{00000000-0005-0000-0000-0000D5730000}"/>
    <cellStyle name="40% - Accent6 4 4 2 3 5" xfId="34091" xr:uid="{00000000-0005-0000-0000-0000D6730000}"/>
    <cellStyle name="40% - Accent6 4 4 2 3_OATT calc" xfId="34092" xr:uid="{00000000-0005-0000-0000-0000D7730000}"/>
    <cellStyle name="40% - Accent6 4 4 2 4" xfId="34093" xr:uid="{00000000-0005-0000-0000-0000D8730000}"/>
    <cellStyle name="40% - Accent6 4 4 2 4 2" xfId="34094" xr:uid="{00000000-0005-0000-0000-0000D9730000}"/>
    <cellStyle name="40% - Accent6 4 4 2 4 2 2" xfId="34095" xr:uid="{00000000-0005-0000-0000-0000DA730000}"/>
    <cellStyle name="40% - Accent6 4 4 2 4 2 3" xfId="34096" xr:uid="{00000000-0005-0000-0000-0000DB730000}"/>
    <cellStyle name="40% - Accent6 4 4 2 4 2_OATT calc" xfId="34097" xr:uid="{00000000-0005-0000-0000-0000DC730000}"/>
    <cellStyle name="40% - Accent6 4 4 2 4 3" xfId="34098" xr:uid="{00000000-0005-0000-0000-0000DD730000}"/>
    <cellStyle name="40% - Accent6 4 4 2 4 4" xfId="34099" xr:uid="{00000000-0005-0000-0000-0000DE730000}"/>
    <cellStyle name="40% - Accent6 4 4 2 4_OATT calc" xfId="34100" xr:uid="{00000000-0005-0000-0000-0000DF730000}"/>
    <cellStyle name="40% - Accent6 4 4 2 5" xfId="34101" xr:uid="{00000000-0005-0000-0000-0000E0730000}"/>
    <cellStyle name="40% - Accent6 4 4 2 5 2" xfId="34102" xr:uid="{00000000-0005-0000-0000-0000E1730000}"/>
    <cellStyle name="40% - Accent6 4 4 2 5 3" xfId="34103" xr:uid="{00000000-0005-0000-0000-0000E2730000}"/>
    <cellStyle name="40% - Accent6 4 4 2 5_OATT calc" xfId="34104" xr:uid="{00000000-0005-0000-0000-0000E3730000}"/>
    <cellStyle name="40% - Accent6 4 4 2 6" xfId="34105" xr:uid="{00000000-0005-0000-0000-0000E4730000}"/>
    <cellStyle name="40% - Accent6 4 4 2 7" xfId="34106" xr:uid="{00000000-0005-0000-0000-0000E5730000}"/>
    <cellStyle name="40% - Accent6 4 4 2 8" xfId="34107" xr:uid="{00000000-0005-0000-0000-0000E6730000}"/>
    <cellStyle name="40% - Accent6 4 4 2 9" xfId="34108" xr:uid="{00000000-0005-0000-0000-0000E7730000}"/>
    <cellStyle name="40% - Accent6 4 4 2_OATT calc" xfId="34109" xr:uid="{00000000-0005-0000-0000-0000E8730000}"/>
    <cellStyle name="40% - Accent6 4 4 3" xfId="4531" xr:uid="{00000000-0005-0000-0000-0000E9730000}"/>
    <cellStyle name="40% - Accent6 4 4 3 10" xfId="34110" xr:uid="{00000000-0005-0000-0000-0000EA730000}"/>
    <cellStyle name="40% - Accent6 4 4 3 11" xfId="34111" xr:uid="{00000000-0005-0000-0000-0000EB730000}"/>
    <cellStyle name="40% - Accent6 4 4 3 2" xfId="34112" xr:uid="{00000000-0005-0000-0000-0000EC730000}"/>
    <cellStyle name="40% - Accent6 4 4 3 2 2" xfId="34113" xr:uid="{00000000-0005-0000-0000-0000ED730000}"/>
    <cellStyle name="40% - Accent6 4 4 3 2 2 2" xfId="34114" xr:uid="{00000000-0005-0000-0000-0000EE730000}"/>
    <cellStyle name="40% - Accent6 4 4 3 2 2 3" xfId="34115" xr:uid="{00000000-0005-0000-0000-0000EF730000}"/>
    <cellStyle name="40% - Accent6 4 4 3 2 2_OATT calc" xfId="34116" xr:uid="{00000000-0005-0000-0000-0000F0730000}"/>
    <cellStyle name="40% - Accent6 4 4 3 2 3" xfId="34117" xr:uid="{00000000-0005-0000-0000-0000F1730000}"/>
    <cellStyle name="40% - Accent6 4 4 3 2 4" xfId="34118" xr:uid="{00000000-0005-0000-0000-0000F2730000}"/>
    <cellStyle name="40% - Accent6 4 4 3 2 5" xfId="34119" xr:uid="{00000000-0005-0000-0000-0000F3730000}"/>
    <cellStyle name="40% - Accent6 4 4 3 2_OATT calc" xfId="34120" xr:uid="{00000000-0005-0000-0000-0000F4730000}"/>
    <cellStyle name="40% - Accent6 4 4 3 3" xfId="34121" xr:uid="{00000000-0005-0000-0000-0000F5730000}"/>
    <cellStyle name="40% - Accent6 4 4 3 3 2" xfId="34122" xr:uid="{00000000-0005-0000-0000-0000F6730000}"/>
    <cellStyle name="40% - Accent6 4 4 3 3 2 2" xfId="34123" xr:uid="{00000000-0005-0000-0000-0000F7730000}"/>
    <cellStyle name="40% - Accent6 4 4 3 3 2 3" xfId="34124" xr:uid="{00000000-0005-0000-0000-0000F8730000}"/>
    <cellStyle name="40% - Accent6 4 4 3 3 2_OATT calc" xfId="34125" xr:uid="{00000000-0005-0000-0000-0000F9730000}"/>
    <cellStyle name="40% - Accent6 4 4 3 3 3" xfId="34126" xr:uid="{00000000-0005-0000-0000-0000FA730000}"/>
    <cellStyle name="40% - Accent6 4 4 3 3 4" xfId="34127" xr:uid="{00000000-0005-0000-0000-0000FB730000}"/>
    <cellStyle name="40% - Accent6 4 4 3 3_OATT calc" xfId="34128" xr:uid="{00000000-0005-0000-0000-0000FC730000}"/>
    <cellStyle name="40% - Accent6 4 4 3 4" xfId="34129" xr:uid="{00000000-0005-0000-0000-0000FD730000}"/>
    <cellStyle name="40% - Accent6 4 4 3 4 2" xfId="34130" xr:uid="{00000000-0005-0000-0000-0000FE730000}"/>
    <cellStyle name="40% - Accent6 4 4 3 4 3" xfId="34131" xr:uid="{00000000-0005-0000-0000-0000FF730000}"/>
    <cellStyle name="40% - Accent6 4 4 3 4_OATT calc" xfId="34132" xr:uid="{00000000-0005-0000-0000-000000740000}"/>
    <cellStyle name="40% - Accent6 4 4 3 5" xfId="34133" xr:uid="{00000000-0005-0000-0000-000001740000}"/>
    <cellStyle name="40% - Accent6 4 4 3 6" xfId="34134" xr:uid="{00000000-0005-0000-0000-000002740000}"/>
    <cellStyle name="40% - Accent6 4 4 3 7" xfId="34135" xr:uid="{00000000-0005-0000-0000-000003740000}"/>
    <cellStyle name="40% - Accent6 4 4 3 8" xfId="34136" xr:uid="{00000000-0005-0000-0000-000004740000}"/>
    <cellStyle name="40% - Accent6 4 4 3 9" xfId="34137" xr:uid="{00000000-0005-0000-0000-000005740000}"/>
    <cellStyle name="40% - Accent6 4 4 3_OATT calc" xfId="34138" xr:uid="{00000000-0005-0000-0000-000006740000}"/>
    <cellStyle name="40% - Accent6 4 4 4" xfId="5431" xr:uid="{00000000-0005-0000-0000-000007740000}"/>
    <cellStyle name="40% - Accent6 4 4 4 2" xfId="34139" xr:uid="{00000000-0005-0000-0000-000008740000}"/>
    <cellStyle name="40% - Accent6 4 4 4 2 2" xfId="34140" xr:uid="{00000000-0005-0000-0000-000009740000}"/>
    <cellStyle name="40% - Accent6 4 4 4 2 3" xfId="34141" xr:uid="{00000000-0005-0000-0000-00000A740000}"/>
    <cellStyle name="40% - Accent6 4 4 4 2_OATT calc" xfId="34142" xr:uid="{00000000-0005-0000-0000-00000B740000}"/>
    <cellStyle name="40% - Accent6 4 4 4 3" xfId="34143" xr:uid="{00000000-0005-0000-0000-00000C740000}"/>
    <cellStyle name="40% - Accent6 4 4 4 4" xfId="34144" xr:uid="{00000000-0005-0000-0000-00000D740000}"/>
    <cellStyle name="40% - Accent6 4 4 4 5" xfId="34145" xr:uid="{00000000-0005-0000-0000-00000E740000}"/>
    <cellStyle name="40% - Accent6 4 4 4_OATT calc" xfId="34146" xr:uid="{00000000-0005-0000-0000-00000F740000}"/>
    <cellStyle name="40% - Accent6 4 4 5" xfId="34147" xr:uid="{00000000-0005-0000-0000-000010740000}"/>
    <cellStyle name="40% - Accent6 4 4 5 2" xfId="34148" xr:uid="{00000000-0005-0000-0000-000011740000}"/>
    <cellStyle name="40% - Accent6 4 4 5 2 2" xfId="34149" xr:uid="{00000000-0005-0000-0000-000012740000}"/>
    <cellStyle name="40% - Accent6 4 4 5 2 3" xfId="34150" xr:uid="{00000000-0005-0000-0000-000013740000}"/>
    <cellStyle name="40% - Accent6 4 4 5 2_OATT calc" xfId="34151" xr:uid="{00000000-0005-0000-0000-000014740000}"/>
    <cellStyle name="40% - Accent6 4 4 5 3" xfId="34152" xr:uid="{00000000-0005-0000-0000-000015740000}"/>
    <cellStyle name="40% - Accent6 4 4 5 4" xfId="34153" xr:uid="{00000000-0005-0000-0000-000016740000}"/>
    <cellStyle name="40% - Accent6 4 4 5_OATT calc" xfId="34154" xr:uid="{00000000-0005-0000-0000-000017740000}"/>
    <cellStyle name="40% - Accent6 4 4 6" xfId="34155" xr:uid="{00000000-0005-0000-0000-000018740000}"/>
    <cellStyle name="40% - Accent6 4 4 6 2" xfId="34156" xr:uid="{00000000-0005-0000-0000-000019740000}"/>
    <cellStyle name="40% - Accent6 4 4 6 3" xfId="34157" xr:uid="{00000000-0005-0000-0000-00001A740000}"/>
    <cellStyle name="40% - Accent6 4 4 6_OATT calc" xfId="34158" xr:uid="{00000000-0005-0000-0000-00001B740000}"/>
    <cellStyle name="40% - Accent6 4 4 7" xfId="34159" xr:uid="{00000000-0005-0000-0000-00001C740000}"/>
    <cellStyle name="40% - Accent6 4 4 8" xfId="34160" xr:uid="{00000000-0005-0000-0000-00001D740000}"/>
    <cellStyle name="40% - Accent6 4 4 9" xfId="34161" xr:uid="{00000000-0005-0000-0000-00001E740000}"/>
    <cellStyle name="40% - Accent6 4 4_OATT calc" xfId="34162" xr:uid="{00000000-0005-0000-0000-00001F740000}"/>
    <cellStyle name="40% - Accent6 4 5" xfId="3583" xr:uid="{00000000-0005-0000-0000-000020740000}"/>
    <cellStyle name="40% - Accent6 4 5 10" xfId="34163" xr:uid="{00000000-0005-0000-0000-000021740000}"/>
    <cellStyle name="40% - Accent6 4 5 11" xfId="34164" xr:uid="{00000000-0005-0000-0000-000022740000}"/>
    <cellStyle name="40% - Accent6 4 5 2" xfId="4687" xr:uid="{00000000-0005-0000-0000-000023740000}"/>
    <cellStyle name="40% - Accent6 4 5 2 10" xfId="34165" xr:uid="{00000000-0005-0000-0000-000024740000}"/>
    <cellStyle name="40% - Accent6 4 5 2 11" xfId="34166" xr:uid="{00000000-0005-0000-0000-000025740000}"/>
    <cellStyle name="40% - Accent6 4 5 2 2" xfId="34167" xr:uid="{00000000-0005-0000-0000-000026740000}"/>
    <cellStyle name="40% - Accent6 4 5 2 2 2" xfId="34168" xr:uid="{00000000-0005-0000-0000-000027740000}"/>
    <cellStyle name="40% - Accent6 4 5 2 2 2 2" xfId="34169" xr:uid="{00000000-0005-0000-0000-000028740000}"/>
    <cellStyle name="40% - Accent6 4 5 2 2 2 3" xfId="34170" xr:uid="{00000000-0005-0000-0000-000029740000}"/>
    <cellStyle name="40% - Accent6 4 5 2 2 2_OATT calc" xfId="34171" xr:uid="{00000000-0005-0000-0000-00002A740000}"/>
    <cellStyle name="40% - Accent6 4 5 2 2 3" xfId="34172" xr:uid="{00000000-0005-0000-0000-00002B740000}"/>
    <cellStyle name="40% - Accent6 4 5 2 2 4" xfId="34173" xr:uid="{00000000-0005-0000-0000-00002C740000}"/>
    <cellStyle name="40% - Accent6 4 5 2 2 5" xfId="34174" xr:uid="{00000000-0005-0000-0000-00002D740000}"/>
    <cellStyle name="40% - Accent6 4 5 2 2_OATT calc" xfId="34175" xr:uid="{00000000-0005-0000-0000-00002E740000}"/>
    <cellStyle name="40% - Accent6 4 5 2 3" xfId="34176" xr:uid="{00000000-0005-0000-0000-00002F740000}"/>
    <cellStyle name="40% - Accent6 4 5 2 3 2" xfId="34177" xr:uid="{00000000-0005-0000-0000-000030740000}"/>
    <cellStyle name="40% - Accent6 4 5 2 3 2 2" xfId="34178" xr:uid="{00000000-0005-0000-0000-000031740000}"/>
    <cellStyle name="40% - Accent6 4 5 2 3 2 3" xfId="34179" xr:uid="{00000000-0005-0000-0000-000032740000}"/>
    <cellStyle name="40% - Accent6 4 5 2 3 2_OATT calc" xfId="34180" xr:uid="{00000000-0005-0000-0000-000033740000}"/>
    <cellStyle name="40% - Accent6 4 5 2 3 3" xfId="34181" xr:uid="{00000000-0005-0000-0000-000034740000}"/>
    <cellStyle name="40% - Accent6 4 5 2 3 4" xfId="34182" xr:uid="{00000000-0005-0000-0000-000035740000}"/>
    <cellStyle name="40% - Accent6 4 5 2 3_OATT calc" xfId="34183" xr:uid="{00000000-0005-0000-0000-000036740000}"/>
    <cellStyle name="40% - Accent6 4 5 2 4" xfId="34184" xr:uid="{00000000-0005-0000-0000-000037740000}"/>
    <cellStyle name="40% - Accent6 4 5 2 4 2" xfId="34185" xr:uid="{00000000-0005-0000-0000-000038740000}"/>
    <cellStyle name="40% - Accent6 4 5 2 4 3" xfId="34186" xr:uid="{00000000-0005-0000-0000-000039740000}"/>
    <cellStyle name="40% - Accent6 4 5 2 4_OATT calc" xfId="34187" xr:uid="{00000000-0005-0000-0000-00003A740000}"/>
    <cellStyle name="40% - Accent6 4 5 2 5" xfId="34188" xr:uid="{00000000-0005-0000-0000-00003B740000}"/>
    <cellStyle name="40% - Accent6 4 5 2 6" xfId="34189" xr:uid="{00000000-0005-0000-0000-00003C740000}"/>
    <cellStyle name="40% - Accent6 4 5 2 7" xfId="34190" xr:uid="{00000000-0005-0000-0000-00003D740000}"/>
    <cellStyle name="40% - Accent6 4 5 2 8" xfId="34191" xr:uid="{00000000-0005-0000-0000-00003E740000}"/>
    <cellStyle name="40% - Accent6 4 5 2 9" xfId="34192" xr:uid="{00000000-0005-0000-0000-00003F740000}"/>
    <cellStyle name="40% - Accent6 4 5 2_OATT calc" xfId="34193" xr:uid="{00000000-0005-0000-0000-000040740000}"/>
    <cellStyle name="40% - Accent6 4 5 3" xfId="5653" xr:uid="{00000000-0005-0000-0000-000041740000}"/>
    <cellStyle name="40% - Accent6 4 5 3 2" xfId="34194" xr:uid="{00000000-0005-0000-0000-000042740000}"/>
    <cellStyle name="40% - Accent6 4 5 3 2 2" xfId="34195" xr:uid="{00000000-0005-0000-0000-000043740000}"/>
    <cellStyle name="40% - Accent6 4 5 3 2 3" xfId="34196" xr:uid="{00000000-0005-0000-0000-000044740000}"/>
    <cellStyle name="40% - Accent6 4 5 3 2_OATT calc" xfId="34197" xr:uid="{00000000-0005-0000-0000-000045740000}"/>
    <cellStyle name="40% - Accent6 4 5 3 3" xfId="34198" xr:uid="{00000000-0005-0000-0000-000046740000}"/>
    <cellStyle name="40% - Accent6 4 5 3 4" xfId="34199" xr:uid="{00000000-0005-0000-0000-000047740000}"/>
    <cellStyle name="40% - Accent6 4 5 3 5" xfId="34200" xr:uid="{00000000-0005-0000-0000-000048740000}"/>
    <cellStyle name="40% - Accent6 4 5 3_OATT calc" xfId="34201" xr:uid="{00000000-0005-0000-0000-000049740000}"/>
    <cellStyle name="40% - Accent6 4 5 4" xfId="34202" xr:uid="{00000000-0005-0000-0000-00004A740000}"/>
    <cellStyle name="40% - Accent6 4 5 4 2" xfId="34203" xr:uid="{00000000-0005-0000-0000-00004B740000}"/>
    <cellStyle name="40% - Accent6 4 5 4 2 2" xfId="34204" xr:uid="{00000000-0005-0000-0000-00004C740000}"/>
    <cellStyle name="40% - Accent6 4 5 4 2 3" xfId="34205" xr:uid="{00000000-0005-0000-0000-00004D740000}"/>
    <cellStyle name="40% - Accent6 4 5 4 2_OATT calc" xfId="34206" xr:uid="{00000000-0005-0000-0000-00004E740000}"/>
    <cellStyle name="40% - Accent6 4 5 4 3" xfId="34207" xr:uid="{00000000-0005-0000-0000-00004F740000}"/>
    <cellStyle name="40% - Accent6 4 5 4 4" xfId="34208" xr:uid="{00000000-0005-0000-0000-000050740000}"/>
    <cellStyle name="40% - Accent6 4 5 4_OATT calc" xfId="34209" xr:uid="{00000000-0005-0000-0000-000051740000}"/>
    <cellStyle name="40% - Accent6 4 5 5" xfId="34210" xr:uid="{00000000-0005-0000-0000-000052740000}"/>
    <cellStyle name="40% - Accent6 4 5 5 2" xfId="34211" xr:uid="{00000000-0005-0000-0000-000053740000}"/>
    <cellStyle name="40% - Accent6 4 5 5 3" xfId="34212" xr:uid="{00000000-0005-0000-0000-000054740000}"/>
    <cellStyle name="40% - Accent6 4 5 5_OATT calc" xfId="34213" xr:uid="{00000000-0005-0000-0000-000055740000}"/>
    <cellStyle name="40% - Accent6 4 5 6" xfId="34214" xr:uid="{00000000-0005-0000-0000-000056740000}"/>
    <cellStyle name="40% - Accent6 4 5 7" xfId="34215" xr:uid="{00000000-0005-0000-0000-000057740000}"/>
    <cellStyle name="40% - Accent6 4 5 8" xfId="34216" xr:uid="{00000000-0005-0000-0000-000058740000}"/>
    <cellStyle name="40% - Accent6 4 5 9" xfId="34217" xr:uid="{00000000-0005-0000-0000-000059740000}"/>
    <cellStyle name="40% - Accent6 4 5_OATT calc" xfId="34218" xr:uid="{00000000-0005-0000-0000-00005A740000}"/>
    <cellStyle name="40% - Accent6 4 6" xfId="4266" xr:uid="{00000000-0005-0000-0000-00005B740000}"/>
    <cellStyle name="40% - Accent6 4 6 10" xfId="34219" xr:uid="{00000000-0005-0000-0000-00005C740000}"/>
    <cellStyle name="40% - Accent6 4 6 11" xfId="34220" xr:uid="{00000000-0005-0000-0000-00005D740000}"/>
    <cellStyle name="40% - Accent6 4 6 2" xfId="34221" xr:uid="{00000000-0005-0000-0000-00005E740000}"/>
    <cellStyle name="40% - Accent6 4 6 2 2" xfId="34222" xr:uid="{00000000-0005-0000-0000-00005F740000}"/>
    <cellStyle name="40% - Accent6 4 6 2 2 2" xfId="34223" xr:uid="{00000000-0005-0000-0000-000060740000}"/>
    <cellStyle name="40% - Accent6 4 6 2 2 3" xfId="34224" xr:uid="{00000000-0005-0000-0000-000061740000}"/>
    <cellStyle name="40% - Accent6 4 6 2 2_OATT calc" xfId="34225" xr:uid="{00000000-0005-0000-0000-000062740000}"/>
    <cellStyle name="40% - Accent6 4 6 2 3" xfId="34226" xr:uid="{00000000-0005-0000-0000-000063740000}"/>
    <cellStyle name="40% - Accent6 4 6 2 4" xfId="34227" xr:uid="{00000000-0005-0000-0000-000064740000}"/>
    <cellStyle name="40% - Accent6 4 6 2 5" xfId="34228" xr:uid="{00000000-0005-0000-0000-000065740000}"/>
    <cellStyle name="40% - Accent6 4 6 2_OATT calc" xfId="34229" xr:uid="{00000000-0005-0000-0000-000066740000}"/>
    <cellStyle name="40% - Accent6 4 6 3" xfId="34230" xr:uid="{00000000-0005-0000-0000-000067740000}"/>
    <cellStyle name="40% - Accent6 4 6 3 2" xfId="34231" xr:uid="{00000000-0005-0000-0000-000068740000}"/>
    <cellStyle name="40% - Accent6 4 6 3 2 2" xfId="34232" xr:uid="{00000000-0005-0000-0000-000069740000}"/>
    <cellStyle name="40% - Accent6 4 6 3 2 3" xfId="34233" xr:uid="{00000000-0005-0000-0000-00006A740000}"/>
    <cellStyle name="40% - Accent6 4 6 3 2_OATT calc" xfId="34234" xr:uid="{00000000-0005-0000-0000-00006B740000}"/>
    <cellStyle name="40% - Accent6 4 6 3 3" xfId="34235" xr:uid="{00000000-0005-0000-0000-00006C740000}"/>
    <cellStyle name="40% - Accent6 4 6 3 4" xfId="34236" xr:uid="{00000000-0005-0000-0000-00006D740000}"/>
    <cellStyle name="40% - Accent6 4 6 3_OATT calc" xfId="34237" xr:uid="{00000000-0005-0000-0000-00006E740000}"/>
    <cellStyle name="40% - Accent6 4 6 4" xfId="34238" xr:uid="{00000000-0005-0000-0000-00006F740000}"/>
    <cellStyle name="40% - Accent6 4 6 4 2" xfId="34239" xr:uid="{00000000-0005-0000-0000-000070740000}"/>
    <cellStyle name="40% - Accent6 4 6 4 3" xfId="34240" xr:uid="{00000000-0005-0000-0000-000071740000}"/>
    <cellStyle name="40% - Accent6 4 6 4_OATT calc" xfId="34241" xr:uid="{00000000-0005-0000-0000-000072740000}"/>
    <cellStyle name="40% - Accent6 4 6 5" xfId="34242" xr:uid="{00000000-0005-0000-0000-000073740000}"/>
    <cellStyle name="40% - Accent6 4 6 6" xfId="34243" xr:uid="{00000000-0005-0000-0000-000074740000}"/>
    <cellStyle name="40% - Accent6 4 6 7" xfId="34244" xr:uid="{00000000-0005-0000-0000-000075740000}"/>
    <cellStyle name="40% - Accent6 4 6 8" xfId="34245" xr:uid="{00000000-0005-0000-0000-000076740000}"/>
    <cellStyle name="40% - Accent6 4 6 9" xfId="34246" xr:uid="{00000000-0005-0000-0000-000077740000}"/>
    <cellStyle name="40% - Accent6 4 6_OATT calc" xfId="34247" xr:uid="{00000000-0005-0000-0000-000078740000}"/>
    <cellStyle name="40% - Accent6 4 7" xfId="5163" xr:uid="{00000000-0005-0000-0000-000079740000}"/>
    <cellStyle name="40% - Accent6 4 7 2" xfId="34248" xr:uid="{00000000-0005-0000-0000-00007A740000}"/>
    <cellStyle name="40% - Accent6 4 7 2 2" xfId="34249" xr:uid="{00000000-0005-0000-0000-00007B740000}"/>
    <cellStyle name="40% - Accent6 4 7 2 3" xfId="34250" xr:uid="{00000000-0005-0000-0000-00007C740000}"/>
    <cellStyle name="40% - Accent6 4 7 2_OATT calc" xfId="34251" xr:uid="{00000000-0005-0000-0000-00007D740000}"/>
    <cellStyle name="40% - Accent6 4 7 3" xfId="34252" xr:uid="{00000000-0005-0000-0000-00007E740000}"/>
    <cellStyle name="40% - Accent6 4 7 4" xfId="34253" xr:uid="{00000000-0005-0000-0000-00007F740000}"/>
    <cellStyle name="40% - Accent6 4 7 5" xfId="34254" xr:uid="{00000000-0005-0000-0000-000080740000}"/>
    <cellStyle name="40% - Accent6 4 7_OATT calc" xfId="34255" xr:uid="{00000000-0005-0000-0000-000081740000}"/>
    <cellStyle name="40% - Accent6 4 8" xfId="2967" xr:uid="{00000000-0005-0000-0000-000082740000}"/>
    <cellStyle name="40% - Accent6 4 8 2" xfId="34256" xr:uid="{00000000-0005-0000-0000-000083740000}"/>
    <cellStyle name="40% - Accent6 4 8 2 2" xfId="34257" xr:uid="{00000000-0005-0000-0000-000084740000}"/>
    <cellStyle name="40% - Accent6 4 8 2 3" xfId="34258" xr:uid="{00000000-0005-0000-0000-000085740000}"/>
    <cellStyle name="40% - Accent6 4 8 2_OATT calc" xfId="34259" xr:uid="{00000000-0005-0000-0000-000086740000}"/>
    <cellStyle name="40% - Accent6 4 8 3" xfId="34260" xr:uid="{00000000-0005-0000-0000-000087740000}"/>
    <cellStyle name="40% - Accent6 4 8 4" xfId="34261" xr:uid="{00000000-0005-0000-0000-000088740000}"/>
    <cellStyle name="40% - Accent6 4 8_OATT calc" xfId="34262" xr:uid="{00000000-0005-0000-0000-000089740000}"/>
    <cellStyle name="40% - Accent6 4 9" xfId="34263" xr:uid="{00000000-0005-0000-0000-00008A740000}"/>
    <cellStyle name="40% - Accent6 4 9 2" xfId="34264" xr:uid="{00000000-0005-0000-0000-00008B740000}"/>
    <cellStyle name="40% - Accent6 4 9 3" xfId="34265" xr:uid="{00000000-0005-0000-0000-00008C740000}"/>
    <cellStyle name="40% - Accent6 4 9_OATT calc" xfId="34266" xr:uid="{00000000-0005-0000-0000-00008D740000}"/>
    <cellStyle name="40% - Accent6 4_OATT calc" xfId="34267" xr:uid="{00000000-0005-0000-0000-00008E740000}"/>
    <cellStyle name="40% - Accent6 5" xfId="3043" xr:uid="{00000000-0005-0000-0000-00008F740000}"/>
    <cellStyle name="40% - Accent6 5 10" xfId="34268" xr:uid="{00000000-0005-0000-0000-000090740000}"/>
    <cellStyle name="40% - Accent6 5 11" xfId="34269" xr:uid="{00000000-0005-0000-0000-000091740000}"/>
    <cellStyle name="40% - Accent6 5 12" xfId="34270" xr:uid="{00000000-0005-0000-0000-000092740000}"/>
    <cellStyle name="40% - Accent6 5 13" xfId="34271" xr:uid="{00000000-0005-0000-0000-000093740000}"/>
    <cellStyle name="40% - Accent6 5 14" xfId="34272" xr:uid="{00000000-0005-0000-0000-000094740000}"/>
    <cellStyle name="40% - Accent6 5 2" xfId="3168" xr:uid="{00000000-0005-0000-0000-000095740000}"/>
    <cellStyle name="40% - Accent6 5 2 10" xfId="34273" xr:uid="{00000000-0005-0000-0000-000096740000}"/>
    <cellStyle name="40% - Accent6 5 2 11" xfId="34274" xr:uid="{00000000-0005-0000-0000-000097740000}"/>
    <cellStyle name="40% - Accent6 5 2 12" xfId="34275" xr:uid="{00000000-0005-0000-0000-000098740000}"/>
    <cellStyle name="40% - Accent6 5 2 2" xfId="3756" xr:uid="{00000000-0005-0000-0000-000099740000}"/>
    <cellStyle name="40% - Accent6 5 2 2 10" xfId="34276" xr:uid="{00000000-0005-0000-0000-00009A740000}"/>
    <cellStyle name="40% - Accent6 5 2 2 11" xfId="34277" xr:uid="{00000000-0005-0000-0000-00009B740000}"/>
    <cellStyle name="40% - Accent6 5 2 2 2" xfId="4857" xr:uid="{00000000-0005-0000-0000-00009C740000}"/>
    <cellStyle name="40% - Accent6 5 2 2 2 10" xfId="34278" xr:uid="{00000000-0005-0000-0000-00009D740000}"/>
    <cellStyle name="40% - Accent6 5 2 2 2 11" xfId="34279" xr:uid="{00000000-0005-0000-0000-00009E740000}"/>
    <cellStyle name="40% - Accent6 5 2 2 2 2" xfId="34280" xr:uid="{00000000-0005-0000-0000-00009F740000}"/>
    <cellStyle name="40% - Accent6 5 2 2 2 2 2" xfId="34281" xr:uid="{00000000-0005-0000-0000-0000A0740000}"/>
    <cellStyle name="40% - Accent6 5 2 2 2 2 2 2" xfId="34282" xr:uid="{00000000-0005-0000-0000-0000A1740000}"/>
    <cellStyle name="40% - Accent6 5 2 2 2 2 2 3" xfId="34283" xr:uid="{00000000-0005-0000-0000-0000A2740000}"/>
    <cellStyle name="40% - Accent6 5 2 2 2 2 2_OATT calc" xfId="34284" xr:uid="{00000000-0005-0000-0000-0000A3740000}"/>
    <cellStyle name="40% - Accent6 5 2 2 2 2 3" xfId="34285" xr:uid="{00000000-0005-0000-0000-0000A4740000}"/>
    <cellStyle name="40% - Accent6 5 2 2 2 2 4" xfId="34286" xr:uid="{00000000-0005-0000-0000-0000A5740000}"/>
    <cellStyle name="40% - Accent6 5 2 2 2 2 5" xfId="34287" xr:uid="{00000000-0005-0000-0000-0000A6740000}"/>
    <cellStyle name="40% - Accent6 5 2 2 2 2_OATT calc" xfId="34288" xr:uid="{00000000-0005-0000-0000-0000A7740000}"/>
    <cellStyle name="40% - Accent6 5 2 2 2 3" xfId="34289" xr:uid="{00000000-0005-0000-0000-0000A8740000}"/>
    <cellStyle name="40% - Accent6 5 2 2 2 3 2" xfId="34290" xr:uid="{00000000-0005-0000-0000-0000A9740000}"/>
    <cellStyle name="40% - Accent6 5 2 2 2 3 2 2" xfId="34291" xr:uid="{00000000-0005-0000-0000-0000AA740000}"/>
    <cellStyle name="40% - Accent6 5 2 2 2 3 2 3" xfId="34292" xr:uid="{00000000-0005-0000-0000-0000AB740000}"/>
    <cellStyle name="40% - Accent6 5 2 2 2 3 2_OATT calc" xfId="34293" xr:uid="{00000000-0005-0000-0000-0000AC740000}"/>
    <cellStyle name="40% - Accent6 5 2 2 2 3 3" xfId="34294" xr:uid="{00000000-0005-0000-0000-0000AD740000}"/>
    <cellStyle name="40% - Accent6 5 2 2 2 3 4" xfId="34295" xr:uid="{00000000-0005-0000-0000-0000AE740000}"/>
    <cellStyle name="40% - Accent6 5 2 2 2 3_OATT calc" xfId="34296" xr:uid="{00000000-0005-0000-0000-0000AF740000}"/>
    <cellStyle name="40% - Accent6 5 2 2 2 4" xfId="34297" xr:uid="{00000000-0005-0000-0000-0000B0740000}"/>
    <cellStyle name="40% - Accent6 5 2 2 2 4 2" xfId="34298" xr:uid="{00000000-0005-0000-0000-0000B1740000}"/>
    <cellStyle name="40% - Accent6 5 2 2 2 4 3" xfId="34299" xr:uid="{00000000-0005-0000-0000-0000B2740000}"/>
    <cellStyle name="40% - Accent6 5 2 2 2 4_OATT calc" xfId="34300" xr:uid="{00000000-0005-0000-0000-0000B3740000}"/>
    <cellStyle name="40% - Accent6 5 2 2 2 5" xfId="34301" xr:uid="{00000000-0005-0000-0000-0000B4740000}"/>
    <cellStyle name="40% - Accent6 5 2 2 2 6" xfId="34302" xr:uid="{00000000-0005-0000-0000-0000B5740000}"/>
    <cellStyle name="40% - Accent6 5 2 2 2 7" xfId="34303" xr:uid="{00000000-0005-0000-0000-0000B6740000}"/>
    <cellStyle name="40% - Accent6 5 2 2 2 8" xfId="34304" xr:uid="{00000000-0005-0000-0000-0000B7740000}"/>
    <cellStyle name="40% - Accent6 5 2 2 2 9" xfId="34305" xr:uid="{00000000-0005-0000-0000-0000B8740000}"/>
    <cellStyle name="40% - Accent6 5 2 2 2_OATT calc" xfId="34306" xr:uid="{00000000-0005-0000-0000-0000B9740000}"/>
    <cellStyle name="40% - Accent6 5 2 2 3" xfId="5816" xr:uid="{00000000-0005-0000-0000-0000BA740000}"/>
    <cellStyle name="40% - Accent6 5 2 2 3 2" xfId="34307" xr:uid="{00000000-0005-0000-0000-0000BB740000}"/>
    <cellStyle name="40% - Accent6 5 2 2 3 2 2" xfId="34308" xr:uid="{00000000-0005-0000-0000-0000BC740000}"/>
    <cellStyle name="40% - Accent6 5 2 2 3 2 3" xfId="34309" xr:uid="{00000000-0005-0000-0000-0000BD740000}"/>
    <cellStyle name="40% - Accent6 5 2 2 3 2_OATT calc" xfId="34310" xr:uid="{00000000-0005-0000-0000-0000BE740000}"/>
    <cellStyle name="40% - Accent6 5 2 2 3 3" xfId="34311" xr:uid="{00000000-0005-0000-0000-0000BF740000}"/>
    <cellStyle name="40% - Accent6 5 2 2 3 4" xfId="34312" xr:uid="{00000000-0005-0000-0000-0000C0740000}"/>
    <cellStyle name="40% - Accent6 5 2 2 3 5" xfId="34313" xr:uid="{00000000-0005-0000-0000-0000C1740000}"/>
    <cellStyle name="40% - Accent6 5 2 2 3_OATT calc" xfId="34314" xr:uid="{00000000-0005-0000-0000-0000C2740000}"/>
    <cellStyle name="40% - Accent6 5 2 2 4" xfId="34315" xr:uid="{00000000-0005-0000-0000-0000C3740000}"/>
    <cellStyle name="40% - Accent6 5 2 2 4 2" xfId="34316" xr:uid="{00000000-0005-0000-0000-0000C4740000}"/>
    <cellStyle name="40% - Accent6 5 2 2 4 2 2" xfId="34317" xr:uid="{00000000-0005-0000-0000-0000C5740000}"/>
    <cellStyle name="40% - Accent6 5 2 2 4 2 3" xfId="34318" xr:uid="{00000000-0005-0000-0000-0000C6740000}"/>
    <cellStyle name="40% - Accent6 5 2 2 4 2_OATT calc" xfId="34319" xr:uid="{00000000-0005-0000-0000-0000C7740000}"/>
    <cellStyle name="40% - Accent6 5 2 2 4 3" xfId="34320" xr:uid="{00000000-0005-0000-0000-0000C8740000}"/>
    <cellStyle name="40% - Accent6 5 2 2 4 4" xfId="34321" xr:uid="{00000000-0005-0000-0000-0000C9740000}"/>
    <cellStyle name="40% - Accent6 5 2 2 4_OATT calc" xfId="34322" xr:uid="{00000000-0005-0000-0000-0000CA740000}"/>
    <cellStyle name="40% - Accent6 5 2 2 5" xfId="34323" xr:uid="{00000000-0005-0000-0000-0000CB740000}"/>
    <cellStyle name="40% - Accent6 5 2 2 5 2" xfId="34324" xr:uid="{00000000-0005-0000-0000-0000CC740000}"/>
    <cellStyle name="40% - Accent6 5 2 2 5 3" xfId="34325" xr:uid="{00000000-0005-0000-0000-0000CD740000}"/>
    <cellStyle name="40% - Accent6 5 2 2 5_OATT calc" xfId="34326" xr:uid="{00000000-0005-0000-0000-0000CE740000}"/>
    <cellStyle name="40% - Accent6 5 2 2 6" xfId="34327" xr:uid="{00000000-0005-0000-0000-0000CF740000}"/>
    <cellStyle name="40% - Accent6 5 2 2 7" xfId="34328" xr:uid="{00000000-0005-0000-0000-0000D0740000}"/>
    <cellStyle name="40% - Accent6 5 2 2 8" xfId="34329" xr:uid="{00000000-0005-0000-0000-0000D1740000}"/>
    <cellStyle name="40% - Accent6 5 2 2 9" xfId="34330" xr:uid="{00000000-0005-0000-0000-0000D2740000}"/>
    <cellStyle name="40% - Accent6 5 2 2_OATT calc" xfId="34331" xr:uid="{00000000-0005-0000-0000-0000D3740000}"/>
    <cellStyle name="40% - Accent6 5 2 3" xfId="4439" xr:uid="{00000000-0005-0000-0000-0000D4740000}"/>
    <cellStyle name="40% - Accent6 5 2 3 10" xfId="34332" xr:uid="{00000000-0005-0000-0000-0000D5740000}"/>
    <cellStyle name="40% - Accent6 5 2 3 11" xfId="34333" xr:uid="{00000000-0005-0000-0000-0000D6740000}"/>
    <cellStyle name="40% - Accent6 5 2 3 2" xfId="34334" xr:uid="{00000000-0005-0000-0000-0000D7740000}"/>
    <cellStyle name="40% - Accent6 5 2 3 2 2" xfId="34335" xr:uid="{00000000-0005-0000-0000-0000D8740000}"/>
    <cellStyle name="40% - Accent6 5 2 3 2 2 2" xfId="34336" xr:uid="{00000000-0005-0000-0000-0000D9740000}"/>
    <cellStyle name="40% - Accent6 5 2 3 2 2 3" xfId="34337" xr:uid="{00000000-0005-0000-0000-0000DA740000}"/>
    <cellStyle name="40% - Accent6 5 2 3 2 2_OATT calc" xfId="34338" xr:uid="{00000000-0005-0000-0000-0000DB740000}"/>
    <cellStyle name="40% - Accent6 5 2 3 2 3" xfId="34339" xr:uid="{00000000-0005-0000-0000-0000DC740000}"/>
    <cellStyle name="40% - Accent6 5 2 3 2 4" xfId="34340" xr:uid="{00000000-0005-0000-0000-0000DD740000}"/>
    <cellStyle name="40% - Accent6 5 2 3 2 5" xfId="34341" xr:uid="{00000000-0005-0000-0000-0000DE740000}"/>
    <cellStyle name="40% - Accent6 5 2 3 2_OATT calc" xfId="34342" xr:uid="{00000000-0005-0000-0000-0000DF740000}"/>
    <cellStyle name="40% - Accent6 5 2 3 3" xfId="34343" xr:uid="{00000000-0005-0000-0000-0000E0740000}"/>
    <cellStyle name="40% - Accent6 5 2 3 3 2" xfId="34344" xr:uid="{00000000-0005-0000-0000-0000E1740000}"/>
    <cellStyle name="40% - Accent6 5 2 3 3 2 2" xfId="34345" xr:uid="{00000000-0005-0000-0000-0000E2740000}"/>
    <cellStyle name="40% - Accent6 5 2 3 3 2 3" xfId="34346" xr:uid="{00000000-0005-0000-0000-0000E3740000}"/>
    <cellStyle name="40% - Accent6 5 2 3 3 2_OATT calc" xfId="34347" xr:uid="{00000000-0005-0000-0000-0000E4740000}"/>
    <cellStyle name="40% - Accent6 5 2 3 3 3" xfId="34348" xr:uid="{00000000-0005-0000-0000-0000E5740000}"/>
    <cellStyle name="40% - Accent6 5 2 3 3 4" xfId="34349" xr:uid="{00000000-0005-0000-0000-0000E6740000}"/>
    <cellStyle name="40% - Accent6 5 2 3 3_OATT calc" xfId="34350" xr:uid="{00000000-0005-0000-0000-0000E7740000}"/>
    <cellStyle name="40% - Accent6 5 2 3 4" xfId="34351" xr:uid="{00000000-0005-0000-0000-0000E8740000}"/>
    <cellStyle name="40% - Accent6 5 2 3 4 2" xfId="34352" xr:uid="{00000000-0005-0000-0000-0000E9740000}"/>
    <cellStyle name="40% - Accent6 5 2 3 4 3" xfId="34353" xr:uid="{00000000-0005-0000-0000-0000EA740000}"/>
    <cellStyle name="40% - Accent6 5 2 3 4_OATT calc" xfId="34354" xr:uid="{00000000-0005-0000-0000-0000EB740000}"/>
    <cellStyle name="40% - Accent6 5 2 3 5" xfId="34355" xr:uid="{00000000-0005-0000-0000-0000EC740000}"/>
    <cellStyle name="40% - Accent6 5 2 3 6" xfId="34356" xr:uid="{00000000-0005-0000-0000-0000ED740000}"/>
    <cellStyle name="40% - Accent6 5 2 3 7" xfId="34357" xr:uid="{00000000-0005-0000-0000-0000EE740000}"/>
    <cellStyle name="40% - Accent6 5 2 3 8" xfId="34358" xr:uid="{00000000-0005-0000-0000-0000EF740000}"/>
    <cellStyle name="40% - Accent6 5 2 3 9" xfId="34359" xr:uid="{00000000-0005-0000-0000-0000F0740000}"/>
    <cellStyle name="40% - Accent6 5 2 3_OATT calc" xfId="34360" xr:uid="{00000000-0005-0000-0000-0000F1740000}"/>
    <cellStyle name="40% - Accent6 5 2 4" xfId="5339" xr:uid="{00000000-0005-0000-0000-0000F2740000}"/>
    <cellStyle name="40% - Accent6 5 2 4 2" xfId="34361" xr:uid="{00000000-0005-0000-0000-0000F3740000}"/>
    <cellStyle name="40% - Accent6 5 2 4 2 2" xfId="34362" xr:uid="{00000000-0005-0000-0000-0000F4740000}"/>
    <cellStyle name="40% - Accent6 5 2 4 2 3" xfId="34363" xr:uid="{00000000-0005-0000-0000-0000F5740000}"/>
    <cellStyle name="40% - Accent6 5 2 4 2_OATT calc" xfId="34364" xr:uid="{00000000-0005-0000-0000-0000F6740000}"/>
    <cellStyle name="40% - Accent6 5 2 4 3" xfId="34365" xr:uid="{00000000-0005-0000-0000-0000F7740000}"/>
    <cellStyle name="40% - Accent6 5 2 4 4" xfId="34366" xr:uid="{00000000-0005-0000-0000-0000F8740000}"/>
    <cellStyle name="40% - Accent6 5 2 4 5" xfId="34367" xr:uid="{00000000-0005-0000-0000-0000F9740000}"/>
    <cellStyle name="40% - Accent6 5 2 4_OATT calc" xfId="34368" xr:uid="{00000000-0005-0000-0000-0000FA740000}"/>
    <cellStyle name="40% - Accent6 5 2 5" xfId="34369" xr:uid="{00000000-0005-0000-0000-0000FB740000}"/>
    <cellStyle name="40% - Accent6 5 2 5 2" xfId="34370" xr:uid="{00000000-0005-0000-0000-0000FC740000}"/>
    <cellStyle name="40% - Accent6 5 2 5 2 2" xfId="34371" xr:uid="{00000000-0005-0000-0000-0000FD740000}"/>
    <cellStyle name="40% - Accent6 5 2 5 2 3" xfId="34372" xr:uid="{00000000-0005-0000-0000-0000FE740000}"/>
    <cellStyle name="40% - Accent6 5 2 5 2_OATT calc" xfId="34373" xr:uid="{00000000-0005-0000-0000-0000FF740000}"/>
    <cellStyle name="40% - Accent6 5 2 5 3" xfId="34374" xr:uid="{00000000-0005-0000-0000-000000750000}"/>
    <cellStyle name="40% - Accent6 5 2 5 4" xfId="34375" xr:uid="{00000000-0005-0000-0000-000001750000}"/>
    <cellStyle name="40% - Accent6 5 2 5_OATT calc" xfId="34376" xr:uid="{00000000-0005-0000-0000-000002750000}"/>
    <cellStyle name="40% - Accent6 5 2 6" xfId="34377" xr:uid="{00000000-0005-0000-0000-000003750000}"/>
    <cellStyle name="40% - Accent6 5 2 6 2" xfId="34378" xr:uid="{00000000-0005-0000-0000-000004750000}"/>
    <cellStyle name="40% - Accent6 5 2 6 3" xfId="34379" xr:uid="{00000000-0005-0000-0000-000005750000}"/>
    <cellStyle name="40% - Accent6 5 2 6_OATT calc" xfId="34380" xr:uid="{00000000-0005-0000-0000-000006750000}"/>
    <cellStyle name="40% - Accent6 5 2 7" xfId="34381" xr:uid="{00000000-0005-0000-0000-000007750000}"/>
    <cellStyle name="40% - Accent6 5 2 8" xfId="34382" xr:uid="{00000000-0005-0000-0000-000008750000}"/>
    <cellStyle name="40% - Accent6 5 2 9" xfId="34383" xr:uid="{00000000-0005-0000-0000-000009750000}"/>
    <cellStyle name="40% - Accent6 5 2_OATT calc" xfId="34384" xr:uid="{00000000-0005-0000-0000-00000A750000}"/>
    <cellStyle name="40% - Accent6 5 3" xfId="3320" xr:uid="{00000000-0005-0000-0000-00000B750000}"/>
    <cellStyle name="40% - Accent6 5 3 10" xfId="34385" xr:uid="{00000000-0005-0000-0000-00000C750000}"/>
    <cellStyle name="40% - Accent6 5 3 11" xfId="34386" xr:uid="{00000000-0005-0000-0000-00000D750000}"/>
    <cellStyle name="40% - Accent6 5 3 12" xfId="34387" xr:uid="{00000000-0005-0000-0000-00000E750000}"/>
    <cellStyle name="40% - Accent6 5 3 2" xfId="3902" xr:uid="{00000000-0005-0000-0000-00000F750000}"/>
    <cellStyle name="40% - Accent6 5 3 2 10" xfId="34388" xr:uid="{00000000-0005-0000-0000-000010750000}"/>
    <cellStyle name="40% - Accent6 5 3 2 11" xfId="34389" xr:uid="{00000000-0005-0000-0000-000011750000}"/>
    <cellStyle name="40% - Accent6 5 3 2 2" xfId="5003" xr:uid="{00000000-0005-0000-0000-000012750000}"/>
    <cellStyle name="40% - Accent6 5 3 2 2 10" xfId="34390" xr:uid="{00000000-0005-0000-0000-000013750000}"/>
    <cellStyle name="40% - Accent6 5 3 2 2 11" xfId="34391" xr:uid="{00000000-0005-0000-0000-000014750000}"/>
    <cellStyle name="40% - Accent6 5 3 2 2 2" xfId="34392" xr:uid="{00000000-0005-0000-0000-000015750000}"/>
    <cellStyle name="40% - Accent6 5 3 2 2 2 2" xfId="34393" xr:uid="{00000000-0005-0000-0000-000016750000}"/>
    <cellStyle name="40% - Accent6 5 3 2 2 2 2 2" xfId="34394" xr:uid="{00000000-0005-0000-0000-000017750000}"/>
    <cellStyle name="40% - Accent6 5 3 2 2 2 2 3" xfId="34395" xr:uid="{00000000-0005-0000-0000-000018750000}"/>
    <cellStyle name="40% - Accent6 5 3 2 2 2 2_OATT calc" xfId="34396" xr:uid="{00000000-0005-0000-0000-000019750000}"/>
    <cellStyle name="40% - Accent6 5 3 2 2 2 3" xfId="34397" xr:uid="{00000000-0005-0000-0000-00001A750000}"/>
    <cellStyle name="40% - Accent6 5 3 2 2 2 4" xfId="34398" xr:uid="{00000000-0005-0000-0000-00001B750000}"/>
    <cellStyle name="40% - Accent6 5 3 2 2 2 5" xfId="34399" xr:uid="{00000000-0005-0000-0000-00001C750000}"/>
    <cellStyle name="40% - Accent6 5 3 2 2 2_OATT calc" xfId="34400" xr:uid="{00000000-0005-0000-0000-00001D750000}"/>
    <cellStyle name="40% - Accent6 5 3 2 2 3" xfId="34401" xr:uid="{00000000-0005-0000-0000-00001E750000}"/>
    <cellStyle name="40% - Accent6 5 3 2 2 3 2" xfId="34402" xr:uid="{00000000-0005-0000-0000-00001F750000}"/>
    <cellStyle name="40% - Accent6 5 3 2 2 3 2 2" xfId="34403" xr:uid="{00000000-0005-0000-0000-000020750000}"/>
    <cellStyle name="40% - Accent6 5 3 2 2 3 2 3" xfId="34404" xr:uid="{00000000-0005-0000-0000-000021750000}"/>
    <cellStyle name="40% - Accent6 5 3 2 2 3 2_OATT calc" xfId="34405" xr:uid="{00000000-0005-0000-0000-000022750000}"/>
    <cellStyle name="40% - Accent6 5 3 2 2 3 3" xfId="34406" xr:uid="{00000000-0005-0000-0000-000023750000}"/>
    <cellStyle name="40% - Accent6 5 3 2 2 3 4" xfId="34407" xr:uid="{00000000-0005-0000-0000-000024750000}"/>
    <cellStyle name="40% - Accent6 5 3 2 2 3_OATT calc" xfId="34408" xr:uid="{00000000-0005-0000-0000-000025750000}"/>
    <cellStyle name="40% - Accent6 5 3 2 2 4" xfId="34409" xr:uid="{00000000-0005-0000-0000-000026750000}"/>
    <cellStyle name="40% - Accent6 5 3 2 2 4 2" xfId="34410" xr:uid="{00000000-0005-0000-0000-000027750000}"/>
    <cellStyle name="40% - Accent6 5 3 2 2 4 3" xfId="34411" xr:uid="{00000000-0005-0000-0000-000028750000}"/>
    <cellStyle name="40% - Accent6 5 3 2 2 4_OATT calc" xfId="34412" xr:uid="{00000000-0005-0000-0000-000029750000}"/>
    <cellStyle name="40% - Accent6 5 3 2 2 5" xfId="34413" xr:uid="{00000000-0005-0000-0000-00002A750000}"/>
    <cellStyle name="40% - Accent6 5 3 2 2 6" xfId="34414" xr:uid="{00000000-0005-0000-0000-00002B750000}"/>
    <cellStyle name="40% - Accent6 5 3 2 2 7" xfId="34415" xr:uid="{00000000-0005-0000-0000-00002C750000}"/>
    <cellStyle name="40% - Accent6 5 3 2 2 8" xfId="34416" xr:uid="{00000000-0005-0000-0000-00002D750000}"/>
    <cellStyle name="40% - Accent6 5 3 2 2 9" xfId="34417" xr:uid="{00000000-0005-0000-0000-00002E750000}"/>
    <cellStyle name="40% - Accent6 5 3 2 2_OATT calc" xfId="34418" xr:uid="{00000000-0005-0000-0000-00002F750000}"/>
    <cellStyle name="40% - Accent6 5 3 2 3" xfId="5958" xr:uid="{00000000-0005-0000-0000-000030750000}"/>
    <cellStyle name="40% - Accent6 5 3 2 3 2" xfId="34419" xr:uid="{00000000-0005-0000-0000-000031750000}"/>
    <cellStyle name="40% - Accent6 5 3 2 3 2 2" xfId="34420" xr:uid="{00000000-0005-0000-0000-000032750000}"/>
    <cellStyle name="40% - Accent6 5 3 2 3 2 3" xfId="34421" xr:uid="{00000000-0005-0000-0000-000033750000}"/>
    <cellStyle name="40% - Accent6 5 3 2 3 2_OATT calc" xfId="34422" xr:uid="{00000000-0005-0000-0000-000034750000}"/>
    <cellStyle name="40% - Accent6 5 3 2 3 3" xfId="34423" xr:uid="{00000000-0005-0000-0000-000035750000}"/>
    <cellStyle name="40% - Accent6 5 3 2 3 4" xfId="34424" xr:uid="{00000000-0005-0000-0000-000036750000}"/>
    <cellStyle name="40% - Accent6 5 3 2 3 5" xfId="34425" xr:uid="{00000000-0005-0000-0000-000037750000}"/>
    <cellStyle name="40% - Accent6 5 3 2 3_OATT calc" xfId="34426" xr:uid="{00000000-0005-0000-0000-000038750000}"/>
    <cellStyle name="40% - Accent6 5 3 2 4" xfId="34427" xr:uid="{00000000-0005-0000-0000-000039750000}"/>
    <cellStyle name="40% - Accent6 5 3 2 4 2" xfId="34428" xr:uid="{00000000-0005-0000-0000-00003A750000}"/>
    <cellStyle name="40% - Accent6 5 3 2 4 2 2" xfId="34429" xr:uid="{00000000-0005-0000-0000-00003B750000}"/>
    <cellStyle name="40% - Accent6 5 3 2 4 2 3" xfId="34430" xr:uid="{00000000-0005-0000-0000-00003C750000}"/>
    <cellStyle name="40% - Accent6 5 3 2 4 2_OATT calc" xfId="34431" xr:uid="{00000000-0005-0000-0000-00003D750000}"/>
    <cellStyle name="40% - Accent6 5 3 2 4 3" xfId="34432" xr:uid="{00000000-0005-0000-0000-00003E750000}"/>
    <cellStyle name="40% - Accent6 5 3 2 4 4" xfId="34433" xr:uid="{00000000-0005-0000-0000-00003F750000}"/>
    <cellStyle name="40% - Accent6 5 3 2 4_OATT calc" xfId="34434" xr:uid="{00000000-0005-0000-0000-000040750000}"/>
    <cellStyle name="40% - Accent6 5 3 2 5" xfId="34435" xr:uid="{00000000-0005-0000-0000-000041750000}"/>
    <cellStyle name="40% - Accent6 5 3 2 5 2" xfId="34436" xr:uid="{00000000-0005-0000-0000-000042750000}"/>
    <cellStyle name="40% - Accent6 5 3 2 5 3" xfId="34437" xr:uid="{00000000-0005-0000-0000-000043750000}"/>
    <cellStyle name="40% - Accent6 5 3 2 5_OATT calc" xfId="34438" xr:uid="{00000000-0005-0000-0000-000044750000}"/>
    <cellStyle name="40% - Accent6 5 3 2 6" xfId="34439" xr:uid="{00000000-0005-0000-0000-000045750000}"/>
    <cellStyle name="40% - Accent6 5 3 2 7" xfId="34440" xr:uid="{00000000-0005-0000-0000-000046750000}"/>
    <cellStyle name="40% - Accent6 5 3 2 8" xfId="34441" xr:uid="{00000000-0005-0000-0000-000047750000}"/>
    <cellStyle name="40% - Accent6 5 3 2 9" xfId="34442" xr:uid="{00000000-0005-0000-0000-000048750000}"/>
    <cellStyle name="40% - Accent6 5 3 2_OATT calc" xfId="34443" xr:uid="{00000000-0005-0000-0000-000049750000}"/>
    <cellStyle name="40% - Accent6 5 3 3" xfId="4585" xr:uid="{00000000-0005-0000-0000-00004A750000}"/>
    <cellStyle name="40% - Accent6 5 3 3 10" xfId="34444" xr:uid="{00000000-0005-0000-0000-00004B750000}"/>
    <cellStyle name="40% - Accent6 5 3 3 11" xfId="34445" xr:uid="{00000000-0005-0000-0000-00004C750000}"/>
    <cellStyle name="40% - Accent6 5 3 3 2" xfId="34446" xr:uid="{00000000-0005-0000-0000-00004D750000}"/>
    <cellStyle name="40% - Accent6 5 3 3 2 2" xfId="34447" xr:uid="{00000000-0005-0000-0000-00004E750000}"/>
    <cellStyle name="40% - Accent6 5 3 3 2 2 2" xfId="34448" xr:uid="{00000000-0005-0000-0000-00004F750000}"/>
    <cellStyle name="40% - Accent6 5 3 3 2 2 3" xfId="34449" xr:uid="{00000000-0005-0000-0000-000050750000}"/>
    <cellStyle name="40% - Accent6 5 3 3 2 2_OATT calc" xfId="34450" xr:uid="{00000000-0005-0000-0000-000051750000}"/>
    <cellStyle name="40% - Accent6 5 3 3 2 3" xfId="34451" xr:uid="{00000000-0005-0000-0000-000052750000}"/>
    <cellStyle name="40% - Accent6 5 3 3 2 4" xfId="34452" xr:uid="{00000000-0005-0000-0000-000053750000}"/>
    <cellStyle name="40% - Accent6 5 3 3 2 5" xfId="34453" xr:uid="{00000000-0005-0000-0000-000054750000}"/>
    <cellStyle name="40% - Accent6 5 3 3 2_OATT calc" xfId="34454" xr:uid="{00000000-0005-0000-0000-000055750000}"/>
    <cellStyle name="40% - Accent6 5 3 3 3" xfId="34455" xr:uid="{00000000-0005-0000-0000-000056750000}"/>
    <cellStyle name="40% - Accent6 5 3 3 3 2" xfId="34456" xr:uid="{00000000-0005-0000-0000-000057750000}"/>
    <cellStyle name="40% - Accent6 5 3 3 3 2 2" xfId="34457" xr:uid="{00000000-0005-0000-0000-000058750000}"/>
    <cellStyle name="40% - Accent6 5 3 3 3 2 3" xfId="34458" xr:uid="{00000000-0005-0000-0000-000059750000}"/>
    <cellStyle name="40% - Accent6 5 3 3 3 2_OATT calc" xfId="34459" xr:uid="{00000000-0005-0000-0000-00005A750000}"/>
    <cellStyle name="40% - Accent6 5 3 3 3 3" xfId="34460" xr:uid="{00000000-0005-0000-0000-00005B750000}"/>
    <cellStyle name="40% - Accent6 5 3 3 3 4" xfId="34461" xr:uid="{00000000-0005-0000-0000-00005C750000}"/>
    <cellStyle name="40% - Accent6 5 3 3 3_OATT calc" xfId="34462" xr:uid="{00000000-0005-0000-0000-00005D750000}"/>
    <cellStyle name="40% - Accent6 5 3 3 4" xfId="34463" xr:uid="{00000000-0005-0000-0000-00005E750000}"/>
    <cellStyle name="40% - Accent6 5 3 3 4 2" xfId="34464" xr:uid="{00000000-0005-0000-0000-00005F750000}"/>
    <cellStyle name="40% - Accent6 5 3 3 4 3" xfId="34465" xr:uid="{00000000-0005-0000-0000-000060750000}"/>
    <cellStyle name="40% - Accent6 5 3 3 4_OATT calc" xfId="34466" xr:uid="{00000000-0005-0000-0000-000061750000}"/>
    <cellStyle name="40% - Accent6 5 3 3 5" xfId="34467" xr:uid="{00000000-0005-0000-0000-000062750000}"/>
    <cellStyle name="40% - Accent6 5 3 3 6" xfId="34468" xr:uid="{00000000-0005-0000-0000-000063750000}"/>
    <cellStyle name="40% - Accent6 5 3 3 7" xfId="34469" xr:uid="{00000000-0005-0000-0000-000064750000}"/>
    <cellStyle name="40% - Accent6 5 3 3 8" xfId="34470" xr:uid="{00000000-0005-0000-0000-000065750000}"/>
    <cellStyle name="40% - Accent6 5 3 3 9" xfId="34471" xr:uid="{00000000-0005-0000-0000-000066750000}"/>
    <cellStyle name="40% - Accent6 5 3 3_OATT calc" xfId="34472" xr:uid="{00000000-0005-0000-0000-000067750000}"/>
    <cellStyle name="40% - Accent6 5 3 4" xfId="5485" xr:uid="{00000000-0005-0000-0000-000068750000}"/>
    <cellStyle name="40% - Accent6 5 3 4 2" xfId="34473" xr:uid="{00000000-0005-0000-0000-000069750000}"/>
    <cellStyle name="40% - Accent6 5 3 4 2 2" xfId="34474" xr:uid="{00000000-0005-0000-0000-00006A750000}"/>
    <cellStyle name="40% - Accent6 5 3 4 2 3" xfId="34475" xr:uid="{00000000-0005-0000-0000-00006B750000}"/>
    <cellStyle name="40% - Accent6 5 3 4 2_OATT calc" xfId="34476" xr:uid="{00000000-0005-0000-0000-00006C750000}"/>
    <cellStyle name="40% - Accent6 5 3 4 3" xfId="34477" xr:uid="{00000000-0005-0000-0000-00006D750000}"/>
    <cellStyle name="40% - Accent6 5 3 4 4" xfId="34478" xr:uid="{00000000-0005-0000-0000-00006E750000}"/>
    <cellStyle name="40% - Accent6 5 3 4 5" xfId="34479" xr:uid="{00000000-0005-0000-0000-00006F750000}"/>
    <cellStyle name="40% - Accent6 5 3 4_OATT calc" xfId="34480" xr:uid="{00000000-0005-0000-0000-000070750000}"/>
    <cellStyle name="40% - Accent6 5 3 5" xfId="34481" xr:uid="{00000000-0005-0000-0000-000071750000}"/>
    <cellStyle name="40% - Accent6 5 3 5 2" xfId="34482" xr:uid="{00000000-0005-0000-0000-000072750000}"/>
    <cellStyle name="40% - Accent6 5 3 5 2 2" xfId="34483" xr:uid="{00000000-0005-0000-0000-000073750000}"/>
    <cellStyle name="40% - Accent6 5 3 5 2 3" xfId="34484" xr:uid="{00000000-0005-0000-0000-000074750000}"/>
    <cellStyle name="40% - Accent6 5 3 5 2_OATT calc" xfId="34485" xr:uid="{00000000-0005-0000-0000-000075750000}"/>
    <cellStyle name="40% - Accent6 5 3 5 3" xfId="34486" xr:uid="{00000000-0005-0000-0000-000076750000}"/>
    <cellStyle name="40% - Accent6 5 3 5 4" xfId="34487" xr:uid="{00000000-0005-0000-0000-000077750000}"/>
    <cellStyle name="40% - Accent6 5 3 5_OATT calc" xfId="34488" xr:uid="{00000000-0005-0000-0000-000078750000}"/>
    <cellStyle name="40% - Accent6 5 3 6" xfId="34489" xr:uid="{00000000-0005-0000-0000-000079750000}"/>
    <cellStyle name="40% - Accent6 5 3 6 2" xfId="34490" xr:uid="{00000000-0005-0000-0000-00007A750000}"/>
    <cellStyle name="40% - Accent6 5 3 6 3" xfId="34491" xr:uid="{00000000-0005-0000-0000-00007B750000}"/>
    <cellStyle name="40% - Accent6 5 3 6_OATT calc" xfId="34492" xr:uid="{00000000-0005-0000-0000-00007C750000}"/>
    <cellStyle name="40% - Accent6 5 3 7" xfId="34493" xr:uid="{00000000-0005-0000-0000-00007D750000}"/>
    <cellStyle name="40% - Accent6 5 3 8" xfId="34494" xr:uid="{00000000-0005-0000-0000-00007E750000}"/>
    <cellStyle name="40% - Accent6 5 3 9" xfId="34495" xr:uid="{00000000-0005-0000-0000-00007F750000}"/>
    <cellStyle name="40% - Accent6 5 3_OATT calc" xfId="34496" xr:uid="{00000000-0005-0000-0000-000080750000}"/>
    <cellStyle name="40% - Accent6 5 4" xfId="3632" xr:uid="{00000000-0005-0000-0000-000081750000}"/>
    <cellStyle name="40% - Accent6 5 4 10" xfId="34497" xr:uid="{00000000-0005-0000-0000-000082750000}"/>
    <cellStyle name="40% - Accent6 5 4 11" xfId="34498" xr:uid="{00000000-0005-0000-0000-000083750000}"/>
    <cellStyle name="40% - Accent6 5 4 2" xfId="4733" xr:uid="{00000000-0005-0000-0000-000084750000}"/>
    <cellStyle name="40% - Accent6 5 4 2 10" xfId="34499" xr:uid="{00000000-0005-0000-0000-000085750000}"/>
    <cellStyle name="40% - Accent6 5 4 2 11" xfId="34500" xr:uid="{00000000-0005-0000-0000-000086750000}"/>
    <cellStyle name="40% - Accent6 5 4 2 2" xfId="34501" xr:uid="{00000000-0005-0000-0000-000087750000}"/>
    <cellStyle name="40% - Accent6 5 4 2 2 2" xfId="34502" xr:uid="{00000000-0005-0000-0000-000088750000}"/>
    <cellStyle name="40% - Accent6 5 4 2 2 2 2" xfId="34503" xr:uid="{00000000-0005-0000-0000-000089750000}"/>
    <cellStyle name="40% - Accent6 5 4 2 2 2 3" xfId="34504" xr:uid="{00000000-0005-0000-0000-00008A750000}"/>
    <cellStyle name="40% - Accent6 5 4 2 2 2_OATT calc" xfId="34505" xr:uid="{00000000-0005-0000-0000-00008B750000}"/>
    <cellStyle name="40% - Accent6 5 4 2 2 3" xfId="34506" xr:uid="{00000000-0005-0000-0000-00008C750000}"/>
    <cellStyle name="40% - Accent6 5 4 2 2 4" xfId="34507" xr:uid="{00000000-0005-0000-0000-00008D750000}"/>
    <cellStyle name="40% - Accent6 5 4 2 2 5" xfId="34508" xr:uid="{00000000-0005-0000-0000-00008E750000}"/>
    <cellStyle name="40% - Accent6 5 4 2 2_OATT calc" xfId="34509" xr:uid="{00000000-0005-0000-0000-00008F750000}"/>
    <cellStyle name="40% - Accent6 5 4 2 3" xfId="34510" xr:uid="{00000000-0005-0000-0000-000090750000}"/>
    <cellStyle name="40% - Accent6 5 4 2 3 2" xfId="34511" xr:uid="{00000000-0005-0000-0000-000091750000}"/>
    <cellStyle name="40% - Accent6 5 4 2 3 2 2" xfId="34512" xr:uid="{00000000-0005-0000-0000-000092750000}"/>
    <cellStyle name="40% - Accent6 5 4 2 3 2 3" xfId="34513" xr:uid="{00000000-0005-0000-0000-000093750000}"/>
    <cellStyle name="40% - Accent6 5 4 2 3 2_OATT calc" xfId="34514" xr:uid="{00000000-0005-0000-0000-000094750000}"/>
    <cellStyle name="40% - Accent6 5 4 2 3 3" xfId="34515" xr:uid="{00000000-0005-0000-0000-000095750000}"/>
    <cellStyle name="40% - Accent6 5 4 2 3 4" xfId="34516" xr:uid="{00000000-0005-0000-0000-000096750000}"/>
    <cellStyle name="40% - Accent6 5 4 2 3_OATT calc" xfId="34517" xr:uid="{00000000-0005-0000-0000-000097750000}"/>
    <cellStyle name="40% - Accent6 5 4 2 4" xfId="34518" xr:uid="{00000000-0005-0000-0000-000098750000}"/>
    <cellStyle name="40% - Accent6 5 4 2 4 2" xfId="34519" xr:uid="{00000000-0005-0000-0000-000099750000}"/>
    <cellStyle name="40% - Accent6 5 4 2 4 3" xfId="34520" xr:uid="{00000000-0005-0000-0000-00009A750000}"/>
    <cellStyle name="40% - Accent6 5 4 2 4_OATT calc" xfId="34521" xr:uid="{00000000-0005-0000-0000-00009B750000}"/>
    <cellStyle name="40% - Accent6 5 4 2 5" xfId="34522" xr:uid="{00000000-0005-0000-0000-00009C750000}"/>
    <cellStyle name="40% - Accent6 5 4 2 6" xfId="34523" xr:uid="{00000000-0005-0000-0000-00009D750000}"/>
    <cellStyle name="40% - Accent6 5 4 2 7" xfId="34524" xr:uid="{00000000-0005-0000-0000-00009E750000}"/>
    <cellStyle name="40% - Accent6 5 4 2 8" xfId="34525" xr:uid="{00000000-0005-0000-0000-00009F750000}"/>
    <cellStyle name="40% - Accent6 5 4 2 9" xfId="34526" xr:uid="{00000000-0005-0000-0000-0000A0750000}"/>
    <cellStyle name="40% - Accent6 5 4 2_OATT calc" xfId="34527" xr:uid="{00000000-0005-0000-0000-0000A1750000}"/>
    <cellStyle name="40% - Accent6 5 4 3" xfId="5694" xr:uid="{00000000-0005-0000-0000-0000A2750000}"/>
    <cellStyle name="40% - Accent6 5 4 3 2" xfId="34528" xr:uid="{00000000-0005-0000-0000-0000A3750000}"/>
    <cellStyle name="40% - Accent6 5 4 3 2 2" xfId="34529" xr:uid="{00000000-0005-0000-0000-0000A4750000}"/>
    <cellStyle name="40% - Accent6 5 4 3 2 3" xfId="34530" xr:uid="{00000000-0005-0000-0000-0000A5750000}"/>
    <cellStyle name="40% - Accent6 5 4 3 2_OATT calc" xfId="34531" xr:uid="{00000000-0005-0000-0000-0000A6750000}"/>
    <cellStyle name="40% - Accent6 5 4 3 3" xfId="34532" xr:uid="{00000000-0005-0000-0000-0000A7750000}"/>
    <cellStyle name="40% - Accent6 5 4 3 4" xfId="34533" xr:uid="{00000000-0005-0000-0000-0000A8750000}"/>
    <cellStyle name="40% - Accent6 5 4 3 5" xfId="34534" xr:uid="{00000000-0005-0000-0000-0000A9750000}"/>
    <cellStyle name="40% - Accent6 5 4 3_OATT calc" xfId="34535" xr:uid="{00000000-0005-0000-0000-0000AA750000}"/>
    <cellStyle name="40% - Accent6 5 4 4" xfId="34536" xr:uid="{00000000-0005-0000-0000-0000AB750000}"/>
    <cellStyle name="40% - Accent6 5 4 4 2" xfId="34537" xr:uid="{00000000-0005-0000-0000-0000AC750000}"/>
    <cellStyle name="40% - Accent6 5 4 4 2 2" xfId="34538" xr:uid="{00000000-0005-0000-0000-0000AD750000}"/>
    <cellStyle name="40% - Accent6 5 4 4 2 3" xfId="34539" xr:uid="{00000000-0005-0000-0000-0000AE750000}"/>
    <cellStyle name="40% - Accent6 5 4 4 2_OATT calc" xfId="34540" xr:uid="{00000000-0005-0000-0000-0000AF750000}"/>
    <cellStyle name="40% - Accent6 5 4 4 3" xfId="34541" xr:uid="{00000000-0005-0000-0000-0000B0750000}"/>
    <cellStyle name="40% - Accent6 5 4 4 4" xfId="34542" xr:uid="{00000000-0005-0000-0000-0000B1750000}"/>
    <cellStyle name="40% - Accent6 5 4 4_OATT calc" xfId="34543" xr:uid="{00000000-0005-0000-0000-0000B2750000}"/>
    <cellStyle name="40% - Accent6 5 4 5" xfId="34544" xr:uid="{00000000-0005-0000-0000-0000B3750000}"/>
    <cellStyle name="40% - Accent6 5 4 5 2" xfId="34545" xr:uid="{00000000-0005-0000-0000-0000B4750000}"/>
    <cellStyle name="40% - Accent6 5 4 5 3" xfId="34546" xr:uid="{00000000-0005-0000-0000-0000B5750000}"/>
    <cellStyle name="40% - Accent6 5 4 5_OATT calc" xfId="34547" xr:uid="{00000000-0005-0000-0000-0000B6750000}"/>
    <cellStyle name="40% - Accent6 5 4 6" xfId="34548" xr:uid="{00000000-0005-0000-0000-0000B7750000}"/>
    <cellStyle name="40% - Accent6 5 4 7" xfId="34549" xr:uid="{00000000-0005-0000-0000-0000B8750000}"/>
    <cellStyle name="40% - Accent6 5 4 8" xfId="34550" xr:uid="{00000000-0005-0000-0000-0000B9750000}"/>
    <cellStyle name="40% - Accent6 5 4 9" xfId="34551" xr:uid="{00000000-0005-0000-0000-0000BA750000}"/>
    <cellStyle name="40% - Accent6 5 4_OATT calc" xfId="34552" xr:uid="{00000000-0005-0000-0000-0000BB750000}"/>
    <cellStyle name="40% - Accent6 5 5" xfId="4315" xr:uid="{00000000-0005-0000-0000-0000BC750000}"/>
    <cellStyle name="40% - Accent6 5 5 10" xfId="34553" xr:uid="{00000000-0005-0000-0000-0000BD750000}"/>
    <cellStyle name="40% - Accent6 5 5 11" xfId="34554" xr:uid="{00000000-0005-0000-0000-0000BE750000}"/>
    <cellStyle name="40% - Accent6 5 5 2" xfId="34555" xr:uid="{00000000-0005-0000-0000-0000BF750000}"/>
    <cellStyle name="40% - Accent6 5 5 2 2" xfId="34556" xr:uid="{00000000-0005-0000-0000-0000C0750000}"/>
    <cellStyle name="40% - Accent6 5 5 2 2 2" xfId="34557" xr:uid="{00000000-0005-0000-0000-0000C1750000}"/>
    <cellStyle name="40% - Accent6 5 5 2 2 3" xfId="34558" xr:uid="{00000000-0005-0000-0000-0000C2750000}"/>
    <cellStyle name="40% - Accent6 5 5 2 2_OATT calc" xfId="34559" xr:uid="{00000000-0005-0000-0000-0000C3750000}"/>
    <cellStyle name="40% - Accent6 5 5 2 3" xfId="34560" xr:uid="{00000000-0005-0000-0000-0000C4750000}"/>
    <cellStyle name="40% - Accent6 5 5 2 4" xfId="34561" xr:uid="{00000000-0005-0000-0000-0000C5750000}"/>
    <cellStyle name="40% - Accent6 5 5 2 5" xfId="34562" xr:uid="{00000000-0005-0000-0000-0000C6750000}"/>
    <cellStyle name="40% - Accent6 5 5 2_OATT calc" xfId="34563" xr:uid="{00000000-0005-0000-0000-0000C7750000}"/>
    <cellStyle name="40% - Accent6 5 5 3" xfId="34564" xr:uid="{00000000-0005-0000-0000-0000C8750000}"/>
    <cellStyle name="40% - Accent6 5 5 3 2" xfId="34565" xr:uid="{00000000-0005-0000-0000-0000C9750000}"/>
    <cellStyle name="40% - Accent6 5 5 3 2 2" xfId="34566" xr:uid="{00000000-0005-0000-0000-0000CA750000}"/>
    <cellStyle name="40% - Accent6 5 5 3 2 3" xfId="34567" xr:uid="{00000000-0005-0000-0000-0000CB750000}"/>
    <cellStyle name="40% - Accent6 5 5 3 2_OATT calc" xfId="34568" xr:uid="{00000000-0005-0000-0000-0000CC750000}"/>
    <cellStyle name="40% - Accent6 5 5 3 3" xfId="34569" xr:uid="{00000000-0005-0000-0000-0000CD750000}"/>
    <cellStyle name="40% - Accent6 5 5 3 4" xfId="34570" xr:uid="{00000000-0005-0000-0000-0000CE750000}"/>
    <cellStyle name="40% - Accent6 5 5 3_OATT calc" xfId="34571" xr:uid="{00000000-0005-0000-0000-0000CF750000}"/>
    <cellStyle name="40% - Accent6 5 5 4" xfId="34572" xr:uid="{00000000-0005-0000-0000-0000D0750000}"/>
    <cellStyle name="40% - Accent6 5 5 4 2" xfId="34573" xr:uid="{00000000-0005-0000-0000-0000D1750000}"/>
    <cellStyle name="40% - Accent6 5 5 4 3" xfId="34574" xr:uid="{00000000-0005-0000-0000-0000D2750000}"/>
    <cellStyle name="40% - Accent6 5 5 4_OATT calc" xfId="34575" xr:uid="{00000000-0005-0000-0000-0000D3750000}"/>
    <cellStyle name="40% - Accent6 5 5 5" xfId="34576" xr:uid="{00000000-0005-0000-0000-0000D4750000}"/>
    <cellStyle name="40% - Accent6 5 5 6" xfId="34577" xr:uid="{00000000-0005-0000-0000-0000D5750000}"/>
    <cellStyle name="40% - Accent6 5 5 7" xfId="34578" xr:uid="{00000000-0005-0000-0000-0000D6750000}"/>
    <cellStyle name="40% - Accent6 5 5 8" xfId="34579" xr:uid="{00000000-0005-0000-0000-0000D7750000}"/>
    <cellStyle name="40% - Accent6 5 5 9" xfId="34580" xr:uid="{00000000-0005-0000-0000-0000D8750000}"/>
    <cellStyle name="40% - Accent6 5 5_OATT calc" xfId="34581" xr:uid="{00000000-0005-0000-0000-0000D9750000}"/>
    <cellStyle name="40% - Accent6 5 6" xfId="5215" xr:uid="{00000000-0005-0000-0000-0000DA750000}"/>
    <cellStyle name="40% - Accent6 5 6 2" xfId="34582" xr:uid="{00000000-0005-0000-0000-0000DB750000}"/>
    <cellStyle name="40% - Accent6 5 6 2 2" xfId="34583" xr:uid="{00000000-0005-0000-0000-0000DC750000}"/>
    <cellStyle name="40% - Accent6 5 6 2 3" xfId="34584" xr:uid="{00000000-0005-0000-0000-0000DD750000}"/>
    <cellStyle name="40% - Accent6 5 6 2_OATT calc" xfId="34585" xr:uid="{00000000-0005-0000-0000-0000DE750000}"/>
    <cellStyle name="40% - Accent6 5 6 3" xfId="34586" xr:uid="{00000000-0005-0000-0000-0000DF750000}"/>
    <cellStyle name="40% - Accent6 5 6 4" xfId="34587" xr:uid="{00000000-0005-0000-0000-0000E0750000}"/>
    <cellStyle name="40% - Accent6 5 6 5" xfId="34588" xr:uid="{00000000-0005-0000-0000-0000E1750000}"/>
    <cellStyle name="40% - Accent6 5 6_OATT calc" xfId="34589" xr:uid="{00000000-0005-0000-0000-0000E2750000}"/>
    <cellStyle name="40% - Accent6 5 7" xfId="34590" xr:uid="{00000000-0005-0000-0000-0000E3750000}"/>
    <cellStyle name="40% - Accent6 5 7 2" xfId="34591" xr:uid="{00000000-0005-0000-0000-0000E4750000}"/>
    <cellStyle name="40% - Accent6 5 7 2 2" xfId="34592" xr:uid="{00000000-0005-0000-0000-0000E5750000}"/>
    <cellStyle name="40% - Accent6 5 7 2 3" xfId="34593" xr:uid="{00000000-0005-0000-0000-0000E6750000}"/>
    <cellStyle name="40% - Accent6 5 7 2_OATT calc" xfId="34594" xr:uid="{00000000-0005-0000-0000-0000E7750000}"/>
    <cellStyle name="40% - Accent6 5 7 3" xfId="34595" xr:uid="{00000000-0005-0000-0000-0000E8750000}"/>
    <cellStyle name="40% - Accent6 5 7 4" xfId="34596" xr:uid="{00000000-0005-0000-0000-0000E9750000}"/>
    <cellStyle name="40% - Accent6 5 7_OATT calc" xfId="34597" xr:uid="{00000000-0005-0000-0000-0000EA750000}"/>
    <cellStyle name="40% - Accent6 5 8" xfId="34598" xr:uid="{00000000-0005-0000-0000-0000EB750000}"/>
    <cellStyle name="40% - Accent6 5 8 2" xfId="34599" xr:uid="{00000000-0005-0000-0000-0000EC750000}"/>
    <cellStyle name="40% - Accent6 5 8 3" xfId="34600" xr:uid="{00000000-0005-0000-0000-0000ED750000}"/>
    <cellStyle name="40% - Accent6 5 8_OATT calc" xfId="34601" xr:uid="{00000000-0005-0000-0000-0000EE750000}"/>
    <cellStyle name="40% - Accent6 5 9" xfId="34602" xr:uid="{00000000-0005-0000-0000-0000EF750000}"/>
    <cellStyle name="40% - Accent6 5_OATT calc" xfId="34603" xr:uid="{00000000-0005-0000-0000-0000F0750000}"/>
    <cellStyle name="40% - Accent6 6" xfId="3379" xr:uid="{00000000-0005-0000-0000-0000F1750000}"/>
    <cellStyle name="40% - Accent6 6 10" xfId="34604" xr:uid="{00000000-0005-0000-0000-0000F2750000}"/>
    <cellStyle name="40% - Accent6 6 11" xfId="34605" xr:uid="{00000000-0005-0000-0000-0000F3750000}"/>
    <cellStyle name="40% - Accent6 6 12" xfId="34606" xr:uid="{00000000-0005-0000-0000-0000F4750000}"/>
    <cellStyle name="40% - Accent6 6 2" xfId="3962" xr:uid="{00000000-0005-0000-0000-0000F5750000}"/>
    <cellStyle name="40% - Accent6 6 2 10" xfId="34607" xr:uid="{00000000-0005-0000-0000-0000F6750000}"/>
    <cellStyle name="40% - Accent6 6 2 11" xfId="34608" xr:uid="{00000000-0005-0000-0000-0000F7750000}"/>
    <cellStyle name="40% - Accent6 6 2 2" xfId="5063" xr:uid="{00000000-0005-0000-0000-0000F8750000}"/>
    <cellStyle name="40% - Accent6 6 2 2 10" xfId="34609" xr:uid="{00000000-0005-0000-0000-0000F9750000}"/>
    <cellStyle name="40% - Accent6 6 2 2 11" xfId="34610" xr:uid="{00000000-0005-0000-0000-0000FA750000}"/>
    <cellStyle name="40% - Accent6 6 2 2 2" xfId="34611" xr:uid="{00000000-0005-0000-0000-0000FB750000}"/>
    <cellStyle name="40% - Accent6 6 2 2 2 2" xfId="34612" xr:uid="{00000000-0005-0000-0000-0000FC750000}"/>
    <cellStyle name="40% - Accent6 6 2 2 2 2 2" xfId="34613" xr:uid="{00000000-0005-0000-0000-0000FD750000}"/>
    <cellStyle name="40% - Accent6 6 2 2 2 2 3" xfId="34614" xr:uid="{00000000-0005-0000-0000-0000FE750000}"/>
    <cellStyle name="40% - Accent6 6 2 2 2 2_OATT calc" xfId="34615" xr:uid="{00000000-0005-0000-0000-0000FF750000}"/>
    <cellStyle name="40% - Accent6 6 2 2 2 3" xfId="34616" xr:uid="{00000000-0005-0000-0000-000000760000}"/>
    <cellStyle name="40% - Accent6 6 2 2 2 4" xfId="34617" xr:uid="{00000000-0005-0000-0000-000001760000}"/>
    <cellStyle name="40% - Accent6 6 2 2 2 5" xfId="34618" xr:uid="{00000000-0005-0000-0000-000002760000}"/>
    <cellStyle name="40% - Accent6 6 2 2 2_OATT calc" xfId="34619" xr:uid="{00000000-0005-0000-0000-000003760000}"/>
    <cellStyle name="40% - Accent6 6 2 2 3" xfId="34620" xr:uid="{00000000-0005-0000-0000-000004760000}"/>
    <cellStyle name="40% - Accent6 6 2 2 3 2" xfId="34621" xr:uid="{00000000-0005-0000-0000-000005760000}"/>
    <cellStyle name="40% - Accent6 6 2 2 3 2 2" xfId="34622" xr:uid="{00000000-0005-0000-0000-000006760000}"/>
    <cellStyle name="40% - Accent6 6 2 2 3 2 3" xfId="34623" xr:uid="{00000000-0005-0000-0000-000007760000}"/>
    <cellStyle name="40% - Accent6 6 2 2 3 2_OATT calc" xfId="34624" xr:uid="{00000000-0005-0000-0000-000008760000}"/>
    <cellStyle name="40% - Accent6 6 2 2 3 3" xfId="34625" xr:uid="{00000000-0005-0000-0000-000009760000}"/>
    <cellStyle name="40% - Accent6 6 2 2 3 4" xfId="34626" xr:uid="{00000000-0005-0000-0000-00000A760000}"/>
    <cellStyle name="40% - Accent6 6 2 2 3_OATT calc" xfId="34627" xr:uid="{00000000-0005-0000-0000-00000B760000}"/>
    <cellStyle name="40% - Accent6 6 2 2 4" xfId="34628" xr:uid="{00000000-0005-0000-0000-00000C760000}"/>
    <cellStyle name="40% - Accent6 6 2 2 4 2" xfId="34629" xr:uid="{00000000-0005-0000-0000-00000D760000}"/>
    <cellStyle name="40% - Accent6 6 2 2 4 3" xfId="34630" xr:uid="{00000000-0005-0000-0000-00000E760000}"/>
    <cellStyle name="40% - Accent6 6 2 2 4_OATT calc" xfId="34631" xr:uid="{00000000-0005-0000-0000-00000F760000}"/>
    <cellStyle name="40% - Accent6 6 2 2 5" xfId="34632" xr:uid="{00000000-0005-0000-0000-000010760000}"/>
    <cellStyle name="40% - Accent6 6 2 2 6" xfId="34633" xr:uid="{00000000-0005-0000-0000-000011760000}"/>
    <cellStyle name="40% - Accent6 6 2 2 7" xfId="34634" xr:uid="{00000000-0005-0000-0000-000012760000}"/>
    <cellStyle name="40% - Accent6 6 2 2 8" xfId="34635" xr:uid="{00000000-0005-0000-0000-000013760000}"/>
    <cellStyle name="40% - Accent6 6 2 2 9" xfId="34636" xr:uid="{00000000-0005-0000-0000-000014760000}"/>
    <cellStyle name="40% - Accent6 6 2 2_OATT calc" xfId="34637" xr:uid="{00000000-0005-0000-0000-000015760000}"/>
    <cellStyle name="40% - Accent6 6 2 3" xfId="6018" xr:uid="{00000000-0005-0000-0000-000016760000}"/>
    <cellStyle name="40% - Accent6 6 2 3 2" xfId="34638" xr:uid="{00000000-0005-0000-0000-000017760000}"/>
    <cellStyle name="40% - Accent6 6 2 3 2 2" xfId="34639" xr:uid="{00000000-0005-0000-0000-000018760000}"/>
    <cellStyle name="40% - Accent6 6 2 3 2 3" xfId="34640" xr:uid="{00000000-0005-0000-0000-000019760000}"/>
    <cellStyle name="40% - Accent6 6 2 3 2_OATT calc" xfId="34641" xr:uid="{00000000-0005-0000-0000-00001A760000}"/>
    <cellStyle name="40% - Accent6 6 2 3 3" xfId="34642" xr:uid="{00000000-0005-0000-0000-00001B760000}"/>
    <cellStyle name="40% - Accent6 6 2 3 4" xfId="34643" xr:uid="{00000000-0005-0000-0000-00001C760000}"/>
    <cellStyle name="40% - Accent6 6 2 3 5" xfId="34644" xr:uid="{00000000-0005-0000-0000-00001D760000}"/>
    <cellStyle name="40% - Accent6 6 2 3_OATT calc" xfId="34645" xr:uid="{00000000-0005-0000-0000-00001E760000}"/>
    <cellStyle name="40% - Accent6 6 2 4" xfId="34646" xr:uid="{00000000-0005-0000-0000-00001F760000}"/>
    <cellStyle name="40% - Accent6 6 2 4 2" xfId="34647" xr:uid="{00000000-0005-0000-0000-000020760000}"/>
    <cellStyle name="40% - Accent6 6 2 4 2 2" xfId="34648" xr:uid="{00000000-0005-0000-0000-000021760000}"/>
    <cellStyle name="40% - Accent6 6 2 4 2 3" xfId="34649" xr:uid="{00000000-0005-0000-0000-000022760000}"/>
    <cellStyle name="40% - Accent6 6 2 4 2_OATT calc" xfId="34650" xr:uid="{00000000-0005-0000-0000-000023760000}"/>
    <cellStyle name="40% - Accent6 6 2 4 3" xfId="34651" xr:uid="{00000000-0005-0000-0000-000024760000}"/>
    <cellStyle name="40% - Accent6 6 2 4 4" xfId="34652" xr:uid="{00000000-0005-0000-0000-000025760000}"/>
    <cellStyle name="40% - Accent6 6 2 4_OATT calc" xfId="34653" xr:uid="{00000000-0005-0000-0000-000026760000}"/>
    <cellStyle name="40% - Accent6 6 2 5" xfId="34654" xr:uid="{00000000-0005-0000-0000-000027760000}"/>
    <cellStyle name="40% - Accent6 6 2 5 2" xfId="34655" xr:uid="{00000000-0005-0000-0000-000028760000}"/>
    <cellStyle name="40% - Accent6 6 2 5 3" xfId="34656" xr:uid="{00000000-0005-0000-0000-000029760000}"/>
    <cellStyle name="40% - Accent6 6 2 5_OATT calc" xfId="34657" xr:uid="{00000000-0005-0000-0000-00002A760000}"/>
    <cellStyle name="40% - Accent6 6 2 6" xfId="34658" xr:uid="{00000000-0005-0000-0000-00002B760000}"/>
    <cellStyle name="40% - Accent6 6 2 7" xfId="34659" xr:uid="{00000000-0005-0000-0000-00002C760000}"/>
    <cellStyle name="40% - Accent6 6 2 8" xfId="34660" xr:uid="{00000000-0005-0000-0000-00002D760000}"/>
    <cellStyle name="40% - Accent6 6 2 9" xfId="34661" xr:uid="{00000000-0005-0000-0000-00002E760000}"/>
    <cellStyle name="40% - Accent6 6 2_OATT calc" xfId="34662" xr:uid="{00000000-0005-0000-0000-00002F760000}"/>
    <cellStyle name="40% - Accent6 6 3" xfId="4645" xr:uid="{00000000-0005-0000-0000-000030760000}"/>
    <cellStyle name="40% - Accent6 6 3 10" xfId="34663" xr:uid="{00000000-0005-0000-0000-000031760000}"/>
    <cellStyle name="40% - Accent6 6 3 11" xfId="34664" xr:uid="{00000000-0005-0000-0000-000032760000}"/>
    <cellStyle name="40% - Accent6 6 3 2" xfId="34665" xr:uid="{00000000-0005-0000-0000-000033760000}"/>
    <cellStyle name="40% - Accent6 6 3 2 2" xfId="34666" xr:uid="{00000000-0005-0000-0000-000034760000}"/>
    <cellStyle name="40% - Accent6 6 3 2 2 2" xfId="34667" xr:uid="{00000000-0005-0000-0000-000035760000}"/>
    <cellStyle name="40% - Accent6 6 3 2 2 3" xfId="34668" xr:uid="{00000000-0005-0000-0000-000036760000}"/>
    <cellStyle name="40% - Accent6 6 3 2 2_OATT calc" xfId="34669" xr:uid="{00000000-0005-0000-0000-000037760000}"/>
    <cellStyle name="40% - Accent6 6 3 2 3" xfId="34670" xr:uid="{00000000-0005-0000-0000-000038760000}"/>
    <cellStyle name="40% - Accent6 6 3 2 4" xfId="34671" xr:uid="{00000000-0005-0000-0000-000039760000}"/>
    <cellStyle name="40% - Accent6 6 3 2 5" xfId="34672" xr:uid="{00000000-0005-0000-0000-00003A760000}"/>
    <cellStyle name="40% - Accent6 6 3 2_OATT calc" xfId="34673" xr:uid="{00000000-0005-0000-0000-00003B760000}"/>
    <cellStyle name="40% - Accent6 6 3 3" xfId="34674" xr:uid="{00000000-0005-0000-0000-00003C760000}"/>
    <cellStyle name="40% - Accent6 6 3 3 2" xfId="34675" xr:uid="{00000000-0005-0000-0000-00003D760000}"/>
    <cellStyle name="40% - Accent6 6 3 3 2 2" xfId="34676" xr:uid="{00000000-0005-0000-0000-00003E760000}"/>
    <cellStyle name="40% - Accent6 6 3 3 2 3" xfId="34677" xr:uid="{00000000-0005-0000-0000-00003F760000}"/>
    <cellStyle name="40% - Accent6 6 3 3 2_OATT calc" xfId="34678" xr:uid="{00000000-0005-0000-0000-000040760000}"/>
    <cellStyle name="40% - Accent6 6 3 3 3" xfId="34679" xr:uid="{00000000-0005-0000-0000-000041760000}"/>
    <cellStyle name="40% - Accent6 6 3 3 4" xfId="34680" xr:uid="{00000000-0005-0000-0000-000042760000}"/>
    <cellStyle name="40% - Accent6 6 3 3_OATT calc" xfId="34681" xr:uid="{00000000-0005-0000-0000-000043760000}"/>
    <cellStyle name="40% - Accent6 6 3 4" xfId="34682" xr:uid="{00000000-0005-0000-0000-000044760000}"/>
    <cellStyle name="40% - Accent6 6 3 4 2" xfId="34683" xr:uid="{00000000-0005-0000-0000-000045760000}"/>
    <cellStyle name="40% - Accent6 6 3 4 3" xfId="34684" xr:uid="{00000000-0005-0000-0000-000046760000}"/>
    <cellStyle name="40% - Accent6 6 3 4_OATT calc" xfId="34685" xr:uid="{00000000-0005-0000-0000-000047760000}"/>
    <cellStyle name="40% - Accent6 6 3 5" xfId="34686" xr:uid="{00000000-0005-0000-0000-000048760000}"/>
    <cellStyle name="40% - Accent6 6 3 6" xfId="34687" xr:uid="{00000000-0005-0000-0000-000049760000}"/>
    <cellStyle name="40% - Accent6 6 3 7" xfId="34688" xr:uid="{00000000-0005-0000-0000-00004A760000}"/>
    <cellStyle name="40% - Accent6 6 3 8" xfId="34689" xr:uid="{00000000-0005-0000-0000-00004B760000}"/>
    <cellStyle name="40% - Accent6 6 3 9" xfId="34690" xr:uid="{00000000-0005-0000-0000-00004C760000}"/>
    <cellStyle name="40% - Accent6 6 3_OATT calc" xfId="34691" xr:uid="{00000000-0005-0000-0000-00004D760000}"/>
    <cellStyle name="40% - Accent6 6 4" xfId="5545" xr:uid="{00000000-0005-0000-0000-00004E760000}"/>
    <cellStyle name="40% - Accent6 6 4 2" xfId="34692" xr:uid="{00000000-0005-0000-0000-00004F760000}"/>
    <cellStyle name="40% - Accent6 6 4 2 2" xfId="34693" xr:uid="{00000000-0005-0000-0000-000050760000}"/>
    <cellStyle name="40% - Accent6 6 4 2 3" xfId="34694" xr:uid="{00000000-0005-0000-0000-000051760000}"/>
    <cellStyle name="40% - Accent6 6 4 2_OATT calc" xfId="34695" xr:uid="{00000000-0005-0000-0000-000052760000}"/>
    <cellStyle name="40% - Accent6 6 4 3" xfId="34696" xr:uid="{00000000-0005-0000-0000-000053760000}"/>
    <cellStyle name="40% - Accent6 6 4 4" xfId="34697" xr:uid="{00000000-0005-0000-0000-000054760000}"/>
    <cellStyle name="40% - Accent6 6 4 5" xfId="34698" xr:uid="{00000000-0005-0000-0000-000055760000}"/>
    <cellStyle name="40% - Accent6 6 4_OATT calc" xfId="34699" xr:uid="{00000000-0005-0000-0000-000056760000}"/>
    <cellStyle name="40% - Accent6 6 5" xfId="34700" xr:uid="{00000000-0005-0000-0000-000057760000}"/>
    <cellStyle name="40% - Accent6 6 5 2" xfId="34701" xr:uid="{00000000-0005-0000-0000-000058760000}"/>
    <cellStyle name="40% - Accent6 6 5 2 2" xfId="34702" xr:uid="{00000000-0005-0000-0000-000059760000}"/>
    <cellStyle name="40% - Accent6 6 5 2 3" xfId="34703" xr:uid="{00000000-0005-0000-0000-00005A760000}"/>
    <cellStyle name="40% - Accent6 6 5 2_OATT calc" xfId="34704" xr:uid="{00000000-0005-0000-0000-00005B760000}"/>
    <cellStyle name="40% - Accent6 6 5 3" xfId="34705" xr:uid="{00000000-0005-0000-0000-00005C760000}"/>
    <cellStyle name="40% - Accent6 6 5 4" xfId="34706" xr:uid="{00000000-0005-0000-0000-00005D760000}"/>
    <cellStyle name="40% - Accent6 6 5_OATT calc" xfId="34707" xr:uid="{00000000-0005-0000-0000-00005E760000}"/>
    <cellStyle name="40% - Accent6 6 6" xfId="34708" xr:uid="{00000000-0005-0000-0000-00005F760000}"/>
    <cellStyle name="40% - Accent6 6 6 2" xfId="34709" xr:uid="{00000000-0005-0000-0000-000060760000}"/>
    <cellStyle name="40% - Accent6 6 6 3" xfId="34710" xr:uid="{00000000-0005-0000-0000-000061760000}"/>
    <cellStyle name="40% - Accent6 6 6_OATT calc" xfId="34711" xr:uid="{00000000-0005-0000-0000-000062760000}"/>
    <cellStyle name="40% - Accent6 6 7" xfId="34712" xr:uid="{00000000-0005-0000-0000-000063760000}"/>
    <cellStyle name="40% - Accent6 6 8" xfId="34713" xr:uid="{00000000-0005-0000-0000-000064760000}"/>
    <cellStyle name="40% - Accent6 6 9" xfId="34714" xr:uid="{00000000-0005-0000-0000-000065760000}"/>
    <cellStyle name="40% - Accent6 6_OATT calc" xfId="34715" xr:uid="{00000000-0005-0000-0000-000066760000}"/>
    <cellStyle name="40% - Accent6 7" xfId="3429" xr:uid="{00000000-0005-0000-0000-000067760000}"/>
    <cellStyle name="40% - Accent6 7 2" xfId="4198" xr:uid="{00000000-0005-0000-0000-000068760000}"/>
    <cellStyle name="40% - Accent6 7 3" xfId="5556" xr:uid="{00000000-0005-0000-0000-000069760000}"/>
    <cellStyle name="40% - Accent6 8" xfId="3552" xr:uid="{00000000-0005-0000-0000-00006A760000}"/>
    <cellStyle name="40% - Accent6 8 10" xfId="34716" xr:uid="{00000000-0005-0000-0000-00006B760000}"/>
    <cellStyle name="40% - Accent6 8 11" xfId="34717" xr:uid="{00000000-0005-0000-0000-00006C760000}"/>
    <cellStyle name="40% - Accent6 8 2" xfId="4657" xr:uid="{00000000-0005-0000-0000-00006D760000}"/>
    <cellStyle name="40% - Accent6 8 2 10" xfId="34718" xr:uid="{00000000-0005-0000-0000-00006E760000}"/>
    <cellStyle name="40% - Accent6 8 2 11" xfId="34719" xr:uid="{00000000-0005-0000-0000-00006F760000}"/>
    <cellStyle name="40% - Accent6 8 2 2" xfId="34720" xr:uid="{00000000-0005-0000-0000-000070760000}"/>
    <cellStyle name="40% - Accent6 8 2 2 2" xfId="34721" xr:uid="{00000000-0005-0000-0000-000071760000}"/>
    <cellStyle name="40% - Accent6 8 2 2 2 2" xfId="34722" xr:uid="{00000000-0005-0000-0000-000072760000}"/>
    <cellStyle name="40% - Accent6 8 2 2 2 3" xfId="34723" xr:uid="{00000000-0005-0000-0000-000073760000}"/>
    <cellStyle name="40% - Accent6 8 2 2 2_OATT calc" xfId="34724" xr:uid="{00000000-0005-0000-0000-000074760000}"/>
    <cellStyle name="40% - Accent6 8 2 2 3" xfId="34725" xr:uid="{00000000-0005-0000-0000-000075760000}"/>
    <cellStyle name="40% - Accent6 8 2 2 4" xfId="34726" xr:uid="{00000000-0005-0000-0000-000076760000}"/>
    <cellStyle name="40% - Accent6 8 2 2 5" xfId="34727" xr:uid="{00000000-0005-0000-0000-000077760000}"/>
    <cellStyle name="40% - Accent6 8 2 2_OATT calc" xfId="34728" xr:uid="{00000000-0005-0000-0000-000078760000}"/>
    <cellStyle name="40% - Accent6 8 2 3" xfId="34729" xr:uid="{00000000-0005-0000-0000-000079760000}"/>
    <cellStyle name="40% - Accent6 8 2 3 2" xfId="34730" xr:uid="{00000000-0005-0000-0000-00007A760000}"/>
    <cellStyle name="40% - Accent6 8 2 3 2 2" xfId="34731" xr:uid="{00000000-0005-0000-0000-00007B760000}"/>
    <cellStyle name="40% - Accent6 8 2 3 2 3" xfId="34732" xr:uid="{00000000-0005-0000-0000-00007C760000}"/>
    <cellStyle name="40% - Accent6 8 2 3 2_OATT calc" xfId="34733" xr:uid="{00000000-0005-0000-0000-00007D760000}"/>
    <cellStyle name="40% - Accent6 8 2 3 3" xfId="34734" xr:uid="{00000000-0005-0000-0000-00007E760000}"/>
    <cellStyle name="40% - Accent6 8 2 3 4" xfId="34735" xr:uid="{00000000-0005-0000-0000-00007F760000}"/>
    <cellStyle name="40% - Accent6 8 2 3_OATT calc" xfId="34736" xr:uid="{00000000-0005-0000-0000-000080760000}"/>
    <cellStyle name="40% - Accent6 8 2 4" xfId="34737" xr:uid="{00000000-0005-0000-0000-000081760000}"/>
    <cellStyle name="40% - Accent6 8 2 4 2" xfId="34738" xr:uid="{00000000-0005-0000-0000-000082760000}"/>
    <cellStyle name="40% - Accent6 8 2 4 3" xfId="34739" xr:uid="{00000000-0005-0000-0000-000083760000}"/>
    <cellStyle name="40% - Accent6 8 2 4_OATT calc" xfId="34740" xr:uid="{00000000-0005-0000-0000-000084760000}"/>
    <cellStyle name="40% - Accent6 8 2 5" xfId="34741" xr:uid="{00000000-0005-0000-0000-000085760000}"/>
    <cellStyle name="40% - Accent6 8 2 6" xfId="34742" xr:uid="{00000000-0005-0000-0000-000086760000}"/>
    <cellStyle name="40% - Accent6 8 2 7" xfId="34743" xr:uid="{00000000-0005-0000-0000-000087760000}"/>
    <cellStyle name="40% - Accent6 8 2 8" xfId="34744" xr:uid="{00000000-0005-0000-0000-000088760000}"/>
    <cellStyle name="40% - Accent6 8 2 9" xfId="34745" xr:uid="{00000000-0005-0000-0000-000089760000}"/>
    <cellStyle name="40% - Accent6 8 2_OATT calc" xfId="34746" xr:uid="{00000000-0005-0000-0000-00008A760000}"/>
    <cellStyle name="40% - Accent6 8 3" xfId="5623" xr:uid="{00000000-0005-0000-0000-00008B760000}"/>
    <cellStyle name="40% - Accent6 8 3 2" xfId="34747" xr:uid="{00000000-0005-0000-0000-00008C760000}"/>
    <cellStyle name="40% - Accent6 8 3 2 2" xfId="34748" xr:uid="{00000000-0005-0000-0000-00008D760000}"/>
    <cellStyle name="40% - Accent6 8 3 2 3" xfId="34749" xr:uid="{00000000-0005-0000-0000-00008E760000}"/>
    <cellStyle name="40% - Accent6 8 3 2_OATT calc" xfId="34750" xr:uid="{00000000-0005-0000-0000-00008F760000}"/>
    <cellStyle name="40% - Accent6 8 3 3" xfId="34751" xr:uid="{00000000-0005-0000-0000-000090760000}"/>
    <cellStyle name="40% - Accent6 8 3 4" xfId="34752" xr:uid="{00000000-0005-0000-0000-000091760000}"/>
    <cellStyle name="40% - Accent6 8 3 5" xfId="34753" xr:uid="{00000000-0005-0000-0000-000092760000}"/>
    <cellStyle name="40% - Accent6 8 3_OATT calc" xfId="34754" xr:uid="{00000000-0005-0000-0000-000093760000}"/>
    <cellStyle name="40% - Accent6 8 4" xfId="34755" xr:uid="{00000000-0005-0000-0000-000094760000}"/>
    <cellStyle name="40% - Accent6 8 4 2" xfId="34756" xr:uid="{00000000-0005-0000-0000-000095760000}"/>
    <cellStyle name="40% - Accent6 8 4 2 2" xfId="34757" xr:uid="{00000000-0005-0000-0000-000096760000}"/>
    <cellStyle name="40% - Accent6 8 4 2 3" xfId="34758" xr:uid="{00000000-0005-0000-0000-000097760000}"/>
    <cellStyle name="40% - Accent6 8 4 2_OATT calc" xfId="34759" xr:uid="{00000000-0005-0000-0000-000098760000}"/>
    <cellStyle name="40% - Accent6 8 4 3" xfId="34760" xr:uid="{00000000-0005-0000-0000-000099760000}"/>
    <cellStyle name="40% - Accent6 8 4 4" xfId="34761" xr:uid="{00000000-0005-0000-0000-00009A760000}"/>
    <cellStyle name="40% - Accent6 8 4_OATT calc" xfId="34762" xr:uid="{00000000-0005-0000-0000-00009B760000}"/>
    <cellStyle name="40% - Accent6 8 5" xfId="34763" xr:uid="{00000000-0005-0000-0000-00009C760000}"/>
    <cellStyle name="40% - Accent6 8 5 2" xfId="34764" xr:uid="{00000000-0005-0000-0000-00009D760000}"/>
    <cellStyle name="40% - Accent6 8 5 3" xfId="34765" xr:uid="{00000000-0005-0000-0000-00009E760000}"/>
    <cellStyle name="40% - Accent6 8 5_OATT calc" xfId="34766" xr:uid="{00000000-0005-0000-0000-00009F760000}"/>
    <cellStyle name="40% - Accent6 8 6" xfId="34767" xr:uid="{00000000-0005-0000-0000-0000A0760000}"/>
    <cellStyle name="40% - Accent6 8 7" xfId="34768" xr:uid="{00000000-0005-0000-0000-0000A1760000}"/>
    <cellStyle name="40% - Accent6 8 8" xfId="34769" xr:uid="{00000000-0005-0000-0000-0000A2760000}"/>
    <cellStyle name="40% - Accent6 8 9" xfId="34770" xr:uid="{00000000-0005-0000-0000-0000A3760000}"/>
    <cellStyle name="40% - Accent6 8_OATT calc" xfId="34771" xr:uid="{00000000-0005-0000-0000-0000A4760000}"/>
    <cellStyle name="40% - Accent6 9" xfId="4237" xr:uid="{00000000-0005-0000-0000-0000A5760000}"/>
    <cellStyle name="40% - Accent6 9 10" xfId="34772" xr:uid="{00000000-0005-0000-0000-0000A6760000}"/>
    <cellStyle name="40% - Accent6 9 11" xfId="34773" xr:uid="{00000000-0005-0000-0000-0000A7760000}"/>
    <cellStyle name="40% - Accent6 9 2" xfId="6045" xr:uid="{00000000-0005-0000-0000-0000A8760000}"/>
    <cellStyle name="40% - Accent6 9 2 2" xfId="34774" xr:uid="{00000000-0005-0000-0000-0000A9760000}"/>
    <cellStyle name="40% - Accent6 9 2 2 2" xfId="34775" xr:uid="{00000000-0005-0000-0000-0000AA760000}"/>
    <cellStyle name="40% - Accent6 9 2 2 3" xfId="34776" xr:uid="{00000000-0005-0000-0000-0000AB760000}"/>
    <cellStyle name="40% - Accent6 9 2 2_OATT calc" xfId="34777" xr:uid="{00000000-0005-0000-0000-0000AC760000}"/>
    <cellStyle name="40% - Accent6 9 2 3" xfId="34778" xr:uid="{00000000-0005-0000-0000-0000AD760000}"/>
    <cellStyle name="40% - Accent6 9 2 4" xfId="34779" xr:uid="{00000000-0005-0000-0000-0000AE760000}"/>
    <cellStyle name="40% - Accent6 9 2 5" xfId="34780" xr:uid="{00000000-0005-0000-0000-0000AF760000}"/>
    <cellStyle name="40% - Accent6 9 2_OATT calc" xfId="34781" xr:uid="{00000000-0005-0000-0000-0000B0760000}"/>
    <cellStyle name="40% - Accent6 9 3" xfId="34782" xr:uid="{00000000-0005-0000-0000-0000B1760000}"/>
    <cellStyle name="40% - Accent6 9 3 2" xfId="34783" xr:uid="{00000000-0005-0000-0000-0000B2760000}"/>
    <cellStyle name="40% - Accent6 9 3 2 2" xfId="34784" xr:uid="{00000000-0005-0000-0000-0000B3760000}"/>
    <cellStyle name="40% - Accent6 9 3 2 3" xfId="34785" xr:uid="{00000000-0005-0000-0000-0000B4760000}"/>
    <cellStyle name="40% - Accent6 9 3 2_OATT calc" xfId="34786" xr:uid="{00000000-0005-0000-0000-0000B5760000}"/>
    <cellStyle name="40% - Accent6 9 3 3" xfId="34787" xr:uid="{00000000-0005-0000-0000-0000B6760000}"/>
    <cellStyle name="40% - Accent6 9 3 4" xfId="34788" xr:uid="{00000000-0005-0000-0000-0000B7760000}"/>
    <cellStyle name="40% - Accent6 9 3_OATT calc" xfId="34789" xr:uid="{00000000-0005-0000-0000-0000B8760000}"/>
    <cellStyle name="40% - Accent6 9 4" xfId="34790" xr:uid="{00000000-0005-0000-0000-0000B9760000}"/>
    <cellStyle name="40% - Accent6 9 4 2" xfId="34791" xr:uid="{00000000-0005-0000-0000-0000BA760000}"/>
    <cellStyle name="40% - Accent6 9 4 3" xfId="34792" xr:uid="{00000000-0005-0000-0000-0000BB760000}"/>
    <cellStyle name="40% - Accent6 9 4_OATT calc" xfId="34793" xr:uid="{00000000-0005-0000-0000-0000BC760000}"/>
    <cellStyle name="40% - Accent6 9 5" xfId="34794" xr:uid="{00000000-0005-0000-0000-0000BD760000}"/>
    <cellStyle name="40% - Accent6 9 6" xfId="34795" xr:uid="{00000000-0005-0000-0000-0000BE760000}"/>
    <cellStyle name="40% - Accent6 9 7" xfId="34796" xr:uid="{00000000-0005-0000-0000-0000BF760000}"/>
    <cellStyle name="40% - Accent6 9 8" xfId="34797" xr:uid="{00000000-0005-0000-0000-0000C0760000}"/>
    <cellStyle name="40% - Accent6 9 9" xfId="34798" xr:uid="{00000000-0005-0000-0000-0000C1760000}"/>
    <cellStyle name="40% - Accent6 9_OATT calc" xfId="34799" xr:uid="{00000000-0005-0000-0000-0000C2760000}"/>
    <cellStyle name="60% - Accent1" xfId="76" builtinId="32" customBuiltin="1"/>
    <cellStyle name="60% - Accent1 2" xfId="77" xr:uid="{00000000-0005-0000-0000-0000C4760000}"/>
    <cellStyle name="60% - Accent1 2 2" xfId="4215" xr:uid="{00000000-0005-0000-0000-0000C5760000}"/>
    <cellStyle name="60% - Accent1 2 3" xfId="2968" xr:uid="{00000000-0005-0000-0000-0000C6760000}"/>
    <cellStyle name="60% - Accent1 2 4" xfId="34800" xr:uid="{00000000-0005-0000-0000-0000C7760000}"/>
    <cellStyle name="60% - Accent1 2_OATT calc" xfId="34801" xr:uid="{00000000-0005-0000-0000-0000C8760000}"/>
    <cellStyle name="60% - Accent1 3" xfId="78" xr:uid="{00000000-0005-0000-0000-0000C9760000}"/>
    <cellStyle name="60% - Accent1 3 2" xfId="79" xr:uid="{00000000-0005-0000-0000-0000CA760000}"/>
    <cellStyle name="60% - Accent1 3 2 2" xfId="4165" xr:uid="{00000000-0005-0000-0000-0000CB760000}"/>
    <cellStyle name="60% - Accent1 3 3" xfId="5555" xr:uid="{00000000-0005-0000-0000-0000CC760000}"/>
    <cellStyle name="60% - Accent1 3_OATT calc" xfId="34802" xr:uid="{00000000-0005-0000-0000-0000CD760000}"/>
    <cellStyle name="60% - Accent1 4" xfId="34803" xr:uid="{00000000-0005-0000-0000-0000CE760000}"/>
    <cellStyle name="60% - Accent1 5" xfId="34804" xr:uid="{00000000-0005-0000-0000-0000CF760000}"/>
    <cellStyle name="60% - Accent2" xfId="80" builtinId="36" customBuiltin="1"/>
    <cellStyle name="60% - Accent2 2" xfId="81" xr:uid="{00000000-0005-0000-0000-0000D1760000}"/>
    <cellStyle name="60% - Accent2 2 2" xfId="4195" xr:uid="{00000000-0005-0000-0000-0000D2760000}"/>
    <cellStyle name="60% - Accent2 2 3" xfId="2969" xr:uid="{00000000-0005-0000-0000-0000D3760000}"/>
    <cellStyle name="60% - Accent2 2 4" xfId="34805" xr:uid="{00000000-0005-0000-0000-0000D4760000}"/>
    <cellStyle name="60% - Accent2 2_OATT calc" xfId="34806" xr:uid="{00000000-0005-0000-0000-0000D5760000}"/>
    <cellStyle name="60% - Accent2 3" xfId="82" xr:uid="{00000000-0005-0000-0000-0000D6760000}"/>
    <cellStyle name="60% - Accent2 3 2" xfId="83" xr:uid="{00000000-0005-0000-0000-0000D7760000}"/>
    <cellStyle name="60% - Accent2 3 2 2" xfId="4191" xr:uid="{00000000-0005-0000-0000-0000D8760000}"/>
    <cellStyle name="60% - Accent2 3 3" xfId="5554" xr:uid="{00000000-0005-0000-0000-0000D9760000}"/>
    <cellStyle name="60% - Accent2 3_OATT calc" xfId="34807" xr:uid="{00000000-0005-0000-0000-0000DA760000}"/>
    <cellStyle name="60% - Accent2 4" xfId="34808" xr:uid="{00000000-0005-0000-0000-0000DB760000}"/>
    <cellStyle name="60% - Accent2 5" xfId="34809" xr:uid="{00000000-0005-0000-0000-0000DC760000}"/>
    <cellStyle name="60% - Accent3" xfId="84" builtinId="40" customBuiltin="1"/>
    <cellStyle name="60% - Accent3 2" xfId="85" xr:uid="{00000000-0005-0000-0000-0000DE760000}"/>
    <cellStyle name="60% - Accent3 2 2" xfId="4076" xr:uid="{00000000-0005-0000-0000-0000DF760000}"/>
    <cellStyle name="60% - Accent3 2 3" xfId="2970" xr:uid="{00000000-0005-0000-0000-0000E0760000}"/>
    <cellStyle name="60% - Accent3 2 4" xfId="34810" xr:uid="{00000000-0005-0000-0000-0000E1760000}"/>
    <cellStyle name="60% - Accent3 2_OATT calc" xfId="34811" xr:uid="{00000000-0005-0000-0000-0000E2760000}"/>
    <cellStyle name="60% - Accent3 3" xfId="86" xr:uid="{00000000-0005-0000-0000-0000E3760000}"/>
    <cellStyle name="60% - Accent3 3 2" xfId="87" xr:uid="{00000000-0005-0000-0000-0000E4760000}"/>
    <cellStyle name="60% - Accent3 3 2 2" xfId="4117" xr:uid="{00000000-0005-0000-0000-0000E5760000}"/>
    <cellStyle name="60% - Accent3 3 3" xfId="5552" xr:uid="{00000000-0005-0000-0000-0000E6760000}"/>
    <cellStyle name="60% - Accent3 3_OATT calc" xfId="34812" xr:uid="{00000000-0005-0000-0000-0000E7760000}"/>
    <cellStyle name="60% - Accent3 4" xfId="34813" xr:uid="{00000000-0005-0000-0000-0000E8760000}"/>
    <cellStyle name="60% - Accent3 5" xfId="34814" xr:uid="{00000000-0005-0000-0000-0000E9760000}"/>
    <cellStyle name="60% - Accent4" xfId="88" builtinId="44" customBuiltin="1"/>
    <cellStyle name="60% - Accent4 2" xfId="89" xr:uid="{00000000-0005-0000-0000-0000EB760000}"/>
    <cellStyle name="60% - Accent4 2 2" xfId="5094" xr:uid="{00000000-0005-0000-0000-0000EC760000}"/>
    <cellStyle name="60% - Accent4 2 3" xfId="2971" xr:uid="{00000000-0005-0000-0000-0000ED760000}"/>
    <cellStyle name="60% - Accent4 2 4" xfId="34815" xr:uid="{00000000-0005-0000-0000-0000EE760000}"/>
    <cellStyle name="60% - Accent4 2_OATT calc" xfId="34816" xr:uid="{00000000-0005-0000-0000-0000EF760000}"/>
    <cellStyle name="60% - Accent4 3" xfId="90" xr:uid="{00000000-0005-0000-0000-0000F0760000}"/>
    <cellStyle name="60% - Accent4 3 2" xfId="91" xr:uid="{00000000-0005-0000-0000-0000F1760000}"/>
    <cellStyle name="60% - Accent4 3 2 2" xfId="5066" xr:uid="{00000000-0005-0000-0000-0000F2760000}"/>
    <cellStyle name="60% - Accent4 3 3" xfId="5551" xr:uid="{00000000-0005-0000-0000-0000F3760000}"/>
    <cellStyle name="60% - Accent4 3_OATT calc" xfId="34817" xr:uid="{00000000-0005-0000-0000-0000F4760000}"/>
    <cellStyle name="60% - Accent4 4" xfId="34818" xr:uid="{00000000-0005-0000-0000-0000F5760000}"/>
    <cellStyle name="60% - Accent4 5" xfId="34819" xr:uid="{00000000-0005-0000-0000-0000F6760000}"/>
    <cellStyle name="60% - Accent5" xfId="92" builtinId="48" customBuiltin="1"/>
    <cellStyle name="60% - Accent5 2" xfId="93" xr:uid="{00000000-0005-0000-0000-0000F8760000}"/>
    <cellStyle name="60% - Accent5 2 2" xfId="4067" xr:uid="{00000000-0005-0000-0000-0000F9760000}"/>
    <cellStyle name="60% - Accent5 2 3" xfId="2972" xr:uid="{00000000-0005-0000-0000-0000FA760000}"/>
    <cellStyle name="60% - Accent5 2 4" xfId="34820" xr:uid="{00000000-0005-0000-0000-0000FB760000}"/>
    <cellStyle name="60% - Accent5 2_OATT calc" xfId="34821" xr:uid="{00000000-0005-0000-0000-0000FC760000}"/>
    <cellStyle name="60% - Accent5 3" xfId="94" xr:uid="{00000000-0005-0000-0000-0000FD760000}"/>
    <cellStyle name="60% - Accent5 3 2" xfId="95" xr:uid="{00000000-0005-0000-0000-0000FE760000}"/>
    <cellStyle name="60% - Accent5 3 2 2" xfId="4087" xr:uid="{00000000-0005-0000-0000-0000FF760000}"/>
    <cellStyle name="60% - Accent5 3 3" xfId="5550" xr:uid="{00000000-0005-0000-0000-000000770000}"/>
    <cellStyle name="60% - Accent5 3_OATT calc" xfId="34822" xr:uid="{00000000-0005-0000-0000-000001770000}"/>
    <cellStyle name="60% - Accent5 4" xfId="34823" xr:uid="{00000000-0005-0000-0000-000002770000}"/>
    <cellStyle name="60% - Accent5 5" xfId="34824" xr:uid="{00000000-0005-0000-0000-000003770000}"/>
    <cellStyle name="60% - Accent6" xfId="96" builtinId="52" customBuiltin="1"/>
    <cellStyle name="60% - Accent6 2" xfId="97" xr:uid="{00000000-0005-0000-0000-000005770000}"/>
    <cellStyle name="60% - Accent6 2 2" xfId="4045" xr:uid="{00000000-0005-0000-0000-000006770000}"/>
    <cellStyle name="60% - Accent6 2 3" xfId="2973" xr:uid="{00000000-0005-0000-0000-000007770000}"/>
    <cellStyle name="60% - Accent6 2 4" xfId="34825" xr:uid="{00000000-0005-0000-0000-000008770000}"/>
    <cellStyle name="60% - Accent6 2_OATT calc" xfId="34826" xr:uid="{00000000-0005-0000-0000-000009770000}"/>
    <cellStyle name="60% - Accent6 3" xfId="98" xr:uid="{00000000-0005-0000-0000-00000A770000}"/>
    <cellStyle name="60% - Accent6 3 2" xfId="99" xr:uid="{00000000-0005-0000-0000-00000B770000}"/>
    <cellStyle name="60% - Accent6 3 2 2" xfId="4074" xr:uid="{00000000-0005-0000-0000-00000C770000}"/>
    <cellStyle name="60% - Accent6 3 3" xfId="5549" xr:uid="{00000000-0005-0000-0000-00000D770000}"/>
    <cellStyle name="60% - Accent6 3_OATT calc" xfId="34827" xr:uid="{00000000-0005-0000-0000-00000E770000}"/>
    <cellStyle name="60% - Accent6 4" xfId="34828" xr:uid="{00000000-0005-0000-0000-00000F770000}"/>
    <cellStyle name="60% - Accent6 5" xfId="34829" xr:uid="{00000000-0005-0000-0000-000010770000}"/>
    <cellStyle name="Accent1" xfId="100" builtinId="29" customBuiltin="1"/>
    <cellStyle name="Accent1 2" xfId="101" xr:uid="{00000000-0005-0000-0000-000012770000}"/>
    <cellStyle name="Accent1 2 2" xfId="4136" xr:uid="{00000000-0005-0000-0000-000013770000}"/>
    <cellStyle name="Accent1 2 3" xfId="2974" xr:uid="{00000000-0005-0000-0000-000014770000}"/>
    <cellStyle name="Accent1 2 4" xfId="34830" xr:uid="{00000000-0005-0000-0000-000015770000}"/>
    <cellStyle name="Accent1 2_OATT calc" xfId="34831" xr:uid="{00000000-0005-0000-0000-000016770000}"/>
    <cellStyle name="Accent1 3" xfId="102" xr:uid="{00000000-0005-0000-0000-000017770000}"/>
    <cellStyle name="Accent1 3 2" xfId="103" xr:uid="{00000000-0005-0000-0000-000018770000}"/>
    <cellStyle name="Accent1 3 2 2" xfId="4156" xr:uid="{00000000-0005-0000-0000-000019770000}"/>
    <cellStyle name="Accent1 3 3" xfId="5548" xr:uid="{00000000-0005-0000-0000-00001A770000}"/>
    <cellStyle name="Accent1 3_OATT calc" xfId="34832" xr:uid="{00000000-0005-0000-0000-00001B770000}"/>
    <cellStyle name="Accent1 4" xfId="34833" xr:uid="{00000000-0005-0000-0000-00001C770000}"/>
    <cellStyle name="Accent1 5" xfId="34834" xr:uid="{00000000-0005-0000-0000-00001D770000}"/>
    <cellStyle name="Accent2" xfId="104" builtinId="33" customBuiltin="1"/>
    <cellStyle name="Accent2 2" xfId="105" xr:uid="{00000000-0005-0000-0000-00001F770000}"/>
    <cellStyle name="Accent2 2 2" xfId="4061" xr:uid="{00000000-0005-0000-0000-000020770000}"/>
    <cellStyle name="Accent2 2 3" xfId="2975" xr:uid="{00000000-0005-0000-0000-000021770000}"/>
    <cellStyle name="Accent2 2 4" xfId="34835" xr:uid="{00000000-0005-0000-0000-000022770000}"/>
    <cellStyle name="Accent2 2_OATT calc" xfId="34836" xr:uid="{00000000-0005-0000-0000-000023770000}"/>
    <cellStyle name="Accent2 3" xfId="106" xr:uid="{00000000-0005-0000-0000-000024770000}"/>
    <cellStyle name="Accent2 3 2" xfId="107" xr:uid="{00000000-0005-0000-0000-000025770000}"/>
    <cellStyle name="Accent2 3 2 2" xfId="4196" xr:uid="{00000000-0005-0000-0000-000026770000}"/>
    <cellStyle name="Accent2 3 3" xfId="5576" xr:uid="{00000000-0005-0000-0000-000027770000}"/>
    <cellStyle name="Accent2 3_OATT calc" xfId="34837" xr:uid="{00000000-0005-0000-0000-000028770000}"/>
    <cellStyle name="Accent2 4" xfId="34838" xr:uid="{00000000-0005-0000-0000-000029770000}"/>
    <cellStyle name="Accent2 5" xfId="34839" xr:uid="{00000000-0005-0000-0000-00002A770000}"/>
    <cellStyle name="Accent3" xfId="108" builtinId="37" customBuiltin="1"/>
    <cellStyle name="Accent3 2" xfId="109" xr:uid="{00000000-0005-0000-0000-00002C770000}"/>
    <cellStyle name="Accent3 2 2" xfId="4206" xr:uid="{00000000-0005-0000-0000-00002D770000}"/>
    <cellStyle name="Accent3 2 3" xfId="2976" xr:uid="{00000000-0005-0000-0000-00002E770000}"/>
    <cellStyle name="Accent3 2 4" xfId="34840" xr:uid="{00000000-0005-0000-0000-00002F770000}"/>
    <cellStyle name="Accent3 2_OATT calc" xfId="34841" xr:uid="{00000000-0005-0000-0000-000030770000}"/>
    <cellStyle name="Accent3 3" xfId="110" xr:uid="{00000000-0005-0000-0000-000031770000}"/>
    <cellStyle name="Accent3 3 2" xfId="111" xr:uid="{00000000-0005-0000-0000-000032770000}"/>
    <cellStyle name="Accent3 3 2 2" xfId="4095" xr:uid="{00000000-0005-0000-0000-000033770000}"/>
    <cellStyle name="Accent3 3 3" xfId="5577" xr:uid="{00000000-0005-0000-0000-000034770000}"/>
    <cellStyle name="Accent3 3_OATT calc" xfId="34842" xr:uid="{00000000-0005-0000-0000-000035770000}"/>
    <cellStyle name="Accent3 4" xfId="34843" xr:uid="{00000000-0005-0000-0000-000036770000}"/>
    <cellStyle name="Accent3 5" xfId="34844" xr:uid="{00000000-0005-0000-0000-000037770000}"/>
    <cellStyle name="Accent4" xfId="112" builtinId="41" customBuiltin="1"/>
    <cellStyle name="Accent4 2" xfId="113" xr:uid="{00000000-0005-0000-0000-000039770000}"/>
    <cellStyle name="Accent4 2 2" xfId="4170" xr:uid="{00000000-0005-0000-0000-00003A770000}"/>
    <cellStyle name="Accent4 2 3" xfId="2977" xr:uid="{00000000-0005-0000-0000-00003B770000}"/>
    <cellStyle name="Accent4 2 4" xfId="34845" xr:uid="{00000000-0005-0000-0000-00003C770000}"/>
    <cellStyle name="Accent4 2_OATT calc" xfId="34846" xr:uid="{00000000-0005-0000-0000-00003D770000}"/>
    <cellStyle name="Accent4 3" xfId="114" xr:uid="{00000000-0005-0000-0000-00003E770000}"/>
    <cellStyle name="Accent4 3 2" xfId="115" xr:uid="{00000000-0005-0000-0000-00003F770000}"/>
    <cellStyle name="Accent4 3 2 2" xfId="4003" xr:uid="{00000000-0005-0000-0000-000040770000}"/>
    <cellStyle name="Accent4 3 3" xfId="5578" xr:uid="{00000000-0005-0000-0000-000041770000}"/>
    <cellStyle name="Accent4 3_OATT calc" xfId="34847" xr:uid="{00000000-0005-0000-0000-000042770000}"/>
    <cellStyle name="Accent4 4" xfId="34848" xr:uid="{00000000-0005-0000-0000-000043770000}"/>
    <cellStyle name="Accent4 5" xfId="34849" xr:uid="{00000000-0005-0000-0000-000044770000}"/>
    <cellStyle name="Accent5" xfId="116" builtinId="45" customBuiltin="1"/>
    <cellStyle name="Accent5 2" xfId="117" xr:uid="{00000000-0005-0000-0000-000046770000}"/>
    <cellStyle name="Accent5 2 2" xfId="4006" xr:uid="{00000000-0005-0000-0000-000047770000}"/>
    <cellStyle name="Accent5 2 3" xfId="2978" xr:uid="{00000000-0005-0000-0000-000048770000}"/>
    <cellStyle name="Accent5 2 4" xfId="34850" xr:uid="{00000000-0005-0000-0000-000049770000}"/>
    <cellStyle name="Accent5 2_OATT calc" xfId="34851" xr:uid="{00000000-0005-0000-0000-00004A770000}"/>
    <cellStyle name="Accent5 3" xfId="118" xr:uid="{00000000-0005-0000-0000-00004B770000}"/>
    <cellStyle name="Accent5 3 2" xfId="119" xr:uid="{00000000-0005-0000-0000-00004C770000}"/>
    <cellStyle name="Accent5 3 2 2" xfId="4143" xr:uid="{00000000-0005-0000-0000-00004D770000}"/>
    <cellStyle name="Accent5 3 3" xfId="5579" xr:uid="{00000000-0005-0000-0000-00004E770000}"/>
    <cellStyle name="Accent5 3_OATT calc" xfId="34852" xr:uid="{00000000-0005-0000-0000-00004F770000}"/>
    <cellStyle name="Accent5 4" xfId="34853" xr:uid="{00000000-0005-0000-0000-000050770000}"/>
    <cellStyle name="Accent5 5" xfId="34854" xr:uid="{00000000-0005-0000-0000-000051770000}"/>
    <cellStyle name="Accent6" xfId="120" builtinId="49" customBuiltin="1"/>
    <cellStyle name="Accent6 2" xfId="121" xr:uid="{00000000-0005-0000-0000-000053770000}"/>
    <cellStyle name="Accent6 2 2" xfId="4065" xr:uid="{00000000-0005-0000-0000-000054770000}"/>
    <cellStyle name="Accent6 2 3" xfId="2979" xr:uid="{00000000-0005-0000-0000-000055770000}"/>
    <cellStyle name="Accent6 2 4" xfId="34855" xr:uid="{00000000-0005-0000-0000-000056770000}"/>
    <cellStyle name="Accent6 2_OATT calc" xfId="34856" xr:uid="{00000000-0005-0000-0000-000057770000}"/>
    <cellStyle name="Accent6 3" xfId="122" xr:uid="{00000000-0005-0000-0000-000058770000}"/>
    <cellStyle name="Accent6 3 2" xfId="123" xr:uid="{00000000-0005-0000-0000-000059770000}"/>
    <cellStyle name="Accent6 3 2 2" xfId="4121" xr:uid="{00000000-0005-0000-0000-00005A770000}"/>
    <cellStyle name="Accent6 3 3" xfId="5580" xr:uid="{00000000-0005-0000-0000-00005B770000}"/>
    <cellStyle name="Accent6 3_OATT calc" xfId="34857" xr:uid="{00000000-0005-0000-0000-00005C770000}"/>
    <cellStyle name="Accent6 4" xfId="34858" xr:uid="{00000000-0005-0000-0000-00005D770000}"/>
    <cellStyle name="Accent6 5" xfId="34859" xr:uid="{00000000-0005-0000-0000-00005E770000}"/>
    <cellStyle name="Bad" xfId="124" builtinId="27" customBuiltin="1"/>
    <cellStyle name="Bad 2" xfId="125" xr:uid="{00000000-0005-0000-0000-000060770000}"/>
    <cellStyle name="Bad 2 2" xfId="4030" xr:uid="{00000000-0005-0000-0000-000061770000}"/>
    <cellStyle name="Bad 2 3" xfId="2980" xr:uid="{00000000-0005-0000-0000-000062770000}"/>
    <cellStyle name="Bad 2 4" xfId="34860" xr:uid="{00000000-0005-0000-0000-000063770000}"/>
    <cellStyle name="Bad 2_OATT calc" xfId="34861" xr:uid="{00000000-0005-0000-0000-000064770000}"/>
    <cellStyle name="Bad 3" xfId="126" xr:uid="{00000000-0005-0000-0000-000065770000}"/>
    <cellStyle name="Bad 3 2" xfId="127" xr:uid="{00000000-0005-0000-0000-000066770000}"/>
    <cellStyle name="Bad 3 2 2" xfId="4043" xr:uid="{00000000-0005-0000-0000-000067770000}"/>
    <cellStyle name="Bad 3 3" xfId="5581" xr:uid="{00000000-0005-0000-0000-000068770000}"/>
    <cellStyle name="Bad 3_OATT calc" xfId="34862" xr:uid="{00000000-0005-0000-0000-000069770000}"/>
    <cellStyle name="Bad 4" xfId="34863" xr:uid="{00000000-0005-0000-0000-00006A770000}"/>
    <cellStyle name="Bad 5" xfId="34864" xr:uid="{00000000-0005-0000-0000-00006B770000}"/>
    <cellStyle name="cajun" xfId="2949" xr:uid="{00000000-0005-0000-0000-00006C770000}"/>
    <cellStyle name="Calculation" xfId="128" builtinId="22" customBuiltin="1"/>
    <cellStyle name="Calculation 2" xfId="129" xr:uid="{00000000-0005-0000-0000-00006E770000}"/>
    <cellStyle name="Calculation 2 2" xfId="4213" xr:uid="{00000000-0005-0000-0000-00006F770000}"/>
    <cellStyle name="Calculation 2 3" xfId="2981" xr:uid="{00000000-0005-0000-0000-000070770000}"/>
    <cellStyle name="Calculation 2 4" xfId="34865" xr:uid="{00000000-0005-0000-0000-000071770000}"/>
    <cellStyle name="Calculation 2_OATT calc" xfId="34866" xr:uid="{00000000-0005-0000-0000-000072770000}"/>
    <cellStyle name="Calculation 3" xfId="130" xr:uid="{00000000-0005-0000-0000-000073770000}"/>
    <cellStyle name="Calculation 3 2" xfId="131" xr:uid="{00000000-0005-0000-0000-000074770000}"/>
    <cellStyle name="Calculation 3 2 2" xfId="4172" xr:uid="{00000000-0005-0000-0000-000075770000}"/>
    <cellStyle name="Calculation 3 3" xfId="5582" xr:uid="{00000000-0005-0000-0000-000076770000}"/>
    <cellStyle name="Calculation 3_OATT calc" xfId="34867" xr:uid="{00000000-0005-0000-0000-000077770000}"/>
    <cellStyle name="Calculation 4" xfId="34868" xr:uid="{00000000-0005-0000-0000-000078770000}"/>
    <cellStyle name="Calculation 5" xfId="34869" xr:uid="{00000000-0005-0000-0000-000079770000}"/>
    <cellStyle name="Check Cell" xfId="132" builtinId="23" customBuiltin="1"/>
    <cellStyle name="Check Cell 2" xfId="133" xr:uid="{00000000-0005-0000-0000-00007B770000}"/>
    <cellStyle name="Check Cell 2 2" xfId="4122" xr:uid="{00000000-0005-0000-0000-00007C770000}"/>
    <cellStyle name="Check Cell 2 3" xfId="2982" xr:uid="{00000000-0005-0000-0000-00007D770000}"/>
    <cellStyle name="Check Cell 2 4" xfId="34870" xr:uid="{00000000-0005-0000-0000-00007E770000}"/>
    <cellStyle name="Check Cell 2_OATT calc" xfId="34871" xr:uid="{00000000-0005-0000-0000-00007F770000}"/>
    <cellStyle name="Check Cell 3" xfId="134" xr:uid="{00000000-0005-0000-0000-000080770000}"/>
    <cellStyle name="Check Cell 3 2" xfId="135" xr:uid="{00000000-0005-0000-0000-000081770000}"/>
    <cellStyle name="Check Cell 3 2 2" xfId="4080" xr:uid="{00000000-0005-0000-0000-000082770000}"/>
    <cellStyle name="Check Cell 3 3" xfId="5575" xr:uid="{00000000-0005-0000-0000-000083770000}"/>
    <cellStyle name="Check Cell 3_OATT calc" xfId="34872" xr:uid="{00000000-0005-0000-0000-000084770000}"/>
    <cellStyle name="Check Cell 4" xfId="34873" xr:uid="{00000000-0005-0000-0000-000085770000}"/>
    <cellStyle name="Check Cell 5" xfId="34874" xr:uid="{00000000-0005-0000-0000-000086770000}"/>
    <cellStyle name="Comma" xfId="55171" builtinId="3"/>
    <cellStyle name="Comma [0] 2" xfId="136" xr:uid="{00000000-0005-0000-0000-000088770000}"/>
    <cellStyle name="Comma [0] 2 2" xfId="3197" xr:uid="{00000000-0005-0000-0000-000089770000}"/>
    <cellStyle name="Comma [0] 2 2 2" xfId="3527" xr:uid="{00000000-0005-0000-0000-00008A770000}"/>
    <cellStyle name="Comma [0] 2 2 2 2" xfId="34875" xr:uid="{00000000-0005-0000-0000-00008B770000}"/>
    <cellStyle name="Comma [0] 2 2 3" xfId="34876" xr:uid="{00000000-0005-0000-0000-00008C770000}"/>
    <cellStyle name="Comma [0] 2 2_OATT calc" xfId="34877" xr:uid="{00000000-0005-0000-0000-00008D770000}"/>
    <cellStyle name="Comma [0] 2 3" xfId="3506" xr:uid="{00000000-0005-0000-0000-00008E770000}"/>
    <cellStyle name="Comma [0] 2 3 2" xfId="34878" xr:uid="{00000000-0005-0000-0000-00008F770000}"/>
    <cellStyle name="Comma [0] 2 4" xfId="34879" xr:uid="{00000000-0005-0000-0000-000090770000}"/>
    <cellStyle name="Comma [0] 2_OATT calc" xfId="34880" xr:uid="{00000000-0005-0000-0000-000091770000}"/>
    <cellStyle name="Comma 10" xfId="137" xr:uid="{00000000-0005-0000-0000-000092770000}"/>
    <cellStyle name="Comma 10 10" xfId="138" xr:uid="{00000000-0005-0000-0000-000093770000}"/>
    <cellStyle name="Comma 10 2" xfId="139" xr:uid="{00000000-0005-0000-0000-000094770000}"/>
    <cellStyle name="Comma 10 2 2" xfId="140" xr:uid="{00000000-0005-0000-0000-000095770000}"/>
    <cellStyle name="Comma 10 2 2 2" xfId="34881" xr:uid="{00000000-0005-0000-0000-000096770000}"/>
    <cellStyle name="Comma 10 2 3" xfId="34882" xr:uid="{00000000-0005-0000-0000-000097770000}"/>
    <cellStyle name="Comma 10 2_OATT calc" xfId="34883" xr:uid="{00000000-0005-0000-0000-000098770000}"/>
    <cellStyle name="Comma 10 3" xfId="141" xr:uid="{00000000-0005-0000-0000-000099770000}"/>
    <cellStyle name="Comma 10 3 2" xfId="142" xr:uid="{00000000-0005-0000-0000-00009A770000}"/>
    <cellStyle name="Comma 10 3 2 2" xfId="143" xr:uid="{00000000-0005-0000-0000-00009B770000}"/>
    <cellStyle name="Comma 10 3 3" xfId="144" xr:uid="{00000000-0005-0000-0000-00009C770000}"/>
    <cellStyle name="Comma 10 3 3 2" xfId="145" xr:uid="{00000000-0005-0000-0000-00009D770000}"/>
    <cellStyle name="Comma 10 3 4" xfId="146" xr:uid="{00000000-0005-0000-0000-00009E770000}"/>
    <cellStyle name="Comma 10 4" xfId="147" xr:uid="{00000000-0005-0000-0000-00009F770000}"/>
    <cellStyle name="Comma 10 4 2" xfId="148" xr:uid="{00000000-0005-0000-0000-0000A0770000}"/>
    <cellStyle name="Comma 10 4 2 2" xfId="149" xr:uid="{00000000-0005-0000-0000-0000A1770000}"/>
    <cellStyle name="Comma 10 4 3" xfId="150" xr:uid="{00000000-0005-0000-0000-0000A2770000}"/>
    <cellStyle name="Comma 10 4 3 2" xfId="151" xr:uid="{00000000-0005-0000-0000-0000A3770000}"/>
    <cellStyle name="Comma 10 4 4" xfId="152" xr:uid="{00000000-0005-0000-0000-0000A4770000}"/>
    <cellStyle name="Comma 10 4 4 2" xfId="153" xr:uid="{00000000-0005-0000-0000-0000A5770000}"/>
    <cellStyle name="Comma 10 4 5" xfId="154" xr:uid="{00000000-0005-0000-0000-0000A6770000}"/>
    <cellStyle name="Comma 10 4 5 2" xfId="155" xr:uid="{00000000-0005-0000-0000-0000A7770000}"/>
    <cellStyle name="Comma 10 4 6" xfId="156" xr:uid="{00000000-0005-0000-0000-0000A8770000}"/>
    <cellStyle name="Comma 10 5" xfId="157" xr:uid="{00000000-0005-0000-0000-0000A9770000}"/>
    <cellStyle name="Comma 10 5 10" xfId="158" xr:uid="{00000000-0005-0000-0000-0000AA770000}"/>
    <cellStyle name="Comma 10 5 2" xfId="159" xr:uid="{00000000-0005-0000-0000-0000AB770000}"/>
    <cellStyle name="Comma 10 5 2 2" xfId="160" xr:uid="{00000000-0005-0000-0000-0000AC770000}"/>
    <cellStyle name="Comma 10 5 2 2 2" xfId="161" xr:uid="{00000000-0005-0000-0000-0000AD770000}"/>
    <cellStyle name="Comma 10 5 2 3" xfId="162" xr:uid="{00000000-0005-0000-0000-0000AE770000}"/>
    <cellStyle name="Comma 10 5 2 3 2" xfId="163" xr:uid="{00000000-0005-0000-0000-0000AF770000}"/>
    <cellStyle name="Comma 10 5 2 3 2 2" xfId="164" xr:uid="{00000000-0005-0000-0000-0000B0770000}"/>
    <cellStyle name="Comma 10 5 2 3 2 2 2" xfId="165" xr:uid="{00000000-0005-0000-0000-0000B1770000}"/>
    <cellStyle name="Comma 10 5 2 3 2 2 2 2" xfId="166" xr:uid="{00000000-0005-0000-0000-0000B2770000}"/>
    <cellStyle name="Comma 10 5 2 3 2 2 3" xfId="167" xr:uid="{00000000-0005-0000-0000-0000B3770000}"/>
    <cellStyle name="Comma 10 5 2 3 2 3" xfId="168" xr:uid="{00000000-0005-0000-0000-0000B4770000}"/>
    <cellStyle name="Comma 10 5 2 3 3" xfId="169" xr:uid="{00000000-0005-0000-0000-0000B5770000}"/>
    <cellStyle name="Comma 10 5 2 3 3 2" xfId="170" xr:uid="{00000000-0005-0000-0000-0000B6770000}"/>
    <cellStyle name="Comma 10 5 2 3 4" xfId="171" xr:uid="{00000000-0005-0000-0000-0000B7770000}"/>
    <cellStyle name="Comma 10 5 2 3 4 2" xfId="34884" xr:uid="{00000000-0005-0000-0000-0000B8770000}"/>
    <cellStyle name="Comma 10 5 2 3 5" xfId="34885" xr:uid="{00000000-0005-0000-0000-0000B9770000}"/>
    <cellStyle name="Comma 10 5 2 4" xfId="172" xr:uid="{00000000-0005-0000-0000-0000BA770000}"/>
    <cellStyle name="Comma 10 5 2 4 2" xfId="173" xr:uid="{00000000-0005-0000-0000-0000BB770000}"/>
    <cellStyle name="Comma 10 5 2 5" xfId="174" xr:uid="{00000000-0005-0000-0000-0000BC770000}"/>
    <cellStyle name="Comma 10 5 2 5 2" xfId="175" xr:uid="{00000000-0005-0000-0000-0000BD770000}"/>
    <cellStyle name="Comma 10 5 2 6" xfId="176" xr:uid="{00000000-0005-0000-0000-0000BE770000}"/>
    <cellStyle name="Comma 10 5 2 6 2" xfId="177" xr:uid="{00000000-0005-0000-0000-0000BF770000}"/>
    <cellStyle name="Comma 10 5 2 7" xfId="178" xr:uid="{00000000-0005-0000-0000-0000C0770000}"/>
    <cellStyle name="Comma 10 5 3" xfId="179" xr:uid="{00000000-0005-0000-0000-0000C1770000}"/>
    <cellStyle name="Comma 10 5 3 2" xfId="180" xr:uid="{00000000-0005-0000-0000-0000C2770000}"/>
    <cellStyle name="Comma 10 5 4" xfId="181" xr:uid="{00000000-0005-0000-0000-0000C3770000}"/>
    <cellStyle name="Comma 10 5 4 2" xfId="182" xr:uid="{00000000-0005-0000-0000-0000C4770000}"/>
    <cellStyle name="Comma 10 5 5" xfId="183" xr:uid="{00000000-0005-0000-0000-0000C5770000}"/>
    <cellStyle name="Comma 10 5 5 2" xfId="184" xr:uid="{00000000-0005-0000-0000-0000C6770000}"/>
    <cellStyle name="Comma 10 5 6" xfId="185" xr:uid="{00000000-0005-0000-0000-0000C7770000}"/>
    <cellStyle name="Comma 10 5 6 2" xfId="186" xr:uid="{00000000-0005-0000-0000-0000C8770000}"/>
    <cellStyle name="Comma 10 5 7" xfId="187" xr:uid="{00000000-0005-0000-0000-0000C9770000}"/>
    <cellStyle name="Comma 10 5 7 2" xfId="188" xr:uid="{00000000-0005-0000-0000-0000CA770000}"/>
    <cellStyle name="Comma 10 5 8" xfId="189" xr:uid="{00000000-0005-0000-0000-0000CB770000}"/>
    <cellStyle name="Comma 10 5 8 2" xfId="190" xr:uid="{00000000-0005-0000-0000-0000CC770000}"/>
    <cellStyle name="Comma 10 5 9" xfId="191" xr:uid="{00000000-0005-0000-0000-0000CD770000}"/>
    <cellStyle name="Comma 10 5 9 2" xfId="192" xr:uid="{00000000-0005-0000-0000-0000CE770000}"/>
    <cellStyle name="Comma 10 6" xfId="193" xr:uid="{00000000-0005-0000-0000-0000CF770000}"/>
    <cellStyle name="Comma 10 6 2" xfId="194" xr:uid="{00000000-0005-0000-0000-0000D0770000}"/>
    <cellStyle name="Comma 10 6 2 2" xfId="195" xr:uid="{00000000-0005-0000-0000-0000D1770000}"/>
    <cellStyle name="Comma 10 6 3" xfId="196" xr:uid="{00000000-0005-0000-0000-0000D2770000}"/>
    <cellStyle name="Comma 10 6 3 2" xfId="197" xr:uid="{00000000-0005-0000-0000-0000D3770000}"/>
    <cellStyle name="Comma 10 6 3 2 2" xfId="198" xr:uid="{00000000-0005-0000-0000-0000D4770000}"/>
    <cellStyle name="Comma 10 6 3 3" xfId="199" xr:uid="{00000000-0005-0000-0000-0000D5770000}"/>
    <cellStyle name="Comma 10 6 3 3 2" xfId="200" xr:uid="{00000000-0005-0000-0000-0000D6770000}"/>
    <cellStyle name="Comma 10 6 3 3 2 2" xfId="201" xr:uid="{00000000-0005-0000-0000-0000D7770000}"/>
    <cellStyle name="Comma 10 6 3 3 3" xfId="202" xr:uid="{00000000-0005-0000-0000-0000D8770000}"/>
    <cellStyle name="Comma 10 6 3 4" xfId="203" xr:uid="{00000000-0005-0000-0000-0000D9770000}"/>
    <cellStyle name="Comma 10 6 3 4 2" xfId="34886" xr:uid="{00000000-0005-0000-0000-0000DA770000}"/>
    <cellStyle name="Comma 10 6 3 5" xfId="34887" xr:uid="{00000000-0005-0000-0000-0000DB770000}"/>
    <cellStyle name="Comma 10 6 4" xfId="204" xr:uid="{00000000-0005-0000-0000-0000DC770000}"/>
    <cellStyle name="Comma 10 6 4 2" xfId="205" xr:uid="{00000000-0005-0000-0000-0000DD770000}"/>
    <cellStyle name="Comma 10 6 5" xfId="206" xr:uid="{00000000-0005-0000-0000-0000DE770000}"/>
    <cellStyle name="Comma 10 6 5 2" xfId="207" xr:uid="{00000000-0005-0000-0000-0000DF770000}"/>
    <cellStyle name="Comma 10 6 6" xfId="208" xr:uid="{00000000-0005-0000-0000-0000E0770000}"/>
    <cellStyle name="Comma 10 6 6 2" xfId="209" xr:uid="{00000000-0005-0000-0000-0000E1770000}"/>
    <cellStyle name="Comma 10 6 7" xfId="210" xr:uid="{00000000-0005-0000-0000-0000E2770000}"/>
    <cellStyle name="Comma 10 6 7 2" xfId="211" xr:uid="{00000000-0005-0000-0000-0000E3770000}"/>
    <cellStyle name="Comma 10 6 8" xfId="212" xr:uid="{00000000-0005-0000-0000-0000E4770000}"/>
    <cellStyle name="Comma 10 6 8 2" xfId="213" xr:uid="{00000000-0005-0000-0000-0000E5770000}"/>
    <cellStyle name="Comma 10 6 9" xfId="214" xr:uid="{00000000-0005-0000-0000-0000E6770000}"/>
    <cellStyle name="Comma 10 7" xfId="215" xr:uid="{00000000-0005-0000-0000-0000E7770000}"/>
    <cellStyle name="Comma 10 7 2" xfId="216" xr:uid="{00000000-0005-0000-0000-0000E8770000}"/>
    <cellStyle name="Comma 10 8" xfId="217" xr:uid="{00000000-0005-0000-0000-0000E9770000}"/>
    <cellStyle name="Comma 10 8 2" xfId="218" xr:uid="{00000000-0005-0000-0000-0000EA770000}"/>
    <cellStyle name="Comma 10 8 2 2" xfId="219" xr:uid="{00000000-0005-0000-0000-0000EB770000}"/>
    <cellStyle name="Comma 10 8 3" xfId="220" xr:uid="{00000000-0005-0000-0000-0000EC770000}"/>
    <cellStyle name="Comma 10 8 3 2" xfId="221" xr:uid="{00000000-0005-0000-0000-0000ED770000}"/>
    <cellStyle name="Comma 10 8 3 2 2" xfId="222" xr:uid="{00000000-0005-0000-0000-0000EE770000}"/>
    <cellStyle name="Comma 10 8 3 3" xfId="223" xr:uid="{00000000-0005-0000-0000-0000EF770000}"/>
    <cellStyle name="Comma 10 8 4" xfId="224" xr:uid="{00000000-0005-0000-0000-0000F0770000}"/>
    <cellStyle name="Comma 10 8 4 2" xfId="34888" xr:uid="{00000000-0005-0000-0000-0000F1770000}"/>
    <cellStyle name="Comma 10 8 5" xfId="34889" xr:uid="{00000000-0005-0000-0000-0000F2770000}"/>
    <cellStyle name="Comma 10 9" xfId="225" xr:uid="{00000000-0005-0000-0000-0000F3770000}"/>
    <cellStyle name="Comma 10 9 2" xfId="226" xr:uid="{00000000-0005-0000-0000-0000F4770000}"/>
    <cellStyle name="Comma 10 9 2 2" xfId="34890" xr:uid="{00000000-0005-0000-0000-0000F5770000}"/>
    <cellStyle name="Comma 10 9 3" xfId="34891" xr:uid="{00000000-0005-0000-0000-0000F6770000}"/>
    <cellStyle name="Comma 10_OATT calc" xfId="34892" xr:uid="{00000000-0005-0000-0000-0000F7770000}"/>
    <cellStyle name="Comma 100" xfId="34893" xr:uid="{00000000-0005-0000-0000-0000F8770000}"/>
    <cellStyle name="Comma 101" xfId="34894" xr:uid="{00000000-0005-0000-0000-0000F9770000}"/>
    <cellStyle name="Comma 102" xfId="34895" xr:uid="{00000000-0005-0000-0000-0000FA770000}"/>
    <cellStyle name="Comma 103" xfId="34896" xr:uid="{00000000-0005-0000-0000-0000FB770000}"/>
    <cellStyle name="Comma 104" xfId="34897" xr:uid="{00000000-0005-0000-0000-0000FC770000}"/>
    <cellStyle name="Comma 105" xfId="34898" xr:uid="{00000000-0005-0000-0000-0000FD770000}"/>
    <cellStyle name="Comma 106" xfId="34899" xr:uid="{00000000-0005-0000-0000-0000FE770000}"/>
    <cellStyle name="Comma 107" xfId="34900" xr:uid="{00000000-0005-0000-0000-0000FF770000}"/>
    <cellStyle name="Comma 108" xfId="34901" xr:uid="{00000000-0005-0000-0000-000000780000}"/>
    <cellStyle name="Comma 109" xfId="34902" xr:uid="{00000000-0005-0000-0000-000001780000}"/>
    <cellStyle name="Comma 11" xfId="227" xr:uid="{00000000-0005-0000-0000-000002780000}"/>
    <cellStyle name="Comma 11 10" xfId="228" xr:uid="{00000000-0005-0000-0000-000003780000}"/>
    <cellStyle name="Comma 11 10 2" xfId="229" xr:uid="{00000000-0005-0000-0000-000004780000}"/>
    <cellStyle name="Comma 11 11" xfId="230" xr:uid="{00000000-0005-0000-0000-000005780000}"/>
    <cellStyle name="Comma 11 11 2" xfId="231" xr:uid="{00000000-0005-0000-0000-000006780000}"/>
    <cellStyle name="Comma 11 11 2 10" xfId="232" xr:uid="{00000000-0005-0000-0000-000007780000}"/>
    <cellStyle name="Comma 11 11 2 2" xfId="233" xr:uid="{00000000-0005-0000-0000-000008780000}"/>
    <cellStyle name="Comma 11 11 2 2 2" xfId="234" xr:uid="{00000000-0005-0000-0000-000009780000}"/>
    <cellStyle name="Comma 11 11 2 3" xfId="235" xr:uid="{00000000-0005-0000-0000-00000A780000}"/>
    <cellStyle name="Comma 11 11 2 3 2" xfId="236" xr:uid="{00000000-0005-0000-0000-00000B780000}"/>
    <cellStyle name="Comma 11 11 2 3 2 2" xfId="237" xr:uid="{00000000-0005-0000-0000-00000C780000}"/>
    <cellStyle name="Comma 11 11 2 3 3" xfId="238" xr:uid="{00000000-0005-0000-0000-00000D780000}"/>
    <cellStyle name="Comma 11 11 2 3 3 2" xfId="239" xr:uid="{00000000-0005-0000-0000-00000E780000}"/>
    <cellStyle name="Comma 11 11 2 3 3 2 2" xfId="240" xr:uid="{00000000-0005-0000-0000-00000F780000}"/>
    <cellStyle name="Comma 11 11 2 3 3 3" xfId="241" xr:uid="{00000000-0005-0000-0000-000010780000}"/>
    <cellStyle name="Comma 11 11 2 3 4" xfId="242" xr:uid="{00000000-0005-0000-0000-000011780000}"/>
    <cellStyle name="Comma 11 11 2 3 4 2" xfId="34903" xr:uid="{00000000-0005-0000-0000-000012780000}"/>
    <cellStyle name="Comma 11 11 2 3 5" xfId="34904" xr:uid="{00000000-0005-0000-0000-000013780000}"/>
    <cellStyle name="Comma 11 11 2 4" xfId="243" xr:uid="{00000000-0005-0000-0000-000014780000}"/>
    <cellStyle name="Comma 11 11 2 4 2" xfId="244" xr:uid="{00000000-0005-0000-0000-000015780000}"/>
    <cellStyle name="Comma 11 11 2 5" xfId="245" xr:uid="{00000000-0005-0000-0000-000016780000}"/>
    <cellStyle name="Comma 11 11 2 5 2" xfId="246" xr:uid="{00000000-0005-0000-0000-000017780000}"/>
    <cellStyle name="Comma 11 11 2 6" xfId="247" xr:uid="{00000000-0005-0000-0000-000018780000}"/>
    <cellStyle name="Comma 11 11 2 6 2" xfId="248" xr:uid="{00000000-0005-0000-0000-000019780000}"/>
    <cellStyle name="Comma 11 11 2 7" xfId="249" xr:uid="{00000000-0005-0000-0000-00001A780000}"/>
    <cellStyle name="Comma 11 11 2 7 2" xfId="250" xr:uid="{00000000-0005-0000-0000-00001B780000}"/>
    <cellStyle name="Comma 11 11 2 8" xfId="251" xr:uid="{00000000-0005-0000-0000-00001C780000}"/>
    <cellStyle name="Comma 11 11 2 8 2" xfId="252" xr:uid="{00000000-0005-0000-0000-00001D780000}"/>
    <cellStyle name="Comma 11 11 2 9" xfId="253" xr:uid="{00000000-0005-0000-0000-00001E780000}"/>
    <cellStyle name="Comma 11 11 2 9 2" xfId="254" xr:uid="{00000000-0005-0000-0000-00001F780000}"/>
    <cellStyle name="Comma 11 11 3" xfId="255" xr:uid="{00000000-0005-0000-0000-000020780000}"/>
    <cellStyle name="Comma 11 11 3 2" xfId="256" xr:uid="{00000000-0005-0000-0000-000021780000}"/>
    <cellStyle name="Comma 11 11 4" xfId="257" xr:uid="{00000000-0005-0000-0000-000022780000}"/>
    <cellStyle name="Comma 11 12" xfId="258" xr:uid="{00000000-0005-0000-0000-000023780000}"/>
    <cellStyle name="Comma 11 12 2" xfId="259" xr:uid="{00000000-0005-0000-0000-000024780000}"/>
    <cellStyle name="Comma 11 13" xfId="260" xr:uid="{00000000-0005-0000-0000-000025780000}"/>
    <cellStyle name="Comma 11 13 2" xfId="261" xr:uid="{00000000-0005-0000-0000-000026780000}"/>
    <cellStyle name="Comma 11 13 2 2" xfId="262" xr:uid="{00000000-0005-0000-0000-000027780000}"/>
    <cellStyle name="Comma 11 13 2 2 2" xfId="263" xr:uid="{00000000-0005-0000-0000-000028780000}"/>
    <cellStyle name="Comma 11 13 2 3" xfId="264" xr:uid="{00000000-0005-0000-0000-000029780000}"/>
    <cellStyle name="Comma 11 13 2 3 2" xfId="265" xr:uid="{00000000-0005-0000-0000-00002A780000}"/>
    <cellStyle name="Comma 11 13 2 3 2 2" xfId="266" xr:uid="{00000000-0005-0000-0000-00002B780000}"/>
    <cellStyle name="Comma 11 13 2 3 3" xfId="267" xr:uid="{00000000-0005-0000-0000-00002C780000}"/>
    <cellStyle name="Comma 11 13 2 3 3 2" xfId="268" xr:uid="{00000000-0005-0000-0000-00002D780000}"/>
    <cellStyle name="Comma 11 13 2 3 3 2 2" xfId="269" xr:uid="{00000000-0005-0000-0000-00002E780000}"/>
    <cellStyle name="Comma 11 13 2 3 3 3" xfId="270" xr:uid="{00000000-0005-0000-0000-00002F780000}"/>
    <cellStyle name="Comma 11 13 2 3 4" xfId="271" xr:uid="{00000000-0005-0000-0000-000030780000}"/>
    <cellStyle name="Comma 11 13 2 3 4 2" xfId="34905" xr:uid="{00000000-0005-0000-0000-000031780000}"/>
    <cellStyle name="Comma 11 13 2 3 5" xfId="34906" xr:uid="{00000000-0005-0000-0000-000032780000}"/>
    <cellStyle name="Comma 11 13 2 4" xfId="272" xr:uid="{00000000-0005-0000-0000-000033780000}"/>
    <cellStyle name="Comma 11 13 2 4 2" xfId="273" xr:uid="{00000000-0005-0000-0000-000034780000}"/>
    <cellStyle name="Comma 11 13 2 5" xfId="274" xr:uid="{00000000-0005-0000-0000-000035780000}"/>
    <cellStyle name="Comma 11 13 2 5 2" xfId="275" xr:uid="{00000000-0005-0000-0000-000036780000}"/>
    <cellStyle name="Comma 11 13 2 6" xfId="276" xr:uid="{00000000-0005-0000-0000-000037780000}"/>
    <cellStyle name="Comma 11 13 2 6 2" xfId="277" xr:uid="{00000000-0005-0000-0000-000038780000}"/>
    <cellStyle name="Comma 11 13 2 7" xfId="278" xr:uid="{00000000-0005-0000-0000-000039780000}"/>
    <cellStyle name="Comma 11 13 2 7 2" xfId="279" xr:uid="{00000000-0005-0000-0000-00003A780000}"/>
    <cellStyle name="Comma 11 13 2 8" xfId="280" xr:uid="{00000000-0005-0000-0000-00003B780000}"/>
    <cellStyle name="Comma 11 13 3" xfId="281" xr:uid="{00000000-0005-0000-0000-00003C780000}"/>
    <cellStyle name="Comma 11 13 3 2" xfId="282" xr:uid="{00000000-0005-0000-0000-00003D780000}"/>
    <cellStyle name="Comma 11 13 4" xfId="283" xr:uid="{00000000-0005-0000-0000-00003E780000}"/>
    <cellStyle name="Comma 11 14" xfId="284" xr:uid="{00000000-0005-0000-0000-00003F780000}"/>
    <cellStyle name="Comma 11 14 2" xfId="285" xr:uid="{00000000-0005-0000-0000-000040780000}"/>
    <cellStyle name="Comma 11 14 2 2" xfId="34907" xr:uid="{00000000-0005-0000-0000-000041780000}"/>
    <cellStyle name="Comma 11 14 3" xfId="34908" xr:uid="{00000000-0005-0000-0000-000042780000}"/>
    <cellStyle name="Comma 11 15" xfId="286" xr:uid="{00000000-0005-0000-0000-000043780000}"/>
    <cellStyle name="Comma 11 2" xfId="287" xr:uid="{00000000-0005-0000-0000-000044780000}"/>
    <cellStyle name="Comma 11 2 2" xfId="288" xr:uid="{00000000-0005-0000-0000-000045780000}"/>
    <cellStyle name="Comma 11 2 2 2" xfId="34909" xr:uid="{00000000-0005-0000-0000-000046780000}"/>
    <cellStyle name="Comma 11 2 3" xfId="34910" xr:uid="{00000000-0005-0000-0000-000047780000}"/>
    <cellStyle name="Comma 11 2_OATT calc" xfId="34911" xr:uid="{00000000-0005-0000-0000-000048780000}"/>
    <cellStyle name="Comma 11 3" xfId="289" xr:uid="{00000000-0005-0000-0000-000049780000}"/>
    <cellStyle name="Comma 11 3 2" xfId="290" xr:uid="{00000000-0005-0000-0000-00004A780000}"/>
    <cellStyle name="Comma 11 4" xfId="291" xr:uid="{00000000-0005-0000-0000-00004B780000}"/>
    <cellStyle name="Comma 11 4 2" xfId="292" xr:uid="{00000000-0005-0000-0000-00004C780000}"/>
    <cellStyle name="Comma 11 5" xfId="293" xr:uid="{00000000-0005-0000-0000-00004D780000}"/>
    <cellStyle name="Comma 11 5 2" xfId="294" xr:uid="{00000000-0005-0000-0000-00004E780000}"/>
    <cellStyle name="Comma 11 6" xfId="295" xr:uid="{00000000-0005-0000-0000-00004F780000}"/>
    <cellStyle name="Comma 11 6 2" xfId="296" xr:uid="{00000000-0005-0000-0000-000050780000}"/>
    <cellStyle name="Comma 11 7" xfId="297" xr:uid="{00000000-0005-0000-0000-000051780000}"/>
    <cellStyle name="Comma 11 7 2" xfId="298" xr:uid="{00000000-0005-0000-0000-000052780000}"/>
    <cellStyle name="Comma 11 7 2 2" xfId="299" xr:uid="{00000000-0005-0000-0000-000053780000}"/>
    <cellStyle name="Comma 11 7 2 2 2" xfId="300" xr:uid="{00000000-0005-0000-0000-000054780000}"/>
    <cellStyle name="Comma 11 7 2 3" xfId="301" xr:uid="{00000000-0005-0000-0000-000055780000}"/>
    <cellStyle name="Comma 11 7 2 3 2" xfId="302" xr:uid="{00000000-0005-0000-0000-000056780000}"/>
    <cellStyle name="Comma 11 7 2 4" xfId="303" xr:uid="{00000000-0005-0000-0000-000057780000}"/>
    <cellStyle name="Comma 11 7 2 4 2" xfId="304" xr:uid="{00000000-0005-0000-0000-000058780000}"/>
    <cellStyle name="Comma 11 7 2 5" xfId="305" xr:uid="{00000000-0005-0000-0000-000059780000}"/>
    <cellStyle name="Comma 11 7 3" xfId="306" xr:uid="{00000000-0005-0000-0000-00005A780000}"/>
    <cellStyle name="Comma 11 7 3 2" xfId="307" xr:uid="{00000000-0005-0000-0000-00005B780000}"/>
    <cellStyle name="Comma 11 7 4" xfId="308" xr:uid="{00000000-0005-0000-0000-00005C780000}"/>
    <cellStyle name="Comma 11 8" xfId="309" xr:uid="{00000000-0005-0000-0000-00005D780000}"/>
    <cellStyle name="Comma 11 8 2" xfId="310" xr:uid="{00000000-0005-0000-0000-00005E780000}"/>
    <cellStyle name="Comma 11 9" xfId="311" xr:uid="{00000000-0005-0000-0000-00005F780000}"/>
    <cellStyle name="Comma 11 9 2" xfId="312" xr:uid="{00000000-0005-0000-0000-000060780000}"/>
    <cellStyle name="Comma 11_OATT calc" xfId="34912" xr:uid="{00000000-0005-0000-0000-000061780000}"/>
    <cellStyle name="Comma 110" xfId="34913" xr:uid="{00000000-0005-0000-0000-000062780000}"/>
    <cellStyle name="Comma 111" xfId="34914" xr:uid="{00000000-0005-0000-0000-000063780000}"/>
    <cellStyle name="Comma 112" xfId="34915" xr:uid="{00000000-0005-0000-0000-000064780000}"/>
    <cellStyle name="Comma 113" xfId="34916" xr:uid="{00000000-0005-0000-0000-000065780000}"/>
    <cellStyle name="Comma 114" xfId="34917" xr:uid="{00000000-0005-0000-0000-000066780000}"/>
    <cellStyle name="Comma 115" xfId="34918" xr:uid="{00000000-0005-0000-0000-000067780000}"/>
    <cellStyle name="Comma 116" xfId="34919" xr:uid="{00000000-0005-0000-0000-000068780000}"/>
    <cellStyle name="Comma 117" xfId="34920" xr:uid="{00000000-0005-0000-0000-000069780000}"/>
    <cellStyle name="Comma 118" xfId="34921" xr:uid="{00000000-0005-0000-0000-00006A780000}"/>
    <cellStyle name="Comma 119" xfId="34922" xr:uid="{00000000-0005-0000-0000-00006B780000}"/>
    <cellStyle name="Comma 12" xfId="313" xr:uid="{00000000-0005-0000-0000-00006C780000}"/>
    <cellStyle name="Comma 12 10" xfId="314" xr:uid="{00000000-0005-0000-0000-00006D780000}"/>
    <cellStyle name="Comma 12 10 2" xfId="315" xr:uid="{00000000-0005-0000-0000-00006E780000}"/>
    <cellStyle name="Comma 12 10 2 10" xfId="316" xr:uid="{00000000-0005-0000-0000-00006F780000}"/>
    <cellStyle name="Comma 12 10 2 2" xfId="317" xr:uid="{00000000-0005-0000-0000-000070780000}"/>
    <cellStyle name="Comma 12 10 2 2 2" xfId="318" xr:uid="{00000000-0005-0000-0000-000071780000}"/>
    <cellStyle name="Comma 12 10 2 3" xfId="319" xr:uid="{00000000-0005-0000-0000-000072780000}"/>
    <cellStyle name="Comma 12 10 2 3 2" xfId="320" xr:uid="{00000000-0005-0000-0000-000073780000}"/>
    <cellStyle name="Comma 12 10 2 3 2 2" xfId="321" xr:uid="{00000000-0005-0000-0000-000074780000}"/>
    <cellStyle name="Comma 12 10 2 3 3" xfId="322" xr:uid="{00000000-0005-0000-0000-000075780000}"/>
    <cellStyle name="Comma 12 10 2 3 3 2" xfId="323" xr:uid="{00000000-0005-0000-0000-000076780000}"/>
    <cellStyle name="Comma 12 10 2 3 3 2 2" xfId="324" xr:uid="{00000000-0005-0000-0000-000077780000}"/>
    <cellStyle name="Comma 12 10 2 3 3 3" xfId="325" xr:uid="{00000000-0005-0000-0000-000078780000}"/>
    <cellStyle name="Comma 12 10 2 3 4" xfId="326" xr:uid="{00000000-0005-0000-0000-000079780000}"/>
    <cellStyle name="Comma 12 10 2 3 4 2" xfId="34923" xr:uid="{00000000-0005-0000-0000-00007A780000}"/>
    <cellStyle name="Comma 12 10 2 3 5" xfId="34924" xr:uid="{00000000-0005-0000-0000-00007B780000}"/>
    <cellStyle name="Comma 12 10 2 4" xfId="327" xr:uid="{00000000-0005-0000-0000-00007C780000}"/>
    <cellStyle name="Comma 12 10 2 4 2" xfId="328" xr:uid="{00000000-0005-0000-0000-00007D780000}"/>
    <cellStyle name="Comma 12 10 2 5" xfId="329" xr:uid="{00000000-0005-0000-0000-00007E780000}"/>
    <cellStyle name="Comma 12 10 2 5 2" xfId="330" xr:uid="{00000000-0005-0000-0000-00007F780000}"/>
    <cellStyle name="Comma 12 10 2 6" xfId="331" xr:uid="{00000000-0005-0000-0000-000080780000}"/>
    <cellStyle name="Comma 12 10 2 6 2" xfId="332" xr:uid="{00000000-0005-0000-0000-000081780000}"/>
    <cellStyle name="Comma 12 10 2 7" xfId="333" xr:uid="{00000000-0005-0000-0000-000082780000}"/>
    <cellStyle name="Comma 12 10 2 7 2" xfId="334" xr:uid="{00000000-0005-0000-0000-000083780000}"/>
    <cellStyle name="Comma 12 10 2 8" xfId="335" xr:uid="{00000000-0005-0000-0000-000084780000}"/>
    <cellStyle name="Comma 12 10 2 8 2" xfId="336" xr:uid="{00000000-0005-0000-0000-000085780000}"/>
    <cellStyle name="Comma 12 10 2 9" xfId="337" xr:uid="{00000000-0005-0000-0000-000086780000}"/>
    <cellStyle name="Comma 12 10 2 9 2" xfId="338" xr:uid="{00000000-0005-0000-0000-000087780000}"/>
    <cellStyle name="Comma 12 10 3" xfId="339" xr:uid="{00000000-0005-0000-0000-000088780000}"/>
    <cellStyle name="Comma 12 10 3 2" xfId="340" xr:uid="{00000000-0005-0000-0000-000089780000}"/>
    <cellStyle name="Comma 12 10 4" xfId="341" xr:uid="{00000000-0005-0000-0000-00008A780000}"/>
    <cellStyle name="Comma 12 11" xfId="342" xr:uid="{00000000-0005-0000-0000-00008B780000}"/>
    <cellStyle name="Comma 12 11 2" xfId="343" xr:uid="{00000000-0005-0000-0000-00008C780000}"/>
    <cellStyle name="Comma 12 12" xfId="344" xr:uid="{00000000-0005-0000-0000-00008D780000}"/>
    <cellStyle name="Comma 12 12 2" xfId="345" xr:uid="{00000000-0005-0000-0000-00008E780000}"/>
    <cellStyle name="Comma 12 12 2 2" xfId="346" xr:uid="{00000000-0005-0000-0000-00008F780000}"/>
    <cellStyle name="Comma 12 12 2 2 2" xfId="347" xr:uid="{00000000-0005-0000-0000-000090780000}"/>
    <cellStyle name="Comma 12 12 2 3" xfId="348" xr:uid="{00000000-0005-0000-0000-000091780000}"/>
    <cellStyle name="Comma 12 12 2 3 2" xfId="349" xr:uid="{00000000-0005-0000-0000-000092780000}"/>
    <cellStyle name="Comma 12 12 2 3 2 2" xfId="350" xr:uid="{00000000-0005-0000-0000-000093780000}"/>
    <cellStyle name="Comma 12 12 2 3 3" xfId="351" xr:uid="{00000000-0005-0000-0000-000094780000}"/>
    <cellStyle name="Comma 12 12 2 3 3 2" xfId="352" xr:uid="{00000000-0005-0000-0000-000095780000}"/>
    <cellStyle name="Comma 12 12 2 3 3 2 2" xfId="353" xr:uid="{00000000-0005-0000-0000-000096780000}"/>
    <cellStyle name="Comma 12 12 2 3 3 3" xfId="354" xr:uid="{00000000-0005-0000-0000-000097780000}"/>
    <cellStyle name="Comma 12 12 2 3 4" xfId="355" xr:uid="{00000000-0005-0000-0000-000098780000}"/>
    <cellStyle name="Comma 12 12 2 3 4 2" xfId="34925" xr:uid="{00000000-0005-0000-0000-000099780000}"/>
    <cellStyle name="Comma 12 12 2 3 5" xfId="34926" xr:uid="{00000000-0005-0000-0000-00009A780000}"/>
    <cellStyle name="Comma 12 12 2 4" xfId="356" xr:uid="{00000000-0005-0000-0000-00009B780000}"/>
    <cellStyle name="Comma 12 12 2 4 2" xfId="357" xr:uid="{00000000-0005-0000-0000-00009C780000}"/>
    <cellStyle name="Comma 12 12 2 5" xfId="358" xr:uid="{00000000-0005-0000-0000-00009D780000}"/>
    <cellStyle name="Comma 12 12 2 5 2" xfId="359" xr:uid="{00000000-0005-0000-0000-00009E780000}"/>
    <cellStyle name="Comma 12 12 2 6" xfId="360" xr:uid="{00000000-0005-0000-0000-00009F780000}"/>
    <cellStyle name="Comma 12 12 2 6 2" xfId="361" xr:uid="{00000000-0005-0000-0000-0000A0780000}"/>
    <cellStyle name="Comma 12 12 2 7" xfId="362" xr:uid="{00000000-0005-0000-0000-0000A1780000}"/>
    <cellStyle name="Comma 12 12 2 7 2" xfId="363" xr:uid="{00000000-0005-0000-0000-0000A2780000}"/>
    <cellStyle name="Comma 12 12 2 8" xfId="364" xr:uid="{00000000-0005-0000-0000-0000A3780000}"/>
    <cellStyle name="Comma 12 12 3" xfId="365" xr:uid="{00000000-0005-0000-0000-0000A4780000}"/>
    <cellStyle name="Comma 12 12 3 2" xfId="366" xr:uid="{00000000-0005-0000-0000-0000A5780000}"/>
    <cellStyle name="Comma 12 12 4" xfId="367" xr:uid="{00000000-0005-0000-0000-0000A6780000}"/>
    <cellStyle name="Comma 12 13" xfId="368" xr:uid="{00000000-0005-0000-0000-0000A7780000}"/>
    <cellStyle name="Comma 12 13 2" xfId="369" xr:uid="{00000000-0005-0000-0000-0000A8780000}"/>
    <cellStyle name="Comma 12 13 2 2" xfId="34927" xr:uid="{00000000-0005-0000-0000-0000A9780000}"/>
    <cellStyle name="Comma 12 13 3" xfId="34928" xr:uid="{00000000-0005-0000-0000-0000AA780000}"/>
    <cellStyle name="Comma 12 14" xfId="370" xr:uid="{00000000-0005-0000-0000-0000AB780000}"/>
    <cellStyle name="Comma 12 2" xfId="371" xr:uid="{00000000-0005-0000-0000-0000AC780000}"/>
    <cellStyle name="Comma 12 2 2" xfId="372" xr:uid="{00000000-0005-0000-0000-0000AD780000}"/>
    <cellStyle name="Comma 12 2 2 2" xfId="34929" xr:uid="{00000000-0005-0000-0000-0000AE780000}"/>
    <cellStyle name="Comma 12 2 3" xfId="34930" xr:uid="{00000000-0005-0000-0000-0000AF780000}"/>
    <cellStyle name="Comma 12 2_OATT calc" xfId="34931" xr:uid="{00000000-0005-0000-0000-0000B0780000}"/>
    <cellStyle name="Comma 12 3" xfId="373" xr:uid="{00000000-0005-0000-0000-0000B1780000}"/>
    <cellStyle name="Comma 12 3 2" xfId="374" xr:uid="{00000000-0005-0000-0000-0000B2780000}"/>
    <cellStyle name="Comma 12 4" xfId="375" xr:uid="{00000000-0005-0000-0000-0000B3780000}"/>
    <cellStyle name="Comma 12 4 2" xfId="376" xr:uid="{00000000-0005-0000-0000-0000B4780000}"/>
    <cellStyle name="Comma 12 5" xfId="377" xr:uid="{00000000-0005-0000-0000-0000B5780000}"/>
    <cellStyle name="Comma 12 5 2" xfId="378" xr:uid="{00000000-0005-0000-0000-0000B6780000}"/>
    <cellStyle name="Comma 12 6" xfId="379" xr:uid="{00000000-0005-0000-0000-0000B7780000}"/>
    <cellStyle name="Comma 12 6 2" xfId="380" xr:uid="{00000000-0005-0000-0000-0000B8780000}"/>
    <cellStyle name="Comma 12 6 2 2" xfId="381" xr:uid="{00000000-0005-0000-0000-0000B9780000}"/>
    <cellStyle name="Comma 12 6 2 2 2" xfId="382" xr:uid="{00000000-0005-0000-0000-0000BA780000}"/>
    <cellStyle name="Comma 12 6 2 3" xfId="383" xr:uid="{00000000-0005-0000-0000-0000BB780000}"/>
    <cellStyle name="Comma 12 6 2 3 2" xfId="384" xr:uid="{00000000-0005-0000-0000-0000BC780000}"/>
    <cellStyle name="Comma 12 6 2 4" xfId="385" xr:uid="{00000000-0005-0000-0000-0000BD780000}"/>
    <cellStyle name="Comma 12 6 2 4 2" xfId="386" xr:uid="{00000000-0005-0000-0000-0000BE780000}"/>
    <cellStyle name="Comma 12 6 2 5" xfId="387" xr:uid="{00000000-0005-0000-0000-0000BF780000}"/>
    <cellStyle name="Comma 12 6 3" xfId="388" xr:uid="{00000000-0005-0000-0000-0000C0780000}"/>
    <cellStyle name="Comma 12 6 3 2" xfId="389" xr:uid="{00000000-0005-0000-0000-0000C1780000}"/>
    <cellStyle name="Comma 12 6 4" xfId="390" xr:uid="{00000000-0005-0000-0000-0000C2780000}"/>
    <cellStyle name="Comma 12 7" xfId="391" xr:uid="{00000000-0005-0000-0000-0000C3780000}"/>
    <cellStyle name="Comma 12 7 2" xfId="392" xr:uid="{00000000-0005-0000-0000-0000C4780000}"/>
    <cellStyle name="Comma 12 8" xfId="393" xr:uid="{00000000-0005-0000-0000-0000C5780000}"/>
    <cellStyle name="Comma 12 8 2" xfId="394" xr:uid="{00000000-0005-0000-0000-0000C6780000}"/>
    <cellStyle name="Comma 12 9" xfId="395" xr:uid="{00000000-0005-0000-0000-0000C7780000}"/>
    <cellStyle name="Comma 12 9 2" xfId="396" xr:uid="{00000000-0005-0000-0000-0000C8780000}"/>
    <cellStyle name="Comma 12_OATT calc" xfId="34932" xr:uid="{00000000-0005-0000-0000-0000C9780000}"/>
    <cellStyle name="Comma 120" xfId="34933" xr:uid="{00000000-0005-0000-0000-0000CA780000}"/>
    <cellStyle name="Comma 121" xfId="34934" xr:uid="{00000000-0005-0000-0000-0000CB780000}"/>
    <cellStyle name="Comma 122" xfId="34935" xr:uid="{00000000-0005-0000-0000-0000CC780000}"/>
    <cellStyle name="Comma 123" xfId="34936" xr:uid="{00000000-0005-0000-0000-0000CD780000}"/>
    <cellStyle name="Comma 124" xfId="34937" xr:uid="{00000000-0005-0000-0000-0000CE780000}"/>
    <cellStyle name="Comma 125" xfId="34938" xr:uid="{00000000-0005-0000-0000-0000CF780000}"/>
    <cellStyle name="Comma 126" xfId="34939" xr:uid="{00000000-0005-0000-0000-0000D0780000}"/>
    <cellStyle name="Comma 127" xfId="34940" xr:uid="{00000000-0005-0000-0000-0000D1780000}"/>
    <cellStyle name="Comma 128" xfId="34941" xr:uid="{00000000-0005-0000-0000-0000D2780000}"/>
    <cellStyle name="Comma 129" xfId="34942" xr:uid="{00000000-0005-0000-0000-0000D3780000}"/>
    <cellStyle name="Comma 13" xfId="397" xr:uid="{00000000-0005-0000-0000-0000D4780000}"/>
    <cellStyle name="Comma 13 2" xfId="398" xr:uid="{00000000-0005-0000-0000-0000D5780000}"/>
    <cellStyle name="Comma 13 2 2" xfId="399" xr:uid="{00000000-0005-0000-0000-0000D6780000}"/>
    <cellStyle name="Comma 13 2 2 2" xfId="34943" xr:uid="{00000000-0005-0000-0000-0000D7780000}"/>
    <cellStyle name="Comma 13 2 3" xfId="34944" xr:uid="{00000000-0005-0000-0000-0000D8780000}"/>
    <cellStyle name="Comma 13 2_OATT calc" xfId="34945" xr:uid="{00000000-0005-0000-0000-0000D9780000}"/>
    <cellStyle name="Comma 13 3" xfId="400" xr:uid="{00000000-0005-0000-0000-0000DA780000}"/>
    <cellStyle name="Comma 13 3 2" xfId="401" xr:uid="{00000000-0005-0000-0000-0000DB780000}"/>
    <cellStyle name="Comma 13 4" xfId="402" xr:uid="{00000000-0005-0000-0000-0000DC780000}"/>
    <cellStyle name="Comma 13 4 2" xfId="403" xr:uid="{00000000-0005-0000-0000-0000DD780000}"/>
    <cellStyle name="Comma 13 5" xfId="404" xr:uid="{00000000-0005-0000-0000-0000DE780000}"/>
    <cellStyle name="Comma 13 5 2" xfId="405" xr:uid="{00000000-0005-0000-0000-0000DF780000}"/>
    <cellStyle name="Comma 13 6" xfId="406" xr:uid="{00000000-0005-0000-0000-0000E0780000}"/>
    <cellStyle name="Comma 13 6 2" xfId="407" xr:uid="{00000000-0005-0000-0000-0000E1780000}"/>
    <cellStyle name="Comma 13 7" xfId="408" xr:uid="{00000000-0005-0000-0000-0000E2780000}"/>
    <cellStyle name="Comma 13 7 2" xfId="409" xr:uid="{00000000-0005-0000-0000-0000E3780000}"/>
    <cellStyle name="Comma 13 8" xfId="410" xr:uid="{00000000-0005-0000-0000-0000E4780000}"/>
    <cellStyle name="Comma 13_OATT calc" xfId="34946" xr:uid="{00000000-0005-0000-0000-0000E5780000}"/>
    <cellStyle name="Comma 130" xfId="34947" xr:uid="{00000000-0005-0000-0000-0000E6780000}"/>
    <cellStyle name="Comma 131" xfId="34948" xr:uid="{00000000-0005-0000-0000-0000E7780000}"/>
    <cellStyle name="Comma 132" xfId="34949" xr:uid="{00000000-0005-0000-0000-0000E8780000}"/>
    <cellStyle name="Comma 133" xfId="34950" xr:uid="{00000000-0005-0000-0000-0000E9780000}"/>
    <cellStyle name="Comma 134" xfId="34951" xr:uid="{00000000-0005-0000-0000-0000EA780000}"/>
    <cellStyle name="Comma 135" xfId="34952" xr:uid="{00000000-0005-0000-0000-0000EB780000}"/>
    <cellStyle name="Comma 136" xfId="34953" xr:uid="{00000000-0005-0000-0000-0000EC780000}"/>
    <cellStyle name="Comma 137" xfId="34954" xr:uid="{00000000-0005-0000-0000-0000ED780000}"/>
    <cellStyle name="Comma 138" xfId="34955" xr:uid="{00000000-0005-0000-0000-0000EE780000}"/>
    <cellStyle name="Comma 14" xfId="411" xr:uid="{00000000-0005-0000-0000-0000EF780000}"/>
    <cellStyle name="Comma 14 2" xfId="412" xr:uid="{00000000-0005-0000-0000-0000F0780000}"/>
    <cellStyle name="Comma 14 2 2" xfId="413" xr:uid="{00000000-0005-0000-0000-0000F1780000}"/>
    <cellStyle name="Comma 14 2 2 2" xfId="34956" xr:uid="{00000000-0005-0000-0000-0000F2780000}"/>
    <cellStyle name="Comma 14 2 3" xfId="34957" xr:uid="{00000000-0005-0000-0000-0000F3780000}"/>
    <cellStyle name="Comma 14 2_OATT calc" xfId="34958" xr:uid="{00000000-0005-0000-0000-0000F4780000}"/>
    <cellStyle name="Comma 14 3" xfId="414" xr:uid="{00000000-0005-0000-0000-0000F5780000}"/>
    <cellStyle name="Comma 14 3 2" xfId="415" xr:uid="{00000000-0005-0000-0000-0000F6780000}"/>
    <cellStyle name="Comma 14 4" xfId="416" xr:uid="{00000000-0005-0000-0000-0000F7780000}"/>
    <cellStyle name="Comma 14 4 2" xfId="417" xr:uid="{00000000-0005-0000-0000-0000F8780000}"/>
    <cellStyle name="Comma 14 5" xfId="418" xr:uid="{00000000-0005-0000-0000-0000F9780000}"/>
    <cellStyle name="Comma 14 5 2" xfId="419" xr:uid="{00000000-0005-0000-0000-0000FA780000}"/>
    <cellStyle name="Comma 14 6" xfId="420" xr:uid="{00000000-0005-0000-0000-0000FB780000}"/>
    <cellStyle name="Comma 14 6 2" xfId="421" xr:uid="{00000000-0005-0000-0000-0000FC780000}"/>
    <cellStyle name="Comma 14 7" xfId="422" xr:uid="{00000000-0005-0000-0000-0000FD780000}"/>
    <cellStyle name="Comma 14_OATT calc" xfId="34959" xr:uid="{00000000-0005-0000-0000-0000FE780000}"/>
    <cellStyle name="Comma 15" xfId="423" xr:uid="{00000000-0005-0000-0000-0000FF780000}"/>
    <cellStyle name="Comma 15 2" xfId="424" xr:uid="{00000000-0005-0000-0000-000000790000}"/>
    <cellStyle name="Comma 15 2 2" xfId="425" xr:uid="{00000000-0005-0000-0000-000001790000}"/>
    <cellStyle name="Comma 15 2 2 2" xfId="34960" xr:uid="{00000000-0005-0000-0000-000002790000}"/>
    <cellStyle name="Comma 15 2 3" xfId="34961" xr:uid="{00000000-0005-0000-0000-000003790000}"/>
    <cellStyle name="Comma 15 2_OATT calc" xfId="34962" xr:uid="{00000000-0005-0000-0000-000004790000}"/>
    <cellStyle name="Comma 15 3" xfId="426" xr:uid="{00000000-0005-0000-0000-000005790000}"/>
    <cellStyle name="Comma 15 3 2" xfId="427" xr:uid="{00000000-0005-0000-0000-000006790000}"/>
    <cellStyle name="Comma 15 4" xfId="428" xr:uid="{00000000-0005-0000-0000-000007790000}"/>
    <cellStyle name="Comma 15 4 2" xfId="429" xr:uid="{00000000-0005-0000-0000-000008790000}"/>
    <cellStyle name="Comma 15 5" xfId="430" xr:uid="{00000000-0005-0000-0000-000009790000}"/>
    <cellStyle name="Comma 15 5 2" xfId="431" xr:uid="{00000000-0005-0000-0000-00000A790000}"/>
    <cellStyle name="Comma 15 6" xfId="432" xr:uid="{00000000-0005-0000-0000-00000B790000}"/>
    <cellStyle name="Comma 15 6 2" xfId="433" xr:uid="{00000000-0005-0000-0000-00000C790000}"/>
    <cellStyle name="Comma 15 7" xfId="434" xr:uid="{00000000-0005-0000-0000-00000D790000}"/>
    <cellStyle name="Comma 15 7 2" xfId="435" xr:uid="{00000000-0005-0000-0000-00000E790000}"/>
    <cellStyle name="Comma 15 8" xfId="436" xr:uid="{00000000-0005-0000-0000-00000F790000}"/>
    <cellStyle name="Comma 15_OATT calc" xfId="34963" xr:uid="{00000000-0005-0000-0000-000010790000}"/>
    <cellStyle name="Comma 16" xfId="437" xr:uid="{00000000-0005-0000-0000-000011790000}"/>
    <cellStyle name="Comma 16 2" xfId="438" xr:uid="{00000000-0005-0000-0000-000012790000}"/>
    <cellStyle name="Comma 16 2 2" xfId="439" xr:uid="{00000000-0005-0000-0000-000013790000}"/>
    <cellStyle name="Comma 16 2 2 2" xfId="34964" xr:uid="{00000000-0005-0000-0000-000014790000}"/>
    <cellStyle name="Comma 16 2 3" xfId="34965" xr:uid="{00000000-0005-0000-0000-000015790000}"/>
    <cellStyle name="Comma 16 2_OATT calc" xfId="34966" xr:uid="{00000000-0005-0000-0000-000016790000}"/>
    <cellStyle name="Comma 16 3" xfId="440" xr:uid="{00000000-0005-0000-0000-000017790000}"/>
    <cellStyle name="Comma 16 3 2" xfId="441" xr:uid="{00000000-0005-0000-0000-000018790000}"/>
    <cellStyle name="Comma 16 3 2 2" xfId="442" xr:uid="{00000000-0005-0000-0000-000019790000}"/>
    <cellStyle name="Comma 16 3 3" xfId="443" xr:uid="{00000000-0005-0000-0000-00001A790000}"/>
    <cellStyle name="Comma 16 3 3 2" xfId="444" xr:uid="{00000000-0005-0000-0000-00001B790000}"/>
    <cellStyle name="Comma 16 3 3 2 2" xfId="445" xr:uid="{00000000-0005-0000-0000-00001C790000}"/>
    <cellStyle name="Comma 16 3 3 3" xfId="446" xr:uid="{00000000-0005-0000-0000-00001D790000}"/>
    <cellStyle name="Comma 16 3 3 3 2" xfId="447" xr:uid="{00000000-0005-0000-0000-00001E790000}"/>
    <cellStyle name="Comma 16 3 3 3 2 2" xfId="448" xr:uid="{00000000-0005-0000-0000-00001F790000}"/>
    <cellStyle name="Comma 16 3 3 3 3" xfId="449" xr:uid="{00000000-0005-0000-0000-000020790000}"/>
    <cellStyle name="Comma 16 3 3 4" xfId="450" xr:uid="{00000000-0005-0000-0000-000021790000}"/>
    <cellStyle name="Comma 16 3 3 4 2" xfId="34967" xr:uid="{00000000-0005-0000-0000-000022790000}"/>
    <cellStyle name="Comma 16 3 3 5" xfId="34968" xr:uid="{00000000-0005-0000-0000-000023790000}"/>
    <cellStyle name="Comma 16 3 4" xfId="451" xr:uid="{00000000-0005-0000-0000-000024790000}"/>
    <cellStyle name="Comma 16 3 4 2" xfId="452" xr:uid="{00000000-0005-0000-0000-000025790000}"/>
    <cellStyle name="Comma 16 3 5" xfId="453" xr:uid="{00000000-0005-0000-0000-000026790000}"/>
    <cellStyle name="Comma 16 3 5 2" xfId="454" xr:uid="{00000000-0005-0000-0000-000027790000}"/>
    <cellStyle name="Comma 16 3 6" xfId="455" xr:uid="{00000000-0005-0000-0000-000028790000}"/>
    <cellStyle name="Comma 16 3 6 2" xfId="456" xr:uid="{00000000-0005-0000-0000-000029790000}"/>
    <cellStyle name="Comma 16 3 7" xfId="457" xr:uid="{00000000-0005-0000-0000-00002A790000}"/>
    <cellStyle name="Comma 16 4" xfId="458" xr:uid="{00000000-0005-0000-0000-00002B790000}"/>
    <cellStyle name="Comma 16 4 2" xfId="459" xr:uid="{00000000-0005-0000-0000-00002C790000}"/>
    <cellStyle name="Comma 16 5" xfId="460" xr:uid="{00000000-0005-0000-0000-00002D790000}"/>
    <cellStyle name="Comma 16_OATT calc" xfId="34969" xr:uid="{00000000-0005-0000-0000-00002E790000}"/>
    <cellStyle name="Comma 17" xfId="461" xr:uid="{00000000-0005-0000-0000-00002F790000}"/>
    <cellStyle name="Comma 17 10" xfId="462" xr:uid="{00000000-0005-0000-0000-000030790000}"/>
    <cellStyle name="Comma 17 10 2" xfId="463" xr:uid="{00000000-0005-0000-0000-000031790000}"/>
    <cellStyle name="Comma 17 11" xfId="464" xr:uid="{00000000-0005-0000-0000-000032790000}"/>
    <cellStyle name="Comma 17 11 2" xfId="465" xr:uid="{00000000-0005-0000-0000-000033790000}"/>
    <cellStyle name="Comma 17 11 2 2" xfId="34970" xr:uid="{00000000-0005-0000-0000-000034790000}"/>
    <cellStyle name="Comma 17 11 3" xfId="34971" xr:uid="{00000000-0005-0000-0000-000035790000}"/>
    <cellStyle name="Comma 17 12" xfId="466" xr:uid="{00000000-0005-0000-0000-000036790000}"/>
    <cellStyle name="Comma 17 12 2" xfId="467" xr:uid="{00000000-0005-0000-0000-000037790000}"/>
    <cellStyle name="Comma 17 13" xfId="468" xr:uid="{00000000-0005-0000-0000-000038790000}"/>
    <cellStyle name="Comma 17 13 2" xfId="469" xr:uid="{00000000-0005-0000-0000-000039790000}"/>
    <cellStyle name="Comma 17 14" xfId="470" xr:uid="{00000000-0005-0000-0000-00003A790000}"/>
    <cellStyle name="Comma 17 14 2" xfId="471" xr:uid="{00000000-0005-0000-0000-00003B790000}"/>
    <cellStyle name="Comma 17 15" xfId="472" xr:uid="{00000000-0005-0000-0000-00003C790000}"/>
    <cellStyle name="Comma 17 15 2" xfId="473" xr:uid="{00000000-0005-0000-0000-00003D790000}"/>
    <cellStyle name="Comma 17 16" xfId="474" xr:uid="{00000000-0005-0000-0000-00003E790000}"/>
    <cellStyle name="Comma 17 16 2" xfId="475" xr:uid="{00000000-0005-0000-0000-00003F790000}"/>
    <cellStyle name="Comma 17 17" xfId="476" xr:uid="{00000000-0005-0000-0000-000040790000}"/>
    <cellStyle name="Comma 17 17 2" xfId="477" xr:uid="{00000000-0005-0000-0000-000041790000}"/>
    <cellStyle name="Comma 17 18" xfId="478" xr:uid="{00000000-0005-0000-0000-000042790000}"/>
    <cellStyle name="Comma 17 2" xfId="479" xr:uid="{00000000-0005-0000-0000-000043790000}"/>
    <cellStyle name="Comma 17 2 2" xfId="480" xr:uid="{00000000-0005-0000-0000-000044790000}"/>
    <cellStyle name="Comma 17 2 2 2" xfId="34972" xr:uid="{00000000-0005-0000-0000-000045790000}"/>
    <cellStyle name="Comma 17 2 3" xfId="34973" xr:uid="{00000000-0005-0000-0000-000046790000}"/>
    <cellStyle name="Comma 17 2_OATT calc" xfId="34974" xr:uid="{00000000-0005-0000-0000-000047790000}"/>
    <cellStyle name="Comma 17 3" xfId="481" xr:uid="{00000000-0005-0000-0000-000048790000}"/>
    <cellStyle name="Comma 17 3 2" xfId="482" xr:uid="{00000000-0005-0000-0000-000049790000}"/>
    <cellStyle name="Comma 17 3 2 2" xfId="483" xr:uid="{00000000-0005-0000-0000-00004A790000}"/>
    <cellStyle name="Comma 17 3 3" xfId="484" xr:uid="{00000000-0005-0000-0000-00004B790000}"/>
    <cellStyle name="Comma 17 3 3 2" xfId="485" xr:uid="{00000000-0005-0000-0000-00004C790000}"/>
    <cellStyle name="Comma 17 3 3 2 2" xfId="486" xr:uid="{00000000-0005-0000-0000-00004D790000}"/>
    <cellStyle name="Comma 17 3 3 3" xfId="487" xr:uid="{00000000-0005-0000-0000-00004E790000}"/>
    <cellStyle name="Comma 17 3 4" xfId="488" xr:uid="{00000000-0005-0000-0000-00004F790000}"/>
    <cellStyle name="Comma 17 3 4 2" xfId="34975" xr:uid="{00000000-0005-0000-0000-000050790000}"/>
    <cellStyle name="Comma 17 3 5" xfId="34976" xr:uid="{00000000-0005-0000-0000-000051790000}"/>
    <cellStyle name="Comma 17 4" xfId="489" xr:uid="{00000000-0005-0000-0000-000052790000}"/>
    <cellStyle name="Comma 17 4 2" xfId="490" xr:uid="{00000000-0005-0000-0000-000053790000}"/>
    <cellStyle name="Comma 17 5" xfId="491" xr:uid="{00000000-0005-0000-0000-000054790000}"/>
    <cellStyle name="Comma 17 5 2" xfId="492" xr:uid="{00000000-0005-0000-0000-000055790000}"/>
    <cellStyle name="Comma 17 6" xfId="493" xr:uid="{00000000-0005-0000-0000-000056790000}"/>
    <cellStyle name="Comma 17 6 2" xfId="494" xr:uid="{00000000-0005-0000-0000-000057790000}"/>
    <cellStyle name="Comma 17 7" xfId="495" xr:uid="{00000000-0005-0000-0000-000058790000}"/>
    <cellStyle name="Comma 17 7 2" xfId="496" xr:uid="{00000000-0005-0000-0000-000059790000}"/>
    <cellStyle name="Comma 17 8" xfId="497" xr:uid="{00000000-0005-0000-0000-00005A790000}"/>
    <cellStyle name="Comma 17 8 2" xfId="498" xr:uid="{00000000-0005-0000-0000-00005B790000}"/>
    <cellStyle name="Comma 17 9" xfId="499" xr:uid="{00000000-0005-0000-0000-00005C790000}"/>
    <cellStyle name="Comma 17 9 2" xfId="500" xr:uid="{00000000-0005-0000-0000-00005D790000}"/>
    <cellStyle name="Comma 17_OATT calc" xfId="34977" xr:uid="{00000000-0005-0000-0000-00005E790000}"/>
    <cellStyle name="Comma 18" xfId="501" xr:uid="{00000000-0005-0000-0000-00005F790000}"/>
    <cellStyle name="Comma 18 10" xfId="502" xr:uid="{00000000-0005-0000-0000-000060790000}"/>
    <cellStyle name="Comma 18 10 2" xfId="503" xr:uid="{00000000-0005-0000-0000-000061790000}"/>
    <cellStyle name="Comma 18 10 2 2" xfId="34978" xr:uid="{00000000-0005-0000-0000-000062790000}"/>
    <cellStyle name="Comma 18 10 3" xfId="34979" xr:uid="{00000000-0005-0000-0000-000063790000}"/>
    <cellStyle name="Comma 18 11" xfId="504" xr:uid="{00000000-0005-0000-0000-000064790000}"/>
    <cellStyle name="Comma 18 11 2" xfId="505" xr:uid="{00000000-0005-0000-0000-000065790000}"/>
    <cellStyle name="Comma 18 12" xfId="506" xr:uid="{00000000-0005-0000-0000-000066790000}"/>
    <cellStyle name="Comma 18 12 2" xfId="507" xr:uid="{00000000-0005-0000-0000-000067790000}"/>
    <cellStyle name="Comma 18 13" xfId="508" xr:uid="{00000000-0005-0000-0000-000068790000}"/>
    <cellStyle name="Comma 18 13 2" xfId="509" xr:uid="{00000000-0005-0000-0000-000069790000}"/>
    <cellStyle name="Comma 18 14" xfId="510" xr:uid="{00000000-0005-0000-0000-00006A790000}"/>
    <cellStyle name="Comma 18 14 2" xfId="511" xr:uid="{00000000-0005-0000-0000-00006B790000}"/>
    <cellStyle name="Comma 18 15" xfId="512" xr:uid="{00000000-0005-0000-0000-00006C790000}"/>
    <cellStyle name="Comma 18 15 2" xfId="513" xr:uid="{00000000-0005-0000-0000-00006D790000}"/>
    <cellStyle name="Comma 18 16" xfId="514" xr:uid="{00000000-0005-0000-0000-00006E790000}"/>
    <cellStyle name="Comma 18 16 2" xfId="515" xr:uid="{00000000-0005-0000-0000-00006F790000}"/>
    <cellStyle name="Comma 18 17" xfId="516" xr:uid="{00000000-0005-0000-0000-000070790000}"/>
    <cellStyle name="Comma 18 2" xfId="517" xr:uid="{00000000-0005-0000-0000-000071790000}"/>
    <cellStyle name="Comma 18 2 2" xfId="518" xr:uid="{00000000-0005-0000-0000-000072790000}"/>
    <cellStyle name="Comma 18 2 2 2" xfId="34980" xr:uid="{00000000-0005-0000-0000-000073790000}"/>
    <cellStyle name="Comma 18 2 3" xfId="34981" xr:uid="{00000000-0005-0000-0000-000074790000}"/>
    <cellStyle name="Comma 18 2_OATT calc" xfId="34982" xr:uid="{00000000-0005-0000-0000-000075790000}"/>
    <cellStyle name="Comma 18 3" xfId="519" xr:uid="{00000000-0005-0000-0000-000076790000}"/>
    <cellStyle name="Comma 18 3 2" xfId="520" xr:uid="{00000000-0005-0000-0000-000077790000}"/>
    <cellStyle name="Comma 18 3 2 2" xfId="521" xr:uid="{00000000-0005-0000-0000-000078790000}"/>
    <cellStyle name="Comma 18 3 3" xfId="522" xr:uid="{00000000-0005-0000-0000-000079790000}"/>
    <cellStyle name="Comma 18 3 3 2" xfId="523" xr:uid="{00000000-0005-0000-0000-00007A790000}"/>
    <cellStyle name="Comma 18 3 3 2 2" xfId="524" xr:uid="{00000000-0005-0000-0000-00007B790000}"/>
    <cellStyle name="Comma 18 3 3 3" xfId="525" xr:uid="{00000000-0005-0000-0000-00007C790000}"/>
    <cellStyle name="Comma 18 3 4" xfId="526" xr:uid="{00000000-0005-0000-0000-00007D790000}"/>
    <cellStyle name="Comma 18 3 4 2" xfId="34983" xr:uid="{00000000-0005-0000-0000-00007E790000}"/>
    <cellStyle name="Comma 18 3 5" xfId="34984" xr:uid="{00000000-0005-0000-0000-00007F790000}"/>
    <cellStyle name="Comma 18 4" xfId="527" xr:uid="{00000000-0005-0000-0000-000080790000}"/>
    <cellStyle name="Comma 18 4 2" xfId="528" xr:uid="{00000000-0005-0000-0000-000081790000}"/>
    <cellStyle name="Comma 18 5" xfId="529" xr:uid="{00000000-0005-0000-0000-000082790000}"/>
    <cellStyle name="Comma 18 5 2" xfId="530" xr:uid="{00000000-0005-0000-0000-000083790000}"/>
    <cellStyle name="Comma 18 6" xfId="531" xr:uid="{00000000-0005-0000-0000-000084790000}"/>
    <cellStyle name="Comma 18 6 2" xfId="532" xr:uid="{00000000-0005-0000-0000-000085790000}"/>
    <cellStyle name="Comma 18 7" xfId="533" xr:uid="{00000000-0005-0000-0000-000086790000}"/>
    <cellStyle name="Comma 18 7 2" xfId="534" xr:uid="{00000000-0005-0000-0000-000087790000}"/>
    <cellStyle name="Comma 18 8" xfId="535" xr:uid="{00000000-0005-0000-0000-000088790000}"/>
    <cellStyle name="Comma 18 8 2" xfId="536" xr:uid="{00000000-0005-0000-0000-000089790000}"/>
    <cellStyle name="Comma 18 9" xfId="537" xr:uid="{00000000-0005-0000-0000-00008A790000}"/>
    <cellStyle name="Comma 18 9 2" xfId="538" xr:uid="{00000000-0005-0000-0000-00008B790000}"/>
    <cellStyle name="Comma 18_OATT calc" xfId="34985" xr:uid="{00000000-0005-0000-0000-00008C790000}"/>
    <cellStyle name="Comma 19" xfId="539" xr:uid="{00000000-0005-0000-0000-00008D790000}"/>
    <cellStyle name="Comma 19 10" xfId="540" xr:uid="{00000000-0005-0000-0000-00008E790000}"/>
    <cellStyle name="Comma 19 10 2" xfId="541" xr:uid="{00000000-0005-0000-0000-00008F790000}"/>
    <cellStyle name="Comma 19 11" xfId="542" xr:uid="{00000000-0005-0000-0000-000090790000}"/>
    <cellStyle name="Comma 19 11 2" xfId="543" xr:uid="{00000000-0005-0000-0000-000091790000}"/>
    <cellStyle name="Comma 19 12" xfId="544" xr:uid="{00000000-0005-0000-0000-000092790000}"/>
    <cellStyle name="Comma 19 12 2" xfId="545" xr:uid="{00000000-0005-0000-0000-000093790000}"/>
    <cellStyle name="Comma 19 13" xfId="546" xr:uid="{00000000-0005-0000-0000-000094790000}"/>
    <cellStyle name="Comma 19 13 2" xfId="547" xr:uid="{00000000-0005-0000-0000-000095790000}"/>
    <cellStyle name="Comma 19 14" xfId="548" xr:uid="{00000000-0005-0000-0000-000096790000}"/>
    <cellStyle name="Comma 19 14 2" xfId="549" xr:uid="{00000000-0005-0000-0000-000097790000}"/>
    <cellStyle name="Comma 19 15" xfId="550" xr:uid="{00000000-0005-0000-0000-000098790000}"/>
    <cellStyle name="Comma 19 15 2" xfId="551" xr:uid="{00000000-0005-0000-0000-000099790000}"/>
    <cellStyle name="Comma 19 16" xfId="552" xr:uid="{00000000-0005-0000-0000-00009A790000}"/>
    <cellStyle name="Comma 19 2" xfId="553" xr:uid="{00000000-0005-0000-0000-00009B790000}"/>
    <cellStyle name="Comma 19 2 2" xfId="554" xr:uid="{00000000-0005-0000-0000-00009C790000}"/>
    <cellStyle name="Comma 19 2 2 2" xfId="34986" xr:uid="{00000000-0005-0000-0000-00009D790000}"/>
    <cellStyle name="Comma 19 2 3" xfId="34987" xr:uid="{00000000-0005-0000-0000-00009E790000}"/>
    <cellStyle name="Comma 19 2_OATT calc" xfId="34988" xr:uid="{00000000-0005-0000-0000-00009F790000}"/>
    <cellStyle name="Comma 19 3" xfId="555" xr:uid="{00000000-0005-0000-0000-0000A0790000}"/>
    <cellStyle name="Comma 19 3 2" xfId="556" xr:uid="{00000000-0005-0000-0000-0000A1790000}"/>
    <cellStyle name="Comma 19 3 2 2" xfId="557" xr:uid="{00000000-0005-0000-0000-0000A2790000}"/>
    <cellStyle name="Comma 19 3 3" xfId="558" xr:uid="{00000000-0005-0000-0000-0000A3790000}"/>
    <cellStyle name="Comma 19 3 3 2" xfId="559" xr:uid="{00000000-0005-0000-0000-0000A4790000}"/>
    <cellStyle name="Comma 19 3 3 2 2" xfId="560" xr:uid="{00000000-0005-0000-0000-0000A5790000}"/>
    <cellStyle name="Comma 19 3 3 3" xfId="561" xr:uid="{00000000-0005-0000-0000-0000A6790000}"/>
    <cellStyle name="Comma 19 3 4" xfId="562" xr:uid="{00000000-0005-0000-0000-0000A7790000}"/>
    <cellStyle name="Comma 19 3 4 2" xfId="34989" xr:uid="{00000000-0005-0000-0000-0000A8790000}"/>
    <cellStyle name="Comma 19 3 5" xfId="34990" xr:uid="{00000000-0005-0000-0000-0000A9790000}"/>
    <cellStyle name="Comma 19 4" xfId="563" xr:uid="{00000000-0005-0000-0000-0000AA790000}"/>
    <cellStyle name="Comma 19 4 2" xfId="564" xr:uid="{00000000-0005-0000-0000-0000AB790000}"/>
    <cellStyle name="Comma 19 5" xfId="565" xr:uid="{00000000-0005-0000-0000-0000AC790000}"/>
    <cellStyle name="Comma 19 5 2" xfId="566" xr:uid="{00000000-0005-0000-0000-0000AD790000}"/>
    <cellStyle name="Comma 19 6" xfId="567" xr:uid="{00000000-0005-0000-0000-0000AE790000}"/>
    <cellStyle name="Comma 19 6 2" xfId="568" xr:uid="{00000000-0005-0000-0000-0000AF790000}"/>
    <cellStyle name="Comma 19 7" xfId="569" xr:uid="{00000000-0005-0000-0000-0000B0790000}"/>
    <cellStyle name="Comma 19 7 2" xfId="570" xr:uid="{00000000-0005-0000-0000-0000B1790000}"/>
    <cellStyle name="Comma 19 8" xfId="571" xr:uid="{00000000-0005-0000-0000-0000B2790000}"/>
    <cellStyle name="Comma 19 8 2" xfId="572" xr:uid="{00000000-0005-0000-0000-0000B3790000}"/>
    <cellStyle name="Comma 19 9" xfId="573" xr:uid="{00000000-0005-0000-0000-0000B4790000}"/>
    <cellStyle name="Comma 19 9 2" xfId="574" xr:uid="{00000000-0005-0000-0000-0000B5790000}"/>
    <cellStyle name="Comma 19 9 2 2" xfId="34991" xr:uid="{00000000-0005-0000-0000-0000B6790000}"/>
    <cellStyle name="Comma 19 9 3" xfId="34992" xr:uid="{00000000-0005-0000-0000-0000B7790000}"/>
    <cellStyle name="Comma 19_OATT calc" xfId="34993" xr:uid="{00000000-0005-0000-0000-0000B8790000}"/>
    <cellStyle name="Comma 2" xfId="575" xr:uid="{00000000-0005-0000-0000-0000B9790000}"/>
    <cellStyle name="Comma 2 2" xfId="576" xr:uid="{00000000-0005-0000-0000-0000BA790000}"/>
    <cellStyle name="Comma 2 2 2" xfId="577" xr:uid="{00000000-0005-0000-0000-0000BB790000}"/>
    <cellStyle name="Comma 2 2 2 2" xfId="578" xr:uid="{00000000-0005-0000-0000-0000BC790000}"/>
    <cellStyle name="Comma 2 2 2 2 2" xfId="3236" xr:uid="{00000000-0005-0000-0000-0000BD790000}"/>
    <cellStyle name="Comma 2 2 2 2 2 2" xfId="3533" xr:uid="{00000000-0005-0000-0000-0000BE790000}"/>
    <cellStyle name="Comma 2 2 2 2 2 2 2" xfId="34994" xr:uid="{00000000-0005-0000-0000-0000BF790000}"/>
    <cellStyle name="Comma 2 2 2 2 2 3" xfId="34995" xr:uid="{00000000-0005-0000-0000-0000C0790000}"/>
    <cellStyle name="Comma 2 2 2 2 2_OATT calc" xfId="34996" xr:uid="{00000000-0005-0000-0000-0000C1790000}"/>
    <cellStyle name="Comma 2 2 2 2 3" xfId="3463" xr:uid="{00000000-0005-0000-0000-0000C2790000}"/>
    <cellStyle name="Comma 2 2 2 2 3 2" xfId="34997" xr:uid="{00000000-0005-0000-0000-0000C3790000}"/>
    <cellStyle name="Comma 2 2 2 2 4" xfId="34998" xr:uid="{00000000-0005-0000-0000-0000C4790000}"/>
    <cellStyle name="Comma 2 2 2 2_OATT calc" xfId="34999" xr:uid="{00000000-0005-0000-0000-0000C5790000}"/>
    <cellStyle name="Comma 2 2 2 3" xfId="3382" xr:uid="{00000000-0005-0000-0000-0000C6790000}"/>
    <cellStyle name="Comma 2 2 2 3 2" xfId="3398" xr:uid="{00000000-0005-0000-0000-0000C7790000}"/>
    <cellStyle name="Comma 2 2 2 3 2 2" xfId="3986" xr:uid="{00000000-0005-0000-0000-0000C8790000}"/>
    <cellStyle name="Comma 2 2 2 3 2 2 2" xfId="35000" xr:uid="{00000000-0005-0000-0000-0000C9790000}"/>
    <cellStyle name="Comma 2 2 2 3 2 3" xfId="35001" xr:uid="{00000000-0005-0000-0000-0000CA790000}"/>
    <cellStyle name="Comma 2 2 2 3 2_OATT calc" xfId="35002" xr:uid="{00000000-0005-0000-0000-0000CB790000}"/>
    <cellStyle name="Comma 2 2 2 3 3" xfId="3964" xr:uid="{00000000-0005-0000-0000-0000CC790000}"/>
    <cellStyle name="Comma 2 2 2 3 3 2" xfId="35003" xr:uid="{00000000-0005-0000-0000-0000CD790000}"/>
    <cellStyle name="Comma 2 2 2 3 4" xfId="35004" xr:uid="{00000000-0005-0000-0000-0000CE790000}"/>
    <cellStyle name="Comma 2 2 2 3_OATT calc" xfId="35005" xr:uid="{00000000-0005-0000-0000-0000CF790000}"/>
    <cellStyle name="Comma 2 2 2 4" xfId="35006" xr:uid="{00000000-0005-0000-0000-0000D0790000}"/>
    <cellStyle name="Comma 2 2 2 4 2" xfId="35007" xr:uid="{00000000-0005-0000-0000-0000D1790000}"/>
    <cellStyle name="Comma 2 2 2 5" xfId="35008" xr:uid="{00000000-0005-0000-0000-0000D2790000}"/>
    <cellStyle name="Comma 2 2 2_OATT calc" xfId="35009" xr:uid="{00000000-0005-0000-0000-0000D3790000}"/>
    <cellStyle name="Comma 2 2 3" xfId="579" xr:uid="{00000000-0005-0000-0000-0000D4790000}"/>
    <cellStyle name="Comma 2 2 3 2" xfId="580" xr:uid="{00000000-0005-0000-0000-0000D5790000}"/>
    <cellStyle name="Comma 2 2 3 2 2" xfId="35010" xr:uid="{00000000-0005-0000-0000-0000D6790000}"/>
    <cellStyle name="Comma 2 2 3 3" xfId="35011" xr:uid="{00000000-0005-0000-0000-0000D7790000}"/>
    <cellStyle name="Comma 2 2 3_OATT calc" xfId="35012" xr:uid="{00000000-0005-0000-0000-0000D8790000}"/>
    <cellStyle name="Comma 2 2 4" xfId="581" xr:uid="{00000000-0005-0000-0000-0000D9790000}"/>
    <cellStyle name="Comma 2 2 4 2" xfId="582" xr:uid="{00000000-0005-0000-0000-0000DA790000}"/>
    <cellStyle name="Comma 2 2 4 2 2" xfId="35013" xr:uid="{00000000-0005-0000-0000-0000DB790000}"/>
    <cellStyle name="Comma 2 2 4 3" xfId="35014" xr:uid="{00000000-0005-0000-0000-0000DC790000}"/>
    <cellStyle name="Comma 2 2 4_OATT calc" xfId="35015" xr:uid="{00000000-0005-0000-0000-0000DD790000}"/>
    <cellStyle name="Comma 2 2 5" xfId="583" xr:uid="{00000000-0005-0000-0000-0000DE790000}"/>
    <cellStyle name="Comma 2 2 5 2" xfId="584" xr:uid="{00000000-0005-0000-0000-0000DF790000}"/>
    <cellStyle name="Comma 2 2 6" xfId="585" xr:uid="{00000000-0005-0000-0000-0000E0790000}"/>
    <cellStyle name="Comma 2 2 6 2" xfId="586" xr:uid="{00000000-0005-0000-0000-0000E1790000}"/>
    <cellStyle name="Comma 2 2_OATT calc" xfId="35016" xr:uid="{00000000-0005-0000-0000-0000E2790000}"/>
    <cellStyle name="Comma 2 3" xfId="587" xr:uid="{00000000-0005-0000-0000-0000E3790000}"/>
    <cellStyle name="Comma 2 3 2" xfId="588" xr:uid="{00000000-0005-0000-0000-0000E4790000}"/>
    <cellStyle name="Comma 2 3 2 2" xfId="589" xr:uid="{00000000-0005-0000-0000-0000E5790000}"/>
    <cellStyle name="Comma 2 3 2 2 2" xfId="35017" xr:uid="{00000000-0005-0000-0000-0000E6790000}"/>
    <cellStyle name="Comma 2 3 2 3" xfId="35018" xr:uid="{00000000-0005-0000-0000-0000E7790000}"/>
    <cellStyle name="Comma 2 3 2_OATT calc" xfId="35019" xr:uid="{00000000-0005-0000-0000-0000E8790000}"/>
    <cellStyle name="Comma 2 3 3" xfId="590" xr:uid="{00000000-0005-0000-0000-0000E9790000}"/>
    <cellStyle name="Comma 2 3 3 2" xfId="591" xr:uid="{00000000-0005-0000-0000-0000EA790000}"/>
    <cellStyle name="Comma 2 3 3 2 2" xfId="35020" xr:uid="{00000000-0005-0000-0000-0000EB790000}"/>
    <cellStyle name="Comma 2 3 3 3" xfId="35021" xr:uid="{00000000-0005-0000-0000-0000EC790000}"/>
    <cellStyle name="Comma 2 3 3_OATT calc" xfId="35022" xr:uid="{00000000-0005-0000-0000-0000ED790000}"/>
    <cellStyle name="Comma 2 3 4" xfId="592" xr:uid="{00000000-0005-0000-0000-0000EE790000}"/>
    <cellStyle name="Comma 2 3 4 2" xfId="593" xr:uid="{00000000-0005-0000-0000-0000EF790000}"/>
    <cellStyle name="Comma 2 3 4 2 2" xfId="594" xr:uid="{00000000-0005-0000-0000-0000F0790000}"/>
    <cellStyle name="Comma 2 3 4 2 2 2" xfId="595" xr:uid="{00000000-0005-0000-0000-0000F1790000}"/>
    <cellStyle name="Comma 2 3 4 2 3" xfId="596" xr:uid="{00000000-0005-0000-0000-0000F2790000}"/>
    <cellStyle name="Comma 2 3 4 2 3 2" xfId="597" xr:uid="{00000000-0005-0000-0000-0000F3790000}"/>
    <cellStyle name="Comma 2 3 4 2 4" xfId="598" xr:uid="{00000000-0005-0000-0000-0000F4790000}"/>
    <cellStyle name="Comma 2 3 4 2 4 2" xfId="599" xr:uid="{00000000-0005-0000-0000-0000F5790000}"/>
    <cellStyle name="Comma 2 3 4 2 5" xfId="600" xr:uid="{00000000-0005-0000-0000-0000F6790000}"/>
    <cellStyle name="Comma 2 3 4 3" xfId="601" xr:uid="{00000000-0005-0000-0000-0000F7790000}"/>
    <cellStyle name="Comma 2 3 4 3 2" xfId="602" xr:uid="{00000000-0005-0000-0000-0000F8790000}"/>
    <cellStyle name="Comma 2 3 4 4" xfId="603" xr:uid="{00000000-0005-0000-0000-0000F9790000}"/>
    <cellStyle name="Comma 2 3 4 4 2" xfId="604" xr:uid="{00000000-0005-0000-0000-0000FA790000}"/>
    <cellStyle name="Comma 2 3 4 5" xfId="605" xr:uid="{00000000-0005-0000-0000-0000FB790000}"/>
    <cellStyle name="Comma 2 3 4 5 2" xfId="606" xr:uid="{00000000-0005-0000-0000-0000FC790000}"/>
    <cellStyle name="Comma 2 3 4 5 2 2" xfId="607" xr:uid="{00000000-0005-0000-0000-0000FD790000}"/>
    <cellStyle name="Comma 2 3 4 5 3" xfId="608" xr:uid="{00000000-0005-0000-0000-0000FE790000}"/>
    <cellStyle name="Comma 2 3 4 5 3 2" xfId="609" xr:uid="{00000000-0005-0000-0000-0000FF790000}"/>
    <cellStyle name="Comma 2 3 4 5 3 2 2" xfId="610" xr:uid="{00000000-0005-0000-0000-0000007A0000}"/>
    <cellStyle name="Comma 2 3 4 5 3 3" xfId="611" xr:uid="{00000000-0005-0000-0000-0000017A0000}"/>
    <cellStyle name="Comma 2 3 4 5 4" xfId="612" xr:uid="{00000000-0005-0000-0000-0000027A0000}"/>
    <cellStyle name="Comma 2 3 4 5 4 2" xfId="35023" xr:uid="{00000000-0005-0000-0000-0000037A0000}"/>
    <cellStyle name="Comma 2 3 4 5 5" xfId="35024" xr:uid="{00000000-0005-0000-0000-0000047A0000}"/>
    <cellStyle name="Comma 2 3 4 6" xfId="613" xr:uid="{00000000-0005-0000-0000-0000057A0000}"/>
    <cellStyle name="Comma 2 3 4 6 2" xfId="614" xr:uid="{00000000-0005-0000-0000-0000067A0000}"/>
    <cellStyle name="Comma 2 3 4 7" xfId="615" xr:uid="{00000000-0005-0000-0000-0000077A0000}"/>
    <cellStyle name="Comma 2 3 4_OATT calc" xfId="35025" xr:uid="{00000000-0005-0000-0000-0000087A0000}"/>
    <cellStyle name="Comma 2 3 5" xfId="616" xr:uid="{00000000-0005-0000-0000-0000097A0000}"/>
    <cellStyle name="Comma 2 3 5 2" xfId="617" xr:uid="{00000000-0005-0000-0000-00000A7A0000}"/>
    <cellStyle name="Comma 2 3 6" xfId="618" xr:uid="{00000000-0005-0000-0000-00000B7A0000}"/>
    <cellStyle name="Comma 2 3_OATT calc" xfId="35026" xr:uid="{00000000-0005-0000-0000-00000C7A0000}"/>
    <cellStyle name="Comma 2 4" xfId="619" xr:uid="{00000000-0005-0000-0000-00000D7A0000}"/>
    <cellStyle name="Comma 2 4 2" xfId="620" xr:uid="{00000000-0005-0000-0000-00000E7A0000}"/>
    <cellStyle name="Comma 2 4 2 2" xfId="621" xr:uid="{00000000-0005-0000-0000-00000F7A0000}"/>
    <cellStyle name="Comma 2 4 2 2 2" xfId="35027" xr:uid="{00000000-0005-0000-0000-0000107A0000}"/>
    <cellStyle name="Comma 2 4 2 3" xfId="35028" xr:uid="{00000000-0005-0000-0000-0000117A0000}"/>
    <cellStyle name="Comma 2 4 2_OATT calc" xfId="35029" xr:uid="{00000000-0005-0000-0000-0000127A0000}"/>
    <cellStyle name="Comma 2 4 3" xfId="622" xr:uid="{00000000-0005-0000-0000-0000137A0000}"/>
    <cellStyle name="Comma 2 4 3 2" xfId="35030" xr:uid="{00000000-0005-0000-0000-0000147A0000}"/>
    <cellStyle name="Comma 2 4 4" xfId="35031" xr:uid="{00000000-0005-0000-0000-0000157A0000}"/>
    <cellStyle name="Comma 2 4_OATT calc" xfId="35032" xr:uid="{00000000-0005-0000-0000-0000167A0000}"/>
    <cellStyle name="Comma 2 5" xfId="623" xr:uid="{00000000-0005-0000-0000-0000177A0000}"/>
    <cellStyle name="Comma 2 5 2" xfId="3464" xr:uid="{00000000-0005-0000-0000-0000187A0000}"/>
    <cellStyle name="Comma 2 5 2 2" xfId="35033" xr:uid="{00000000-0005-0000-0000-0000197A0000}"/>
    <cellStyle name="Comma 2 5 3" xfId="35034" xr:uid="{00000000-0005-0000-0000-00001A7A0000}"/>
    <cellStyle name="Comma 2 5_OATT calc" xfId="35035" xr:uid="{00000000-0005-0000-0000-00001B7A0000}"/>
    <cellStyle name="Comma 2 6" xfId="3425" xr:uid="{00000000-0005-0000-0000-00001C7A0000}"/>
    <cellStyle name="Comma 2 6 2" xfId="3465" xr:uid="{00000000-0005-0000-0000-00001D7A0000}"/>
    <cellStyle name="Comma 2 6 2 2" xfId="35036" xr:uid="{00000000-0005-0000-0000-00001E7A0000}"/>
    <cellStyle name="Comma 2 6 3" xfId="35037" xr:uid="{00000000-0005-0000-0000-00001F7A0000}"/>
    <cellStyle name="Comma 2 6_OATT calc" xfId="35038" xr:uid="{00000000-0005-0000-0000-0000207A0000}"/>
    <cellStyle name="Comma 2 7" xfId="3466" xr:uid="{00000000-0005-0000-0000-0000217A0000}"/>
    <cellStyle name="Comma 2 7 2" xfId="35039" xr:uid="{00000000-0005-0000-0000-0000227A0000}"/>
    <cellStyle name="Comma 2 8" xfId="35040" xr:uid="{00000000-0005-0000-0000-0000237A0000}"/>
    <cellStyle name="Comma 2 8 2" xfId="35041" xr:uid="{00000000-0005-0000-0000-0000247A0000}"/>
    <cellStyle name="Comma 2 9" xfId="35042" xr:uid="{00000000-0005-0000-0000-0000257A0000}"/>
    <cellStyle name="Comma 2 9 2" xfId="35043" xr:uid="{00000000-0005-0000-0000-0000267A0000}"/>
    <cellStyle name="Comma 2_OATT calc" xfId="35044" xr:uid="{00000000-0005-0000-0000-0000277A0000}"/>
    <cellStyle name="Comma 20" xfId="624" xr:uid="{00000000-0005-0000-0000-0000287A0000}"/>
    <cellStyle name="Comma 20 10" xfId="625" xr:uid="{00000000-0005-0000-0000-0000297A0000}"/>
    <cellStyle name="Comma 20 10 2" xfId="626" xr:uid="{00000000-0005-0000-0000-00002A7A0000}"/>
    <cellStyle name="Comma 20 11" xfId="627" xr:uid="{00000000-0005-0000-0000-00002B7A0000}"/>
    <cellStyle name="Comma 20 11 2" xfId="628" xr:uid="{00000000-0005-0000-0000-00002C7A0000}"/>
    <cellStyle name="Comma 20 12" xfId="629" xr:uid="{00000000-0005-0000-0000-00002D7A0000}"/>
    <cellStyle name="Comma 20 12 2" xfId="630" xr:uid="{00000000-0005-0000-0000-00002E7A0000}"/>
    <cellStyle name="Comma 20 13" xfId="631" xr:uid="{00000000-0005-0000-0000-00002F7A0000}"/>
    <cellStyle name="Comma 20 13 2" xfId="632" xr:uid="{00000000-0005-0000-0000-0000307A0000}"/>
    <cellStyle name="Comma 20 14" xfId="633" xr:uid="{00000000-0005-0000-0000-0000317A0000}"/>
    <cellStyle name="Comma 20 14 2" xfId="634" xr:uid="{00000000-0005-0000-0000-0000327A0000}"/>
    <cellStyle name="Comma 20 15" xfId="635" xr:uid="{00000000-0005-0000-0000-0000337A0000}"/>
    <cellStyle name="Comma 20 2" xfId="636" xr:uid="{00000000-0005-0000-0000-0000347A0000}"/>
    <cellStyle name="Comma 20 2 2" xfId="637" xr:uid="{00000000-0005-0000-0000-0000357A0000}"/>
    <cellStyle name="Comma 20 2 2 2" xfId="35045" xr:uid="{00000000-0005-0000-0000-0000367A0000}"/>
    <cellStyle name="Comma 20 2 3" xfId="35046" xr:uid="{00000000-0005-0000-0000-0000377A0000}"/>
    <cellStyle name="Comma 20 2_OATT calc" xfId="35047" xr:uid="{00000000-0005-0000-0000-0000387A0000}"/>
    <cellStyle name="Comma 20 3" xfId="638" xr:uid="{00000000-0005-0000-0000-0000397A0000}"/>
    <cellStyle name="Comma 20 3 2" xfId="639" xr:uid="{00000000-0005-0000-0000-00003A7A0000}"/>
    <cellStyle name="Comma 20 3 2 2" xfId="640" xr:uid="{00000000-0005-0000-0000-00003B7A0000}"/>
    <cellStyle name="Comma 20 3 3" xfId="641" xr:uid="{00000000-0005-0000-0000-00003C7A0000}"/>
    <cellStyle name="Comma 20 3 3 2" xfId="642" xr:uid="{00000000-0005-0000-0000-00003D7A0000}"/>
    <cellStyle name="Comma 20 3 3 2 2" xfId="643" xr:uid="{00000000-0005-0000-0000-00003E7A0000}"/>
    <cellStyle name="Comma 20 3 3 3" xfId="644" xr:uid="{00000000-0005-0000-0000-00003F7A0000}"/>
    <cellStyle name="Comma 20 3 4" xfId="645" xr:uid="{00000000-0005-0000-0000-0000407A0000}"/>
    <cellStyle name="Comma 20 3 4 2" xfId="35048" xr:uid="{00000000-0005-0000-0000-0000417A0000}"/>
    <cellStyle name="Comma 20 3 5" xfId="35049" xr:uid="{00000000-0005-0000-0000-0000427A0000}"/>
    <cellStyle name="Comma 20 4" xfId="646" xr:uid="{00000000-0005-0000-0000-0000437A0000}"/>
    <cellStyle name="Comma 20 4 2" xfId="647" xr:uid="{00000000-0005-0000-0000-0000447A0000}"/>
    <cellStyle name="Comma 20 5" xfId="648" xr:uid="{00000000-0005-0000-0000-0000457A0000}"/>
    <cellStyle name="Comma 20 5 2" xfId="649" xr:uid="{00000000-0005-0000-0000-0000467A0000}"/>
    <cellStyle name="Comma 20 6" xfId="650" xr:uid="{00000000-0005-0000-0000-0000477A0000}"/>
    <cellStyle name="Comma 20 6 2" xfId="651" xr:uid="{00000000-0005-0000-0000-0000487A0000}"/>
    <cellStyle name="Comma 20 7" xfId="652" xr:uid="{00000000-0005-0000-0000-0000497A0000}"/>
    <cellStyle name="Comma 20 7 2" xfId="653" xr:uid="{00000000-0005-0000-0000-00004A7A0000}"/>
    <cellStyle name="Comma 20 8" xfId="654" xr:uid="{00000000-0005-0000-0000-00004B7A0000}"/>
    <cellStyle name="Comma 20 8 2" xfId="655" xr:uid="{00000000-0005-0000-0000-00004C7A0000}"/>
    <cellStyle name="Comma 20 8 2 2" xfId="35050" xr:uid="{00000000-0005-0000-0000-00004D7A0000}"/>
    <cellStyle name="Comma 20 8 3" xfId="35051" xr:uid="{00000000-0005-0000-0000-00004E7A0000}"/>
    <cellStyle name="Comma 20 9" xfId="656" xr:uid="{00000000-0005-0000-0000-00004F7A0000}"/>
    <cellStyle name="Comma 20 9 2" xfId="657" xr:uid="{00000000-0005-0000-0000-0000507A0000}"/>
    <cellStyle name="Comma 20_OATT calc" xfId="35052" xr:uid="{00000000-0005-0000-0000-0000517A0000}"/>
    <cellStyle name="Comma 21" xfId="658" xr:uid="{00000000-0005-0000-0000-0000527A0000}"/>
    <cellStyle name="Comma 21 10" xfId="659" xr:uid="{00000000-0005-0000-0000-0000537A0000}"/>
    <cellStyle name="Comma 21 10 2" xfId="660" xr:uid="{00000000-0005-0000-0000-0000547A0000}"/>
    <cellStyle name="Comma 21 11" xfId="661" xr:uid="{00000000-0005-0000-0000-0000557A0000}"/>
    <cellStyle name="Comma 21 11 2" xfId="662" xr:uid="{00000000-0005-0000-0000-0000567A0000}"/>
    <cellStyle name="Comma 21 12" xfId="663" xr:uid="{00000000-0005-0000-0000-0000577A0000}"/>
    <cellStyle name="Comma 21 12 2" xfId="664" xr:uid="{00000000-0005-0000-0000-0000587A0000}"/>
    <cellStyle name="Comma 21 13" xfId="665" xr:uid="{00000000-0005-0000-0000-0000597A0000}"/>
    <cellStyle name="Comma 21 13 2" xfId="666" xr:uid="{00000000-0005-0000-0000-00005A7A0000}"/>
    <cellStyle name="Comma 21 14" xfId="667" xr:uid="{00000000-0005-0000-0000-00005B7A0000}"/>
    <cellStyle name="Comma 21 2" xfId="668" xr:uid="{00000000-0005-0000-0000-00005C7A0000}"/>
    <cellStyle name="Comma 21 2 2" xfId="669" xr:uid="{00000000-0005-0000-0000-00005D7A0000}"/>
    <cellStyle name="Comma 21 2 2 2" xfId="35053" xr:uid="{00000000-0005-0000-0000-00005E7A0000}"/>
    <cellStyle name="Comma 21 2 3" xfId="35054" xr:uid="{00000000-0005-0000-0000-00005F7A0000}"/>
    <cellStyle name="Comma 21 2_OATT calc" xfId="35055" xr:uid="{00000000-0005-0000-0000-0000607A0000}"/>
    <cellStyle name="Comma 21 3" xfId="670" xr:uid="{00000000-0005-0000-0000-0000617A0000}"/>
    <cellStyle name="Comma 21 3 2" xfId="671" xr:uid="{00000000-0005-0000-0000-0000627A0000}"/>
    <cellStyle name="Comma 21 3 2 2" xfId="672" xr:uid="{00000000-0005-0000-0000-0000637A0000}"/>
    <cellStyle name="Comma 21 3 3" xfId="673" xr:uid="{00000000-0005-0000-0000-0000647A0000}"/>
    <cellStyle name="Comma 21 3 3 2" xfId="674" xr:uid="{00000000-0005-0000-0000-0000657A0000}"/>
    <cellStyle name="Comma 21 3 3 2 2" xfId="675" xr:uid="{00000000-0005-0000-0000-0000667A0000}"/>
    <cellStyle name="Comma 21 3 3 3" xfId="676" xr:uid="{00000000-0005-0000-0000-0000677A0000}"/>
    <cellStyle name="Comma 21 3 4" xfId="677" xr:uid="{00000000-0005-0000-0000-0000687A0000}"/>
    <cellStyle name="Comma 21 3 4 2" xfId="35056" xr:uid="{00000000-0005-0000-0000-0000697A0000}"/>
    <cellStyle name="Comma 21 3 5" xfId="35057" xr:uid="{00000000-0005-0000-0000-00006A7A0000}"/>
    <cellStyle name="Comma 21 4" xfId="678" xr:uid="{00000000-0005-0000-0000-00006B7A0000}"/>
    <cellStyle name="Comma 21 4 2" xfId="679" xr:uid="{00000000-0005-0000-0000-00006C7A0000}"/>
    <cellStyle name="Comma 21 5" xfId="680" xr:uid="{00000000-0005-0000-0000-00006D7A0000}"/>
    <cellStyle name="Comma 21 5 2" xfId="681" xr:uid="{00000000-0005-0000-0000-00006E7A0000}"/>
    <cellStyle name="Comma 21 6" xfId="682" xr:uid="{00000000-0005-0000-0000-00006F7A0000}"/>
    <cellStyle name="Comma 21 6 2" xfId="683" xr:uid="{00000000-0005-0000-0000-0000707A0000}"/>
    <cellStyle name="Comma 21 7" xfId="684" xr:uid="{00000000-0005-0000-0000-0000717A0000}"/>
    <cellStyle name="Comma 21 7 2" xfId="685" xr:uid="{00000000-0005-0000-0000-0000727A0000}"/>
    <cellStyle name="Comma 21 7 2 2" xfId="35058" xr:uid="{00000000-0005-0000-0000-0000737A0000}"/>
    <cellStyle name="Comma 21 7 3" xfId="35059" xr:uid="{00000000-0005-0000-0000-0000747A0000}"/>
    <cellStyle name="Comma 21 8" xfId="686" xr:uid="{00000000-0005-0000-0000-0000757A0000}"/>
    <cellStyle name="Comma 21 8 2" xfId="687" xr:uid="{00000000-0005-0000-0000-0000767A0000}"/>
    <cellStyle name="Comma 21 9" xfId="688" xr:uid="{00000000-0005-0000-0000-0000777A0000}"/>
    <cellStyle name="Comma 21 9 2" xfId="689" xr:uid="{00000000-0005-0000-0000-0000787A0000}"/>
    <cellStyle name="Comma 21_OATT calc" xfId="35060" xr:uid="{00000000-0005-0000-0000-0000797A0000}"/>
    <cellStyle name="Comma 22" xfId="690" xr:uid="{00000000-0005-0000-0000-00007A7A0000}"/>
    <cellStyle name="Comma 22 10" xfId="691" xr:uid="{00000000-0005-0000-0000-00007B7A0000}"/>
    <cellStyle name="Comma 22 10 2" xfId="692" xr:uid="{00000000-0005-0000-0000-00007C7A0000}"/>
    <cellStyle name="Comma 22 11" xfId="693" xr:uid="{00000000-0005-0000-0000-00007D7A0000}"/>
    <cellStyle name="Comma 22 11 2" xfId="694" xr:uid="{00000000-0005-0000-0000-00007E7A0000}"/>
    <cellStyle name="Comma 22 12" xfId="695" xr:uid="{00000000-0005-0000-0000-00007F7A0000}"/>
    <cellStyle name="Comma 22 12 2" xfId="696" xr:uid="{00000000-0005-0000-0000-0000807A0000}"/>
    <cellStyle name="Comma 22 13" xfId="697" xr:uid="{00000000-0005-0000-0000-0000817A0000}"/>
    <cellStyle name="Comma 22 13 2" xfId="698" xr:uid="{00000000-0005-0000-0000-0000827A0000}"/>
    <cellStyle name="Comma 22 14" xfId="699" xr:uid="{00000000-0005-0000-0000-0000837A0000}"/>
    <cellStyle name="Comma 22 2" xfId="700" xr:uid="{00000000-0005-0000-0000-0000847A0000}"/>
    <cellStyle name="Comma 22 2 2" xfId="701" xr:uid="{00000000-0005-0000-0000-0000857A0000}"/>
    <cellStyle name="Comma 22 3" xfId="702" xr:uid="{00000000-0005-0000-0000-0000867A0000}"/>
    <cellStyle name="Comma 22 3 2" xfId="703" xr:uid="{00000000-0005-0000-0000-0000877A0000}"/>
    <cellStyle name="Comma 22 3 2 2" xfId="704" xr:uid="{00000000-0005-0000-0000-0000887A0000}"/>
    <cellStyle name="Comma 22 3 3" xfId="705" xr:uid="{00000000-0005-0000-0000-0000897A0000}"/>
    <cellStyle name="Comma 22 3 3 2" xfId="706" xr:uid="{00000000-0005-0000-0000-00008A7A0000}"/>
    <cellStyle name="Comma 22 3 3 2 2" xfId="707" xr:uid="{00000000-0005-0000-0000-00008B7A0000}"/>
    <cellStyle name="Comma 22 3 3 3" xfId="708" xr:uid="{00000000-0005-0000-0000-00008C7A0000}"/>
    <cellStyle name="Comma 22 3 4" xfId="709" xr:uid="{00000000-0005-0000-0000-00008D7A0000}"/>
    <cellStyle name="Comma 22 3 4 2" xfId="35061" xr:uid="{00000000-0005-0000-0000-00008E7A0000}"/>
    <cellStyle name="Comma 22 3 5" xfId="35062" xr:uid="{00000000-0005-0000-0000-00008F7A0000}"/>
    <cellStyle name="Comma 22 4" xfId="710" xr:uid="{00000000-0005-0000-0000-0000907A0000}"/>
    <cellStyle name="Comma 22 4 2" xfId="711" xr:uid="{00000000-0005-0000-0000-0000917A0000}"/>
    <cellStyle name="Comma 22 5" xfId="712" xr:uid="{00000000-0005-0000-0000-0000927A0000}"/>
    <cellStyle name="Comma 22 5 2" xfId="713" xr:uid="{00000000-0005-0000-0000-0000937A0000}"/>
    <cellStyle name="Comma 22 6" xfId="714" xr:uid="{00000000-0005-0000-0000-0000947A0000}"/>
    <cellStyle name="Comma 22 6 2" xfId="715" xr:uid="{00000000-0005-0000-0000-0000957A0000}"/>
    <cellStyle name="Comma 22 7" xfId="716" xr:uid="{00000000-0005-0000-0000-0000967A0000}"/>
    <cellStyle name="Comma 22 7 2" xfId="717" xr:uid="{00000000-0005-0000-0000-0000977A0000}"/>
    <cellStyle name="Comma 22 7 2 2" xfId="35063" xr:uid="{00000000-0005-0000-0000-0000987A0000}"/>
    <cellStyle name="Comma 22 7 3" xfId="35064" xr:uid="{00000000-0005-0000-0000-0000997A0000}"/>
    <cellStyle name="Comma 22 8" xfId="718" xr:uid="{00000000-0005-0000-0000-00009A7A0000}"/>
    <cellStyle name="Comma 22 8 2" xfId="719" xr:uid="{00000000-0005-0000-0000-00009B7A0000}"/>
    <cellStyle name="Comma 22 9" xfId="720" xr:uid="{00000000-0005-0000-0000-00009C7A0000}"/>
    <cellStyle name="Comma 22 9 2" xfId="721" xr:uid="{00000000-0005-0000-0000-00009D7A0000}"/>
    <cellStyle name="Comma 22_OATT calc" xfId="35065" xr:uid="{00000000-0005-0000-0000-00009E7A0000}"/>
    <cellStyle name="Comma 23" xfId="722" xr:uid="{00000000-0005-0000-0000-00009F7A0000}"/>
    <cellStyle name="Comma 23 10" xfId="723" xr:uid="{00000000-0005-0000-0000-0000A07A0000}"/>
    <cellStyle name="Comma 23 10 2" xfId="724" xr:uid="{00000000-0005-0000-0000-0000A17A0000}"/>
    <cellStyle name="Comma 23 11" xfId="725" xr:uid="{00000000-0005-0000-0000-0000A27A0000}"/>
    <cellStyle name="Comma 23 11 2" xfId="726" xr:uid="{00000000-0005-0000-0000-0000A37A0000}"/>
    <cellStyle name="Comma 23 12" xfId="727" xr:uid="{00000000-0005-0000-0000-0000A47A0000}"/>
    <cellStyle name="Comma 23 12 2" xfId="728" xr:uid="{00000000-0005-0000-0000-0000A57A0000}"/>
    <cellStyle name="Comma 23 13" xfId="729" xr:uid="{00000000-0005-0000-0000-0000A67A0000}"/>
    <cellStyle name="Comma 23 2" xfId="730" xr:uid="{00000000-0005-0000-0000-0000A77A0000}"/>
    <cellStyle name="Comma 23 2 2" xfId="731" xr:uid="{00000000-0005-0000-0000-0000A87A0000}"/>
    <cellStyle name="Comma 23 3" xfId="732" xr:uid="{00000000-0005-0000-0000-0000A97A0000}"/>
    <cellStyle name="Comma 23 3 2" xfId="733" xr:uid="{00000000-0005-0000-0000-0000AA7A0000}"/>
    <cellStyle name="Comma 23 3 2 2" xfId="734" xr:uid="{00000000-0005-0000-0000-0000AB7A0000}"/>
    <cellStyle name="Comma 23 3 3" xfId="735" xr:uid="{00000000-0005-0000-0000-0000AC7A0000}"/>
    <cellStyle name="Comma 23 3 3 2" xfId="736" xr:uid="{00000000-0005-0000-0000-0000AD7A0000}"/>
    <cellStyle name="Comma 23 3 3 2 2" xfId="737" xr:uid="{00000000-0005-0000-0000-0000AE7A0000}"/>
    <cellStyle name="Comma 23 3 3 3" xfId="738" xr:uid="{00000000-0005-0000-0000-0000AF7A0000}"/>
    <cellStyle name="Comma 23 3 4" xfId="739" xr:uid="{00000000-0005-0000-0000-0000B07A0000}"/>
    <cellStyle name="Comma 23 3 4 2" xfId="35066" xr:uid="{00000000-0005-0000-0000-0000B17A0000}"/>
    <cellStyle name="Comma 23 3 5" xfId="35067" xr:uid="{00000000-0005-0000-0000-0000B27A0000}"/>
    <cellStyle name="Comma 23 4" xfId="740" xr:uid="{00000000-0005-0000-0000-0000B37A0000}"/>
    <cellStyle name="Comma 23 4 2" xfId="741" xr:uid="{00000000-0005-0000-0000-0000B47A0000}"/>
    <cellStyle name="Comma 23 5" xfId="742" xr:uid="{00000000-0005-0000-0000-0000B57A0000}"/>
    <cellStyle name="Comma 23 5 2" xfId="743" xr:uid="{00000000-0005-0000-0000-0000B67A0000}"/>
    <cellStyle name="Comma 23 6" xfId="744" xr:uid="{00000000-0005-0000-0000-0000B77A0000}"/>
    <cellStyle name="Comma 23 6 2" xfId="745" xr:uid="{00000000-0005-0000-0000-0000B87A0000}"/>
    <cellStyle name="Comma 23 6 2 2" xfId="35068" xr:uid="{00000000-0005-0000-0000-0000B97A0000}"/>
    <cellStyle name="Comma 23 6 3" xfId="35069" xr:uid="{00000000-0005-0000-0000-0000BA7A0000}"/>
    <cellStyle name="Comma 23 7" xfId="746" xr:uid="{00000000-0005-0000-0000-0000BB7A0000}"/>
    <cellStyle name="Comma 23 7 2" xfId="747" xr:uid="{00000000-0005-0000-0000-0000BC7A0000}"/>
    <cellStyle name="Comma 23 8" xfId="748" xr:uid="{00000000-0005-0000-0000-0000BD7A0000}"/>
    <cellStyle name="Comma 23 8 2" xfId="749" xr:uid="{00000000-0005-0000-0000-0000BE7A0000}"/>
    <cellStyle name="Comma 23 9" xfId="750" xr:uid="{00000000-0005-0000-0000-0000BF7A0000}"/>
    <cellStyle name="Comma 23 9 2" xfId="751" xr:uid="{00000000-0005-0000-0000-0000C07A0000}"/>
    <cellStyle name="Comma 23_OATT calc" xfId="35070" xr:uid="{00000000-0005-0000-0000-0000C17A0000}"/>
    <cellStyle name="Comma 24" xfId="752" xr:uid="{00000000-0005-0000-0000-0000C27A0000}"/>
    <cellStyle name="Comma 24 10" xfId="753" xr:uid="{00000000-0005-0000-0000-0000C37A0000}"/>
    <cellStyle name="Comma 24 10 2" xfId="754" xr:uid="{00000000-0005-0000-0000-0000C47A0000}"/>
    <cellStyle name="Comma 24 11" xfId="755" xr:uid="{00000000-0005-0000-0000-0000C57A0000}"/>
    <cellStyle name="Comma 24 11 2" xfId="756" xr:uid="{00000000-0005-0000-0000-0000C67A0000}"/>
    <cellStyle name="Comma 24 12" xfId="757" xr:uid="{00000000-0005-0000-0000-0000C77A0000}"/>
    <cellStyle name="Comma 24 2" xfId="758" xr:uid="{00000000-0005-0000-0000-0000C87A0000}"/>
    <cellStyle name="Comma 24 2 2" xfId="759" xr:uid="{00000000-0005-0000-0000-0000C97A0000}"/>
    <cellStyle name="Comma 24 3" xfId="760" xr:uid="{00000000-0005-0000-0000-0000CA7A0000}"/>
    <cellStyle name="Comma 24 3 2" xfId="761" xr:uid="{00000000-0005-0000-0000-0000CB7A0000}"/>
    <cellStyle name="Comma 24 3 2 2" xfId="762" xr:uid="{00000000-0005-0000-0000-0000CC7A0000}"/>
    <cellStyle name="Comma 24 3 3" xfId="763" xr:uid="{00000000-0005-0000-0000-0000CD7A0000}"/>
    <cellStyle name="Comma 24 3 3 2" xfId="764" xr:uid="{00000000-0005-0000-0000-0000CE7A0000}"/>
    <cellStyle name="Comma 24 3 3 2 2" xfId="765" xr:uid="{00000000-0005-0000-0000-0000CF7A0000}"/>
    <cellStyle name="Comma 24 3 3 3" xfId="766" xr:uid="{00000000-0005-0000-0000-0000D07A0000}"/>
    <cellStyle name="Comma 24 3 4" xfId="767" xr:uid="{00000000-0005-0000-0000-0000D17A0000}"/>
    <cellStyle name="Comma 24 3 4 2" xfId="35071" xr:uid="{00000000-0005-0000-0000-0000D27A0000}"/>
    <cellStyle name="Comma 24 3 5" xfId="35072" xr:uid="{00000000-0005-0000-0000-0000D37A0000}"/>
    <cellStyle name="Comma 24 4" xfId="768" xr:uid="{00000000-0005-0000-0000-0000D47A0000}"/>
    <cellStyle name="Comma 24 4 2" xfId="769" xr:uid="{00000000-0005-0000-0000-0000D57A0000}"/>
    <cellStyle name="Comma 24 5" xfId="770" xr:uid="{00000000-0005-0000-0000-0000D67A0000}"/>
    <cellStyle name="Comma 24 5 2" xfId="771" xr:uid="{00000000-0005-0000-0000-0000D77A0000}"/>
    <cellStyle name="Comma 24 5 2 2" xfId="35073" xr:uid="{00000000-0005-0000-0000-0000D87A0000}"/>
    <cellStyle name="Comma 24 5 3" xfId="35074" xr:uid="{00000000-0005-0000-0000-0000D97A0000}"/>
    <cellStyle name="Comma 24 6" xfId="772" xr:uid="{00000000-0005-0000-0000-0000DA7A0000}"/>
    <cellStyle name="Comma 24 6 2" xfId="773" xr:uid="{00000000-0005-0000-0000-0000DB7A0000}"/>
    <cellStyle name="Comma 24 7" xfId="774" xr:uid="{00000000-0005-0000-0000-0000DC7A0000}"/>
    <cellStyle name="Comma 24 7 2" xfId="775" xr:uid="{00000000-0005-0000-0000-0000DD7A0000}"/>
    <cellStyle name="Comma 24 8" xfId="776" xr:uid="{00000000-0005-0000-0000-0000DE7A0000}"/>
    <cellStyle name="Comma 24 8 2" xfId="777" xr:uid="{00000000-0005-0000-0000-0000DF7A0000}"/>
    <cellStyle name="Comma 24 9" xfId="778" xr:uid="{00000000-0005-0000-0000-0000E07A0000}"/>
    <cellStyle name="Comma 24 9 2" xfId="779" xr:uid="{00000000-0005-0000-0000-0000E17A0000}"/>
    <cellStyle name="Comma 24_OATT calc" xfId="35075" xr:uid="{00000000-0005-0000-0000-0000E27A0000}"/>
    <cellStyle name="Comma 25" xfId="780" xr:uid="{00000000-0005-0000-0000-0000E37A0000}"/>
    <cellStyle name="Comma 25 10" xfId="781" xr:uid="{00000000-0005-0000-0000-0000E47A0000}"/>
    <cellStyle name="Comma 25 10 2" xfId="782" xr:uid="{00000000-0005-0000-0000-0000E57A0000}"/>
    <cellStyle name="Comma 25 11" xfId="783" xr:uid="{00000000-0005-0000-0000-0000E67A0000}"/>
    <cellStyle name="Comma 25 2" xfId="784" xr:uid="{00000000-0005-0000-0000-0000E77A0000}"/>
    <cellStyle name="Comma 25 2 2" xfId="785" xr:uid="{00000000-0005-0000-0000-0000E87A0000}"/>
    <cellStyle name="Comma 25 3" xfId="786" xr:uid="{00000000-0005-0000-0000-0000E97A0000}"/>
    <cellStyle name="Comma 25 3 2" xfId="787" xr:uid="{00000000-0005-0000-0000-0000EA7A0000}"/>
    <cellStyle name="Comma 25 3 2 2" xfId="788" xr:uid="{00000000-0005-0000-0000-0000EB7A0000}"/>
    <cellStyle name="Comma 25 3 3" xfId="789" xr:uid="{00000000-0005-0000-0000-0000EC7A0000}"/>
    <cellStyle name="Comma 25 3 3 2" xfId="790" xr:uid="{00000000-0005-0000-0000-0000ED7A0000}"/>
    <cellStyle name="Comma 25 3 3 2 2" xfId="791" xr:uid="{00000000-0005-0000-0000-0000EE7A0000}"/>
    <cellStyle name="Comma 25 3 3 3" xfId="792" xr:uid="{00000000-0005-0000-0000-0000EF7A0000}"/>
    <cellStyle name="Comma 25 3 4" xfId="793" xr:uid="{00000000-0005-0000-0000-0000F07A0000}"/>
    <cellStyle name="Comma 25 3 4 2" xfId="35076" xr:uid="{00000000-0005-0000-0000-0000F17A0000}"/>
    <cellStyle name="Comma 25 3 5" xfId="35077" xr:uid="{00000000-0005-0000-0000-0000F27A0000}"/>
    <cellStyle name="Comma 25 4" xfId="794" xr:uid="{00000000-0005-0000-0000-0000F37A0000}"/>
    <cellStyle name="Comma 25 4 2" xfId="795" xr:uid="{00000000-0005-0000-0000-0000F47A0000}"/>
    <cellStyle name="Comma 25 5" xfId="796" xr:uid="{00000000-0005-0000-0000-0000F57A0000}"/>
    <cellStyle name="Comma 25 5 2" xfId="797" xr:uid="{00000000-0005-0000-0000-0000F67A0000}"/>
    <cellStyle name="Comma 25 6" xfId="798" xr:uid="{00000000-0005-0000-0000-0000F77A0000}"/>
    <cellStyle name="Comma 25 6 2" xfId="799" xr:uid="{00000000-0005-0000-0000-0000F87A0000}"/>
    <cellStyle name="Comma 25 7" xfId="800" xr:uid="{00000000-0005-0000-0000-0000F97A0000}"/>
    <cellStyle name="Comma 25 7 2" xfId="801" xr:uid="{00000000-0005-0000-0000-0000FA7A0000}"/>
    <cellStyle name="Comma 25 8" xfId="802" xr:uid="{00000000-0005-0000-0000-0000FB7A0000}"/>
    <cellStyle name="Comma 25 8 2" xfId="803" xr:uid="{00000000-0005-0000-0000-0000FC7A0000}"/>
    <cellStyle name="Comma 25 9" xfId="804" xr:uid="{00000000-0005-0000-0000-0000FD7A0000}"/>
    <cellStyle name="Comma 25 9 2" xfId="805" xr:uid="{00000000-0005-0000-0000-0000FE7A0000}"/>
    <cellStyle name="Comma 25_OATT calc" xfId="35078" xr:uid="{00000000-0005-0000-0000-0000FF7A0000}"/>
    <cellStyle name="Comma 26" xfId="806" xr:uid="{00000000-0005-0000-0000-0000007B0000}"/>
    <cellStyle name="Comma 26 2" xfId="807" xr:uid="{00000000-0005-0000-0000-0000017B0000}"/>
    <cellStyle name="Comma 26 2 2" xfId="808" xr:uid="{00000000-0005-0000-0000-0000027B0000}"/>
    <cellStyle name="Comma 26 3" xfId="809" xr:uid="{00000000-0005-0000-0000-0000037B0000}"/>
    <cellStyle name="Comma 26 3 2" xfId="810" xr:uid="{00000000-0005-0000-0000-0000047B0000}"/>
    <cellStyle name="Comma 26 3 2 2" xfId="811" xr:uid="{00000000-0005-0000-0000-0000057B0000}"/>
    <cellStyle name="Comma 26 3 3" xfId="812" xr:uid="{00000000-0005-0000-0000-0000067B0000}"/>
    <cellStyle name="Comma 26 3 3 2" xfId="813" xr:uid="{00000000-0005-0000-0000-0000077B0000}"/>
    <cellStyle name="Comma 26 3 3 2 2" xfId="814" xr:uid="{00000000-0005-0000-0000-0000087B0000}"/>
    <cellStyle name="Comma 26 3 3 3" xfId="815" xr:uid="{00000000-0005-0000-0000-0000097B0000}"/>
    <cellStyle name="Comma 26 3 4" xfId="816" xr:uid="{00000000-0005-0000-0000-00000A7B0000}"/>
    <cellStyle name="Comma 26 3 4 2" xfId="35079" xr:uid="{00000000-0005-0000-0000-00000B7B0000}"/>
    <cellStyle name="Comma 26 3 5" xfId="35080" xr:uid="{00000000-0005-0000-0000-00000C7B0000}"/>
    <cellStyle name="Comma 26 4" xfId="817" xr:uid="{00000000-0005-0000-0000-00000D7B0000}"/>
    <cellStyle name="Comma 26 4 2" xfId="818" xr:uid="{00000000-0005-0000-0000-00000E7B0000}"/>
    <cellStyle name="Comma 26 5" xfId="819" xr:uid="{00000000-0005-0000-0000-00000F7B0000}"/>
    <cellStyle name="Comma 26 5 2" xfId="820" xr:uid="{00000000-0005-0000-0000-0000107B0000}"/>
    <cellStyle name="Comma 26 6" xfId="821" xr:uid="{00000000-0005-0000-0000-0000117B0000}"/>
    <cellStyle name="Comma 26 6 2" xfId="822" xr:uid="{00000000-0005-0000-0000-0000127B0000}"/>
    <cellStyle name="Comma 26 7" xfId="823" xr:uid="{00000000-0005-0000-0000-0000137B0000}"/>
    <cellStyle name="Comma 26 7 2" xfId="824" xr:uid="{00000000-0005-0000-0000-0000147B0000}"/>
    <cellStyle name="Comma 26 8" xfId="825" xr:uid="{00000000-0005-0000-0000-0000157B0000}"/>
    <cellStyle name="Comma 26 8 2" xfId="826" xr:uid="{00000000-0005-0000-0000-0000167B0000}"/>
    <cellStyle name="Comma 26 9" xfId="827" xr:uid="{00000000-0005-0000-0000-0000177B0000}"/>
    <cellStyle name="Comma 26_OATT calc" xfId="35081" xr:uid="{00000000-0005-0000-0000-0000187B0000}"/>
    <cellStyle name="Comma 27" xfId="828" xr:uid="{00000000-0005-0000-0000-0000197B0000}"/>
    <cellStyle name="Comma 27 2" xfId="829" xr:uid="{00000000-0005-0000-0000-00001A7B0000}"/>
    <cellStyle name="Comma 27 2 2" xfId="830" xr:uid="{00000000-0005-0000-0000-00001B7B0000}"/>
    <cellStyle name="Comma 27 3" xfId="831" xr:uid="{00000000-0005-0000-0000-00001C7B0000}"/>
    <cellStyle name="Comma 27 3 2" xfId="832" xr:uid="{00000000-0005-0000-0000-00001D7B0000}"/>
    <cellStyle name="Comma 27 3 2 2" xfId="833" xr:uid="{00000000-0005-0000-0000-00001E7B0000}"/>
    <cellStyle name="Comma 27 3 3" xfId="834" xr:uid="{00000000-0005-0000-0000-00001F7B0000}"/>
    <cellStyle name="Comma 27 3 3 2" xfId="835" xr:uid="{00000000-0005-0000-0000-0000207B0000}"/>
    <cellStyle name="Comma 27 3 3 2 2" xfId="836" xr:uid="{00000000-0005-0000-0000-0000217B0000}"/>
    <cellStyle name="Comma 27 3 3 3" xfId="837" xr:uid="{00000000-0005-0000-0000-0000227B0000}"/>
    <cellStyle name="Comma 27 3 4" xfId="838" xr:uid="{00000000-0005-0000-0000-0000237B0000}"/>
    <cellStyle name="Comma 27 3 4 2" xfId="35082" xr:uid="{00000000-0005-0000-0000-0000247B0000}"/>
    <cellStyle name="Comma 27 3 5" xfId="35083" xr:uid="{00000000-0005-0000-0000-0000257B0000}"/>
    <cellStyle name="Comma 27 4" xfId="839" xr:uid="{00000000-0005-0000-0000-0000267B0000}"/>
    <cellStyle name="Comma 27 4 2" xfId="840" xr:uid="{00000000-0005-0000-0000-0000277B0000}"/>
    <cellStyle name="Comma 27 5" xfId="841" xr:uid="{00000000-0005-0000-0000-0000287B0000}"/>
    <cellStyle name="Comma 27 5 2" xfId="842" xr:uid="{00000000-0005-0000-0000-0000297B0000}"/>
    <cellStyle name="Comma 27 6" xfId="843" xr:uid="{00000000-0005-0000-0000-00002A7B0000}"/>
    <cellStyle name="Comma 27 6 2" xfId="844" xr:uid="{00000000-0005-0000-0000-00002B7B0000}"/>
    <cellStyle name="Comma 27 7" xfId="845" xr:uid="{00000000-0005-0000-0000-00002C7B0000}"/>
    <cellStyle name="Comma 27_OATT calc" xfId="35084" xr:uid="{00000000-0005-0000-0000-00002D7B0000}"/>
    <cellStyle name="Comma 28" xfId="846" xr:uid="{00000000-0005-0000-0000-00002E7B0000}"/>
    <cellStyle name="Comma 28 2" xfId="847" xr:uid="{00000000-0005-0000-0000-00002F7B0000}"/>
    <cellStyle name="Comma 28 2 2" xfId="848" xr:uid="{00000000-0005-0000-0000-0000307B0000}"/>
    <cellStyle name="Comma 28 3" xfId="849" xr:uid="{00000000-0005-0000-0000-0000317B0000}"/>
    <cellStyle name="Comma 28 3 2" xfId="850" xr:uid="{00000000-0005-0000-0000-0000327B0000}"/>
    <cellStyle name="Comma 28 3 2 2" xfId="851" xr:uid="{00000000-0005-0000-0000-0000337B0000}"/>
    <cellStyle name="Comma 28 3 3" xfId="852" xr:uid="{00000000-0005-0000-0000-0000347B0000}"/>
    <cellStyle name="Comma 28 4" xfId="853" xr:uid="{00000000-0005-0000-0000-0000357B0000}"/>
    <cellStyle name="Comma 28_OATT calc" xfId="35085" xr:uid="{00000000-0005-0000-0000-0000367B0000}"/>
    <cellStyle name="Comma 29" xfId="854" xr:uid="{00000000-0005-0000-0000-0000377B0000}"/>
    <cellStyle name="Comma 29 2" xfId="855" xr:uid="{00000000-0005-0000-0000-0000387B0000}"/>
    <cellStyle name="Comma 29 2 2" xfId="856" xr:uid="{00000000-0005-0000-0000-0000397B0000}"/>
    <cellStyle name="Comma 29 2 2 2" xfId="857" xr:uid="{00000000-0005-0000-0000-00003A7B0000}"/>
    <cellStyle name="Comma 29 2 2 3" xfId="6054" xr:uid="{00000000-0005-0000-0000-00003B7B0000}"/>
    <cellStyle name="Comma 29 2 3" xfId="858" xr:uid="{00000000-0005-0000-0000-00003C7B0000}"/>
    <cellStyle name="Comma 29 2 3 2" xfId="859" xr:uid="{00000000-0005-0000-0000-00003D7B0000}"/>
    <cellStyle name="Comma 29 2 4" xfId="860" xr:uid="{00000000-0005-0000-0000-00003E7B0000}"/>
    <cellStyle name="Comma 29 3" xfId="861" xr:uid="{00000000-0005-0000-0000-00003F7B0000}"/>
    <cellStyle name="Comma 29 3 2" xfId="862" xr:uid="{00000000-0005-0000-0000-0000407B0000}"/>
    <cellStyle name="Comma 29 3 2 2" xfId="863" xr:uid="{00000000-0005-0000-0000-0000417B0000}"/>
    <cellStyle name="Comma 29 3 3" xfId="864" xr:uid="{00000000-0005-0000-0000-0000427B0000}"/>
    <cellStyle name="Comma 29 3 4" xfId="865" xr:uid="{00000000-0005-0000-0000-0000437B0000}"/>
    <cellStyle name="Comma 29 3 4 2" xfId="866" xr:uid="{00000000-0005-0000-0000-0000447B0000}"/>
    <cellStyle name="Comma 29 4" xfId="867" xr:uid="{00000000-0005-0000-0000-0000457B0000}"/>
    <cellStyle name="Comma 29 4 2" xfId="868" xr:uid="{00000000-0005-0000-0000-0000467B0000}"/>
    <cellStyle name="Comma 29 5" xfId="869" xr:uid="{00000000-0005-0000-0000-0000477B0000}"/>
    <cellStyle name="Comma 29 5 2" xfId="870" xr:uid="{00000000-0005-0000-0000-0000487B0000}"/>
    <cellStyle name="Comma 29 6" xfId="871" xr:uid="{00000000-0005-0000-0000-0000497B0000}"/>
    <cellStyle name="Comma 29_OATT calc" xfId="35086" xr:uid="{00000000-0005-0000-0000-00004A7B0000}"/>
    <cellStyle name="Comma 3" xfId="872" xr:uid="{00000000-0005-0000-0000-00004B7B0000}"/>
    <cellStyle name="Comma 3 2" xfId="873" xr:uid="{00000000-0005-0000-0000-00004C7B0000}"/>
    <cellStyle name="Comma 3 2 2" xfId="874" xr:uid="{00000000-0005-0000-0000-00004D7B0000}"/>
    <cellStyle name="Comma 3 2 2 2" xfId="3467" xr:uid="{00000000-0005-0000-0000-00004E7B0000}"/>
    <cellStyle name="Comma 3 2 2 2 2" xfId="35087" xr:uid="{00000000-0005-0000-0000-00004F7B0000}"/>
    <cellStyle name="Comma 3 2 2 3" xfId="35088" xr:uid="{00000000-0005-0000-0000-0000507B0000}"/>
    <cellStyle name="Comma 3 2 2_OATT calc" xfId="35089" xr:uid="{00000000-0005-0000-0000-0000517B0000}"/>
    <cellStyle name="Comma 3 2 3" xfId="3426" xr:uid="{00000000-0005-0000-0000-0000527B0000}"/>
    <cellStyle name="Comma 3 2 3 2" xfId="35090" xr:uid="{00000000-0005-0000-0000-0000537B0000}"/>
    <cellStyle name="Comma 3 2 4" xfId="35091" xr:uid="{00000000-0005-0000-0000-0000547B0000}"/>
    <cellStyle name="Comma 3 2_OATT calc" xfId="35092" xr:uid="{00000000-0005-0000-0000-0000557B0000}"/>
    <cellStyle name="Comma 3 3" xfId="875" xr:uid="{00000000-0005-0000-0000-0000567B0000}"/>
    <cellStyle name="Comma 3 3 2" xfId="3427" xr:uid="{00000000-0005-0000-0000-0000577B0000}"/>
    <cellStyle name="Comma 3 3 2 2" xfId="35093" xr:uid="{00000000-0005-0000-0000-0000587B0000}"/>
    <cellStyle name="Comma 3 3 3" xfId="35094" xr:uid="{00000000-0005-0000-0000-0000597B0000}"/>
    <cellStyle name="Comma 3 3_OATT calc" xfId="35095" xr:uid="{00000000-0005-0000-0000-00005A7B0000}"/>
    <cellStyle name="Comma 3 4" xfId="3428" xr:uid="{00000000-0005-0000-0000-00005B7B0000}"/>
    <cellStyle name="Comma 3 4 2" xfId="3468" xr:uid="{00000000-0005-0000-0000-00005C7B0000}"/>
    <cellStyle name="Comma 3 4 2 2" xfId="35096" xr:uid="{00000000-0005-0000-0000-00005D7B0000}"/>
    <cellStyle name="Comma 3 4 3" xfId="4185" xr:uid="{00000000-0005-0000-0000-00005E7B0000}"/>
    <cellStyle name="Comma 3 4 4" xfId="5553" xr:uid="{00000000-0005-0000-0000-00005F7B0000}"/>
    <cellStyle name="Comma 3 4 4 2" xfId="35097" xr:uid="{00000000-0005-0000-0000-0000607B0000}"/>
    <cellStyle name="Comma 3 4 5" xfId="35098" xr:uid="{00000000-0005-0000-0000-0000617B0000}"/>
    <cellStyle name="Comma 3 4_OATT calc" xfId="35099" xr:uid="{00000000-0005-0000-0000-0000627B0000}"/>
    <cellStyle name="Comma 3 5" xfId="3469" xr:uid="{00000000-0005-0000-0000-0000637B0000}"/>
    <cellStyle name="Comma 3 5 2" xfId="35100" xr:uid="{00000000-0005-0000-0000-0000647B0000}"/>
    <cellStyle name="Comma 3 6" xfId="4056" xr:uid="{00000000-0005-0000-0000-0000657B0000}"/>
    <cellStyle name="Comma 3 6 2" xfId="35101" xr:uid="{00000000-0005-0000-0000-0000667B0000}"/>
    <cellStyle name="Comma 3 7" xfId="35102" xr:uid="{00000000-0005-0000-0000-0000677B0000}"/>
    <cellStyle name="Comma 3_OATT calc" xfId="35103" xr:uid="{00000000-0005-0000-0000-0000687B0000}"/>
    <cellStyle name="Comma 30" xfId="876" xr:uid="{00000000-0005-0000-0000-0000697B0000}"/>
    <cellStyle name="Comma 30 2" xfId="877" xr:uid="{00000000-0005-0000-0000-00006A7B0000}"/>
    <cellStyle name="Comma 30 2 2" xfId="878" xr:uid="{00000000-0005-0000-0000-00006B7B0000}"/>
    <cellStyle name="Comma 30 2 2 2" xfId="879" xr:uid="{00000000-0005-0000-0000-00006C7B0000}"/>
    <cellStyle name="Comma 30 2 3" xfId="880" xr:uid="{00000000-0005-0000-0000-00006D7B0000}"/>
    <cellStyle name="Comma 30 2 3 2" xfId="881" xr:uid="{00000000-0005-0000-0000-00006E7B0000}"/>
    <cellStyle name="Comma 30 3" xfId="882" xr:uid="{00000000-0005-0000-0000-00006F7B0000}"/>
    <cellStyle name="Comma 30 3 2" xfId="883" xr:uid="{00000000-0005-0000-0000-0000707B0000}"/>
    <cellStyle name="Comma 30 3 2 2" xfId="884" xr:uid="{00000000-0005-0000-0000-0000717B0000}"/>
    <cellStyle name="Comma 30 4" xfId="885" xr:uid="{00000000-0005-0000-0000-0000727B0000}"/>
    <cellStyle name="Comma 30 4 2" xfId="886" xr:uid="{00000000-0005-0000-0000-0000737B0000}"/>
    <cellStyle name="Comma 30_OATT calc" xfId="35104" xr:uid="{00000000-0005-0000-0000-0000747B0000}"/>
    <cellStyle name="Comma 31" xfId="887" xr:uid="{00000000-0005-0000-0000-0000757B0000}"/>
    <cellStyle name="Comma 31 2" xfId="888" xr:uid="{00000000-0005-0000-0000-0000767B0000}"/>
    <cellStyle name="Comma 31 2 2" xfId="889" xr:uid="{00000000-0005-0000-0000-0000777B0000}"/>
    <cellStyle name="Comma 31 3" xfId="890" xr:uid="{00000000-0005-0000-0000-0000787B0000}"/>
    <cellStyle name="Comma 31 4" xfId="891" xr:uid="{00000000-0005-0000-0000-0000797B0000}"/>
    <cellStyle name="Comma 31_OATT calc" xfId="35105" xr:uid="{00000000-0005-0000-0000-00007A7B0000}"/>
    <cellStyle name="Comma 32" xfId="892" xr:uid="{00000000-0005-0000-0000-00007B7B0000}"/>
    <cellStyle name="Comma 32 2" xfId="893" xr:uid="{00000000-0005-0000-0000-00007C7B0000}"/>
    <cellStyle name="Comma 32 2 2" xfId="35106" xr:uid="{00000000-0005-0000-0000-00007D7B0000}"/>
    <cellStyle name="Comma 32 3" xfId="35107" xr:uid="{00000000-0005-0000-0000-00007E7B0000}"/>
    <cellStyle name="Comma 32_OATT calc" xfId="35108" xr:uid="{00000000-0005-0000-0000-00007F7B0000}"/>
    <cellStyle name="Comma 33" xfId="894" xr:uid="{00000000-0005-0000-0000-0000807B0000}"/>
    <cellStyle name="Comma 33 2" xfId="895" xr:uid="{00000000-0005-0000-0000-0000817B0000}"/>
    <cellStyle name="Comma 33 2 2" xfId="896" xr:uid="{00000000-0005-0000-0000-0000827B0000}"/>
    <cellStyle name="Comma 33 3" xfId="897" xr:uid="{00000000-0005-0000-0000-0000837B0000}"/>
    <cellStyle name="Comma 33_OATT calc" xfId="35109" xr:uid="{00000000-0005-0000-0000-0000847B0000}"/>
    <cellStyle name="Comma 34" xfId="898" xr:uid="{00000000-0005-0000-0000-0000857B0000}"/>
    <cellStyle name="Comma 34 2" xfId="899" xr:uid="{00000000-0005-0000-0000-0000867B0000}"/>
    <cellStyle name="Comma 34 2 2" xfId="35110" xr:uid="{00000000-0005-0000-0000-0000877B0000}"/>
    <cellStyle name="Comma 34 3" xfId="35111" xr:uid="{00000000-0005-0000-0000-0000887B0000}"/>
    <cellStyle name="Comma 34_OATT calc" xfId="35112" xr:uid="{00000000-0005-0000-0000-0000897B0000}"/>
    <cellStyle name="Comma 35" xfId="900" xr:uid="{00000000-0005-0000-0000-00008A7B0000}"/>
    <cellStyle name="Comma 35 2" xfId="901" xr:uid="{00000000-0005-0000-0000-00008B7B0000}"/>
    <cellStyle name="Comma 35 2 2" xfId="902" xr:uid="{00000000-0005-0000-0000-00008C7B0000}"/>
    <cellStyle name="Comma 35 3" xfId="903" xr:uid="{00000000-0005-0000-0000-00008D7B0000}"/>
    <cellStyle name="Comma 35_OATT calc" xfId="35113" xr:uid="{00000000-0005-0000-0000-00008E7B0000}"/>
    <cellStyle name="Comma 36" xfId="904" xr:uid="{00000000-0005-0000-0000-00008F7B0000}"/>
    <cellStyle name="Comma 36 2" xfId="905" xr:uid="{00000000-0005-0000-0000-0000907B0000}"/>
    <cellStyle name="Comma 36 2 2" xfId="35114" xr:uid="{00000000-0005-0000-0000-0000917B0000}"/>
    <cellStyle name="Comma 36 3" xfId="35115" xr:uid="{00000000-0005-0000-0000-0000927B0000}"/>
    <cellStyle name="Comma 36_OATT calc" xfId="35116" xr:uid="{00000000-0005-0000-0000-0000937B0000}"/>
    <cellStyle name="Comma 37" xfId="906" xr:uid="{00000000-0005-0000-0000-0000947B0000}"/>
    <cellStyle name="Comma 37 2" xfId="907" xr:uid="{00000000-0005-0000-0000-0000957B0000}"/>
    <cellStyle name="Comma 37 2 2" xfId="35117" xr:uid="{00000000-0005-0000-0000-0000967B0000}"/>
    <cellStyle name="Comma 37 3" xfId="35118" xr:uid="{00000000-0005-0000-0000-0000977B0000}"/>
    <cellStyle name="Comma 37_OATT calc" xfId="35119" xr:uid="{00000000-0005-0000-0000-0000987B0000}"/>
    <cellStyle name="Comma 38" xfId="908" xr:uid="{00000000-0005-0000-0000-0000997B0000}"/>
    <cellStyle name="Comma 38 2" xfId="909" xr:uid="{00000000-0005-0000-0000-00009A7B0000}"/>
    <cellStyle name="Comma 38 2 2" xfId="35120" xr:uid="{00000000-0005-0000-0000-00009B7B0000}"/>
    <cellStyle name="Comma 38 3" xfId="35121" xr:uid="{00000000-0005-0000-0000-00009C7B0000}"/>
    <cellStyle name="Comma 38_OATT calc" xfId="35122" xr:uid="{00000000-0005-0000-0000-00009D7B0000}"/>
    <cellStyle name="Comma 39" xfId="910" xr:uid="{00000000-0005-0000-0000-00009E7B0000}"/>
    <cellStyle name="Comma 39 2" xfId="911" xr:uid="{00000000-0005-0000-0000-00009F7B0000}"/>
    <cellStyle name="Comma 39 2 2" xfId="3979" xr:uid="{00000000-0005-0000-0000-0000A07B0000}"/>
    <cellStyle name="Comma 39 2 2 2" xfId="5071" xr:uid="{00000000-0005-0000-0000-0000A17B0000}"/>
    <cellStyle name="Comma 39 2 2 3" xfId="5103" xr:uid="{00000000-0005-0000-0000-0000A27B0000}"/>
    <cellStyle name="Comma 39 2 2 4" xfId="4024" xr:uid="{00000000-0005-0000-0000-0000A37B0000}"/>
    <cellStyle name="Comma 39 2 2 5" xfId="35123" xr:uid="{00000000-0005-0000-0000-0000A47B0000}"/>
    <cellStyle name="Comma 39 2 3" xfId="4106" xr:uid="{00000000-0005-0000-0000-0000A57B0000}"/>
    <cellStyle name="Comma 39 2 3 2" xfId="4164" xr:uid="{00000000-0005-0000-0000-0000A67B0000}"/>
    <cellStyle name="Comma 39 2 4" xfId="4199" xr:uid="{00000000-0005-0000-0000-0000A77B0000}"/>
    <cellStyle name="Comma 39 2 5" xfId="4110" xr:uid="{00000000-0005-0000-0000-0000A87B0000}"/>
    <cellStyle name="Comma 39 2 6" xfId="3392" xr:uid="{00000000-0005-0000-0000-0000A97B0000}"/>
    <cellStyle name="Comma 39 2_OATT calc" xfId="35124" xr:uid="{00000000-0005-0000-0000-0000AA7B0000}"/>
    <cellStyle name="Comma 39 3" xfId="3681" xr:uid="{00000000-0005-0000-0000-0000AB7B0000}"/>
    <cellStyle name="Comma 39 3 2" xfId="4128" xr:uid="{00000000-0005-0000-0000-0000AC7B0000}"/>
    <cellStyle name="Comma 39 3 3" xfId="4119" xr:uid="{00000000-0005-0000-0000-0000AD7B0000}"/>
    <cellStyle name="Comma 39 3 4" xfId="35125" xr:uid="{00000000-0005-0000-0000-0000AE7B0000}"/>
    <cellStyle name="Comma 39 4" xfId="5077" xr:uid="{00000000-0005-0000-0000-0000AF7B0000}"/>
    <cellStyle name="Comma 39 5" xfId="4089" xr:uid="{00000000-0005-0000-0000-0000B07B0000}"/>
    <cellStyle name="Comma 39 5 2" xfId="5088" xr:uid="{00000000-0005-0000-0000-0000B17B0000}"/>
    <cellStyle name="Comma 39 6" xfId="4094" xr:uid="{00000000-0005-0000-0000-0000B27B0000}"/>
    <cellStyle name="Comma 39 7" xfId="3098" xr:uid="{00000000-0005-0000-0000-0000B37B0000}"/>
    <cellStyle name="Comma 39_OATT calc" xfId="35126" xr:uid="{00000000-0005-0000-0000-0000B47B0000}"/>
    <cellStyle name="Comma 4" xfId="912" xr:uid="{00000000-0005-0000-0000-0000B57B0000}"/>
    <cellStyle name="Comma 4 10" xfId="4031" xr:uid="{00000000-0005-0000-0000-0000B67B0000}"/>
    <cellStyle name="Comma 4 10 2" xfId="35127" xr:uid="{00000000-0005-0000-0000-0000B77B0000}"/>
    <cellStyle name="Comma 4 10 2 2" xfId="35128" xr:uid="{00000000-0005-0000-0000-0000B87B0000}"/>
    <cellStyle name="Comma 4 10 2 3" xfId="35129" xr:uid="{00000000-0005-0000-0000-0000B97B0000}"/>
    <cellStyle name="Comma 4 10 2_OATT calc" xfId="35130" xr:uid="{00000000-0005-0000-0000-0000BA7B0000}"/>
    <cellStyle name="Comma 4 10 3" xfId="35131" xr:uid="{00000000-0005-0000-0000-0000BB7B0000}"/>
    <cellStyle name="Comma 4 10 4" xfId="35132" xr:uid="{00000000-0005-0000-0000-0000BC7B0000}"/>
    <cellStyle name="Comma 4 10 5" xfId="35133" xr:uid="{00000000-0005-0000-0000-0000BD7B0000}"/>
    <cellStyle name="Comma 4 10_OATT calc" xfId="35134" xr:uid="{00000000-0005-0000-0000-0000BE7B0000}"/>
    <cellStyle name="Comma 4 11" xfId="5146" xr:uid="{00000000-0005-0000-0000-0000BF7B0000}"/>
    <cellStyle name="Comma 4 11 2" xfId="35135" xr:uid="{00000000-0005-0000-0000-0000C07B0000}"/>
    <cellStyle name="Comma 4 11 2 2" xfId="35136" xr:uid="{00000000-0005-0000-0000-0000C17B0000}"/>
    <cellStyle name="Comma 4 11 2 3" xfId="35137" xr:uid="{00000000-0005-0000-0000-0000C27B0000}"/>
    <cellStyle name="Comma 4 11 2_OATT calc" xfId="35138" xr:uid="{00000000-0005-0000-0000-0000C37B0000}"/>
    <cellStyle name="Comma 4 11 3" xfId="35139" xr:uid="{00000000-0005-0000-0000-0000C47B0000}"/>
    <cellStyle name="Comma 4 11 4" xfId="35140" xr:uid="{00000000-0005-0000-0000-0000C57B0000}"/>
    <cellStyle name="Comma 4 11_OATT calc" xfId="35141" xr:uid="{00000000-0005-0000-0000-0000C67B0000}"/>
    <cellStyle name="Comma 4 12" xfId="2944" xr:uid="{00000000-0005-0000-0000-0000C77B0000}"/>
    <cellStyle name="Comma 4 12 2" xfId="35142" xr:uid="{00000000-0005-0000-0000-0000C87B0000}"/>
    <cellStyle name="Comma 4 12 2 2" xfId="35143" xr:uid="{00000000-0005-0000-0000-0000C97B0000}"/>
    <cellStyle name="Comma 4 12 2 3" xfId="35144" xr:uid="{00000000-0005-0000-0000-0000CA7B0000}"/>
    <cellStyle name="Comma 4 12 2_OATT calc" xfId="35145" xr:uid="{00000000-0005-0000-0000-0000CB7B0000}"/>
    <cellStyle name="Comma 4 12 3" xfId="35146" xr:uid="{00000000-0005-0000-0000-0000CC7B0000}"/>
    <cellStyle name="Comma 4 12 4" xfId="35147" xr:uid="{00000000-0005-0000-0000-0000CD7B0000}"/>
    <cellStyle name="Comma 4 12_OATT calc" xfId="35148" xr:uid="{00000000-0005-0000-0000-0000CE7B0000}"/>
    <cellStyle name="Comma 4 13" xfId="35149" xr:uid="{00000000-0005-0000-0000-0000CF7B0000}"/>
    <cellStyle name="Comma 4 14" xfId="35150" xr:uid="{00000000-0005-0000-0000-0000D07B0000}"/>
    <cellStyle name="Comma 4 15" xfId="35151" xr:uid="{00000000-0005-0000-0000-0000D17B0000}"/>
    <cellStyle name="Comma 4 16" xfId="35152" xr:uid="{00000000-0005-0000-0000-0000D27B0000}"/>
    <cellStyle name="Comma 4 17" xfId="35153" xr:uid="{00000000-0005-0000-0000-0000D37B0000}"/>
    <cellStyle name="Comma 4 18" xfId="35154" xr:uid="{00000000-0005-0000-0000-0000D47B0000}"/>
    <cellStyle name="Comma 4 19" xfId="35155" xr:uid="{00000000-0005-0000-0000-0000D57B0000}"/>
    <cellStyle name="Comma 4 2" xfId="913" xr:uid="{00000000-0005-0000-0000-0000D67B0000}"/>
    <cellStyle name="Comma 4 2 10" xfId="35156" xr:uid="{00000000-0005-0000-0000-0000D77B0000}"/>
    <cellStyle name="Comma 4 2 10 2" xfId="35157" xr:uid="{00000000-0005-0000-0000-0000D87B0000}"/>
    <cellStyle name="Comma 4 2 10 2 2" xfId="35158" xr:uid="{00000000-0005-0000-0000-0000D97B0000}"/>
    <cellStyle name="Comma 4 2 10 2 3" xfId="35159" xr:uid="{00000000-0005-0000-0000-0000DA7B0000}"/>
    <cellStyle name="Comma 4 2 10 2_OATT calc" xfId="35160" xr:uid="{00000000-0005-0000-0000-0000DB7B0000}"/>
    <cellStyle name="Comma 4 2 10 3" xfId="35161" xr:uid="{00000000-0005-0000-0000-0000DC7B0000}"/>
    <cellStyle name="Comma 4 2 10 4" xfId="35162" xr:uid="{00000000-0005-0000-0000-0000DD7B0000}"/>
    <cellStyle name="Comma 4 2 10_OATT calc" xfId="35163" xr:uid="{00000000-0005-0000-0000-0000DE7B0000}"/>
    <cellStyle name="Comma 4 2 11" xfId="35164" xr:uid="{00000000-0005-0000-0000-0000DF7B0000}"/>
    <cellStyle name="Comma 4 2 11 2" xfId="35165" xr:uid="{00000000-0005-0000-0000-0000E07B0000}"/>
    <cellStyle name="Comma 4 2 11 3" xfId="35166" xr:uid="{00000000-0005-0000-0000-0000E17B0000}"/>
    <cellStyle name="Comma 4 2 11_OATT calc" xfId="35167" xr:uid="{00000000-0005-0000-0000-0000E27B0000}"/>
    <cellStyle name="Comma 4 2 12" xfId="35168" xr:uid="{00000000-0005-0000-0000-0000E37B0000}"/>
    <cellStyle name="Comma 4 2 13" xfId="35169" xr:uid="{00000000-0005-0000-0000-0000E47B0000}"/>
    <cellStyle name="Comma 4 2 14" xfId="35170" xr:uid="{00000000-0005-0000-0000-0000E57B0000}"/>
    <cellStyle name="Comma 4 2 15" xfId="35171" xr:uid="{00000000-0005-0000-0000-0000E67B0000}"/>
    <cellStyle name="Comma 4 2 16" xfId="35172" xr:uid="{00000000-0005-0000-0000-0000E77B0000}"/>
    <cellStyle name="Comma 4 2 17" xfId="35173" xr:uid="{00000000-0005-0000-0000-0000E87B0000}"/>
    <cellStyle name="Comma 4 2 18" xfId="35174" xr:uid="{00000000-0005-0000-0000-0000E97B0000}"/>
    <cellStyle name="Comma 4 2 2" xfId="914" xr:uid="{00000000-0005-0000-0000-0000EA7B0000}"/>
    <cellStyle name="Comma 4 2 2 2" xfId="3072" xr:uid="{00000000-0005-0000-0000-0000EB7B0000}"/>
    <cellStyle name="Comma 4 2 2 2 2" xfId="3237" xr:uid="{00000000-0005-0000-0000-0000EC7B0000}"/>
    <cellStyle name="Comma 4 2 2 2 2 2" xfId="3534" xr:uid="{00000000-0005-0000-0000-0000ED7B0000}"/>
    <cellStyle name="Comma 4 2 2 2 2 2 2" xfId="35175" xr:uid="{00000000-0005-0000-0000-0000EE7B0000}"/>
    <cellStyle name="Comma 4 2 2 2 2 3" xfId="35176" xr:uid="{00000000-0005-0000-0000-0000EF7B0000}"/>
    <cellStyle name="Comma 4 2 2 2 2_OATT calc" xfId="35177" xr:uid="{00000000-0005-0000-0000-0000F07B0000}"/>
    <cellStyle name="Comma 4 2 2 2 3" xfId="3517" xr:uid="{00000000-0005-0000-0000-0000F17B0000}"/>
    <cellStyle name="Comma 4 2 2 2 3 2" xfId="35178" xr:uid="{00000000-0005-0000-0000-0000F27B0000}"/>
    <cellStyle name="Comma 4 2 2 2 4" xfId="35179" xr:uid="{00000000-0005-0000-0000-0000F37B0000}"/>
    <cellStyle name="Comma 4 2 2 2_OATT calc" xfId="35180" xr:uid="{00000000-0005-0000-0000-0000F47B0000}"/>
    <cellStyle name="Comma 4 2 2 3" xfId="3503" xr:uid="{00000000-0005-0000-0000-0000F57B0000}"/>
    <cellStyle name="Comma 4 2 2 3 2" xfId="35181" xr:uid="{00000000-0005-0000-0000-0000F67B0000}"/>
    <cellStyle name="Comma 4 2 2 4" xfId="35182" xr:uid="{00000000-0005-0000-0000-0000F77B0000}"/>
    <cellStyle name="Comma 4 2 2_OATT calc" xfId="35183" xr:uid="{00000000-0005-0000-0000-0000F87B0000}"/>
    <cellStyle name="Comma 4 2 3" xfId="3082" xr:uid="{00000000-0005-0000-0000-0000F97B0000}"/>
    <cellStyle name="Comma 4 2 3 10" xfId="35184" xr:uid="{00000000-0005-0000-0000-0000FA7B0000}"/>
    <cellStyle name="Comma 4 2 3 11" xfId="35185" xr:uid="{00000000-0005-0000-0000-0000FB7B0000}"/>
    <cellStyle name="Comma 4 2 3 12" xfId="35186" xr:uid="{00000000-0005-0000-0000-0000FC7B0000}"/>
    <cellStyle name="Comma 4 2 3 13" xfId="35187" xr:uid="{00000000-0005-0000-0000-0000FD7B0000}"/>
    <cellStyle name="Comma 4 2 3 14" xfId="35188" xr:uid="{00000000-0005-0000-0000-0000FE7B0000}"/>
    <cellStyle name="Comma 4 2 3 2" xfId="3220" xr:uid="{00000000-0005-0000-0000-0000FF7B0000}"/>
    <cellStyle name="Comma 4 2 3 2 10" xfId="35189" xr:uid="{00000000-0005-0000-0000-0000007C0000}"/>
    <cellStyle name="Comma 4 2 3 2 11" xfId="35190" xr:uid="{00000000-0005-0000-0000-0000017C0000}"/>
    <cellStyle name="Comma 4 2 3 2 12" xfId="35191" xr:uid="{00000000-0005-0000-0000-0000027C0000}"/>
    <cellStyle name="Comma 4 2 3 2 2" xfId="3805" xr:uid="{00000000-0005-0000-0000-0000037C0000}"/>
    <cellStyle name="Comma 4 2 3 2 2 10" xfId="35192" xr:uid="{00000000-0005-0000-0000-0000047C0000}"/>
    <cellStyle name="Comma 4 2 3 2 2 11" xfId="35193" xr:uid="{00000000-0005-0000-0000-0000057C0000}"/>
    <cellStyle name="Comma 4 2 3 2 2 2" xfId="4906" xr:uid="{00000000-0005-0000-0000-0000067C0000}"/>
    <cellStyle name="Comma 4 2 3 2 2 2 10" xfId="35194" xr:uid="{00000000-0005-0000-0000-0000077C0000}"/>
    <cellStyle name="Comma 4 2 3 2 2 2 11" xfId="35195" xr:uid="{00000000-0005-0000-0000-0000087C0000}"/>
    <cellStyle name="Comma 4 2 3 2 2 2 2" xfId="35196" xr:uid="{00000000-0005-0000-0000-0000097C0000}"/>
    <cellStyle name="Comma 4 2 3 2 2 2 2 2" xfId="35197" xr:uid="{00000000-0005-0000-0000-00000A7C0000}"/>
    <cellStyle name="Comma 4 2 3 2 2 2 2 2 2" xfId="35198" xr:uid="{00000000-0005-0000-0000-00000B7C0000}"/>
    <cellStyle name="Comma 4 2 3 2 2 2 2 2 3" xfId="35199" xr:uid="{00000000-0005-0000-0000-00000C7C0000}"/>
    <cellStyle name="Comma 4 2 3 2 2 2 2 2_OATT calc" xfId="35200" xr:uid="{00000000-0005-0000-0000-00000D7C0000}"/>
    <cellStyle name="Comma 4 2 3 2 2 2 2 3" xfId="35201" xr:uid="{00000000-0005-0000-0000-00000E7C0000}"/>
    <cellStyle name="Comma 4 2 3 2 2 2 2 4" xfId="35202" xr:uid="{00000000-0005-0000-0000-00000F7C0000}"/>
    <cellStyle name="Comma 4 2 3 2 2 2 2 5" xfId="35203" xr:uid="{00000000-0005-0000-0000-0000107C0000}"/>
    <cellStyle name="Comma 4 2 3 2 2 2 2_OATT calc" xfId="35204" xr:uid="{00000000-0005-0000-0000-0000117C0000}"/>
    <cellStyle name="Comma 4 2 3 2 2 2 3" xfId="35205" xr:uid="{00000000-0005-0000-0000-0000127C0000}"/>
    <cellStyle name="Comma 4 2 3 2 2 2 3 2" xfId="35206" xr:uid="{00000000-0005-0000-0000-0000137C0000}"/>
    <cellStyle name="Comma 4 2 3 2 2 2 3 2 2" xfId="35207" xr:uid="{00000000-0005-0000-0000-0000147C0000}"/>
    <cellStyle name="Comma 4 2 3 2 2 2 3 2 3" xfId="35208" xr:uid="{00000000-0005-0000-0000-0000157C0000}"/>
    <cellStyle name="Comma 4 2 3 2 2 2 3 2_OATT calc" xfId="35209" xr:uid="{00000000-0005-0000-0000-0000167C0000}"/>
    <cellStyle name="Comma 4 2 3 2 2 2 3 3" xfId="35210" xr:uid="{00000000-0005-0000-0000-0000177C0000}"/>
    <cellStyle name="Comma 4 2 3 2 2 2 3 4" xfId="35211" xr:uid="{00000000-0005-0000-0000-0000187C0000}"/>
    <cellStyle name="Comma 4 2 3 2 2 2 3_OATT calc" xfId="35212" xr:uid="{00000000-0005-0000-0000-0000197C0000}"/>
    <cellStyle name="Comma 4 2 3 2 2 2 4" xfId="35213" xr:uid="{00000000-0005-0000-0000-00001A7C0000}"/>
    <cellStyle name="Comma 4 2 3 2 2 2 4 2" xfId="35214" xr:uid="{00000000-0005-0000-0000-00001B7C0000}"/>
    <cellStyle name="Comma 4 2 3 2 2 2 4 3" xfId="35215" xr:uid="{00000000-0005-0000-0000-00001C7C0000}"/>
    <cellStyle name="Comma 4 2 3 2 2 2 4_OATT calc" xfId="35216" xr:uid="{00000000-0005-0000-0000-00001D7C0000}"/>
    <cellStyle name="Comma 4 2 3 2 2 2 5" xfId="35217" xr:uid="{00000000-0005-0000-0000-00001E7C0000}"/>
    <cellStyle name="Comma 4 2 3 2 2 2 6" xfId="35218" xr:uid="{00000000-0005-0000-0000-00001F7C0000}"/>
    <cellStyle name="Comma 4 2 3 2 2 2 7" xfId="35219" xr:uid="{00000000-0005-0000-0000-0000207C0000}"/>
    <cellStyle name="Comma 4 2 3 2 2 2 8" xfId="35220" xr:uid="{00000000-0005-0000-0000-0000217C0000}"/>
    <cellStyle name="Comma 4 2 3 2 2 2 9" xfId="35221" xr:uid="{00000000-0005-0000-0000-0000227C0000}"/>
    <cellStyle name="Comma 4 2 3 2 2 2_OATT calc" xfId="35222" xr:uid="{00000000-0005-0000-0000-0000237C0000}"/>
    <cellStyle name="Comma 4 2 3 2 2 3" xfId="5863" xr:uid="{00000000-0005-0000-0000-0000247C0000}"/>
    <cellStyle name="Comma 4 2 3 2 2 3 2" xfId="35223" xr:uid="{00000000-0005-0000-0000-0000257C0000}"/>
    <cellStyle name="Comma 4 2 3 2 2 3 2 2" xfId="35224" xr:uid="{00000000-0005-0000-0000-0000267C0000}"/>
    <cellStyle name="Comma 4 2 3 2 2 3 2 3" xfId="35225" xr:uid="{00000000-0005-0000-0000-0000277C0000}"/>
    <cellStyle name="Comma 4 2 3 2 2 3 2_OATT calc" xfId="35226" xr:uid="{00000000-0005-0000-0000-0000287C0000}"/>
    <cellStyle name="Comma 4 2 3 2 2 3 3" xfId="35227" xr:uid="{00000000-0005-0000-0000-0000297C0000}"/>
    <cellStyle name="Comma 4 2 3 2 2 3 4" xfId="35228" xr:uid="{00000000-0005-0000-0000-00002A7C0000}"/>
    <cellStyle name="Comma 4 2 3 2 2 3 5" xfId="35229" xr:uid="{00000000-0005-0000-0000-00002B7C0000}"/>
    <cellStyle name="Comma 4 2 3 2 2 3_OATT calc" xfId="35230" xr:uid="{00000000-0005-0000-0000-00002C7C0000}"/>
    <cellStyle name="Comma 4 2 3 2 2 4" xfId="35231" xr:uid="{00000000-0005-0000-0000-00002D7C0000}"/>
    <cellStyle name="Comma 4 2 3 2 2 4 2" xfId="35232" xr:uid="{00000000-0005-0000-0000-00002E7C0000}"/>
    <cellStyle name="Comma 4 2 3 2 2 4 2 2" xfId="35233" xr:uid="{00000000-0005-0000-0000-00002F7C0000}"/>
    <cellStyle name="Comma 4 2 3 2 2 4 2 3" xfId="35234" xr:uid="{00000000-0005-0000-0000-0000307C0000}"/>
    <cellStyle name="Comma 4 2 3 2 2 4 2_OATT calc" xfId="35235" xr:uid="{00000000-0005-0000-0000-0000317C0000}"/>
    <cellStyle name="Comma 4 2 3 2 2 4 3" xfId="35236" xr:uid="{00000000-0005-0000-0000-0000327C0000}"/>
    <cellStyle name="Comma 4 2 3 2 2 4 4" xfId="35237" xr:uid="{00000000-0005-0000-0000-0000337C0000}"/>
    <cellStyle name="Comma 4 2 3 2 2 4_OATT calc" xfId="35238" xr:uid="{00000000-0005-0000-0000-0000347C0000}"/>
    <cellStyle name="Comma 4 2 3 2 2 5" xfId="35239" xr:uid="{00000000-0005-0000-0000-0000357C0000}"/>
    <cellStyle name="Comma 4 2 3 2 2 5 2" xfId="35240" xr:uid="{00000000-0005-0000-0000-0000367C0000}"/>
    <cellStyle name="Comma 4 2 3 2 2 5 3" xfId="35241" xr:uid="{00000000-0005-0000-0000-0000377C0000}"/>
    <cellStyle name="Comma 4 2 3 2 2 5_OATT calc" xfId="35242" xr:uid="{00000000-0005-0000-0000-0000387C0000}"/>
    <cellStyle name="Comma 4 2 3 2 2 6" xfId="35243" xr:uid="{00000000-0005-0000-0000-0000397C0000}"/>
    <cellStyle name="Comma 4 2 3 2 2 7" xfId="35244" xr:uid="{00000000-0005-0000-0000-00003A7C0000}"/>
    <cellStyle name="Comma 4 2 3 2 2 8" xfId="35245" xr:uid="{00000000-0005-0000-0000-00003B7C0000}"/>
    <cellStyle name="Comma 4 2 3 2 2 9" xfId="35246" xr:uid="{00000000-0005-0000-0000-00003C7C0000}"/>
    <cellStyle name="Comma 4 2 3 2 2_OATT calc" xfId="35247" xr:uid="{00000000-0005-0000-0000-00003D7C0000}"/>
    <cellStyle name="Comma 4 2 3 2 3" xfId="4488" xr:uid="{00000000-0005-0000-0000-00003E7C0000}"/>
    <cellStyle name="Comma 4 2 3 2 3 10" xfId="35248" xr:uid="{00000000-0005-0000-0000-00003F7C0000}"/>
    <cellStyle name="Comma 4 2 3 2 3 11" xfId="35249" xr:uid="{00000000-0005-0000-0000-0000407C0000}"/>
    <cellStyle name="Comma 4 2 3 2 3 2" xfId="35250" xr:uid="{00000000-0005-0000-0000-0000417C0000}"/>
    <cellStyle name="Comma 4 2 3 2 3 2 2" xfId="35251" xr:uid="{00000000-0005-0000-0000-0000427C0000}"/>
    <cellStyle name="Comma 4 2 3 2 3 2 2 2" xfId="35252" xr:uid="{00000000-0005-0000-0000-0000437C0000}"/>
    <cellStyle name="Comma 4 2 3 2 3 2 2 3" xfId="35253" xr:uid="{00000000-0005-0000-0000-0000447C0000}"/>
    <cellStyle name="Comma 4 2 3 2 3 2 2_OATT calc" xfId="35254" xr:uid="{00000000-0005-0000-0000-0000457C0000}"/>
    <cellStyle name="Comma 4 2 3 2 3 2 3" xfId="35255" xr:uid="{00000000-0005-0000-0000-0000467C0000}"/>
    <cellStyle name="Comma 4 2 3 2 3 2 4" xfId="35256" xr:uid="{00000000-0005-0000-0000-0000477C0000}"/>
    <cellStyle name="Comma 4 2 3 2 3 2 5" xfId="35257" xr:uid="{00000000-0005-0000-0000-0000487C0000}"/>
    <cellStyle name="Comma 4 2 3 2 3 2_OATT calc" xfId="35258" xr:uid="{00000000-0005-0000-0000-0000497C0000}"/>
    <cellStyle name="Comma 4 2 3 2 3 3" xfId="35259" xr:uid="{00000000-0005-0000-0000-00004A7C0000}"/>
    <cellStyle name="Comma 4 2 3 2 3 3 2" xfId="35260" xr:uid="{00000000-0005-0000-0000-00004B7C0000}"/>
    <cellStyle name="Comma 4 2 3 2 3 3 2 2" xfId="35261" xr:uid="{00000000-0005-0000-0000-00004C7C0000}"/>
    <cellStyle name="Comma 4 2 3 2 3 3 2 3" xfId="35262" xr:uid="{00000000-0005-0000-0000-00004D7C0000}"/>
    <cellStyle name="Comma 4 2 3 2 3 3 2_OATT calc" xfId="35263" xr:uid="{00000000-0005-0000-0000-00004E7C0000}"/>
    <cellStyle name="Comma 4 2 3 2 3 3 3" xfId="35264" xr:uid="{00000000-0005-0000-0000-00004F7C0000}"/>
    <cellStyle name="Comma 4 2 3 2 3 3 4" xfId="35265" xr:uid="{00000000-0005-0000-0000-0000507C0000}"/>
    <cellStyle name="Comma 4 2 3 2 3 3_OATT calc" xfId="35266" xr:uid="{00000000-0005-0000-0000-0000517C0000}"/>
    <cellStyle name="Comma 4 2 3 2 3 4" xfId="35267" xr:uid="{00000000-0005-0000-0000-0000527C0000}"/>
    <cellStyle name="Comma 4 2 3 2 3 4 2" xfId="35268" xr:uid="{00000000-0005-0000-0000-0000537C0000}"/>
    <cellStyle name="Comma 4 2 3 2 3 4 3" xfId="35269" xr:uid="{00000000-0005-0000-0000-0000547C0000}"/>
    <cellStyle name="Comma 4 2 3 2 3 4_OATT calc" xfId="35270" xr:uid="{00000000-0005-0000-0000-0000557C0000}"/>
    <cellStyle name="Comma 4 2 3 2 3 5" xfId="35271" xr:uid="{00000000-0005-0000-0000-0000567C0000}"/>
    <cellStyle name="Comma 4 2 3 2 3 6" xfId="35272" xr:uid="{00000000-0005-0000-0000-0000577C0000}"/>
    <cellStyle name="Comma 4 2 3 2 3 7" xfId="35273" xr:uid="{00000000-0005-0000-0000-0000587C0000}"/>
    <cellStyle name="Comma 4 2 3 2 3 8" xfId="35274" xr:uid="{00000000-0005-0000-0000-0000597C0000}"/>
    <cellStyle name="Comma 4 2 3 2 3 9" xfId="35275" xr:uid="{00000000-0005-0000-0000-00005A7C0000}"/>
    <cellStyle name="Comma 4 2 3 2 3_OATT calc" xfId="35276" xr:uid="{00000000-0005-0000-0000-00005B7C0000}"/>
    <cellStyle name="Comma 4 2 3 2 4" xfId="5388" xr:uid="{00000000-0005-0000-0000-00005C7C0000}"/>
    <cellStyle name="Comma 4 2 3 2 4 2" xfId="35277" xr:uid="{00000000-0005-0000-0000-00005D7C0000}"/>
    <cellStyle name="Comma 4 2 3 2 4 2 2" xfId="35278" xr:uid="{00000000-0005-0000-0000-00005E7C0000}"/>
    <cellStyle name="Comma 4 2 3 2 4 2 3" xfId="35279" xr:uid="{00000000-0005-0000-0000-00005F7C0000}"/>
    <cellStyle name="Comma 4 2 3 2 4 2_OATT calc" xfId="35280" xr:uid="{00000000-0005-0000-0000-0000607C0000}"/>
    <cellStyle name="Comma 4 2 3 2 4 3" xfId="35281" xr:uid="{00000000-0005-0000-0000-0000617C0000}"/>
    <cellStyle name="Comma 4 2 3 2 4 4" xfId="35282" xr:uid="{00000000-0005-0000-0000-0000627C0000}"/>
    <cellStyle name="Comma 4 2 3 2 4 5" xfId="35283" xr:uid="{00000000-0005-0000-0000-0000637C0000}"/>
    <cellStyle name="Comma 4 2 3 2 4_OATT calc" xfId="35284" xr:uid="{00000000-0005-0000-0000-0000647C0000}"/>
    <cellStyle name="Comma 4 2 3 2 5" xfId="35285" xr:uid="{00000000-0005-0000-0000-0000657C0000}"/>
    <cellStyle name="Comma 4 2 3 2 5 2" xfId="35286" xr:uid="{00000000-0005-0000-0000-0000667C0000}"/>
    <cellStyle name="Comma 4 2 3 2 5 2 2" xfId="35287" xr:uid="{00000000-0005-0000-0000-0000677C0000}"/>
    <cellStyle name="Comma 4 2 3 2 5 2 3" xfId="35288" xr:uid="{00000000-0005-0000-0000-0000687C0000}"/>
    <cellStyle name="Comma 4 2 3 2 5 2_OATT calc" xfId="35289" xr:uid="{00000000-0005-0000-0000-0000697C0000}"/>
    <cellStyle name="Comma 4 2 3 2 5 3" xfId="35290" xr:uid="{00000000-0005-0000-0000-00006A7C0000}"/>
    <cellStyle name="Comma 4 2 3 2 5 4" xfId="35291" xr:uid="{00000000-0005-0000-0000-00006B7C0000}"/>
    <cellStyle name="Comma 4 2 3 2 5_OATT calc" xfId="35292" xr:uid="{00000000-0005-0000-0000-00006C7C0000}"/>
    <cellStyle name="Comma 4 2 3 2 6" xfId="35293" xr:uid="{00000000-0005-0000-0000-00006D7C0000}"/>
    <cellStyle name="Comma 4 2 3 2 6 2" xfId="35294" xr:uid="{00000000-0005-0000-0000-00006E7C0000}"/>
    <cellStyle name="Comma 4 2 3 2 6 3" xfId="35295" xr:uid="{00000000-0005-0000-0000-00006F7C0000}"/>
    <cellStyle name="Comma 4 2 3 2 6_OATT calc" xfId="35296" xr:uid="{00000000-0005-0000-0000-0000707C0000}"/>
    <cellStyle name="Comma 4 2 3 2 7" xfId="35297" xr:uid="{00000000-0005-0000-0000-0000717C0000}"/>
    <cellStyle name="Comma 4 2 3 2 8" xfId="35298" xr:uid="{00000000-0005-0000-0000-0000727C0000}"/>
    <cellStyle name="Comma 4 2 3 2 9" xfId="35299" xr:uid="{00000000-0005-0000-0000-0000737C0000}"/>
    <cellStyle name="Comma 4 2 3 2_OATT calc" xfId="35300" xr:uid="{00000000-0005-0000-0000-0000747C0000}"/>
    <cellStyle name="Comma 4 2 3 3" xfId="3351" xr:uid="{00000000-0005-0000-0000-0000757C0000}"/>
    <cellStyle name="Comma 4 2 3 3 10" xfId="35301" xr:uid="{00000000-0005-0000-0000-0000767C0000}"/>
    <cellStyle name="Comma 4 2 3 3 11" xfId="35302" xr:uid="{00000000-0005-0000-0000-0000777C0000}"/>
    <cellStyle name="Comma 4 2 3 3 12" xfId="35303" xr:uid="{00000000-0005-0000-0000-0000787C0000}"/>
    <cellStyle name="Comma 4 2 3 3 2" xfId="3933" xr:uid="{00000000-0005-0000-0000-0000797C0000}"/>
    <cellStyle name="Comma 4 2 3 3 2 10" xfId="35304" xr:uid="{00000000-0005-0000-0000-00007A7C0000}"/>
    <cellStyle name="Comma 4 2 3 3 2 11" xfId="35305" xr:uid="{00000000-0005-0000-0000-00007B7C0000}"/>
    <cellStyle name="Comma 4 2 3 3 2 2" xfId="5034" xr:uid="{00000000-0005-0000-0000-00007C7C0000}"/>
    <cellStyle name="Comma 4 2 3 3 2 2 10" xfId="35306" xr:uid="{00000000-0005-0000-0000-00007D7C0000}"/>
    <cellStyle name="Comma 4 2 3 3 2 2 11" xfId="35307" xr:uid="{00000000-0005-0000-0000-00007E7C0000}"/>
    <cellStyle name="Comma 4 2 3 3 2 2 2" xfId="35308" xr:uid="{00000000-0005-0000-0000-00007F7C0000}"/>
    <cellStyle name="Comma 4 2 3 3 2 2 2 2" xfId="35309" xr:uid="{00000000-0005-0000-0000-0000807C0000}"/>
    <cellStyle name="Comma 4 2 3 3 2 2 2 2 2" xfId="35310" xr:uid="{00000000-0005-0000-0000-0000817C0000}"/>
    <cellStyle name="Comma 4 2 3 3 2 2 2 2 3" xfId="35311" xr:uid="{00000000-0005-0000-0000-0000827C0000}"/>
    <cellStyle name="Comma 4 2 3 3 2 2 2 2_OATT calc" xfId="35312" xr:uid="{00000000-0005-0000-0000-0000837C0000}"/>
    <cellStyle name="Comma 4 2 3 3 2 2 2 3" xfId="35313" xr:uid="{00000000-0005-0000-0000-0000847C0000}"/>
    <cellStyle name="Comma 4 2 3 3 2 2 2 4" xfId="35314" xr:uid="{00000000-0005-0000-0000-0000857C0000}"/>
    <cellStyle name="Comma 4 2 3 3 2 2 2 5" xfId="35315" xr:uid="{00000000-0005-0000-0000-0000867C0000}"/>
    <cellStyle name="Comma 4 2 3 3 2 2 2_OATT calc" xfId="35316" xr:uid="{00000000-0005-0000-0000-0000877C0000}"/>
    <cellStyle name="Comma 4 2 3 3 2 2 3" xfId="35317" xr:uid="{00000000-0005-0000-0000-0000887C0000}"/>
    <cellStyle name="Comma 4 2 3 3 2 2 3 2" xfId="35318" xr:uid="{00000000-0005-0000-0000-0000897C0000}"/>
    <cellStyle name="Comma 4 2 3 3 2 2 3 2 2" xfId="35319" xr:uid="{00000000-0005-0000-0000-00008A7C0000}"/>
    <cellStyle name="Comma 4 2 3 3 2 2 3 2 3" xfId="35320" xr:uid="{00000000-0005-0000-0000-00008B7C0000}"/>
    <cellStyle name="Comma 4 2 3 3 2 2 3 2_OATT calc" xfId="35321" xr:uid="{00000000-0005-0000-0000-00008C7C0000}"/>
    <cellStyle name="Comma 4 2 3 3 2 2 3 3" xfId="35322" xr:uid="{00000000-0005-0000-0000-00008D7C0000}"/>
    <cellStyle name="Comma 4 2 3 3 2 2 3 4" xfId="35323" xr:uid="{00000000-0005-0000-0000-00008E7C0000}"/>
    <cellStyle name="Comma 4 2 3 3 2 2 3_OATT calc" xfId="35324" xr:uid="{00000000-0005-0000-0000-00008F7C0000}"/>
    <cellStyle name="Comma 4 2 3 3 2 2 4" xfId="35325" xr:uid="{00000000-0005-0000-0000-0000907C0000}"/>
    <cellStyle name="Comma 4 2 3 3 2 2 4 2" xfId="35326" xr:uid="{00000000-0005-0000-0000-0000917C0000}"/>
    <cellStyle name="Comma 4 2 3 3 2 2 4 3" xfId="35327" xr:uid="{00000000-0005-0000-0000-0000927C0000}"/>
    <cellStyle name="Comma 4 2 3 3 2 2 4_OATT calc" xfId="35328" xr:uid="{00000000-0005-0000-0000-0000937C0000}"/>
    <cellStyle name="Comma 4 2 3 3 2 2 5" xfId="35329" xr:uid="{00000000-0005-0000-0000-0000947C0000}"/>
    <cellStyle name="Comma 4 2 3 3 2 2 6" xfId="35330" xr:uid="{00000000-0005-0000-0000-0000957C0000}"/>
    <cellStyle name="Comma 4 2 3 3 2 2 7" xfId="35331" xr:uid="{00000000-0005-0000-0000-0000967C0000}"/>
    <cellStyle name="Comma 4 2 3 3 2 2 8" xfId="35332" xr:uid="{00000000-0005-0000-0000-0000977C0000}"/>
    <cellStyle name="Comma 4 2 3 3 2 2 9" xfId="35333" xr:uid="{00000000-0005-0000-0000-0000987C0000}"/>
    <cellStyle name="Comma 4 2 3 3 2 2_OATT calc" xfId="35334" xr:uid="{00000000-0005-0000-0000-0000997C0000}"/>
    <cellStyle name="Comma 4 2 3 3 2 3" xfId="5989" xr:uid="{00000000-0005-0000-0000-00009A7C0000}"/>
    <cellStyle name="Comma 4 2 3 3 2 3 2" xfId="35335" xr:uid="{00000000-0005-0000-0000-00009B7C0000}"/>
    <cellStyle name="Comma 4 2 3 3 2 3 2 2" xfId="35336" xr:uid="{00000000-0005-0000-0000-00009C7C0000}"/>
    <cellStyle name="Comma 4 2 3 3 2 3 2 3" xfId="35337" xr:uid="{00000000-0005-0000-0000-00009D7C0000}"/>
    <cellStyle name="Comma 4 2 3 3 2 3 2_OATT calc" xfId="35338" xr:uid="{00000000-0005-0000-0000-00009E7C0000}"/>
    <cellStyle name="Comma 4 2 3 3 2 3 3" xfId="35339" xr:uid="{00000000-0005-0000-0000-00009F7C0000}"/>
    <cellStyle name="Comma 4 2 3 3 2 3 4" xfId="35340" xr:uid="{00000000-0005-0000-0000-0000A07C0000}"/>
    <cellStyle name="Comma 4 2 3 3 2 3 5" xfId="35341" xr:uid="{00000000-0005-0000-0000-0000A17C0000}"/>
    <cellStyle name="Comma 4 2 3 3 2 3_OATT calc" xfId="35342" xr:uid="{00000000-0005-0000-0000-0000A27C0000}"/>
    <cellStyle name="Comma 4 2 3 3 2 4" xfId="35343" xr:uid="{00000000-0005-0000-0000-0000A37C0000}"/>
    <cellStyle name="Comma 4 2 3 3 2 4 2" xfId="35344" xr:uid="{00000000-0005-0000-0000-0000A47C0000}"/>
    <cellStyle name="Comma 4 2 3 3 2 4 2 2" xfId="35345" xr:uid="{00000000-0005-0000-0000-0000A57C0000}"/>
    <cellStyle name="Comma 4 2 3 3 2 4 2 3" xfId="35346" xr:uid="{00000000-0005-0000-0000-0000A67C0000}"/>
    <cellStyle name="Comma 4 2 3 3 2 4 2_OATT calc" xfId="35347" xr:uid="{00000000-0005-0000-0000-0000A77C0000}"/>
    <cellStyle name="Comma 4 2 3 3 2 4 3" xfId="35348" xr:uid="{00000000-0005-0000-0000-0000A87C0000}"/>
    <cellStyle name="Comma 4 2 3 3 2 4 4" xfId="35349" xr:uid="{00000000-0005-0000-0000-0000A97C0000}"/>
    <cellStyle name="Comma 4 2 3 3 2 4_OATT calc" xfId="35350" xr:uid="{00000000-0005-0000-0000-0000AA7C0000}"/>
    <cellStyle name="Comma 4 2 3 3 2 5" xfId="35351" xr:uid="{00000000-0005-0000-0000-0000AB7C0000}"/>
    <cellStyle name="Comma 4 2 3 3 2 5 2" xfId="35352" xr:uid="{00000000-0005-0000-0000-0000AC7C0000}"/>
    <cellStyle name="Comma 4 2 3 3 2 5 3" xfId="35353" xr:uid="{00000000-0005-0000-0000-0000AD7C0000}"/>
    <cellStyle name="Comma 4 2 3 3 2 5_OATT calc" xfId="35354" xr:uid="{00000000-0005-0000-0000-0000AE7C0000}"/>
    <cellStyle name="Comma 4 2 3 3 2 6" xfId="35355" xr:uid="{00000000-0005-0000-0000-0000AF7C0000}"/>
    <cellStyle name="Comma 4 2 3 3 2 7" xfId="35356" xr:uid="{00000000-0005-0000-0000-0000B07C0000}"/>
    <cellStyle name="Comma 4 2 3 3 2 8" xfId="35357" xr:uid="{00000000-0005-0000-0000-0000B17C0000}"/>
    <cellStyle name="Comma 4 2 3 3 2 9" xfId="35358" xr:uid="{00000000-0005-0000-0000-0000B27C0000}"/>
    <cellStyle name="Comma 4 2 3 3 2_OATT calc" xfId="35359" xr:uid="{00000000-0005-0000-0000-0000B37C0000}"/>
    <cellStyle name="Comma 4 2 3 3 3" xfId="4616" xr:uid="{00000000-0005-0000-0000-0000B47C0000}"/>
    <cellStyle name="Comma 4 2 3 3 3 10" xfId="35360" xr:uid="{00000000-0005-0000-0000-0000B57C0000}"/>
    <cellStyle name="Comma 4 2 3 3 3 11" xfId="35361" xr:uid="{00000000-0005-0000-0000-0000B67C0000}"/>
    <cellStyle name="Comma 4 2 3 3 3 2" xfId="35362" xr:uid="{00000000-0005-0000-0000-0000B77C0000}"/>
    <cellStyle name="Comma 4 2 3 3 3 2 2" xfId="35363" xr:uid="{00000000-0005-0000-0000-0000B87C0000}"/>
    <cellStyle name="Comma 4 2 3 3 3 2 2 2" xfId="35364" xr:uid="{00000000-0005-0000-0000-0000B97C0000}"/>
    <cellStyle name="Comma 4 2 3 3 3 2 2 3" xfId="35365" xr:uid="{00000000-0005-0000-0000-0000BA7C0000}"/>
    <cellStyle name="Comma 4 2 3 3 3 2 2_OATT calc" xfId="35366" xr:uid="{00000000-0005-0000-0000-0000BB7C0000}"/>
    <cellStyle name="Comma 4 2 3 3 3 2 3" xfId="35367" xr:uid="{00000000-0005-0000-0000-0000BC7C0000}"/>
    <cellStyle name="Comma 4 2 3 3 3 2 4" xfId="35368" xr:uid="{00000000-0005-0000-0000-0000BD7C0000}"/>
    <cellStyle name="Comma 4 2 3 3 3 2 5" xfId="35369" xr:uid="{00000000-0005-0000-0000-0000BE7C0000}"/>
    <cellStyle name="Comma 4 2 3 3 3 2_OATT calc" xfId="35370" xr:uid="{00000000-0005-0000-0000-0000BF7C0000}"/>
    <cellStyle name="Comma 4 2 3 3 3 3" xfId="35371" xr:uid="{00000000-0005-0000-0000-0000C07C0000}"/>
    <cellStyle name="Comma 4 2 3 3 3 3 2" xfId="35372" xr:uid="{00000000-0005-0000-0000-0000C17C0000}"/>
    <cellStyle name="Comma 4 2 3 3 3 3 2 2" xfId="35373" xr:uid="{00000000-0005-0000-0000-0000C27C0000}"/>
    <cellStyle name="Comma 4 2 3 3 3 3 2 3" xfId="35374" xr:uid="{00000000-0005-0000-0000-0000C37C0000}"/>
    <cellStyle name="Comma 4 2 3 3 3 3 2_OATT calc" xfId="35375" xr:uid="{00000000-0005-0000-0000-0000C47C0000}"/>
    <cellStyle name="Comma 4 2 3 3 3 3 3" xfId="35376" xr:uid="{00000000-0005-0000-0000-0000C57C0000}"/>
    <cellStyle name="Comma 4 2 3 3 3 3 4" xfId="35377" xr:uid="{00000000-0005-0000-0000-0000C67C0000}"/>
    <cellStyle name="Comma 4 2 3 3 3 3_OATT calc" xfId="35378" xr:uid="{00000000-0005-0000-0000-0000C77C0000}"/>
    <cellStyle name="Comma 4 2 3 3 3 4" xfId="35379" xr:uid="{00000000-0005-0000-0000-0000C87C0000}"/>
    <cellStyle name="Comma 4 2 3 3 3 4 2" xfId="35380" xr:uid="{00000000-0005-0000-0000-0000C97C0000}"/>
    <cellStyle name="Comma 4 2 3 3 3 4 3" xfId="35381" xr:uid="{00000000-0005-0000-0000-0000CA7C0000}"/>
    <cellStyle name="Comma 4 2 3 3 3 4_OATT calc" xfId="35382" xr:uid="{00000000-0005-0000-0000-0000CB7C0000}"/>
    <cellStyle name="Comma 4 2 3 3 3 5" xfId="35383" xr:uid="{00000000-0005-0000-0000-0000CC7C0000}"/>
    <cellStyle name="Comma 4 2 3 3 3 6" xfId="35384" xr:uid="{00000000-0005-0000-0000-0000CD7C0000}"/>
    <cellStyle name="Comma 4 2 3 3 3 7" xfId="35385" xr:uid="{00000000-0005-0000-0000-0000CE7C0000}"/>
    <cellStyle name="Comma 4 2 3 3 3 8" xfId="35386" xr:uid="{00000000-0005-0000-0000-0000CF7C0000}"/>
    <cellStyle name="Comma 4 2 3 3 3 9" xfId="35387" xr:uid="{00000000-0005-0000-0000-0000D07C0000}"/>
    <cellStyle name="Comma 4 2 3 3 3_OATT calc" xfId="35388" xr:uid="{00000000-0005-0000-0000-0000D17C0000}"/>
    <cellStyle name="Comma 4 2 3 3 4" xfId="5516" xr:uid="{00000000-0005-0000-0000-0000D27C0000}"/>
    <cellStyle name="Comma 4 2 3 3 4 2" xfId="35389" xr:uid="{00000000-0005-0000-0000-0000D37C0000}"/>
    <cellStyle name="Comma 4 2 3 3 4 2 2" xfId="35390" xr:uid="{00000000-0005-0000-0000-0000D47C0000}"/>
    <cellStyle name="Comma 4 2 3 3 4 2 3" xfId="35391" xr:uid="{00000000-0005-0000-0000-0000D57C0000}"/>
    <cellStyle name="Comma 4 2 3 3 4 2_OATT calc" xfId="35392" xr:uid="{00000000-0005-0000-0000-0000D67C0000}"/>
    <cellStyle name="Comma 4 2 3 3 4 3" xfId="35393" xr:uid="{00000000-0005-0000-0000-0000D77C0000}"/>
    <cellStyle name="Comma 4 2 3 3 4 4" xfId="35394" xr:uid="{00000000-0005-0000-0000-0000D87C0000}"/>
    <cellStyle name="Comma 4 2 3 3 4 5" xfId="35395" xr:uid="{00000000-0005-0000-0000-0000D97C0000}"/>
    <cellStyle name="Comma 4 2 3 3 4_OATT calc" xfId="35396" xr:uid="{00000000-0005-0000-0000-0000DA7C0000}"/>
    <cellStyle name="Comma 4 2 3 3 5" xfId="35397" xr:uid="{00000000-0005-0000-0000-0000DB7C0000}"/>
    <cellStyle name="Comma 4 2 3 3 5 2" xfId="35398" xr:uid="{00000000-0005-0000-0000-0000DC7C0000}"/>
    <cellStyle name="Comma 4 2 3 3 5 2 2" xfId="35399" xr:uid="{00000000-0005-0000-0000-0000DD7C0000}"/>
    <cellStyle name="Comma 4 2 3 3 5 2 3" xfId="35400" xr:uid="{00000000-0005-0000-0000-0000DE7C0000}"/>
    <cellStyle name="Comma 4 2 3 3 5 2_OATT calc" xfId="35401" xr:uid="{00000000-0005-0000-0000-0000DF7C0000}"/>
    <cellStyle name="Comma 4 2 3 3 5 3" xfId="35402" xr:uid="{00000000-0005-0000-0000-0000E07C0000}"/>
    <cellStyle name="Comma 4 2 3 3 5 4" xfId="35403" xr:uid="{00000000-0005-0000-0000-0000E17C0000}"/>
    <cellStyle name="Comma 4 2 3 3 5_OATT calc" xfId="35404" xr:uid="{00000000-0005-0000-0000-0000E27C0000}"/>
    <cellStyle name="Comma 4 2 3 3 6" xfId="35405" xr:uid="{00000000-0005-0000-0000-0000E37C0000}"/>
    <cellStyle name="Comma 4 2 3 3 6 2" xfId="35406" xr:uid="{00000000-0005-0000-0000-0000E47C0000}"/>
    <cellStyle name="Comma 4 2 3 3 6 3" xfId="35407" xr:uid="{00000000-0005-0000-0000-0000E57C0000}"/>
    <cellStyle name="Comma 4 2 3 3 6_OATT calc" xfId="35408" xr:uid="{00000000-0005-0000-0000-0000E67C0000}"/>
    <cellStyle name="Comma 4 2 3 3 7" xfId="35409" xr:uid="{00000000-0005-0000-0000-0000E77C0000}"/>
    <cellStyle name="Comma 4 2 3 3 8" xfId="35410" xr:uid="{00000000-0005-0000-0000-0000E87C0000}"/>
    <cellStyle name="Comma 4 2 3 3 9" xfId="35411" xr:uid="{00000000-0005-0000-0000-0000E97C0000}"/>
    <cellStyle name="Comma 4 2 3 3_OATT calc" xfId="35412" xr:uid="{00000000-0005-0000-0000-0000EA7C0000}"/>
    <cellStyle name="Comma 4 2 3 4" xfId="3663" xr:uid="{00000000-0005-0000-0000-0000EB7C0000}"/>
    <cellStyle name="Comma 4 2 3 4 10" xfId="35413" xr:uid="{00000000-0005-0000-0000-0000EC7C0000}"/>
    <cellStyle name="Comma 4 2 3 4 11" xfId="35414" xr:uid="{00000000-0005-0000-0000-0000ED7C0000}"/>
    <cellStyle name="Comma 4 2 3 4 2" xfId="4764" xr:uid="{00000000-0005-0000-0000-0000EE7C0000}"/>
    <cellStyle name="Comma 4 2 3 4 2 10" xfId="35415" xr:uid="{00000000-0005-0000-0000-0000EF7C0000}"/>
    <cellStyle name="Comma 4 2 3 4 2 11" xfId="35416" xr:uid="{00000000-0005-0000-0000-0000F07C0000}"/>
    <cellStyle name="Comma 4 2 3 4 2 2" xfId="35417" xr:uid="{00000000-0005-0000-0000-0000F17C0000}"/>
    <cellStyle name="Comma 4 2 3 4 2 2 2" xfId="35418" xr:uid="{00000000-0005-0000-0000-0000F27C0000}"/>
    <cellStyle name="Comma 4 2 3 4 2 2 2 2" xfId="35419" xr:uid="{00000000-0005-0000-0000-0000F37C0000}"/>
    <cellStyle name="Comma 4 2 3 4 2 2 2 3" xfId="35420" xr:uid="{00000000-0005-0000-0000-0000F47C0000}"/>
    <cellStyle name="Comma 4 2 3 4 2 2 2_OATT calc" xfId="35421" xr:uid="{00000000-0005-0000-0000-0000F57C0000}"/>
    <cellStyle name="Comma 4 2 3 4 2 2 3" xfId="35422" xr:uid="{00000000-0005-0000-0000-0000F67C0000}"/>
    <cellStyle name="Comma 4 2 3 4 2 2 4" xfId="35423" xr:uid="{00000000-0005-0000-0000-0000F77C0000}"/>
    <cellStyle name="Comma 4 2 3 4 2 2 5" xfId="35424" xr:uid="{00000000-0005-0000-0000-0000F87C0000}"/>
    <cellStyle name="Comma 4 2 3 4 2 2_OATT calc" xfId="35425" xr:uid="{00000000-0005-0000-0000-0000F97C0000}"/>
    <cellStyle name="Comma 4 2 3 4 2 3" xfId="35426" xr:uid="{00000000-0005-0000-0000-0000FA7C0000}"/>
    <cellStyle name="Comma 4 2 3 4 2 3 2" xfId="35427" xr:uid="{00000000-0005-0000-0000-0000FB7C0000}"/>
    <cellStyle name="Comma 4 2 3 4 2 3 2 2" xfId="35428" xr:uid="{00000000-0005-0000-0000-0000FC7C0000}"/>
    <cellStyle name="Comma 4 2 3 4 2 3 2 3" xfId="35429" xr:uid="{00000000-0005-0000-0000-0000FD7C0000}"/>
    <cellStyle name="Comma 4 2 3 4 2 3 2_OATT calc" xfId="35430" xr:uid="{00000000-0005-0000-0000-0000FE7C0000}"/>
    <cellStyle name="Comma 4 2 3 4 2 3 3" xfId="35431" xr:uid="{00000000-0005-0000-0000-0000FF7C0000}"/>
    <cellStyle name="Comma 4 2 3 4 2 3 4" xfId="35432" xr:uid="{00000000-0005-0000-0000-0000007D0000}"/>
    <cellStyle name="Comma 4 2 3 4 2 3_OATT calc" xfId="35433" xr:uid="{00000000-0005-0000-0000-0000017D0000}"/>
    <cellStyle name="Comma 4 2 3 4 2 4" xfId="35434" xr:uid="{00000000-0005-0000-0000-0000027D0000}"/>
    <cellStyle name="Comma 4 2 3 4 2 4 2" xfId="35435" xr:uid="{00000000-0005-0000-0000-0000037D0000}"/>
    <cellStyle name="Comma 4 2 3 4 2 4 3" xfId="35436" xr:uid="{00000000-0005-0000-0000-0000047D0000}"/>
    <cellStyle name="Comma 4 2 3 4 2 4_OATT calc" xfId="35437" xr:uid="{00000000-0005-0000-0000-0000057D0000}"/>
    <cellStyle name="Comma 4 2 3 4 2 5" xfId="35438" xr:uid="{00000000-0005-0000-0000-0000067D0000}"/>
    <cellStyle name="Comma 4 2 3 4 2 6" xfId="35439" xr:uid="{00000000-0005-0000-0000-0000077D0000}"/>
    <cellStyle name="Comma 4 2 3 4 2 7" xfId="35440" xr:uid="{00000000-0005-0000-0000-0000087D0000}"/>
    <cellStyle name="Comma 4 2 3 4 2 8" xfId="35441" xr:uid="{00000000-0005-0000-0000-0000097D0000}"/>
    <cellStyle name="Comma 4 2 3 4 2 9" xfId="35442" xr:uid="{00000000-0005-0000-0000-00000A7D0000}"/>
    <cellStyle name="Comma 4 2 3 4 2_OATT calc" xfId="35443" xr:uid="{00000000-0005-0000-0000-00000B7D0000}"/>
    <cellStyle name="Comma 4 2 3 4 3" xfId="5725" xr:uid="{00000000-0005-0000-0000-00000C7D0000}"/>
    <cellStyle name="Comma 4 2 3 4 3 2" xfId="35444" xr:uid="{00000000-0005-0000-0000-00000D7D0000}"/>
    <cellStyle name="Comma 4 2 3 4 3 2 2" xfId="35445" xr:uid="{00000000-0005-0000-0000-00000E7D0000}"/>
    <cellStyle name="Comma 4 2 3 4 3 2 3" xfId="35446" xr:uid="{00000000-0005-0000-0000-00000F7D0000}"/>
    <cellStyle name="Comma 4 2 3 4 3 2_OATT calc" xfId="35447" xr:uid="{00000000-0005-0000-0000-0000107D0000}"/>
    <cellStyle name="Comma 4 2 3 4 3 3" xfId="35448" xr:uid="{00000000-0005-0000-0000-0000117D0000}"/>
    <cellStyle name="Comma 4 2 3 4 3 4" xfId="35449" xr:uid="{00000000-0005-0000-0000-0000127D0000}"/>
    <cellStyle name="Comma 4 2 3 4 3 5" xfId="35450" xr:uid="{00000000-0005-0000-0000-0000137D0000}"/>
    <cellStyle name="Comma 4 2 3 4 3_OATT calc" xfId="35451" xr:uid="{00000000-0005-0000-0000-0000147D0000}"/>
    <cellStyle name="Comma 4 2 3 4 4" xfId="35452" xr:uid="{00000000-0005-0000-0000-0000157D0000}"/>
    <cellStyle name="Comma 4 2 3 4 4 2" xfId="35453" xr:uid="{00000000-0005-0000-0000-0000167D0000}"/>
    <cellStyle name="Comma 4 2 3 4 4 2 2" xfId="35454" xr:uid="{00000000-0005-0000-0000-0000177D0000}"/>
    <cellStyle name="Comma 4 2 3 4 4 2 3" xfId="35455" xr:uid="{00000000-0005-0000-0000-0000187D0000}"/>
    <cellStyle name="Comma 4 2 3 4 4 2_OATT calc" xfId="35456" xr:uid="{00000000-0005-0000-0000-0000197D0000}"/>
    <cellStyle name="Comma 4 2 3 4 4 3" xfId="35457" xr:uid="{00000000-0005-0000-0000-00001A7D0000}"/>
    <cellStyle name="Comma 4 2 3 4 4 4" xfId="35458" xr:uid="{00000000-0005-0000-0000-00001B7D0000}"/>
    <cellStyle name="Comma 4 2 3 4 4_OATT calc" xfId="35459" xr:uid="{00000000-0005-0000-0000-00001C7D0000}"/>
    <cellStyle name="Comma 4 2 3 4 5" xfId="35460" xr:uid="{00000000-0005-0000-0000-00001D7D0000}"/>
    <cellStyle name="Comma 4 2 3 4 5 2" xfId="35461" xr:uid="{00000000-0005-0000-0000-00001E7D0000}"/>
    <cellStyle name="Comma 4 2 3 4 5 3" xfId="35462" xr:uid="{00000000-0005-0000-0000-00001F7D0000}"/>
    <cellStyle name="Comma 4 2 3 4 5_OATT calc" xfId="35463" xr:uid="{00000000-0005-0000-0000-0000207D0000}"/>
    <cellStyle name="Comma 4 2 3 4 6" xfId="35464" xr:uid="{00000000-0005-0000-0000-0000217D0000}"/>
    <cellStyle name="Comma 4 2 3 4 7" xfId="35465" xr:uid="{00000000-0005-0000-0000-0000227D0000}"/>
    <cellStyle name="Comma 4 2 3 4 8" xfId="35466" xr:uid="{00000000-0005-0000-0000-0000237D0000}"/>
    <cellStyle name="Comma 4 2 3 4 9" xfId="35467" xr:uid="{00000000-0005-0000-0000-0000247D0000}"/>
    <cellStyle name="Comma 4 2 3 4_OATT calc" xfId="35468" xr:uid="{00000000-0005-0000-0000-0000257D0000}"/>
    <cellStyle name="Comma 4 2 3 5" xfId="4346" xr:uid="{00000000-0005-0000-0000-0000267D0000}"/>
    <cellStyle name="Comma 4 2 3 5 10" xfId="35469" xr:uid="{00000000-0005-0000-0000-0000277D0000}"/>
    <cellStyle name="Comma 4 2 3 5 11" xfId="35470" xr:uid="{00000000-0005-0000-0000-0000287D0000}"/>
    <cellStyle name="Comma 4 2 3 5 2" xfId="35471" xr:uid="{00000000-0005-0000-0000-0000297D0000}"/>
    <cellStyle name="Comma 4 2 3 5 2 2" xfId="35472" xr:uid="{00000000-0005-0000-0000-00002A7D0000}"/>
    <cellStyle name="Comma 4 2 3 5 2 2 2" xfId="35473" xr:uid="{00000000-0005-0000-0000-00002B7D0000}"/>
    <cellStyle name="Comma 4 2 3 5 2 2 3" xfId="35474" xr:uid="{00000000-0005-0000-0000-00002C7D0000}"/>
    <cellStyle name="Comma 4 2 3 5 2 2_OATT calc" xfId="35475" xr:uid="{00000000-0005-0000-0000-00002D7D0000}"/>
    <cellStyle name="Comma 4 2 3 5 2 3" xfId="35476" xr:uid="{00000000-0005-0000-0000-00002E7D0000}"/>
    <cellStyle name="Comma 4 2 3 5 2 4" xfId="35477" xr:uid="{00000000-0005-0000-0000-00002F7D0000}"/>
    <cellStyle name="Comma 4 2 3 5 2 5" xfId="35478" xr:uid="{00000000-0005-0000-0000-0000307D0000}"/>
    <cellStyle name="Comma 4 2 3 5 2_OATT calc" xfId="35479" xr:uid="{00000000-0005-0000-0000-0000317D0000}"/>
    <cellStyle name="Comma 4 2 3 5 3" xfId="35480" xr:uid="{00000000-0005-0000-0000-0000327D0000}"/>
    <cellStyle name="Comma 4 2 3 5 3 2" xfId="35481" xr:uid="{00000000-0005-0000-0000-0000337D0000}"/>
    <cellStyle name="Comma 4 2 3 5 3 2 2" xfId="35482" xr:uid="{00000000-0005-0000-0000-0000347D0000}"/>
    <cellStyle name="Comma 4 2 3 5 3 2 3" xfId="35483" xr:uid="{00000000-0005-0000-0000-0000357D0000}"/>
    <cellStyle name="Comma 4 2 3 5 3 2_OATT calc" xfId="35484" xr:uid="{00000000-0005-0000-0000-0000367D0000}"/>
    <cellStyle name="Comma 4 2 3 5 3 3" xfId="35485" xr:uid="{00000000-0005-0000-0000-0000377D0000}"/>
    <cellStyle name="Comma 4 2 3 5 3 4" xfId="35486" xr:uid="{00000000-0005-0000-0000-0000387D0000}"/>
    <cellStyle name="Comma 4 2 3 5 3_OATT calc" xfId="35487" xr:uid="{00000000-0005-0000-0000-0000397D0000}"/>
    <cellStyle name="Comma 4 2 3 5 4" xfId="35488" xr:uid="{00000000-0005-0000-0000-00003A7D0000}"/>
    <cellStyle name="Comma 4 2 3 5 4 2" xfId="35489" xr:uid="{00000000-0005-0000-0000-00003B7D0000}"/>
    <cellStyle name="Comma 4 2 3 5 4 3" xfId="35490" xr:uid="{00000000-0005-0000-0000-00003C7D0000}"/>
    <cellStyle name="Comma 4 2 3 5 4_OATT calc" xfId="35491" xr:uid="{00000000-0005-0000-0000-00003D7D0000}"/>
    <cellStyle name="Comma 4 2 3 5 5" xfId="35492" xr:uid="{00000000-0005-0000-0000-00003E7D0000}"/>
    <cellStyle name="Comma 4 2 3 5 6" xfId="35493" xr:uid="{00000000-0005-0000-0000-00003F7D0000}"/>
    <cellStyle name="Comma 4 2 3 5 7" xfId="35494" xr:uid="{00000000-0005-0000-0000-0000407D0000}"/>
    <cellStyle name="Comma 4 2 3 5 8" xfId="35495" xr:uid="{00000000-0005-0000-0000-0000417D0000}"/>
    <cellStyle name="Comma 4 2 3 5 9" xfId="35496" xr:uid="{00000000-0005-0000-0000-0000427D0000}"/>
    <cellStyle name="Comma 4 2 3 5_OATT calc" xfId="35497" xr:uid="{00000000-0005-0000-0000-0000437D0000}"/>
    <cellStyle name="Comma 4 2 3 6" xfId="5255" xr:uid="{00000000-0005-0000-0000-0000447D0000}"/>
    <cellStyle name="Comma 4 2 3 6 2" xfId="35498" xr:uid="{00000000-0005-0000-0000-0000457D0000}"/>
    <cellStyle name="Comma 4 2 3 6 2 2" xfId="35499" xr:uid="{00000000-0005-0000-0000-0000467D0000}"/>
    <cellStyle name="Comma 4 2 3 6 2 3" xfId="35500" xr:uid="{00000000-0005-0000-0000-0000477D0000}"/>
    <cellStyle name="Comma 4 2 3 6 2_OATT calc" xfId="35501" xr:uid="{00000000-0005-0000-0000-0000487D0000}"/>
    <cellStyle name="Comma 4 2 3 6 3" xfId="35502" xr:uid="{00000000-0005-0000-0000-0000497D0000}"/>
    <cellStyle name="Comma 4 2 3 6 4" xfId="35503" xr:uid="{00000000-0005-0000-0000-00004A7D0000}"/>
    <cellStyle name="Comma 4 2 3 6 5" xfId="35504" xr:uid="{00000000-0005-0000-0000-00004B7D0000}"/>
    <cellStyle name="Comma 4 2 3 6_OATT calc" xfId="35505" xr:uid="{00000000-0005-0000-0000-00004C7D0000}"/>
    <cellStyle name="Comma 4 2 3 7" xfId="35506" xr:uid="{00000000-0005-0000-0000-00004D7D0000}"/>
    <cellStyle name="Comma 4 2 3 7 2" xfId="35507" xr:uid="{00000000-0005-0000-0000-00004E7D0000}"/>
    <cellStyle name="Comma 4 2 3 7 2 2" xfId="35508" xr:uid="{00000000-0005-0000-0000-00004F7D0000}"/>
    <cellStyle name="Comma 4 2 3 7 2 3" xfId="35509" xr:uid="{00000000-0005-0000-0000-0000507D0000}"/>
    <cellStyle name="Comma 4 2 3 7 2_OATT calc" xfId="35510" xr:uid="{00000000-0005-0000-0000-0000517D0000}"/>
    <cellStyle name="Comma 4 2 3 7 3" xfId="35511" xr:uid="{00000000-0005-0000-0000-0000527D0000}"/>
    <cellStyle name="Comma 4 2 3 7 4" xfId="35512" xr:uid="{00000000-0005-0000-0000-0000537D0000}"/>
    <cellStyle name="Comma 4 2 3 7_OATT calc" xfId="35513" xr:uid="{00000000-0005-0000-0000-0000547D0000}"/>
    <cellStyle name="Comma 4 2 3 8" xfId="35514" xr:uid="{00000000-0005-0000-0000-0000557D0000}"/>
    <cellStyle name="Comma 4 2 3 8 2" xfId="35515" xr:uid="{00000000-0005-0000-0000-0000567D0000}"/>
    <cellStyle name="Comma 4 2 3 8 3" xfId="35516" xr:uid="{00000000-0005-0000-0000-0000577D0000}"/>
    <cellStyle name="Comma 4 2 3 8_OATT calc" xfId="35517" xr:uid="{00000000-0005-0000-0000-0000587D0000}"/>
    <cellStyle name="Comma 4 2 3 9" xfId="35518" xr:uid="{00000000-0005-0000-0000-0000597D0000}"/>
    <cellStyle name="Comma 4 2 3_OATT calc" xfId="35519" xr:uid="{00000000-0005-0000-0000-00005A7D0000}"/>
    <cellStyle name="Comma 4 2 4" xfId="3116" xr:uid="{00000000-0005-0000-0000-00005B7D0000}"/>
    <cellStyle name="Comma 4 2 4 10" xfId="35520" xr:uid="{00000000-0005-0000-0000-00005C7D0000}"/>
    <cellStyle name="Comma 4 2 4 11" xfId="35521" xr:uid="{00000000-0005-0000-0000-00005D7D0000}"/>
    <cellStyle name="Comma 4 2 4 12" xfId="35522" xr:uid="{00000000-0005-0000-0000-00005E7D0000}"/>
    <cellStyle name="Comma 4 2 4 2" xfId="3701" xr:uid="{00000000-0005-0000-0000-00005F7D0000}"/>
    <cellStyle name="Comma 4 2 4 2 10" xfId="35523" xr:uid="{00000000-0005-0000-0000-0000607D0000}"/>
    <cellStyle name="Comma 4 2 4 2 11" xfId="35524" xr:uid="{00000000-0005-0000-0000-0000617D0000}"/>
    <cellStyle name="Comma 4 2 4 2 2" xfId="4801" xr:uid="{00000000-0005-0000-0000-0000627D0000}"/>
    <cellStyle name="Comma 4 2 4 2 2 10" xfId="35525" xr:uid="{00000000-0005-0000-0000-0000637D0000}"/>
    <cellStyle name="Comma 4 2 4 2 2 11" xfId="35526" xr:uid="{00000000-0005-0000-0000-0000647D0000}"/>
    <cellStyle name="Comma 4 2 4 2 2 2" xfId="35527" xr:uid="{00000000-0005-0000-0000-0000657D0000}"/>
    <cellStyle name="Comma 4 2 4 2 2 2 2" xfId="35528" xr:uid="{00000000-0005-0000-0000-0000667D0000}"/>
    <cellStyle name="Comma 4 2 4 2 2 2 2 2" xfId="35529" xr:uid="{00000000-0005-0000-0000-0000677D0000}"/>
    <cellStyle name="Comma 4 2 4 2 2 2 2 3" xfId="35530" xr:uid="{00000000-0005-0000-0000-0000687D0000}"/>
    <cellStyle name="Comma 4 2 4 2 2 2 2_OATT calc" xfId="35531" xr:uid="{00000000-0005-0000-0000-0000697D0000}"/>
    <cellStyle name="Comma 4 2 4 2 2 2 3" xfId="35532" xr:uid="{00000000-0005-0000-0000-00006A7D0000}"/>
    <cellStyle name="Comma 4 2 4 2 2 2 4" xfId="35533" xr:uid="{00000000-0005-0000-0000-00006B7D0000}"/>
    <cellStyle name="Comma 4 2 4 2 2 2 5" xfId="35534" xr:uid="{00000000-0005-0000-0000-00006C7D0000}"/>
    <cellStyle name="Comma 4 2 4 2 2 2_OATT calc" xfId="35535" xr:uid="{00000000-0005-0000-0000-00006D7D0000}"/>
    <cellStyle name="Comma 4 2 4 2 2 3" xfId="35536" xr:uid="{00000000-0005-0000-0000-00006E7D0000}"/>
    <cellStyle name="Comma 4 2 4 2 2 3 2" xfId="35537" xr:uid="{00000000-0005-0000-0000-00006F7D0000}"/>
    <cellStyle name="Comma 4 2 4 2 2 3 2 2" xfId="35538" xr:uid="{00000000-0005-0000-0000-0000707D0000}"/>
    <cellStyle name="Comma 4 2 4 2 2 3 2 3" xfId="35539" xr:uid="{00000000-0005-0000-0000-0000717D0000}"/>
    <cellStyle name="Comma 4 2 4 2 2 3 2_OATT calc" xfId="35540" xr:uid="{00000000-0005-0000-0000-0000727D0000}"/>
    <cellStyle name="Comma 4 2 4 2 2 3 3" xfId="35541" xr:uid="{00000000-0005-0000-0000-0000737D0000}"/>
    <cellStyle name="Comma 4 2 4 2 2 3 4" xfId="35542" xr:uid="{00000000-0005-0000-0000-0000747D0000}"/>
    <cellStyle name="Comma 4 2 4 2 2 3_OATT calc" xfId="35543" xr:uid="{00000000-0005-0000-0000-0000757D0000}"/>
    <cellStyle name="Comma 4 2 4 2 2 4" xfId="35544" xr:uid="{00000000-0005-0000-0000-0000767D0000}"/>
    <cellStyle name="Comma 4 2 4 2 2 4 2" xfId="35545" xr:uid="{00000000-0005-0000-0000-0000777D0000}"/>
    <cellStyle name="Comma 4 2 4 2 2 4 3" xfId="35546" xr:uid="{00000000-0005-0000-0000-0000787D0000}"/>
    <cellStyle name="Comma 4 2 4 2 2 4_OATT calc" xfId="35547" xr:uid="{00000000-0005-0000-0000-0000797D0000}"/>
    <cellStyle name="Comma 4 2 4 2 2 5" xfId="35548" xr:uid="{00000000-0005-0000-0000-00007A7D0000}"/>
    <cellStyle name="Comma 4 2 4 2 2 6" xfId="35549" xr:uid="{00000000-0005-0000-0000-00007B7D0000}"/>
    <cellStyle name="Comma 4 2 4 2 2 7" xfId="35550" xr:uid="{00000000-0005-0000-0000-00007C7D0000}"/>
    <cellStyle name="Comma 4 2 4 2 2 8" xfId="35551" xr:uid="{00000000-0005-0000-0000-00007D7D0000}"/>
    <cellStyle name="Comma 4 2 4 2 2 9" xfId="35552" xr:uid="{00000000-0005-0000-0000-00007E7D0000}"/>
    <cellStyle name="Comma 4 2 4 2 2_OATT calc" xfId="35553" xr:uid="{00000000-0005-0000-0000-00007F7D0000}"/>
    <cellStyle name="Comma 4 2 4 2 3" xfId="5761" xr:uid="{00000000-0005-0000-0000-0000807D0000}"/>
    <cellStyle name="Comma 4 2 4 2 3 2" xfId="35554" xr:uid="{00000000-0005-0000-0000-0000817D0000}"/>
    <cellStyle name="Comma 4 2 4 2 3 2 2" xfId="35555" xr:uid="{00000000-0005-0000-0000-0000827D0000}"/>
    <cellStyle name="Comma 4 2 4 2 3 2 3" xfId="35556" xr:uid="{00000000-0005-0000-0000-0000837D0000}"/>
    <cellStyle name="Comma 4 2 4 2 3 2_OATT calc" xfId="35557" xr:uid="{00000000-0005-0000-0000-0000847D0000}"/>
    <cellStyle name="Comma 4 2 4 2 3 3" xfId="35558" xr:uid="{00000000-0005-0000-0000-0000857D0000}"/>
    <cellStyle name="Comma 4 2 4 2 3 4" xfId="35559" xr:uid="{00000000-0005-0000-0000-0000867D0000}"/>
    <cellStyle name="Comma 4 2 4 2 3 5" xfId="35560" xr:uid="{00000000-0005-0000-0000-0000877D0000}"/>
    <cellStyle name="Comma 4 2 4 2 3_OATT calc" xfId="35561" xr:uid="{00000000-0005-0000-0000-0000887D0000}"/>
    <cellStyle name="Comma 4 2 4 2 4" xfId="35562" xr:uid="{00000000-0005-0000-0000-0000897D0000}"/>
    <cellStyle name="Comma 4 2 4 2 4 2" xfId="35563" xr:uid="{00000000-0005-0000-0000-00008A7D0000}"/>
    <cellStyle name="Comma 4 2 4 2 4 2 2" xfId="35564" xr:uid="{00000000-0005-0000-0000-00008B7D0000}"/>
    <cellStyle name="Comma 4 2 4 2 4 2 3" xfId="35565" xr:uid="{00000000-0005-0000-0000-00008C7D0000}"/>
    <cellStyle name="Comma 4 2 4 2 4 2_OATT calc" xfId="35566" xr:uid="{00000000-0005-0000-0000-00008D7D0000}"/>
    <cellStyle name="Comma 4 2 4 2 4 3" xfId="35567" xr:uid="{00000000-0005-0000-0000-00008E7D0000}"/>
    <cellStyle name="Comma 4 2 4 2 4 4" xfId="35568" xr:uid="{00000000-0005-0000-0000-00008F7D0000}"/>
    <cellStyle name="Comma 4 2 4 2 4_OATT calc" xfId="35569" xr:uid="{00000000-0005-0000-0000-0000907D0000}"/>
    <cellStyle name="Comma 4 2 4 2 5" xfId="35570" xr:uid="{00000000-0005-0000-0000-0000917D0000}"/>
    <cellStyle name="Comma 4 2 4 2 5 2" xfId="35571" xr:uid="{00000000-0005-0000-0000-0000927D0000}"/>
    <cellStyle name="Comma 4 2 4 2 5 3" xfId="35572" xr:uid="{00000000-0005-0000-0000-0000937D0000}"/>
    <cellStyle name="Comma 4 2 4 2 5_OATT calc" xfId="35573" xr:uid="{00000000-0005-0000-0000-0000947D0000}"/>
    <cellStyle name="Comma 4 2 4 2 6" xfId="35574" xr:uid="{00000000-0005-0000-0000-0000957D0000}"/>
    <cellStyle name="Comma 4 2 4 2 7" xfId="35575" xr:uid="{00000000-0005-0000-0000-0000967D0000}"/>
    <cellStyle name="Comma 4 2 4 2 8" xfId="35576" xr:uid="{00000000-0005-0000-0000-0000977D0000}"/>
    <cellStyle name="Comma 4 2 4 2 9" xfId="35577" xr:uid="{00000000-0005-0000-0000-0000987D0000}"/>
    <cellStyle name="Comma 4 2 4 2_OATT calc" xfId="35578" xr:uid="{00000000-0005-0000-0000-0000997D0000}"/>
    <cellStyle name="Comma 4 2 4 3" xfId="4383" xr:uid="{00000000-0005-0000-0000-00009A7D0000}"/>
    <cellStyle name="Comma 4 2 4 3 10" xfId="35579" xr:uid="{00000000-0005-0000-0000-00009B7D0000}"/>
    <cellStyle name="Comma 4 2 4 3 11" xfId="35580" xr:uid="{00000000-0005-0000-0000-00009C7D0000}"/>
    <cellStyle name="Comma 4 2 4 3 2" xfId="35581" xr:uid="{00000000-0005-0000-0000-00009D7D0000}"/>
    <cellStyle name="Comma 4 2 4 3 2 2" xfId="35582" xr:uid="{00000000-0005-0000-0000-00009E7D0000}"/>
    <cellStyle name="Comma 4 2 4 3 2 2 2" xfId="35583" xr:uid="{00000000-0005-0000-0000-00009F7D0000}"/>
    <cellStyle name="Comma 4 2 4 3 2 2 3" xfId="35584" xr:uid="{00000000-0005-0000-0000-0000A07D0000}"/>
    <cellStyle name="Comma 4 2 4 3 2 2_OATT calc" xfId="35585" xr:uid="{00000000-0005-0000-0000-0000A17D0000}"/>
    <cellStyle name="Comma 4 2 4 3 2 3" xfId="35586" xr:uid="{00000000-0005-0000-0000-0000A27D0000}"/>
    <cellStyle name="Comma 4 2 4 3 2 4" xfId="35587" xr:uid="{00000000-0005-0000-0000-0000A37D0000}"/>
    <cellStyle name="Comma 4 2 4 3 2 5" xfId="35588" xr:uid="{00000000-0005-0000-0000-0000A47D0000}"/>
    <cellStyle name="Comma 4 2 4 3 2_OATT calc" xfId="35589" xr:uid="{00000000-0005-0000-0000-0000A57D0000}"/>
    <cellStyle name="Comma 4 2 4 3 3" xfId="35590" xr:uid="{00000000-0005-0000-0000-0000A67D0000}"/>
    <cellStyle name="Comma 4 2 4 3 3 2" xfId="35591" xr:uid="{00000000-0005-0000-0000-0000A77D0000}"/>
    <cellStyle name="Comma 4 2 4 3 3 2 2" xfId="35592" xr:uid="{00000000-0005-0000-0000-0000A87D0000}"/>
    <cellStyle name="Comma 4 2 4 3 3 2 3" xfId="35593" xr:uid="{00000000-0005-0000-0000-0000A97D0000}"/>
    <cellStyle name="Comma 4 2 4 3 3 2_OATT calc" xfId="35594" xr:uid="{00000000-0005-0000-0000-0000AA7D0000}"/>
    <cellStyle name="Comma 4 2 4 3 3 3" xfId="35595" xr:uid="{00000000-0005-0000-0000-0000AB7D0000}"/>
    <cellStyle name="Comma 4 2 4 3 3 4" xfId="35596" xr:uid="{00000000-0005-0000-0000-0000AC7D0000}"/>
    <cellStyle name="Comma 4 2 4 3 3_OATT calc" xfId="35597" xr:uid="{00000000-0005-0000-0000-0000AD7D0000}"/>
    <cellStyle name="Comma 4 2 4 3 4" xfId="35598" xr:uid="{00000000-0005-0000-0000-0000AE7D0000}"/>
    <cellStyle name="Comma 4 2 4 3 4 2" xfId="35599" xr:uid="{00000000-0005-0000-0000-0000AF7D0000}"/>
    <cellStyle name="Comma 4 2 4 3 4 3" xfId="35600" xr:uid="{00000000-0005-0000-0000-0000B07D0000}"/>
    <cellStyle name="Comma 4 2 4 3 4_OATT calc" xfId="35601" xr:uid="{00000000-0005-0000-0000-0000B17D0000}"/>
    <cellStyle name="Comma 4 2 4 3 5" xfId="35602" xr:uid="{00000000-0005-0000-0000-0000B27D0000}"/>
    <cellStyle name="Comma 4 2 4 3 6" xfId="35603" xr:uid="{00000000-0005-0000-0000-0000B37D0000}"/>
    <cellStyle name="Comma 4 2 4 3 7" xfId="35604" xr:uid="{00000000-0005-0000-0000-0000B47D0000}"/>
    <cellStyle name="Comma 4 2 4 3 8" xfId="35605" xr:uid="{00000000-0005-0000-0000-0000B57D0000}"/>
    <cellStyle name="Comma 4 2 4 3 9" xfId="35606" xr:uid="{00000000-0005-0000-0000-0000B67D0000}"/>
    <cellStyle name="Comma 4 2 4 3_OATT calc" xfId="35607" xr:uid="{00000000-0005-0000-0000-0000B77D0000}"/>
    <cellStyle name="Comma 4 2 4 4" xfId="5278" xr:uid="{00000000-0005-0000-0000-0000B87D0000}"/>
    <cellStyle name="Comma 4 2 4 4 2" xfId="35608" xr:uid="{00000000-0005-0000-0000-0000B97D0000}"/>
    <cellStyle name="Comma 4 2 4 4 2 2" xfId="35609" xr:uid="{00000000-0005-0000-0000-0000BA7D0000}"/>
    <cellStyle name="Comma 4 2 4 4 2 3" xfId="35610" xr:uid="{00000000-0005-0000-0000-0000BB7D0000}"/>
    <cellStyle name="Comma 4 2 4 4 2_OATT calc" xfId="35611" xr:uid="{00000000-0005-0000-0000-0000BC7D0000}"/>
    <cellStyle name="Comma 4 2 4 4 3" xfId="35612" xr:uid="{00000000-0005-0000-0000-0000BD7D0000}"/>
    <cellStyle name="Comma 4 2 4 4 4" xfId="35613" xr:uid="{00000000-0005-0000-0000-0000BE7D0000}"/>
    <cellStyle name="Comma 4 2 4 4 5" xfId="35614" xr:uid="{00000000-0005-0000-0000-0000BF7D0000}"/>
    <cellStyle name="Comma 4 2 4 4_OATT calc" xfId="35615" xr:uid="{00000000-0005-0000-0000-0000C07D0000}"/>
    <cellStyle name="Comma 4 2 4 5" xfId="35616" xr:uid="{00000000-0005-0000-0000-0000C17D0000}"/>
    <cellStyle name="Comma 4 2 4 5 2" xfId="35617" xr:uid="{00000000-0005-0000-0000-0000C27D0000}"/>
    <cellStyle name="Comma 4 2 4 5 2 2" xfId="35618" xr:uid="{00000000-0005-0000-0000-0000C37D0000}"/>
    <cellStyle name="Comma 4 2 4 5 2 3" xfId="35619" xr:uid="{00000000-0005-0000-0000-0000C47D0000}"/>
    <cellStyle name="Comma 4 2 4 5 2_OATT calc" xfId="35620" xr:uid="{00000000-0005-0000-0000-0000C57D0000}"/>
    <cellStyle name="Comma 4 2 4 5 3" xfId="35621" xr:uid="{00000000-0005-0000-0000-0000C67D0000}"/>
    <cellStyle name="Comma 4 2 4 5 4" xfId="35622" xr:uid="{00000000-0005-0000-0000-0000C77D0000}"/>
    <cellStyle name="Comma 4 2 4 5_OATT calc" xfId="35623" xr:uid="{00000000-0005-0000-0000-0000C87D0000}"/>
    <cellStyle name="Comma 4 2 4 6" xfId="35624" xr:uid="{00000000-0005-0000-0000-0000C97D0000}"/>
    <cellStyle name="Comma 4 2 4 6 2" xfId="35625" xr:uid="{00000000-0005-0000-0000-0000CA7D0000}"/>
    <cellStyle name="Comma 4 2 4 6 3" xfId="35626" xr:uid="{00000000-0005-0000-0000-0000CB7D0000}"/>
    <cellStyle name="Comma 4 2 4 6_OATT calc" xfId="35627" xr:uid="{00000000-0005-0000-0000-0000CC7D0000}"/>
    <cellStyle name="Comma 4 2 4 7" xfId="35628" xr:uid="{00000000-0005-0000-0000-0000CD7D0000}"/>
    <cellStyle name="Comma 4 2 4 8" xfId="35629" xr:uid="{00000000-0005-0000-0000-0000CE7D0000}"/>
    <cellStyle name="Comma 4 2 4 9" xfId="35630" xr:uid="{00000000-0005-0000-0000-0000CF7D0000}"/>
    <cellStyle name="Comma 4 2 4_OATT calc" xfId="35631" xr:uid="{00000000-0005-0000-0000-0000D07D0000}"/>
    <cellStyle name="Comma 4 2 5" xfId="3290" xr:uid="{00000000-0005-0000-0000-0000D17D0000}"/>
    <cellStyle name="Comma 4 2 5 10" xfId="35632" xr:uid="{00000000-0005-0000-0000-0000D27D0000}"/>
    <cellStyle name="Comma 4 2 5 11" xfId="35633" xr:uid="{00000000-0005-0000-0000-0000D37D0000}"/>
    <cellStyle name="Comma 4 2 5 12" xfId="35634" xr:uid="{00000000-0005-0000-0000-0000D47D0000}"/>
    <cellStyle name="Comma 4 2 5 2" xfId="3872" xr:uid="{00000000-0005-0000-0000-0000D57D0000}"/>
    <cellStyle name="Comma 4 2 5 2 10" xfId="35635" xr:uid="{00000000-0005-0000-0000-0000D67D0000}"/>
    <cellStyle name="Comma 4 2 5 2 11" xfId="35636" xr:uid="{00000000-0005-0000-0000-0000D77D0000}"/>
    <cellStyle name="Comma 4 2 5 2 2" xfId="4972" xr:uid="{00000000-0005-0000-0000-0000D87D0000}"/>
    <cellStyle name="Comma 4 2 5 2 2 10" xfId="35637" xr:uid="{00000000-0005-0000-0000-0000D97D0000}"/>
    <cellStyle name="Comma 4 2 5 2 2 11" xfId="35638" xr:uid="{00000000-0005-0000-0000-0000DA7D0000}"/>
    <cellStyle name="Comma 4 2 5 2 2 2" xfId="35639" xr:uid="{00000000-0005-0000-0000-0000DB7D0000}"/>
    <cellStyle name="Comma 4 2 5 2 2 2 2" xfId="35640" xr:uid="{00000000-0005-0000-0000-0000DC7D0000}"/>
    <cellStyle name="Comma 4 2 5 2 2 2 2 2" xfId="35641" xr:uid="{00000000-0005-0000-0000-0000DD7D0000}"/>
    <cellStyle name="Comma 4 2 5 2 2 2 2 3" xfId="35642" xr:uid="{00000000-0005-0000-0000-0000DE7D0000}"/>
    <cellStyle name="Comma 4 2 5 2 2 2 2_OATT calc" xfId="35643" xr:uid="{00000000-0005-0000-0000-0000DF7D0000}"/>
    <cellStyle name="Comma 4 2 5 2 2 2 3" xfId="35644" xr:uid="{00000000-0005-0000-0000-0000E07D0000}"/>
    <cellStyle name="Comma 4 2 5 2 2 2 4" xfId="35645" xr:uid="{00000000-0005-0000-0000-0000E17D0000}"/>
    <cellStyle name="Comma 4 2 5 2 2 2 5" xfId="35646" xr:uid="{00000000-0005-0000-0000-0000E27D0000}"/>
    <cellStyle name="Comma 4 2 5 2 2 2_OATT calc" xfId="35647" xr:uid="{00000000-0005-0000-0000-0000E37D0000}"/>
    <cellStyle name="Comma 4 2 5 2 2 3" xfId="35648" xr:uid="{00000000-0005-0000-0000-0000E47D0000}"/>
    <cellStyle name="Comma 4 2 5 2 2 3 2" xfId="35649" xr:uid="{00000000-0005-0000-0000-0000E57D0000}"/>
    <cellStyle name="Comma 4 2 5 2 2 3 2 2" xfId="35650" xr:uid="{00000000-0005-0000-0000-0000E67D0000}"/>
    <cellStyle name="Comma 4 2 5 2 2 3 2 3" xfId="35651" xr:uid="{00000000-0005-0000-0000-0000E77D0000}"/>
    <cellStyle name="Comma 4 2 5 2 2 3 2_OATT calc" xfId="35652" xr:uid="{00000000-0005-0000-0000-0000E87D0000}"/>
    <cellStyle name="Comma 4 2 5 2 2 3 3" xfId="35653" xr:uid="{00000000-0005-0000-0000-0000E97D0000}"/>
    <cellStyle name="Comma 4 2 5 2 2 3 4" xfId="35654" xr:uid="{00000000-0005-0000-0000-0000EA7D0000}"/>
    <cellStyle name="Comma 4 2 5 2 2 3_OATT calc" xfId="35655" xr:uid="{00000000-0005-0000-0000-0000EB7D0000}"/>
    <cellStyle name="Comma 4 2 5 2 2 4" xfId="35656" xr:uid="{00000000-0005-0000-0000-0000EC7D0000}"/>
    <cellStyle name="Comma 4 2 5 2 2 4 2" xfId="35657" xr:uid="{00000000-0005-0000-0000-0000ED7D0000}"/>
    <cellStyle name="Comma 4 2 5 2 2 4 3" xfId="35658" xr:uid="{00000000-0005-0000-0000-0000EE7D0000}"/>
    <cellStyle name="Comma 4 2 5 2 2 4_OATT calc" xfId="35659" xr:uid="{00000000-0005-0000-0000-0000EF7D0000}"/>
    <cellStyle name="Comma 4 2 5 2 2 5" xfId="35660" xr:uid="{00000000-0005-0000-0000-0000F07D0000}"/>
    <cellStyle name="Comma 4 2 5 2 2 6" xfId="35661" xr:uid="{00000000-0005-0000-0000-0000F17D0000}"/>
    <cellStyle name="Comma 4 2 5 2 2 7" xfId="35662" xr:uid="{00000000-0005-0000-0000-0000F27D0000}"/>
    <cellStyle name="Comma 4 2 5 2 2 8" xfId="35663" xr:uid="{00000000-0005-0000-0000-0000F37D0000}"/>
    <cellStyle name="Comma 4 2 5 2 2 9" xfId="35664" xr:uid="{00000000-0005-0000-0000-0000F47D0000}"/>
    <cellStyle name="Comma 4 2 5 2 2_OATT calc" xfId="35665" xr:uid="{00000000-0005-0000-0000-0000F57D0000}"/>
    <cellStyle name="Comma 4 2 5 2 3" xfId="5928" xr:uid="{00000000-0005-0000-0000-0000F67D0000}"/>
    <cellStyle name="Comma 4 2 5 2 3 2" xfId="35666" xr:uid="{00000000-0005-0000-0000-0000F77D0000}"/>
    <cellStyle name="Comma 4 2 5 2 3 2 2" xfId="35667" xr:uid="{00000000-0005-0000-0000-0000F87D0000}"/>
    <cellStyle name="Comma 4 2 5 2 3 2 3" xfId="35668" xr:uid="{00000000-0005-0000-0000-0000F97D0000}"/>
    <cellStyle name="Comma 4 2 5 2 3 2_OATT calc" xfId="35669" xr:uid="{00000000-0005-0000-0000-0000FA7D0000}"/>
    <cellStyle name="Comma 4 2 5 2 3 3" xfId="35670" xr:uid="{00000000-0005-0000-0000-0000FB7D0000}"/>
    <cellStyle name="Comma 4 2 5 2 3 4" xfId="35671" xr:uid="{00000000-0005-0000-0000-0000FC7D0000}"/>
    <cellStyle name="Comma 4 2 5 2 3 5" xfId="35672" xr:uid="{00000000-0005-0000-0000-0000FD7D0000}"/>
    <cellStyle name="Comma 4 2 5 2 3_OATT calc" xfId="35673" xr:uid="{00000000-0005-0000-0000-0000FE7D0000}"/>
    <cellStyle name="Comma 4 2 5 2 4" xfId="35674" xr:uid="{00000000-0005-0000-0000-0000FF7D0000}"/>
    <cellStyle name="Comma 4 2 5 2 4 2" xfId="35675" xr:uid="{00000000-0005-0000-0000-0000007E0000}"/>
    <cellStyle name="Comma 4 2 5 2 4 2 2" xfId="35676" xr:uid="{00000000-0005-0000-0000-0000017E0000}"/>
    <cellStyle name="Comma 4 2 5 2 4 2 3" xfId="35677" xr:uid="{00000000-0005-0000-0000-0000027E0000}"/>
    <cellStyle name="Comma 4 2 5 2 4 2_OATT calc" xfId="35678" xr:uid="{00000000-0005-0000-0000-0000037E0000}"/>
    <cellStyle name="Comma 4 2 5 2 4 3" xfId="35679" xr:uid="{00000000-0005-0000-0000-0000047E0000}"/>
    <cellStyle name="Comma 4 2 5 2 4 4" xfId="35680" xr:uid="{00000000-0005-0000-0000-0000057E0000}"/>
    <cellStyle name="Comma 4 2 5 2 4_OATT calc" xfId="35681" xr:uid="{00000000-0005-0000-0000-0000067E0000}"/>
    <cellStyle name="Comma 4 2 5 2 5" xfId="35682" xr:uid="{00000000-0005-0000-0000-0000077E0000}"/>
    <cellStyle name="Comma 4 2 5 2 5 2" xfId="35683" xr:uid="{00000000-0005-0000-0000-0000087E0000}"/>
    <cellStyle name="Comma 4 2 5 2 5 3" xfId="35684" xr:uid="{00000000-0005-0000-0000-0000097E0000}"/>
    <cellStyle name="Comma 4 2 5 2 5_OATT calc" xfId="35685" xr:uid="{00000000-0005-0000-0000-00000A7E0000}"/>
    <cellStyle name="Comma 4 2 5 2 6" xfId="35686" xr:uid="{00000000-0005-0000-0000-00000B7E0000}"/>
    <cellStyle name="Comma 4 2 5 2 7" xfId="35687" xr:uid="{00000000-0005-0000-0000-00000C7E0000}"/>
    <cellStyle name="Comma 4 2 5 2 8" xfId="35688" xr:uid="{00000000-0005-0000-0000-00000D7E0000}"/>
    <cellStyle name="Comma 4 2 5 2 9" xfId="35689" xr:uid="{00000000-0005-0000-0000-00000E7E0000}"/>
    <cellStyle name="Comma 4 2 5 2_OATT calc" xfId="35690" xr:uid="{00000000-0005-0000-0000-00000F7E0000}"/>
    <cellStyle name="Comma 4 2 5 3" xfId="4554" xr:uid="{00000000-0005-0000-0000-0000107E0000}"/>
    <cellStyle name="Comma 4 2 5 3 10" xfId="35691" xr:uid="{00000000-0005-0000-0000-0000117E0000}"/>
    <cellStyle name="Comma 4 2 5 3 11" xfId="35692" xr:uid="{00000000-0005-0000-0000-0000127E0000}"/>
    <cellStyle name="Comma 4 2 5 3 2" xfId="35693" xr:uid="{00000000-0005-0000-0000-0000137E0000}"/>
    <cellStyle name="Comma 4 2 5 3 2 2" xfId="35694" xr:uid="{00000000-0005-0000-0000-0000147E0000}"/>
    <cellStyle name="Comma 4 2 5 3 2 2 2" xfId="35695" xr:uid="{00000000-0005-0000-0000-0000157E0000}"/>
    <cellStyle name="Comma 4 2 5 3 2 2 3" xfId="35696" xr:uid="{00000000-0005-0000-0000-0000167E0000}"/>
    <cellStyle name="Comma 4 2 5 3 2 2_OATT calc" xfId="35697" xr:uid="{00000000-0005-0000-0000-0000177E0000}"/>
    <cellStyle name="Comma 4 2 5 3 2 3" xfId="35698" xr:uid="{00000000-0005-0000-0000-0000187E0000}"/>
    <cellStyle name="Comma 4 2 5 3 2 4" xfId="35699" xr:uid="{00000000-0005-0000-0000-0000197E0000}"/>
    <cellStyle name="Comma 4 2 5 3 2 5" xfId="35700" xr:uid="{00000000-0005-0000-0000-00001A7E0000}"/>
    <cellStyle name="Comma 4 2 5 3 2_OATT calc" xfId="35701" xr:uid="{00000000-0005-0000-0000-00001B7E0000}"/>
    <cellStyle name="Comma 4 2 5 3 3" xfId="35702" xr:uid="{00000000-0005-0000-0000-00001C7E0000}"/>
    <cellStyle name="Comma 4 2 5 3 3 2" xfId="35703" xr:uid="{00000000-0005-0000-0000-00001D7E0000}"/>
    <cellStyle name="Comma 4 2 5 3 3 2 2" xfId="35704" xr:uid="{00000000-0005-0000-0000-00001E7E0000}"/>
    <cellStyle name="Comma 4 2 5 3 3 2 3" xfId="35705" xr:uid="{00000000-0005-0000-0000-00001F7E0000}"/>
    <cellStyle name="Comma 4 2 5 3 3 2_OATT calc" xfId="35706" xr:uid="{00000000-0005-0000-0000-0000207E0000}"/>
    <cellStyle name="Comma 4 2 5 3 3 3" xfId="35707" xr:uid="{00000000-0005-0000-0000-0000217E0000}"/>
    <cellStyle name="Comma 4 2 5 3 3 4" xfId="35708" xr:uid="{00000000-0005-0000-0000-0000227E0000}"/>
    <cellStyle name="Comma 4 2 5 3 3_OATT calc" xfId="35709" xr:uid="{00000000-0005-0000-0000-0000237E0000}"/>
    <cellStyle name="Comma 4 2 5 3 4" xfId="35710" xr:uid="{00000000-0005-0000-0000-0000247E0000}"/>
    <cellStyle name="Comma 4 2 5 3 4 2" xfId="35711" xr:uid="{00000000-0005-0000-0000-0000257E0000}"/>
    <cellStyle name="Comma 4 2 5 3 4 3" xfId="35712" xr:uid="{00000000-0005-0000-0000-0000267E0000}"/>
    <cellStyle name="Comma 4 2 5 3 4_OATT calc" xfId="35713" xr:uid="{00000000-0005-0000-0000-0000277E0000}"/>
    <cellStyle name="Comma 4 2 5 3 5" xfId="35714" xr:uid="{00000000-0005-0000-0000-0000287E0000}"/>
    <cellStyle name="Comma 4 2 5 3 6" xfId="35715" xr:uid="{00000000-0005-0000-0000-0000297E0000}"/>
    <cellStyle name="Comma 4 2 5 3 7" xfId="35716" xr:uid="{00000000-0005-0000-0000-00002A7E0000}"/>
    <cellStyle name="Comma 4 2 5 3 8" xfId="35717" xr:uid="{00000000-0005-0000-0000-00002B7E0000}"/>
    <cellStyle name="Comma 4 2 5 3 9" xfId="35718" xr:uid="{00000000-0005-0000-0000-00002C7E0000}"/>
    <cellStyle name="Comma 4 2 5 3_OATT calc" xfId="35719" xr:uid="{00000000-0005-0000-0000-00002D7E0000}"/>
    <cellStyle name="Comma 4 2 5 4" xfId="5454" xr:uid="{00000000-0005-0000-0000-00002E7E0000}"/>
    <cellStyle name="Comma 4 2 5 4 2" xfId="35720" xr:uid="{00000000-0005-0000-0000-00002F7E0000}"/>
    <cellStyle name="Comma 4 2 5 4 2 2" xfId="35721" xr:uid="{00000000-0005-0000-0000-0000307E0000}"/>
    <cellStyle name="Comma 4 2 5 4 2 3" xfId="35722" xr:uid="{00000000-0005-0000-0000-0000317E0000}"/>
    <cellStyle name="Comma 4 2 5 4 2_OATT calc" xfId="35723" xr:uid="{00000000-0005-0000-0000-0000327E0000}"/>
    <cellStyle name="Comma 4 2 5 4 3" xfId="35724" xr:uid="{00000000-0005-0000-0000-0000337E0000}"/>
    <cellStyle name="Comma 4 2 5 4 4" xfId="35725" xr:uid="{00000000-0005-0000-0000-0000347E0000}"/>
    <cellStyle name="Comma 4 2 5 4 5" xfId="35726" xr:uid="{00000000-0005-0000-0000-0000357E0000}"/>
    <cellStyle name="Comma 4 2 5 4_OATT calc" xfId="35727" xr:uid="{00000000-0005-0000-0000-0000367E0000}"/>
    <cellStyle name="Comma 4 2 5 5" xfId="35728" xr:uid="{00000000-0005-0000-0000-0000377E0000}"/>
    <cellStyle name="Comma 4 2 5 5 2" xfId="35729" xr:uid="{00000000-0005-0000-0000-0000387E0000}"/>
    <cellStyle name="Comma 4 2 5 5 2 2" xfId="35730" xr:uid="{00000000-0005-0000-0000-0000397E0000}"/>
    <cellStyle name="Comma 4 2 5 5 2 3" xfId="35731" xr:uid="{00000000-0005-0000-0000-00003A7E0000}"/>
    <cellStyle name="Comma 4 2 5 5 2_OATT calc" xfId="35732" xr:uid="{00000000-0005-0000-0000-00003B7E0000}"/>
    <cellStyle name="Comma 4 2 5 5 3" xfId="35733" xr:uid="{00000000-0005-0000-0000-00003C7E0000}"/>
    <cellStyle name="Comma 4 2 5 5 4" xfId="35734" xr:uid="{00000000-0005-0000-0000-00003D7E0000}"/>
    <cellStyle name="Comma 4 2 5 5_OATT calc" xfId="35735" xr:uid="{00000000-0005-0000-0000-00003E7E0000}"/>
    <cellStyle name="Comma 4 2 5 6" xfId="35736" xr:uid="{00000000-0005-0000-0000-00003F7E0000}"/>
    <cellStyle name="Comma 4 2 5 6 2" xfId="35737" xr:uid="{00000000-0005-0000-0000-0000407E0000}"/>
    <cellStyle name="Comma 4 2 5 6 3" xfId="35738" xr:uid="{00000000-0005-0000-0000-0000417E0000}"/>
    <cellStyle name="Comma 4 2 5 6_OATT calc" xfId="35739" xr:uid="{00000000-0005-0000-0000-0000427E0000}"/>
    <cellStyle name="Comma 4 2 5 7" xfId="35740" xr:uid="{00000000-0005-0000-0000-0000437E0000}"/>
    <cellStyle name="Comma 4 2 5 8" xfId="35741" xr:uid="{00000000-0005-0000-0000-0000447E0000}"/>
    <cellStyle name="Comma 4 2 5 9" xfId="35742" xr:uid="{00000000-0005-0000-0000-0000457E0000}"/>
    <cellStyle name="Comma 4 2 5_OATT calc" xfId="35743" xr:uid="{00000000-0005-0000-0000-0000467E0000}"/>
    <cellStyle name="Comma 4 2 6" xfId="3385" xr:uid="{00000000-0005-0000-0000-0000477E0000}"/>
    <cellStyle name="Comma 4 2 6 2" xfId="3401" xr:uid="{00000000-0005-0000-0000-0000487E0000}"/>
    <cellStyle name="Comma 4 2 6 2 2" xfId="3989" xr:uid="{00000000-0005-0000-0000-0000497E0000}"/>
    <cellStyle name="Comma 4 2 6 2 2 2" xfId="35744" xr:uid="{00000000-0005-0000-0000-00004A7E0000}"/>
    <cellStyle name="Comma 4 2 6 2 3" xfId="35745" xr:uid="{00000000-0005-0000-0000-00004B7E0000}"/>
    <cellStyle name="Comma 4 2 6 2_OATT calc" xfId="35746" xr:uid="{00000000-0005-0000-0000-00004C7E0000}"/>
    <cellStyle name="Comma 4 2 6 3" xfId="3967" xr:uid="{00000000-0005-0000-0000-00004D7E0000}"/>
    <cellStyle name="Comma 4 2 6 3 2" xfId="35747" xr:uid="{00000000-0005-0000-0000-00004E7E0000}"/>
    <cellStyle name="Comma 4 2 6 4" xfId="35748" xr:uid="{00000000-0005-0000-0000-00004F7E0000}"/>
    <cellStyle name="Comma 4 2 6_OATT calc" xfId="35749" xr:uid="{00000000-0005-0000-0000-0000507E0000}"/>
    <cellStyle name="Comma 4 2 7" xfId="3019" xr:uid="{00000000-0005-0000-0000-0000517E0000}"/>
    <cellStyle name="Comma 4 2 7 10" xfId="35750" xr:uid="{00000000-0005-0000-0000-0000527E0000}"/>
    <cellStyle name="Comma 4 2 7 11" xfId="35751" xr:uid="{00000000-0005-0000-0000-0000537E0000}"/>
    <cellStyle name="Comma 4 2 7 2" xfId="4286" xr:uid="{00000000-0005-0000-0000-0000547E0000}"/>
    <cellStyle name="Comma 4 2 7 2 10" xfId="35752" xr:uid="{00000000-0005-0000-0000-0000557E0000}"/>
    <cellStyle name="Comma 4 2 7 2 11" xfId="35753" xr:uid="{00000000-0005-0000-0000-0000567E0000}"/>
    <cellStyle name="Comma 4 2 7 2 2" xfId="35754" xr:uid="{00000000-0005-0000-0000-0000577E0000}"/>
    <cellStyle name="Comma 4 2 7 2 2 2" xfId="35755" xr:uid="{00000000-0005-0000-0000-0000587E0000}"/>
    <cellStyle name="Comma 4 2 7 2 2 2 2" xfId="35756" xr:uid="{00000000-0005-0000-0000-0000597E0000}"/>
    <cellStyle name="Comma 4 2 7 2 2 2 3" xfId="35757" xr:uid="{00000000-0005-0000-0000-00005A7E0000}"/>
    <cellStyle name="Comma 4 2 7 2 2 2_OATT calc" xfId="35758" xr:uid="{00000000-0005-0000-0000-00005B7E0000}"/>
    <cellStyle name="Comma 4 2 7 2 2 3" xfId="35759" xr:uid="{00000000-0005-0000-0000-00005C7E0000}"/>
    <cellStyle name="Comma 4 2 7 2 2 4" xfId="35760" xr:uid="{00000000-0005-0000-0000-00005D7E0000}"/>
    <cellStyle name="Comma 4 2 7 2 2 5" xfId="35761" xr:uid="{00000000-0005-0000-0000-00005E7E0000}"/>
    <cellStyle name="Comma 4 2 7 2 2_OATT calc" xfId="35762" xr:uid="{00000000-0005-0000-0000-00005F7E0000}"/>
    <cellStyle name="Comma 4 2 7 2 3" xfId="35763" xr:uid="{00000000-0005-0000-0000-0000607E0000}"/>
    <cellStyle name="Comma 4 2 7 2 3 2" xfId="35764" xr:uid="{00000000-0005-0000-0000-0000617E0000}"/>
    <cellStyle name="Comma 4 2 7 2 3 2 2" xfId="35765" xr:uid="{00000000-0005-0000-0000-0000627E0000}"/>
    <cellStyle name="Comma 4 2 7 2 3 2 3" xfId="35766" xr:uid="{00000000-0005-0000-0000-0000637E0000}"/>
    <cellStyle name="Comma 4 2 7 2 3 2_OATT calc" xfId="35767" xr:uid="{00000000-0005-0000-0000-0000647E0000}"/>
    <cellStyle name="Comma 4 2 7 2 3 3" xfId="35768" xr:uid="{00000000-0005-0000-0000-0000657E0000}"/>
    <cellStyle name="Comma 4 2 7 2 3 4" xfId="35769" xr:uid="{00000000-0005-0000-0000-0000667E0000}"/>
    <cellStyle name="Comma 4 2 7 2 3_OATT calc" xfId="35770" xr:uid="{00000000-0005-0000-0000-0000677E0000}"/>
    <cellStyle name="Comma 4 2 7 2 4" xfId="35771" xr:uid="{00000000-0005-0000-0000-0000687E0000}"/>
    <cellStyle name="Comma 4 2 7 2 4 2" xfId="35772" xr:uid="{00000000-0005-0000-0000-0000697E0000}"/>
    <cellStyle name="Comma 4 2 7 2 4 3" xfId="35773" xr:uid="{00000000-0005-0000-0000-00006A7E0000}"/>
    <cellStyle name="Comma 4 2 7 2 4_OATT calc" xfId="35774" xr:uid="{00000000-0005-0000-0000-00006B7E0000}"/>
    <cellStyle name="Comma 4 2 7 2 5" xfId="35775" xr:uid="{00000000-0005-0000-0000-00006C7E0000}"/>
    <cellStyle name="Comma 4 2 7 2 6" xfId="35776" xr:uid="{00000000-0005-0000-0000-00006D7E0000}"/>
    <cellStyle name="Comma 4 2 7 2 7" xfId="35777" xr:uid="{00000000-0005-0000-0000-00006E7E0000}"/>
    <cellStyle name="Comma 4 2 7 2 8" xfId="35778" xr:uid="{00000000-0005-0000-0000-00006F7E0000}"/>
    <cellStyle name="Comma 4 2 7 2 9" xfId="35779" xr:uid="{00000000-0005-0000-0000-0000707E0000}"/>
    <cellStyle name="Comma 4 2 7 2_OATT calc" xfId="35780" xr:uid="{00000000-0005-0000-0000-0000717E0000}"/>
    <cellStyle name="Comma 4 2 7 3" xfId="5186" xr:uid="{00000000-0005-0000-0000-0000727E0000}"/>
    <cellStyle name="Comma 4 2 7 3 2" xfId="35781" xr:uid="{00000000-0005-0000-0000-0000737E0000}"/>
    <cellStyle name="Comma 4 2 7 3 2 2" xfId="35782" xr:uid="{00000000-0005-0000-0000-0000747E0000}"/>
    <cellStyle name="Comma 4 2 7 3 2 3" xfId="35783" xr:uid="{00000000-0005-0000-0000-0000757E0000}"/>
    <cellStyle name="Comma 4 2 7 3 2_OATT calc" xfId="35784" xr:uid="{00000000-0005-0000-0000-0000767E0000}"/>
    <cellStyle name="Comma 4 2 7 3 3" xfId="35785" xr:uid="{00000000-0005-0000-0000-0000777E0000}"/>
    <cellStyle name="Comma 4 2 7 3 4" xfId="35786" xr:uid="{00000000-0005-0000-0000-0000787E0000}"/>
    <cellStyle name="Comma 4 2 7 3 5" xfId="35787" xr:uid="{00000000-0005-0000-0000-0000797E0000}"/>
    <cellStyle name="Comma 4 2 7 3_OATT calc" xfId="35788" xr:uid="{00000000-0005-0000-0000-00007A7E0000}"/>
    <cellStyle name="Comma 4 2 7 4" xfId="35789" xr:uid="{00000000-0005-0000-0000-00007B7E0000}"/>
    <cellStyle name="Comma 4 2 7 4 2" xfId="35790" xr:uid="{00000000-0005-0000-0000-00007C7E0000}"/>
    <cellStyle name="Comma 4 2 7 4 2 2" xfId="35791" xr:uid="{00000000-0005-0000-0000-00007D7E0000}"/>
    <cellStyle name="Comma 4 2 7 4 2 3" xfId="35792" xr:uid="{00000000-0005-0000-0000-00007E7E0000}"/>
    <cellStyle name="Comma 4 2 7 4 2_OATT calc" xfId="35793" xr:uid="{00000000-0005-0000-0000-00007F7E0000}"/>
    <cellStyle name="Comma 4 2 7 4 3" xfId="35794" xr:uid="{00000000-0005-0000-0000-0000807E0000}"/>
    <cellStyle name="Comma 4 2 7 4 4" xfId="35795" xr:uid="{00000000-0005-0000-0000-0000817E0000}"/>
    <cellStyle name="Comma 4 2 7 4_OATT calc" xfId="35796" xr:uid="{00000000-0005-0000-0000-0000827E0000}"/>
    <cellStyle name="Comma 4 2 7 5" xfId="35797" xr:uid="{00000000-0005-0000-0000-0000837E0000}"/>
    <cellStyle name="Comma 4 2 7 5 2" xfId="35798" xr:uid="{00000000-0005-0000-0000-0000847E0000}"/>
    <cellStyle name="Comma 4 2 7 5 3" xfId="35799" xr:uid="{00000000-0005-0000-0000-0000857E0000}"/>
    <cellStyle name="Comma 4 2 7 5_OATT calc" xfId="35800" xr:uid="{00000000-0005-0000-0000-0000867E0000}"/>
    <cellStyle name="Comma 4 2 7 6" xfId="35801" xr:uid="{00000000-0005-0000-0000-0000877E0000}"/>
    <cellStyle name="Comma 4 2 7 7" xfId="35802" xr:uid="{00000000-0005-0000-0000-0000887E0000}"/>
    <cellStyle name="Comma 4 2 7 8" xfId="35803" xr:uid="{00000000-0005-0000-0000-0000897E0000}"/>
    <cellStyle name="Comma 4 2 7 9" xfId="35804" xr:uid="{00000000-0005-0000-0000-00008A7E0000}"/>
    <cellStyle name="Comma 4 2 7_OATT calc" xfId="35805" xr:uid="{00000000-0005-0000-0000-00008B7E0000}"/>
    <cellStyle name="Comma 4 2 8" xfId="35806" xr:uid="{00000000-0005-0000-0000-00008C7E0000}"/>
    <cellStyle name="Comma 4 2 8 2" xfId="35807" xr:uid="{00000000-0005-0000-0000-00008D7E0000}"/>
    <cellStyle name="Comma 4 2 8 2 2" xfId="35808" xr:uid="{00000000-0005-0000-0000-00008E7E0000}"/>
    <cellStyle name="Comma 4 2 8 2 3" xfId="35809" xr:uid="{00000000-0005-0000-0000-00008F7E0000}"/>
    <cellStyle name="Comma 4 2 8 2_OATT calc" xfId="35810" xr:uid="{00000000-0005-0000-0000-0000907E0000}"/>
    <cellStyle name="Comma 4 2 8 3" xfId="35811" xr:uid="{00000000-0005-0000-0000-0000917E0000}"/>
    <cellStyle name="Comma 4 2 8 4" xfId="35812" xr:uid="{00000000-0005-0000-0000-0000927E0000}"/>
    <cellStyle name="Comma 4 2 8 5" xfId="35813" xr:uid="{00000000-0005-0000-0000-0000937E0000}"/>
    <cellStyle name="Comma 4 2 8_OATT calc" xfId="35814" xr:uid="{00000000-0005-0000-0000-0000947E0000}"/>
    <cellStyle name="Comma 4 2 9" xfId="35815" xr:uid="{00000000-0005-0000-0000-0000957E0000}"/>
    <cellStyle name="Comma 4 2 9 2" xfId="35816" xr:uid="{00000000-0005-0000-0000-0000967E0000}"/>
    <cellStyle name="Comma 4 2 9 2 2" xfId="35817" xr:uid="{00000000-0005-0000-0000-0000977E0000}"/>
    <cellStyle name="Comma 4 2 9 2 3" xfId="35818" xr:uid="{00000000-0005-0000-0000-0000987E0000}"/>
    <cellStyle name="Comma 4 2 9 2_OATT calc" xfId="35819" xr:uid="{00000000-0005-0000-0000-0000997E0000}"/>
    <cellStyle name="Comma 4 2 9 3" xfId="35820" xr:uid="{00000000-0005-0000-0000-00009A7E0000}"/>
    <cellStyle name="Comma 4 2 9 4" xfId="35821" xr:uid="{00000000-0005-0000-0000-00009B7E0000}"/>
    <cellStyle name="Comma 4 2 9_OATT calc" xfId="35822" xr:uid="{00000000-0005-0000-0000-00009C7E0000}"/>
    <cellStyle name="Comma 4 2_OATT calc" xfId="35823" xr:uid="{00000000-0005-0000-0000-00009D7E0000}"/>
    <cellStyle name="Comma 4 3" xfId="915" xr:uid="{00000000-0005-0000-0000-00009E7E0000}"/>
    <cellStyle name="Comma 4 3 10" xfId="35824" xr:uid="{00000000-0005-0000-0000-00009F7E0000}"/>
    <cellStyle name="Comma 4 3 10 2" xfId="35825" xr:uid="{00000000-0005-0000-0000-0000A07E0000}"/>
    <cellStyle name="Comma 4 3 10 2 2" xfId="35826" xr:uid="{00000000-0005-0000-0000-0000A17E0000}"/>
    <cellStyle name="Comma 4 3 10 2 3" xfId="35827" xr:uid="{00000000-0005-0000-0000-0000A27E0000}"/>
    <cellStyle name="Comma 4 3 10 2_OATT calc" xfId="35828" xr:uid="{00000000-0005-0000-0000-0000A37E0000}"/>
    <cellStyle name="Comma 4 3 10 3" xfId="35829" xr:uid="{00000000-0005-0000-0000-0000A47E0000}"/>
    <cellStyle name="Comma 4 3 10 4" xfId="35830" xr:uid="{00000000-0005-0000-0000-0000A57E0000}"/>
    <cellStyle name="Comma 4 3 10_OATT calc" xfId="35831" xr:uid="{00000000-0005-0000-0000-0000A67E0000}"/>
    <cellStyle name="Comma 4 3 11" xfId="35832" xr:uid="{00000000-0005-0000-0000-0000A77E0000}"/>
    <cellStyle name="Comma 4 3 11 2" xfId="35833" xr:uid="{00000000-0005-0000-0000-0000A87E0000}"/>
    <cellStyle name="Comma 4 3 11 3" xfId="35834" xr:uid="{00000000-0005-0000-0000-0000A97E0000}"/>
    <cellStyle name="Comma 4 3 11_OATT calc" xfId="35835" xr:uid="{00000000-0005-0000-0000-0000AA7E0000}"/>
    <cellStyle name="Comma 4 3 12" xfId="35836" xr:uid="{00000000-0005-0000-0000-0000AB7E0000}"/>
    <cellStyle name="Comma 4 3 13" xfId="35837" xr:uid="{00000000-0005-0000-0000-0000AC7E0000}"/>
    <cellStyle name="Comma 4 3 14" xfId="35838" xr:uid="{00000000-0005-0000-0000-0000AD7E0000}"/>
    <cellStyle name="Comma 4 3 15" xfId="35839" xr:uid="{00000000-0005-0000-0000-0000AE7E0000}"/>
    <cellStyle name="Comma 4 3 16" xfId="35840" xr:uid="{00000000-0005-0000-0000-0000AF7E0000}"/>
    <cellStyle name="Comma 4 3 17" xfId="35841" xr:uid="{00000000-0005-0000-0000-0000B07E0000}"/>
    <cellStyle name="Comma 4 3 18" xfId="35842" xr:uid="{00000000-0005-0000-0000-0000B17E0000}"/>
    <cellStyle name="Comma 4 3 2" xfId="916" xr:uid="{00000000-0005-0000-0000-0000B27E0000}"/>
    <cellStyle name="Comma 4 3 2 2" xfId="3195" xr:uid="{00000000-0005-0000-0000-0000B37E0000}"/>
    <cellStyle name="Comma 4 3 2 2 2" xfId="3525" xr:uid="{00000000-0005-0000-0000-0000B47E0000}"/>
    <cellStyle name="Comma 4 3 2 2 2 2" xfId="35843" xr:uid="{00000000-0005-0000-0000-0000B57E0000}"/>
    <cellStyle name="Comma 4 3 2 2 3" xfId="35844" xr:uid="{00000000-0005-0000-0000-0000B67E0000}"/>
    <cellStyle name="Comma 4 3 2 2_OATT calc" xfId="35845" xr:uid="{00000000-0005-0000-0000-0000B77E0000}"/>
    <cellStyle name="Comma 4 3 2 3" xfId="3502" xr:uid="{00000000-0005-0000-0000-0000B87E0000}"/>
    <cellStyle name="Comma 4 3 2 3 2" xfId="35846" xr:uid="{00000000-0005-0000-0000-0000B97E0000}"/>
    <cellStyle name="Comma 4 3 2 4" xfId="35847" xr:uid="{00000000-0005-0000-0000-0000BA7E0000}"/>
    <cellStyle name="Comma 4 3 2_OATT calc" xfId="35848" xr:uid="{00000000-0005-0000-0000-0000BB7E0000}"/>
    <cellStyle name="Comma 4 3 3" xfId="3086" xr:uid="{00000000-0005-0000-0000-0000BC7E0000}"/>
    <cellStyle name="Comma 4 3 3 10" xfId="35849" xr:uid="{00000000-0005-0000-0000-0000BD7E0000}"/>
    <cellStyle name="Comma 4 3 3 11" xfId="35850" xr:uid="{00000000-0005-0000-0000-0000BE7E0000}"/>
    <cellStyle name="Comma 4 3 3 12" xfId="35851" xr:uid="{00000000-0005-0000-0000-0000BF7E0000}"/>
    <cellStyle name="Comma 4 3 3 13" xfId="35852" xr:uid="{00000000-0005-0000-0000-0000C07E0000}"/>
    <cellStyle name="Comma 4 3 3 14" xfId="35853" xr:uid="{00000000-0005-0000-0000-0000C17E0000}"/>
    <cellStyle name="Comma 4 3 3 2" xfId="3224" xr:uid="{00000000-0005-0000-0000-0000C27E0000}"/>
    <cellStyle name="Comma 4 3 3 2 10" xfId="35854" xr:uid="{00000000-0005-0000-0000-0000C37E0000}"/>
    <cellStyle name="Comma 4 3 3 2 11" xfId="35855" xr:uid="{00000000-0005-0000-0000-0000C47E0000}"/>
    <cellStyle name="Comma 4 3 3 2 12" xfId="35856" xr:uid="{00000000-0005-0000-0000-0000C57E0000}"/>
    <cellStyle name="Comma 4 3 3 2 2" xfId="3810" xr:uid="{00000000-0005-0000-0000-0000C67E0000}"/>
    <cellStyle name="Comma 4 3 3 2 2 10" xfId="35857" xr:uid="{00000000-0005-0000-0000-0000C77E0000}"/>
    <cellStyle name="Comma 4 3 3 2 2 11" xfId="35858" xr:uid="{00000000-0005-0000-0000-0000C87E0000}"/>
    <cellStyle name="Comma 4 3 3 2 2 2" xfId="4912" xr:uid="{00000000-0005-0000-0000-0000C97E0000}"/>
    <cellStyle name="Comma 4 3 3 2 2 2 10" xfId="35859" xr:uid="{00000000-0005-0000-0000-0000CA7E0000}"/>
    <cellStyle name="Comma 4 3 3 2 2 2 11" xfId="35860" xr:uid="{00000000-0005-0000-0000-0000CB7E0000}"/>
    <cellStyle name="Comma 4 3 3 2 2 2 2" xfId="35861" xr:uid="{00000000-0005-0000-0000-0000CC7E0000}"/>
    <cellStyle name="Comma 4 3 3 2 2 2 2 2" xfId="35862" xr:uid="{00000000-0005-0000-0000-0000CD7E0000}"/>
    <cellStyle name="Comma 4 3 3 2 2 2 2 2 2" xfId="35863" xr:uid="{00000000-0005-0000-0000-0000CE7E0000}"/>
    <cellStyle name="Comma 4 3 3 2 2 2 2 2 3" xfId="35864" xr:uid="{00000000-0005-0000-0000-0000CF7E0000}"/>
    <cellStyle name="Comma 4 3 3 2 2 2 2 2_OATT calc" xfId="35865" xr:uid="{00000000-0005-0000-0000-0000D07E0000}"/>
    <cellStyle name="Comma 4 3 3 2 2 2 2 3" xfId="35866" xr:uid="{00000000-0005-0000-0000-0000D17E0000}"/>
    <cellStyle name="Comma 4 3 3 2 2 2 2 4" xfId="35867" xr:uid="{00000000-0005-0000-0000-0000D27E0000}"/>
    <cellStyle name="Comma 4 3 3 2 2 2 2 5" xfId="35868" xr:uid="{00000000-0005-0000-0000-0000D37E0000}"/>
    <cellStyle name="Comma 4 3 3 2 2 2 2_OATT calc" xfId="35869" xr:uid="{00000000-0005-0000-0000-0000D47E0000}"/>
    <cellStyle name="Comma 4 3 3 2 2 2 3" xfId="35870" xr:uid="{00000000-0005-0000-0000-0000D57E0000}"/>
    <cellStyle name="Comma 4 3 3 2 2 2 3 2" xfId="35871" xr:uid="{00000000-0005-0000-0000-0000D67E0000}"/>
    <cellStyle name="Comma 4 3 3 2 2 2 3 2 2" xfId="35872" xr:uid="{00000000-0005-0000-0000-0000D77E0000}"/>
    <cellStyle name="Comma 4 3 3 2 2 2 3 2 3" xfId="35873" xr:uid="{00000000-0005-0000-0000-0000D87E0000}"/>
    <cellStyle name="Comma 4 3 3 2 2 2 3 2_OATT calc" xfId="35874" xr:uid="{00000000-0005-0000-0000-0000D97E0000}"/>
    <cellStyle name="Comma 4 3 3 2 2 2 3 3" xfId="35875" xr:uid="{00000000-0005-0000-0000-0000DA7E0000}"/>
    <cellStyle name="Comma 4 3 3 2 2 2 3 4" xfId="35876" xr:uid="{00000000-0005-0000-0000-0000DB7E0000}"/>
    <cellStyle name="Comma 4 3 3 2 2 2 3_OATT calc" xfId="35877" xr:uid="{00000000-0005-0000-0000-0000DC7E0000}"/>
    <cellStyle name="Comma 4 3 3 2 2 2 4" xfId="35878" xr:uid="{00000000-0005-0000-0000-0000DD7E0000}"/>
    <cellStyle name="Comma 4 3 3 2 2 2 4 2" xfId="35879" xr:uid="{00000000-0005-0000-0000-0000DE7E0000}"/>
    <cellStyle name="Comma 4 3 3 2 2 2 4 3" xfId="35880" xr:uid="{00000000-0005-0000-0000-0000DF7E0000}"/>
    <cellStyle name="Comma 4 3 3 2 2 2 4_OATT calc" xfId="35881" xr:uid="{00000000-0005-0000-0000-0000E07E0000}"/>
    <cellStyle name="Comma 4 3 3 2 2 2 5" xfId="35882" xr:uid="{00000000-0005-0000-0000-0000E17E0000}"/>
    <cellStyle name="Comma 4 3 3 2 2 2 6" xfId="35883" xr:uid="{00000000-0005-0000-0000-0000E27E0000}"/>
    <cellStyle name="Comma 4 3 3 2 2 2 7" xfId="35884" xr:uid="{00000000-0005-0000-0000-0000E37E0000}"/>
    <cellStyle name="Comma 4 3 3 2 2 2 8" xfId="35885" xr:uid="{00000000-0005-0000-0000-0000E47E0000}"/>
    <cellStyle name="Comma 4 3 3 2 2 2 9" xfId="35886" xr:uid="{00000000-0005-0000-0000-0000E57E0000}"/>
    <cellStyle name="Comma 4 3 3 2 2 2_OATT calc" xfId="35887" xr:uid="{00000000-0005-0000-0000-0000E67E0000}"/>
    <cellStyle name="Comma 4 3 3 2 2 3" xfId="5868" xr:uid="{00000000-0005-0000-0000-0000E77E0000}"/>
    <cellStyle name="Comma 4 3 3 2 2 3 2" xfId="35888" xr:uid="{00000000-0005-0000-0000-0000E87E0000}"/>
    <cellStyle name="Comma 4 3 3 2 2 3 2 2" xfId="35889" xr:uid="{00000000-0005-0000-0000-0000E97E0000}"/>
    <cellStyle name="Comma 4 3 3 2 2 3 2 3" xfId="35890" xr:uid="{00000000-0005-0000-0000-0000EA7E0000}"/>
    <cellStyle name="Comma 4 3 3 2 2 3 2_OATT calc" xfId="35891" xr:uid="{00000000-0005-0000-0000-0000EB7E0000}"/>
    <cellStyle name="Comma 4 3 3 2 2 3 3" xfId="35892" xr:uid="{00000000-0005-0000-0000-0000EC7E0000}"/>
    <cellStyle name="Comma 4 3 3 2 2 3 4" xfId="35893" xr:uid="{00000000-0005-0000-0000-0000ED7E0000}"/>
    <cellStyle name="Comma 4 3 3 2 2 3 5" xfId="35894" xr:uid="{00000000-0005-0000-0000-0000EE7E0000}"/>
    <cellStyle name="Comma 4 3 3 2 2 3_OATT calc" xfId="35895" xr:uid="{00000000-0005-0000-0000-0000EF7E0000}"/>
    <cellStyle name="Comma 4 3 3 2 2 4" xfId="35896" xr:uid="{00000000-0005-0000-0000-0000F07E0000}"/>
    <cellStyle name="Comma 4 3 3 2 2 4 2" xfId="35897" xr:uid="{00000000-0005-0000-0000-0000F17E0000}"/>
    <cellStyle name="Comma 4 3 3 2 2 4 2 2" xfId="35898" xr:uid="{00000000-0005-0000-0000-0000F27E0000}"/>
    <cellStyle name="Comma 4 3 3 2 2 4 2 3" xfId="35899" xr:uid="{00000000-0005-0000-0000-0000F37E0000}"/>
    <cellStyle name="Comma 4 3 3 2 2 4 2_OATT calc" xfId="35900" xr:uid="{00000000-0005-0000-0000-0000F47E0000}"/>
    <cellStyle name="Comma 4 3 3 2 2 4 3" xfId="35901" xr:uid="{00000000-0005-0000-0000-0000F57E0000}"/>
    <cellStyle name="Comma 4 3 3 2 2 4 4" xfId="35902" xr:uid="{00000000-0005-0000-0000-0000F67E0000}"/>
    <cellStyle name="Comma 4 3 3 2 2 4_OATT calc" xfId="35903" xr:uid="{00000000-0005-0000-0000-0000F77E0000}"/>
    <cellStyle name="Comma 4 3 3 2 2 5" xfId="35904" xr:uid="{00000000-0005-0000-0000-0000F87E0000}"/>
    <cellStyle name="Comma 4 3 3 2 2 5 2" xfId="35905" xr:uid="{00000000-0005-0000-0000-0000F97E0000}"/>
    <cellStyle name="Comma 4 3 3 2 2 5 3" xfId="35906" xr:uid="{00000000-0005-0000-0000-0000FA7E0000}"/>
    <cellStyle name="Comma 4 3 3 2 2 5_OATT calc" xfId="35907" xr:uid="{00000000-0005-0000-0000-0000FB7E0000}"/>
    <cellStyle name="Comma 4 3 3 2 2 6" xfId="35908" xr:uid="{00000000-0005-0000-0000-0000FC7E0000}"/>
    <cellStyle name="Comma 4 3 3 2 2 7" xfId="35909" xr:uid="{00000000-0005-0000-0000-0000FD7E0000}"/>
    <cellStyle name="Comma 4 3 3 2 2 8" xfId="35910" xr:uid="{00000000-0005-0000-0000-0000FE7E0000}"/>
    <cellStyle name="Comma 4 3 3 2 2 9" xfId="35911" xr:uid="{00000000-0005-0000-0000-0000FF7E0000}"/>
    <cellStyle name="Comma 4 3 3 2 2_OATT calc" xfId="35912" xr:uid="{00000000-0005-0000-0000-0000007F0000}"/>
    <cellStyle name="Comma 4 3 3 2 3" xfId="4494" xr:uid="{00000000-0005-0000-0000-0000017F0000}"/>
    <cellStyle name="Comma 4 3 3 2 3 10" xfId="35913" xr:uid="{00000000-0005-0000-0000-0000027F0000}"/>
    <cellStyle name="Comma 4 3 3 2 3 11" xfId="35914" xr:uid="{00000000-0005-0000-0000-0000037F0000}"/>
    <cellStyle name="Comma 4 3 3 2 3 2" xfId="35915" xr:uid="{00000000-0005-0000-0000-0000047F0000}"/>
    <cellStyle name="Comma 4 3 3 2 3 2 2" xfId="35916" xr:uid="{00000000-0005-0000-0000-0000057F0000}"/>
    <cellStyle name="Comma 4 3 3 2 3 2 2 2" xfId="35917" xr:uid="{00000000-0005-0000-0000-0000067F0000}"/>
    <cellStyle name="Comma 4 3 3 2 3 2 2 3" xfId="35918" xr:uid="{00000000-0005-0000-0000-0000077F0000}"/>
    <cellStyle name="Comma 4 3 3 2 3 2 2_OATT calc" xfId="35919" xr:uid="{00000000-0005-0000-0000-0000087F0000}"/>
    <cellStyle name="Comma 4 3 3 2 3 2 3" xfId="35920" xr:uid="{00000000-0005-0000-0000-0000097F0000}"/>
    <cellStyle name="Comma 4 3 3 2 3 2 4" xfId="35921" xr:uid="{00000000-0005-0000-0000-00000A7F0000}"/>
    <cellStyle name="Comma 4 3 3 2 3 2 5" xfId="35922" xr:uid="{00000000-0005-0000-0000-00000B7F0000}"/>
    <cellStyle name="Comma 4 3 3 2 3 2_OATT calc" xfId="35923" xr:uid="{00000000-0005-0000-0000-00000C7F0000}"/>
    <cellStyle name="Comma 4 3 3 2 3 3" xfId="35924" xr:uid="{00000000-0005-0000-0000-00000D7F0000}"/>
    <cellStyle name="Comma 4 3 3 2 3 3 2" xfId="35925" xr:uid="{00000000-0005-0000-0000-00000E7F0000}"/>
    <cellStyle name="Comma 4 3 3 2 3 3 2 2" xfId="35926" xr:uid="{00000000-0005-0000-0000-00000F7F0000}"/>
    <cellStyle name="Comma 4 3 3 2 3 3 2 3" xfId="35927" xr:uid="{00000000-0005-0000-0000-0000107F0000}"/>
    <cellStyle name="Comma 4 3 3 2 3 3 2_OATT calc" xfId="35928" xr:uid="{00000000-0005-0000-0000-0000117F0000}"/>
    <cellStyle name="Comma 4 3 3 2 3 3 3" xfId="35929" xr:uid="{00000000-0005-0000-0000-0000127F0000}"/>
    <cellStyle name="Comma 4 3 3 2 3 3 4" xfId="35930" xr:uid="{00000000-0005-0000-0000-0000137F0000}"/>
    <cellStyle name="Comma 4 3 3 2 3 3_OATT calc" xfId="35931" xr:uid="{00000000-0005-0000-0000-0000147F0000}"/>
    <cellStyle name="Comma 4 3 3 2 3 4" xfId="35932" xr:uid="{00000000-0005-0000-0000-0000157F0000}"/>
    <cellStyle name="Comma 4 3 3 2 3 4 2" xfId="35933" xr:uid="{00000000-0005-0000-0000-0000167F0000}"/>
    <cellStyle name="Comma 4 3 3 2 3 4 3" xfId="35934" xr:uid="{00000000-0005-0000-0000-0000177F0000}"/>
    <cellStyle name="Comma 4 3 3 2 3 4_OATT calc" xfId="35935" xr:uid="{00000000-0005-0000-0000-0000187F0000}"/>
    <cellStyle name="Comma 4 3 3 2 3 5" xfId="35936" xr:uid="{00000000-0005-0000-0000-0000197F0000}"/>
    <cellStyle name="Comma 4 3 3 2 3 6" xfId="35937" xr:uid="{00000000-0005-0000-0000-00001A7F0000}"/>
    <cellStyle name="Comma 4 3 3 2 3 7" xfId="35938" xr:uid="{00000000-0005-0000-0000-00001B7F0000}"/>
    <cellStyle name="Comma 4 3 3 2 3 8" xfId="35939" xr:uid="{00000000-0005-0000-0000-00001C7F0000}"/>
    <cellStyle name="Comma 4 3 3 2 3 9" xfId="35940" xr:uid="{00000000-0005-0000-0000-00001D7F0000}"/>
    <cellStyle name="Comma 4 3 3 2 3_OATT calc" xfId="35941" xr:uid="{00000000-0005-0000-0000-00001E7F0000}"/>
    <cellStyle name="Comma 4 3 3 2 4" xfId="5394" xr:uid="{00000000-0005-0000-0000-00001F7F0000}"/>
    <cellStyle name="Comma 4 3 3 2 4 2" xfId="35942" xr:uid="{00000000-0005-0000-0000-0000207F0000}"/>
    <cellStyle name="Comma 4 3 3 2 4 2 2" xfId="35943" xr:uid="{00000000-0005-0000-0000-0000217F0000}"/>
    <cellStyle name="Comma 4 3 3 2 4 2 3" xfId="35944" xr:uid="{00000000-0005-0000-0000-0000227F0000}"/>
    <cellStyle name="Comma 4 3 3 2 4 2_OATT calc" xfId="35945" xr:uid="{00000000-0005-0000-0000-0000237F0000}"/>
    <cellStyle name="Comma 4 3 3 2 4 3" xfId="35946" xr:uid="{00000000-0005-0000-0000-0000247F0000}"/>
    <cellStyle name="Comma 4 3 3 2 4 4" xfId="35947" xr:uid="{00000000-0005-0000-0000-0000257F0000}"/>
    <cellStyle name="Comma 4 3 3 2 4 5" xfId="35948" xr:uid="{00000000-0005-0000-0000-0000267F0000}"/>
    <cellStyle name="Comma 4 3 3 2 4_OATT calc" xfId="35949" xr:uid="{00000000-0005-0000-0000-0000277F0000}"/>
    <cellStyle name="Comma 4 3 3 2 5" xfId="35950" xr:uid="{00000000-0005-0000-0000-0000287F0000}"/>
    <cellStyle name="Comma 4 3 3 2 5 2" xfId="35951" xr:uid="{00000000-0005-0000-0000-0000297F0000}"/>
    <cellStyle name="Comma 4 3 3 2 5 2 2" xfId="35952" xr:uid="{00000000-0005-0000-0000-00002A7F0000}"/>
    <cellStyle name="Comma 4 3 3 2 5 2 3" xfId="35953" xr:uid="{00000000-0005-0000-0000-00002B7F0000}"/>
    <cellStyle name="Comma 4 3 3 2 5 2_OATT calc" xfId="35954" xr:uid="{00000000-0005-0000-0000-00002C7F0000}"/>
    <cellStyle name="Comma 4 3 3 2 5 3" xfId="35955" xr:uid="{00000000-0005-0000-0000-00002D7F0000}"/>
    <cellStyle name="Comma 4 3 3 2 5 4" xfId="35956" xr:uid="{00000000-0005-0000-0000-00002E7F0000}"/>
    <cellStyle name="Comma 4 3 3 2 5_OATT calc" xfId="35957" xr:uid="{00000000-0005-0000-0000-00002F7F0000}"/>
    <cellStyle name="Comma 4 3 3 2 6" xfId="35958" xr:uid="{00000000-0005-0000-0000-0000307F0000}"/>
    <cellStyle name="Comma 4 3 3 2 6 2" xfId="35959" xr:uid="{00000000-0005-0000-0000-0000317F0000}"/>
    <cellStyle name="Comma 4 3 3 2 6 3" xfId="35960" xr:uid="{00000000-0005-0000-0000-0000327F0000}"/>
    <cellStyle name="Comma 4 3 3 2 6_OATT calc" xfId="35961" xr:uid="{00000000-0005-0000-0000-0000337F0000}"/>
    <cellStyle name="Comma 4 3 3 2 7" xfId="35962" xr:uid="{00000000-0005-0000-0000-0000347F0000}"/>
    <cellStyle name="Comma 4 3 3 2 8" xfId="35963" xr:uid="{00000000-0005-0000-0000-0000357F0000}"/>
    <cellStyle name="Comma 4 3 3 2 9" xfId="35964" xr:uid="{00000000-0005-0000-0000-0000367F0000}"/>
    <cellStyle name="Comma 4 3 3 2_OATT calc" xfId="35965" xr:uid="{00000000-0005-0000-0000-0000377F0000}"/>
    <cellStyle name="Comma 4 3 3 3" xfId="3356" xr:uid="{00000000-0005-0000-0000-0000387F0000}"/>
    <cellStyle name="Comma 4 3 3 3 10" xfId="35966" xr:uid="{00000000-0005-0000-0000-0000397F0000}"/>
    <cellStyle name="Comma 4 3 3 3 11" xfId="35967" xr:uid="{00000000-0005-0000-0000-00003A7F0000}"/>
    <cellStyle name="Comma 4 3 3 3 12" xfId="35968" xr:uid="{00000000-0005-0000-0000-00003B7F0000}"/>
    <cellStyle name="Comma 4 3 3 3 2" xfId="3939" xr:uid="{00000000-0005-0000-0000-00003C7F0000}"/>
    <cellStyle name="Comma 4 3 3 3 2 10" xfId="35969" xr:uid="{00000000-0005-0000-0000-00003D7F0000}"/>
    <cellStyle name="Comma 4 3 3 3 2 11" xfId="35970" xr:uid="{00000000-0005-0000-0000-00003E7F0000}"/>
    <cellStyle name="Comma 4 3 3 3 2 2" xfId="5040" xr:uid="{00000000-0005-0000-0000-00003F7F0000}"/>
    <cellStyle name="Comma 4 3 3 3 2 2 10" xfId="35971" xr:uid="{00000000-0005-0000-0000-0000407F0000}"/>
    <cellStyle name="Comma 4 3 3 3 2 2 11" xfId="35972" xr:uid="{00000000-0005-0000-0000-0000417F0000}"/>
    <cellStyle name="Comma 4 3 3 3 2 2 2" xfId="35973" xr:uid="{00000000-0005-0000-0000-0000427F0000}"/>
    <cellStyle name="Comma 4 3 3 3 2 2 2 2" xfId="35974" xr:uid="{00000000-0005-0000-0000-0000437F0000}"/>
    <cellStyle name="Comma 4 3 3 3 2 2 2 2 2" xfId="35975" xr:uid="{00000000-0005-0000-0000-0000447F0000}"/>
    <cellStyle name="Comma 4 3 3 3 2 2 2 2 3" xfId="35976" xr:uid="{00000000-0005-0000-0000-0000457F0000}"/>
    <cellStyle name="Comma 4 3 3 3 2 2 2 2_OATT calc" xfId="35977" xr:uid="{00000000-0005-0000-0000-0000467F0000}"/>
    <cellStyle name="Comma 4 3 3 3 2 2 2 3" xfId="35978" xr:uid="{00000000-0005-0000-0000-0000477F0000}"/>
    <cellStyle name="Comma 4 3 3 3 2 2 2 4" xfId="35979" xr:uid="{00000000-0005-0000-0000-0000487F0000}"/>
    <cellStyle name="Comma 4 3 3 3 2 2 2 5" xfId="35980" xr:uid="{00000000-0005-0000-0000-0000497F0000}"/>
    <cellStyle name="Comma 4 3 3 3 2 2 2_OATT calc" xfId="35981" xr:uid="{00000000-0005-0000-0000-00004A7F0000}"/>
    <cellStyle name="Comma 4 3 3 3 2 2 3" xfId="35982" xr:uid="{00000000-0005-0000-0000-00004B7F0000}"/>
    <cellStyle name="Comma 4 3 3 3 2 2 3 2" xfId="35983" xr:uid="{00000000-0005-0000-0000-00004C7F0000}"/>
    <cellStyle name="Comma 4 3 3 3 2 2 3 2 2" xfId="35984" xr:uid="{00000000-0005-0000-0000-00004D7F0000}"/>
    <cellStyle name="Comma 4 3 3 3 2 2 3 2 3" xfId="35985" xr:uid="{00000000-0005-0000-0000-00004E7F0000}"/>
    <cellStyle name="Comma 4 3 3 3 2 2 3 2_OATT calc" xfId="35986" xr:uid="{00000000-0005-0000-0000-00004F7F0000}"/>
    <cellStyle name="Comma 4 3 3 3 2 2 3 3" xfId="35987" xr:uid="{00000000-0005-0000-0000-0000507F0000}"/>
    <cellStyle name="Comma 4 3 3 3 2 2 3 4" xfId="35988" xr:uid="{00000000-0005-0000-0000-0000517F0000}"/>
    <cellStyle name="Comma 4 3 3 3 2 2 3_OATT calc" xfId="35989" xr:uid="{00000000-0005-0000-0000-0000527F0000}"/>
    <cellStyle name="Comma 4 3 3 3 2 2 4" xfId="35990" xr:uid="{00000000-0005-0000-0000-0000537F0000}"/>
    <cellStyle name="Comma 4 3 3 3 2 2 4 2" xfId="35991" xr:uid="{00000000-0005-0000-0000-0000547F0000}"/>
    <cellStyle name="Comma 4 3 3 3 2 2 4 3" xfId="35992" xr:uid="{00000000-0005-0000-0000-0000557F0000}"/>
    <cellStyle name="Comma 4 3 3 3 2 2 4_OATT calc" xfId="35993" xr:uid="{00000000-0005-0000-0000-0000567F0000}"/>
    <cellStyle name="Comma 4 3 3 3 2 2 5" xfId="35994" xr:uid="{00000000-0005-0000-0000-0000577F0000}"/>
    <cellStyle name="Comma 4 3 3 3 2 2 6" xfId="35995" xr:uid="{00000000-0005-0000-0000-0000587F0000}"/>
    <cellStyle name="Comma 4 3 3 3 2 2 7" xfId="35996" xr:uid="{00000000-0005-0000-0000-0000597F0000}"/>
    <cellStyle name="Comma 4 3 3 3 2 2 8" xfId="35997" xr:uid="{00000000-0005-0000-0000-00005A7F0000}"/>
    <cellStyle name="Comma 4 3 3 3 2 2 9" xfId="35998" xr:uid="{00000000-0005-0000-0000-00005B7F0000}"/>
    <cellStyle name="Comma 4 3 3 3 2 2_OATT calc" xfId="35999" xr:uid="{00000000-0005-0000-0000-00005C7F0000}"/>
    <cellStyle name="Comma 4 3 3 3 2 3" xfId="5995" xr:uid="{00000000-0005-0000-0000-00005D7F0000}"/>
    <cellStyle name="Comma 4 3 3 3 2 3 2" xfId="36000" xr:uid="{00000000-0005-0000-0000-00005E7F0000}"/>
    <cellStyle name="Comma 4 3 3 3 2 3 2 2" xfId="36001" xr:uid="{00000000-0005-0000-0000-00005F7F0000}"/>
    <cellStyle name="Comma 4 3 3 3 2 3 2 3" xfId="36002" xr:uid="{00000000-0005-0000-0000-0000607F0000}"/>
    <cellStyle name="Comma 4 3 3 3 2 3 2_OATT calc" xfId="36003" xr:uid="{00000000-0005-0000-0000-0000617F0000}"/>
    <cellStyle name="Comma 4 3 3 3 2 3 3" xfId="36004" xr:uid="{00000000-0005-0000-0000-0000627F0000}"/>
    <cellStyle name="Comma 4 3 3 3 2 3 4" xfId="36005" xr:uid="{00000000-0005-0000-0000-0000637F0000}"/>
    <cellStyle name="Comma 4 3 3 3 2 3 5" xfId="36006" xr:uid="{00000000-0005-0000-0000-0000647F0000}"/>
    <cellStyle name="Comma 4 3 3 3 2 3_OATT calc" xfId="36007" xr:uid="{00000000-0005-0000-0000-0000657F0000}"/>
    <cellStyle name="Comma 4 3 3 3 2 4" xfId="36008" xr:uid="{00000000-0005-0000-0000-0000667F0000}"/>
    <cellStyle name="Comma 4 3 3 3 2 4 2" xfId="36009" xr:uid="{00000000-0005-0000-0000-0000677F0000}"/>
    <cellStyle name="Comma 4 3 3 3 2 4 2 2" xfId="36010" xr:uid="{00000000-0005-0000-0000-0000687F0000}"/>
    <cellStyle name="Comma 4 3 3 3 2 4 2 3" xfId="36011" xr:uid="{00000000-0005-0000-0000-0000697F0000}"/>
    <cellStyle name="Comma 4 3 3 3 2 4 2_OATT calc" xfId="36012" xr:uid="{00000000-0005-0000-0000-00006A7F0000}"/>
    <cellStyle name="Comma 4 3 3 3 2 4 3" xfId="36013" xr:uid="{00000000-0005-0000-0000-00006B7F0000}"/>
    <cellStyle name="Comma 4 3 3 3 2 4 4" xfId="36014" xr:uid="{00000000-0005-0000-0000-00006C7F0000}"/>
    <cellStyle name="Comma 4 3 3 3 2 4_OATT calc" xfId="36015" xr:uid="{00000000-0005-0000-0000-00006D7F0000}"/>
    <cellStyle name="Comma 4 3 3 3 2 5" xfId="36016" xr:uid="{00000000-0005-0000-0000-00006E7F0000}"/>
    <cellStyle name="Comma 4 3 3 3 2 5 2" xfId="36017" xr:uid="{00000000-0005-0000-0000-00006F7F0000}"/>
    <cellStyle name="Comma 4 3 3 3 2 5 3" xfId="36018" xr:uid="{00000000-0005-0000-0000-0000707F0000}"/>
    <cellStyle name="Comma 4 3 3 3 2 5_OATT calc" xfId="36019" xr:uid="{00000000-0005-0000-0000-0000717F0000}"/>
    <cellStyle name="Comma 4 3 3 3 2 6" xfId="36020" xr:uid="{00000000-0005-0000-0000-0000727F0000}"/>
    <cellStyle name="Comma 4 3 3 3 2 7" xfId="36021" xr:uid="{00000000-0005-0000-0000-0000737F0000}"/>
    <cellStyle name="Comma 4 3 3 3 2 8" xfId="36022" xr:uid="{00000000-0005-0000-0000-0000747F0000}"/>
    <cellStyle name="Comma 4 3 3 3 2 9" xfId="36023" xr:uid="{00000000-0005-0000-0000-0000757F0000}"/>
    <cellStyle name="Comma 4 3 3 3 2_OATT calc" xfId="36024" xr:uid="{00000000-0005-0000-0000-0000767F0000}"/>
    <cellStyle name="Comma 4 3 3 3 3" xfId="4622" xr:uid="{00000000-0005-0000-0000-0000777F0000}"/>
    <cellStyle name="Comma 4 3 3 3 3 10" xfId="36025" xr:uid="{00000000-0005-0000-0000-0000787F0000}"/>
    <cellStyle name="Comma 4 3 3 3 3 11" xfId="36026" xr:uid="{00000000-0005-0000-0000-0000797F0000}"/>
    <cellStyle name="Comma 4 3 3 3 3 2" xfId="36027" xr:uid="{00000000-0005-0000-0000-00007A7F0000}"/>
    <cellStyle name="Comma 4 3 3 3 3 2 2" xfId="36028" xr:uid="{00000000-0005-0000-0000-00007B7F0000}"/>
    <cellStyle name="Comma 4 3 3 3 3 2 2 2" xfId="36029" xr:uid="{00000000-0005-0000-0000-00007C7F0000}"/>
    <cellStyle name="Comma 4 3 3 3 3 2 2 3" xfId="36030" xr:uid="{00000000-0005-0000-0000-00007D7F0000}"/>
    <cellStyle name="Comma 4 3 3 3 3 2 2_OATT calc" xfId="36031" xr:uid="{00000000-0005-0000-0000-00007E7F0000}"/>
    <cellStyle name="Comma 4 3 3 3 3 2 3" xfId="36032" xr:uid="{00000000-0005-0000-0000-00007F7F0000}"/>
    <cellStyle name="Comma 4 3 3 3 3 2 4" xfId="36033" xr:uid="{00000000-0005-0000-0000-0000807F0000}"/>
    <cellStyle name="Comma 4 3 3 3 3 2 5" xfId="36034" xr:uid="{00000000-0005-0000-0000-0000817F0000}"/>
    <cellStyle name="Comma 4 3 3 3 3 2_OATT calc" xfId="36035" xr:uid="{00000000-0005-0000-0000-0000827F0000}"/>
    <cellStyle name="Comma 4 3 3 3 3 3" xfId="36036" xr:uid="{00000000-0005-0000-0000-0000837F0000}"/>
    <cellStyle name="Comma 4 3 3 3 3 3 2" xfId="36037" xr:uid="{00000000-0005-0000-0000-0000847F0000}"/>
    <cellStyle name="Comma 4 3 3 3 3 3 2 2" xfId="36038" xr:uid="{00000000-0005-0000-0000-0000857F0000}"/>
    <cellStyle name="Comma 4 3 3 3 3 3 2 3" xfId="36039" xr:uid="{00000000-0005-0000-0000-0000867F0000}"/>
    <cellStyle name="Comma 4 3 3 3 3 3 2_OATT calc" xfId="36040" xr:uid="{00000000-0005-0000-0000-0000877F0000}"/>
    <cellStyle name="Comma 4 3 3 3 3 3 3" xfId="36041" xr:uid="{00000000-0005-0000-0000-0000887F0000}"/>
    <cellStyle name="Comma 4 3 3 3 3 3 4" xfId="36042" xr:uid="{00000000-0005-0000-0000-0000897F0000}"/>
    <cellStyle name="Comma 4 3 3 3 3 3_OATT calc" xfId="36043" xr:uid="{00000000-0005-0000-0000-00008A7F0000}"/>
    <cellStyle name="Comma 4 3 3 3 3 4" xfId="36044" xr:uid="{00000000-0005-0000-0000-00008B7F0000}"/>
    <cellStyle name="Comma 4 3 3 3 3 4 2" xfId="36045" xr:uid="{00000000-0005-0000-0000-00008C7F0000}"/>
    <cellStyle name="Comma 4 3 3 3 3 4 3" xfId="36046" xr:uid="{00000000-0005-0000-0000-00008D7F0000}"/>
    <cellStyle name="Comma 4 3 3 3 3 4_OATT calc" xfId="36047" xr:uid="{00000000-0005-0000-0000-00008E7F0000}"/>
    <cellStyle name="Comma 4 3 3 3 3 5" xfId="36048" xr:uid="{00000000-0005-0000-0000-00008F7F0000}"/>
    <cellStyle name="Comma 4 3 3 3 3 6" xfId="36049" xr:uid="{00000000-0005-0000-0000-0000907F0000}"/>
    <cellStyle name="Comma 4 3 3 3 3 7" xfId="36050" xr:uid="{00000000-0005-0000-0000-0000917F0000}"/>
    <cellStyle name="Comma 4 3 3 3 3 8" xfId="36051" xr:uid="{00000000-0005-0000-0000-0000927F0000}"/>
    <cellStyle name="Comma 4 3 3 3 3 9" xfId="36052" xr:uid="{00000000-0005-0000-0000-0000937F0000}"/>
    <cellStyle name="Comma 4 3 3 3 3_OATT calc" xfId="36053" xr:uid="{00000000-0005-0000-0000-0000947F0000}"/>
    <cellStyle name="Comma 4 3 3 3 4" xfId="5522" xr:uid="{00000000-0005-0000-0000-0000957F0000}"/>
    <cellStyle name="Comma 4 3 3 3 4 2" xfId="36054" xr:uid="{00000000-0005-0000-0000-0000967F0000}"/>
    <cellStyle name="Comma 4 3 3 3 4 2 2" xfId="36055" xr:uid="{00000000-0005-0000-0000-0000977F0000}"/>
    <cellStyle name="Comma 4 3 3 3 4 2 3" xfId="36056" xr:uid="{00000000-0005-0000-0000-0000987F0000}"/>
    <cellStyle name="Comma 4 3 3 3 4 2_OATT calc" xfId="36057" xr:uid="{00000000-0005-0000-0000-0000997F0000}"/>
    <cellStyle name="Comma 4 3 3 3 4 3" xfId="36058" xr:uid="{00000000-0005-0000-0000-00009A7F0000}"/>
    <cellStyle name="Comma 4 3 3 3 4 4" xfId="36059" xr:uid="{00000000-0005-0000-0000-00009B7F0000}"/>
    <cellStyle name="Comma 4 3 3 3 4 5" xfId="36060" xr:uid="{00000000-0005-0000-0000-00009C7F0000}"/>
    <cellStyle name="Comma 4 3 3 3 4_OATT calc" xfId="36061" xr:uid="{00000000-0005-0000-0000-00009D7F0000}"/>
    <cellStyle name="Comma 4 3 3 3 5" xfId="36062" xr:uid="{00000000-0005-0000-0000-00009E7F0000}"/>
    <cellStyle name="Comma 4 3 3 3 5 2" xfId="36063" xr:uid="{00000000-0005-0000-0000-00009F7F0000}"/>
    <cellStyle name="Comma 4 3 3 3 5 2 2" xfId="36064" xr:uid="{00000000-0005-0000-0000-0000A07F0000}"/>
    <cellStyle name="Comma 4 3 3 3 5 2 3" xfId="36065" xr:uid="{00000000-0005-0000-0000-0000A17F0000}"/>
    <cellStyle name="Comma 4 3 3 3 5 2_OATT calc" xfId="36066" xr:uid="{00000000-0005-0000-0000-0000A27F0000}"/>
    <cellStyle name="Comma 4 3 3 3 5 3" xfId="36067" xr:uid="{00000000-0005-0000-0000-0000A37F0000}"/>
    <cellStyle name="Comma 4 3 3 3 5 4" xfId="36068" xr:uid="{00000000-0005-0000-0000-0000A47F0000}"/>
    <cellStyle name="Comma 4 3 3 3 5_OATT calc" xfId="36069" xr:uid="{00000000-0005-0000-0000-0000A57F0000}"/>
    <cellStyle name="Comma 4 3 3 3 6" xfId="36070" xr:uid="{00000000-0005-0000-0000-0000A67F0000}"/>
    <cellStyle name="Comma 4 3 3 3 6 2" xfId="36071" xr:uid="{00000000-0005-0000-0000-0000A77F0000}"/>
    <cellStyle name="Comma 4 3 3 3 6 3" xfId="36072" xr:uid="{00000000-0005-0000-0000-0000A87F0000}"/>
    <cellStyle name="Comma 4 3 3 3 6_OATT calc" xfId="36073" xr:uid="{00000000-0005-0000-0000-0000A97F0000}"/>
    <cellStyle name="Comma 4 3 3 3 7" xfId="36074" xr:uid="{00000000-0005-0000-0000-0000AA7F0000}"/>
    <cellStyle name="Comma 4 3 3 3 8" xfId="36075" xr:uid="{00000000-0005-0000-0000-0000AB7F0000}"/>
    <cellStyle name="Comma 4 3 3 3 9" xfId="36076" xr:uid="{00000000-0005-0000-0000-0000AC7F0000}"/>
    <cellStyle name="Comma 4 3 3 3_OATT calc" xfId="36077" xr:uid="{00000000-0005-0000-0000-0000AD7F0000}"/>
    <cellStyle name="Comma 4 3 3 4" xfId="3669" xr:uid="{00000000-0005-0000-0000-0000AE7F0000}"/>
    <cellStyle name="Comma 4 3 3 4 10" xfId="36078" xr:uid="{00000000-0005-0000-0000-0000AF7F0000}"/>
    <cellStyle name="Comma 4 3 3 4 11" xfId="36079" xr:uid="{00000000-0005-0000-0000-0000B07F0000}"/>
    <cellStyle name="Comma 4 3 3 4 2" xfId="4770" xr:uid="{00000000-0005-0000-0000-0000B17F0000}"/>
    <cellStyle name="Comma 4 3 3 4 2 10" xfId="36080" xr:uid="{00000000-0005-0000-0000-0000B27F0000}"/>
    <cellStyle name="Comma 4 3 3 4 2 11" xfId="36081" xr:uid="{00000000-0005-0000-0000-0000B37F0000}"/>
    <cellStyle name="Comma 4 3 3 4 2 2" xfId="36082" xr:uid="{00000000-0005-0000-0000-0000B47F0000}"/>
    <cellStyle name="Comma 4 3 3 4 2 2 2" xfId="36083" xr:uid="{00000000-0005-0000-0000-0000B57F0000}"/>
    <cellStyle name="Comma 4 3 3 4 2 2 2 2" xfId="36084" xr:uid="{00000000-0005-0000-0000-0000B67F0000}"/>
    <cellStyle name="Comma 4 3 3 4 2 2 2 3" xfId="36085" xr:uid="{00000000-0005-0000-0000-0000B77F0000}"/>
    <cellStyle name="Comma 4 3 3 4 2 2 2_OATT calc" xfId="36086" xr:uid="{00000000-0005-0000-0000-0000B87F0000}"/>
    <cellStyle name="Comma 4 3 3 4 2 2 3" xfId="36087" xr:uid="{00000000-0005-0000-0000-0000B97F0000}"/>
    <cellStyle name="Comma 4 3 3 4 2 2 4" xfId="36088" xr:uid="{00000000-0005-0000-0000-0000BA7F0000}"/>
    <cellStyle name="Comma 4 3 3 4 2 2 5" xfId="36089" xr:uid="{00000000-0005-0000-0000-0000BB7F0000}"/>
    <cellStyle name="Comma 4 3 3 4 2 2_OATT calc" xfId="36090" xr:uid="{00000000-0005-0000-0000-0000BC7F0000}"/>
    <cellStyle name="Comma 4 3 3 4 2 3" xfId="36091" xr:uid="{00000000-0005-0000-0000-0000BD7F0000}"/>
    <cellStyle name="Comma 4 3 3 4 2 3 2" xfId="36092" xr:uid="{00000000-0005-0000-0000-0000BE7F0000}"/>
    <cellStyle name="Comma 4 3 3 4 2 3 2 2" xfId="36093" xr:uid="{00000000-0005-0000-0000-0000BF7F0000}"/>
    <cellStyle name="Comma 4 3 3 4 2 3 2 3" xfId="36094" xr:uid="{00000000-0005-0000-0000-0000C07F0000}"/>
    <cellStyle name="Comma 4 3 3 4 2 3 2_OATT calc" xfId="36095" xr:uid="{00000000-0005-0000-0000-0000C17F0000}"/>
    <cellStyle name="Comma 4 3 3 4 2 3 3" xfId="36096" xr:uid="{00000000-0005-0000-0000-0000C27F0000}"/>
    <cellStyle name="Comma 4 3 3 4 2 3 4" xfId="36097" xr:uid="{00000000-0005-0000-0000-0000C37F0000}"/>
    <cellStyle name="Comma 4 3 3 4 2 3_OATT calc" xfId="36098" xr:uid="{00000000-0005-0000-0000-0000C47F0000}"/>
    <cellStyle name="Comma 4 3 3 4 2 4" xfId="36099" xr:uid="{00000000-0005-0000-0000-0000C57F0000}"/>
    <cellStyle name="Comma 4 3 3 4 2 4 2" xfId="36100" xr:uid="{00000000-0005-0000-0000-0000C67F0000}"/>
    <cellStyle name="Comma 4 3 3 4 2 4 3" xfId="36101" xr:uid="{00000000-0005-0000-0000-0000C77F0000}"/>
    <cellStyle name="Comma 4 3 3 4 2 4_OATT calc" xfId="36102" xr:uid="{00000000-0005-0000-0000-0000C87F0000}"/>
    <cellStyle name="Comma 4 3 3 4 2 5" xfId="36103" xr:uid="{00000000-0005-0000-0000-0000C97F0000}"/>
    <cellStyle name="Comma 4 3 3 4 2 6" xfId="36104" xr:uid="{00000000-0005-0000-0000-0000CA7F0000}"/>
    <cellStyle name="Comma 4 3 3 4 2 7" xfId="36105" xr:uid="{00000000-0005-0000-0000-0000CB7F0000}"/>
    <cellStyle name="Comma 4 3 3 4 2 8" xfId="36106" xr:uid="{00000000-0005-0000-0000-0000CC7F0000}"/>
    <cellStyle name="Comma 4 3 3 4 2 9" xfId="36107" xr:uid="{00000000-0005-0000-0000-0000CD7F0000}"/>
    <cellStyle name="Comma 4 3 3 4 2_OATT calc" xfId="36108" xr:uid="{00000000-0005-0000-0000-0000CE7F0000}"/>
    <cellStyle name="Comma 4 3 3 4 3" xfId="5730" xr:uid="{00000000-0005-0000-0000-0000CF7F0000}"/>
    <cellStyle name="Comma 4 3 3 4 3 2" xfId="36109" xr:uid="{00000000-0005-0000-0000-0000D07F0000}"/>
    <cellStyle name="Comma 4 3 3 4 3 2 2" xfId="36110" xr:uid="{00000000-0005-0000-0000-0000D17F0000}"/>
    <cellStyle name="Comma 4 3 3 4 3 2 3" xfId="36111" xr:uid="{00000000-0005-0000-0000-0000D27F0000}"/>
    <cellStyle name="Comma 4 3 3 4 3 2_OATT calc" xfId="36112" xr:uid="{00000000-0005-0000-0000-0000D37F0000}"/>
    <cellStyle name="Comma 4 3 3 4 3 3" xfId="36113" xr:uid="{00000000-0005-0000-0000-0000D47F0000}"/>
    <cellStyle name="Comma 4 3 3 4 3 4" xfId="36114" xr:uid="{00000000-0005-0000-0000-0000D57F0000}"/>
    <cellStyle name="Comma 4 3 3 4 3 5" xfId="36115" xr:uid="{00000000-0005-0000-0000-0000D67F0000}"/>
    <cellStyle name="Comma 4 3 3 4 3_OATT calc" xfId="36116" xr:uid="{00000000-0005-0000-0000-0000D77F0000}"/>
    <cellStyle name="Comma 4 3 3 4 4" xfId="36117" xr:uid="{00000000-0005-0000-0000-0000D87F0000}"/>
    <cellStyle name="Comma 4 3 3 4 4 2" xfId="36118" xr:uid="{00000000-0005-0000-0000-0000D97F0000}"/>
    <cellStyle name="Comma 4 3 3 4 4 2 2" xfId="36119" xr:uid="{00000000-0005-0000-0000-0000DA7F0000}"/>
    <cellStyle name="Comma 4 3 3 4 4 2 3" xfId="36120" xr:uid="{00000000-0005-0000-0000-0000DB7F0000}"/>
    <cellStyle name="Comma 4 3 3 4 4 2_OATT calc" xfId="36121" xr:uid="{00000000-0005-0000-0000-0000DC7F0000}"/>
    <cellStyle name="Comma 4 3 3 4 4 3" xfId="36122" xr:uid="{00000000-0005-0000-0000-0000DD7F0000}"/>
    <cellStyle name="Comma 4 3 3 4 4 4" xfId="36123" xr:uid="{00000000-0005-0000-0000-0000DE7F0000}"/>
    <cellStyle name="Comma 4 3 3 4 4_OATT calc" xfId="36124" xr:uid="{00000000-0005-0000-0000-0000DF7F0000}"/>
    <cellStyle name="Comma 4 3 3 4 5" xfId="36125" xr:uid="{00000000-0005-0000-0000-0000E07F0000}"/>
    <cellStyle name="Comma 4 3 3 4 5 2" xfId="36126" xr:uid="{00000000-0005-0000-0000-0000E17F0000}"/>
    <cellStyle name="Comma 4 3 3 4 5 3" xfId="36127" xr:uid="{00000000-0005-0000-0000-0000E27F0000}"/>
    <cellStyle name="Comma 4 3 3 4 5_OATT calc" xfId="36128" xr:uid="{00000000-0005-0000-0000-0000E37F0000}"/>
    <cellStyle name="Comma 4 3 3 4 6" xfId="36129" xr:uid="{00000000-0005-0000-0000-0000E47F0000}"/>
    <cellStyle name="Comma 4 3 3 4 7" xfId="36130" xr:uid="{00000000-0005-0000-0000-0000E57F0000}"/>
    <cellStyle name="Comma 4 3 3 4 8" xfId="36131" xr:uid="{00000000-0005-0000-0000-0000E67F0000}"/>
    <cellStyle name="Comma 4 3 3 4 9" xfId="36132" xr:uid="{00000000-0005-0000-0000-0000E77F0000}"/>
    <cellStyle name="Comma 4 3 3 4_OATT calc" xfId="36133" xr:uid="{00000000-0005-0000-0000-0000E87F0000}"/>
    <cellStyle name="Comma 4 3 3 5" xfId="4352" xr:uid="{00000000-0005-0000-0000-0000E97F0000}"/>
    <cellStyle name="Comma 4 3 3 5 10" xfId="36134" xr:uid="{00000000-0005-0000-0000-0000EA7F0000}"/>
    <cellStyle name="Comma 4 3 3 5 11" xfId="36135" xr:uid="{00000000-0005-0000-0000-0000EB7F0000}"/>
    <cellStyle name="Comma 4 3 3 5 2" xfId="36136" xr:uid="{00000000-0005-0000-0000-0000EC7F0000}"/>
    <cellStyle name="Comma 4 3 3 5 2 2" xfId="36137" xr:uid="{00000000-0005-0000-0000-0000ED7F0000}"/>
    <cellStyle name="Comma 4 3 3 5 2 2 2" xfId="36138" xr:uid="{00000000-0005-0000-0000-0000EE7F0000}"/>
    <cellStyle name="Comma 4 3 3 5 2 2 3" xfId="36139" xr:uid="{00000000-0005-0000-0000-0000EF7F0000}"/>
    <cellStyle name="Comma 4 3 3 5 2 2_OATT calc" xfId="36140" xr:uid="{00000000-0005-0000-0000-0000F07F0000}"/>
    <cellStyle name="Comma 4 3 3 5 2 3" xfId="36141" xr:uid="{00000000-0005-0000-0000-0000F17F0000}"/>
    <cellStyle name="Comma 4 3 3 5 2 4" xfId="36142" xr:uid="{00000000-0005-0000-0000-0000F27F0000}"/>
    <cellStyle name="Comma 4 3 3 5 2 5" xfId="36143" xr:uid="{00000000-0005-0000-0000-0000F37F0000}"/>
    <cellStyle name="Comma 4 3 3 5 2_OATT calc" xfId="36144" xr:uid="{00000000-0005-0000-0000-0000F47F0000}"/>
    <cellStyle name="Comma 4 3 3 5 3" xfId="36145" xr:uid="{00000000-0005-0000-0000-0000F57F0000}"/>
    <cellStyle name="Comma 4 3 3 5 3 2" xfId="36146" xr:uid="{00000000-0005-0000-0000-0000F67F0000}"/>
    <cellStyle name="Comma 4 3 3 5 3 2 2" xfId="36147" xr:uid="{00000000-0005-0000-0000-0000F77F0000}"/>
    <cellStyle name="Comma 4 3 3 5 3 2 3" xfId="36148" xr:uid="{00000000-0005-0000-0000-0000F87F0000}"/>
    <cellStyle name="Comma 4 3 3 5 3 2_OATT calc" xfId="36149" xr:uid="{00000000-0005-0000-0000-0000F97F0000}"/>
    <cellStyle name="Comma 4 3 3 5 3 3" xfId="36150" xr:uid="{00000000-0005-0000-0000-0000FA7F0000}"/>
    <cellStyle name="Comma 4 3 3 5 3 4" xfId="36151" xr:uid="{00000000-0005-0000-0000-0000FB7F0000}"/>
    <cellStyle name="Comma 4 3 3 5 3_OATT calc" xfId="36152" xr:uid="{00000000-0005-0000-0000-0000FC7F0000}"/>
    <cellStyle name="Comma 4 3 3 5 4" xfId="36153" xr:uid="{00000000-0005-0000-0000-0000FD7F0000}"/>
    <cellStyle name="Comma 4 3 3 5 4 2" xfId="36154" xr:uid="{00000000-0005-0000-0000-0000FE7F0000}"/>
    <cellStyle name="Comma 4 3 3 5 4 3" xfId="36155" xr:uid="{00000000-0005-0000-0000-0000FF7F0000}"/>
    <cellStyle name="Comma 4 3 3 5 4_OATT calc" xfId="36156" xr:uid="{00000000-0005-0000-0000-000000800000}"/>
    <cellStyle name="Comma 4 3 3 5 5" xfId="36157" xr:uid="{00000000-0005-0000-0000-000001800000}"/>
    <cellStyle name="Comma 4 3 3 5 6" xfId="36158" xr:uid="{00000000-0005-0000-0000-000002800000}"/>
    <cellStyle name="Comma 4 3 3 5 7" xfId="36159" xr:uid="{00000000-0005-0000-0000-000003800000}"/>
    <cellStyle name="Comma 4 3 3 5 8" xfId="36160" xr:uid="{00000000-0005-0000-0000-000004800000}"/>
    <cellStyle name="Comma 4 3 3 5 9" xfId="36161" xr:uid="{00000000-0005-0000-0000-000005800000}"/>
    <cellStyle name="Comma 4 3 3 5_OATT calc" xfId="36162" xr:uid="{00000000-0005-0000-0000-000006800000}"/>
    <cellStyle name="Comma 4 3 3 6" xfId="5251" xr:uid="{00000000-0005-0000-0000-000007800000}"/>
    <cellStyle name="Comma 4 3 3 6 2" xfId="36163" xr:uid="{00000000-0005-0000-0000-000008800000}"/>
    <cellStyle name="Comma 4 3 3 6 2 2" xfId="36164" xr:uid="{00000000-0005-0000-0000-000009800000}"/>
    <cellStyle name="Comma 4 3 3 6 2 3" xfId="36165" xr:uid="{00000000-0005-0000-0000-00000A800000}"/>
    <cellStyle name="Comma 4 3 3 6 2_OATT calc" xfId="36166" xr:uid="{00000000-0005-0000-0000-00000B800000}"/>
    <cellStyle name="Comma 4 3 3 6 3" xfId="36167" xr:uid="{00000000-0005-0000-0000-00000C800000}"/>
    <cellStyle name="Comma 4 3 3 6 4" xfId="36168" xr:uid="{00000000-0005-0000-0000-00000D800000}"/>
    <cellStyle name="Comma 4 3 3 6 5" xfId="36169" xr:uid="{00000000-0005-0000-0000-00000E800000}"/>
    <cellStyle name="Comma 4 3 3 6_OATT calc" xfId="36170" xr:uid="{00000000-0005-0000-0000-00000F800000}"/>
    <cellStyle name="Comma 4 3 3 7" xfId="36171" xr:uid="{00000000-0005-0000-0000-000010800000}"/>
    <cellStyle name="Comma 4 3 3 7 2" xfId="36172" xr:uid="{00000000-0005-0000-0000-000011800000}"/>
    <cellStyle name="Comma 4 3 3 7 2 2" xfId="36173" xr:uid="{00000000-0005-0000-0000-000012800000}"/>
    <cellStyle name="Comma 4 3 3 7 2 3" xfId="36174" xr:uid="{00000000-0005-0000-0000-000013800000}"/>
    <cellStyle name="Comma 4 3 3 7 2_OATT calc" xfId="36175" xr:uid="{00000000-0005-0000-0000-000014800000}"/>
    <cellStyle name="Comma 4 3 3 7 3" xfId="36176" xr:uid="{00000000-0005-0000-0000-000015800000}"/>
    <cellStyle name="Comma 4 3 3 7 4" xfId="36177" xr:uid="{00000000-0005-0000-0000-000016800000}"/>
    <cellStyle name="Comma 4 3 3 7_OATT calc" xfId="36178" xr:uid="{00000000-0005-0000-0000-000017800000}"/>
    <cellStyle name="Comma 4 3 3 8" xfId="36179" xr:uid="{00000000-0005-0000-0000-000018800000}"/>
    <cellStyle name="Comma 4 3 3 8 2" xfId="36180" xr:uid="{00000000-0005-0000-0000-000019800000}"/>
    <cellStyle name="Comma 4 3 3 8 3" xfId="36181" xr:uid="{00000000-0005-0000-0000-00001A800000}"/>
    <cellStyle name="Comma 4 3 3 8_OATT calc" xfId="36182" xr:uid="{00000000-0005-0000-0000-00001B800000}"/>
    <cellStyle name="Comma 4 3 3 9" xfId="36183" xr:uid="{00000000-0005-0000-0000-00001C800000}"/>
    <cellStyle name="Comma 4 3 3_OATT calc" xfId="36184" xr:uid="{00000000-0005-0000-0000-00001D800000}"/>
    <cellStyle name="Comma 4 3 4" xfId="3132" xr:uid="{00000000-0005-0000-0000-00001E800000}"/>
    <cellStyle name="Comma 4 3 4 10" xfId="36185" xr:uid="{00000000-0005-0000-0000-00001F800000}"/>
    <cellStyle name="Comma 4 3 4 11" xfId="36186" xr:uid="{00000000-0005-0000-0000-000020800000}"/>
    <cellStyle name="Comma 4 3 4 12" xfId="36187" xr:uid="{00000000-0005-0000-0000-000021800000}"/>
    <cellStyle name="Comma 4 3 4 2" xfId="3718" xr:uid="{00000000-0005-0000-0000-000022800000}"/>
    <cellStyle name="Comma 4 3 4 2 10" xfId="36188" xr:uid="{00000000-0005-0000-0000-000023800000}"/>
    <cellStyle name="Comma 4 3 4 2 11" xfId="36189" xr:uid="{00000000-0005-0000-0000-000024800000}"/>
    <cellStyle name="Comma 4 3 4 2 2" xfId="4819" xr:uid="{00000000-0005-0000-0000-000025800000}"/>
    <cellStyle name="Comma 4 3 4 2 2 10" xfId="36190" xr:uid="{00000000-0005-0000-0000-000026800000}"/>
    <cellStyle name="Comma 4 3 4 2 2 11" xfId="36191" xr:uid="{00000000-0005-0000-0000-000027800000}"/>
    <cellStyle name="Comma 4 3 4 2 2 2" xfId="36192" xr:uid="{00000000-0005-0000-0000-000028800000}"/>
    <cellStyle name="Comma 4 3 4 2 2 2 2" xfId="36193" xr:uid="{00000000-0005-0000-0000-000029800000}"/>
    <cellStyle name="Comma 4 3 4 2 2 2 2 2" xfId="36194" xr:uid="{00000000-0005-0000-0000-00002A800000}"/>
    <cellStyle name="Comma 4 3 4 2 2 2 2 3" xfId="36195" xr:uid="{00000000-0005-0000-0000-00002B800000}"/>
    <cellStyle name="Comma 4 3 4 2 2 2 2_OATT calc" xfId="36196" xr:uid="{00000000-0005-0000-0000-00002C800000}"/>
    <cellStyle name="Comma 4 3 4 2 2 2 3" xfId="36197" xr:uid="{00000000-0005-0000-0000-00002D800000}"/>
    <cellStyle name="Comma 4 3 4 2 2 2 4" xfId="36198" xr:uid="{00000000-0005-0000-0000-00002E800000}"/>
    <cellStyle name="Comma 4 3 4 2 2 2 5" xfId="36199" xr:uid="{00000000-0005-0000-0000-00002F800000}"/>
    <cellStyle name="Comma 4 3 4 2 2 2_OATT calc" xfId="36200" xr:uid="{00000000-0005-0000-0000-000030800000}"/>
    <cellStyle name="Comma 4 3 4 2 2 3" xfId="36201" xr:uid="{00000000-0005-0000-0000-000031800000}"/>
    <cellStyle name="Comma 4 3 4 2 2 3 2" xfId="36202" xr:uid="{00000000-0005-0000-0000-000032800000}"/>
    <cellStyle name="Comma 4 3 4 2 2 3 2 2" xfId="36203" xr:uid="{00000000-0005-0000-0000-000033800000}"/>
    <cellStyle name="Comma 4 3 4 2 2 3 2 3" xfId="36204" xr:uid="{00000000-0005-0000-0000-000034800000}"/>
    <cellStyle name="Comma 4 3 4 2 2 3 2_OATT calc" xfId="36205" xr:uid="{00000000-0005-0000-0000-000035800000}"/>
    <cellStyle name="Comma 4 3 4 2 2 3 3" xfId="36206" xr:uid="{00000000-0005-0000-0000-000036800000}"/>
    <cellStyle name="Comma 4 3 4 2 2 3 4" xfId="36207" xr:uid="{00000000-0005-0000-0000-000037800000}"/>
    <cellStyle name="Comma 4 3 4 2 2 3_OATT calc" xfId="36208" xr:uid="{00000000-0005-0000-0000-000038800000}"/>
    <cellStyle name="Comma 4 3 4 2 2 4" xfId="36209" xr:uid="{00000000-0005-0000-0000-000039800000}"/>
    <cellStyle name="Comma 4 3 4 2 2 4 2" xfId="36210" xr:uid="{00000000-0005-0000-0000-00003A800000}"/>
    <cellStyle name="Comma 4 3 4 2 2 4 3" xfId="36211" xr:uid="{00000000-0005-0000-0000-00003B800000}"/>
    <cellStyle name="Comma 4 3 4 2 2 4_OATT calc" xfId="36212" xr:uid="{00000000-0005-0000-0000-00003C800000}"/>
    <cellStyle name="Comma 4 3 4 2 2 5" xfId="36213" xr:uid="{00000000-0005-0000-0000-00003D800000}"/>
    <cellStyle name="Comma 4 3 4 2 2 6" xfId="36214" xr:uid="{00000000-0005-0000-0000-00003E800000}"/>
    <cellStyle name="Comma 4 3 4 2 2 7" xfId="36215" xr:uid="{00000000-0005-0000-0000-00003F800000}"/>
    <cellStyle name="Comma 4 3 4 2 2 8" xfId="36216" xr:uid="{00000000-0005-0000-0000-000040800000}"/>
    <cellStyle name="Comma 4 3 4 2 2 9" xfId="36217" xr:uid="{00000000-0005-0000-0000-000041800000}"/>
    <cellStyle name="Comma 4 3 4 2 2_OATT calc" xfId="36218" xr:uid="{00000000-0005-0000-0000-000042800000}"/>
    <cellStyle name="Comma 4 3 4 2 3" xfId="5778" xr:uid="{00000000-0005-0000-0000-000043800000}"/>
    <cellStyle name="Comma 4 3 4 2 3 2" xfId="36219" xr:uid="{00000000-0005-0000-0000-000044800000}"/>
    <cellStyle name="Comma 4 3 4 2 3 2 2" xfId="36220" xr:uid="{00000000-0005-0000-0000-000045800000}"/>
    <cellStyle name="Comma 4 3 4 2 3 2 3" xfId="36221" xr:uid="{00000000-0005-0000-0000-000046800000}"/>
    <cellStyle name="Comma 4 3 4 2 3 2_OATT calc" xfId="36222" xr:uid="{00000000-0005-0000-0000-000047800000}"/>
    <cellStyle name="Comma 4 3 4 2 3 3" xfId="36223" xr:uid="{00000000-0005-0000-0000-000048800000}"/>
    <cellStyle name="Comma 4 3 4 2 3 4" xfId="36224" xr:uid="{00000000-0005-0000-0000-000049800000}"/>
    <cellStyle name="Comma 4 3 4 2 3 5" xfId="36225" xr:uid="{00000000-0005-0000-0000-00004A800000}"/>
    <cellStyle name="Comma 4 3 4 2 3_OATT calc" xfId="36226" xr:uid="{00000000-0005-0000-0000-00004B800000}"/>
    <cellStyle name="Comma 4 3 4 2 4" xfId="36227" xr:uid="{00000000-0005-0000-0000-00004C800000}"/>
    <cellStyle name="Comma 4 3 4 2 4 2" xfId="36228" xr:uid="{00000000-0005-0000-0000-00004D800000}"/>
    <cellStyle name="Comma 4 3 4 2 4 2 2" xfId="36229" xr:uid="{00000000-0005-0000-0000-00004E800000}"/>
    <cellStyle name="Comma 4 3 4 2 4 2 3" xfId="36230" xr:uid="{00000000-0005-0000-0000-00004F800000}"/>
    <cellStyle name="Comma 4 3 4 2 4 2_OATT calc" xfId="36231" xr:uid="{00000000-0005-0000-0000-000050800000}"/>
    <cellStyle name="Comma 4 3 4 2 4 3" xfId="36232" xr:uid="{00000000-0005-0000-0000-000051800000}"/>
    <cellStyle name="Comma 4 3 4 2 4 4" xfId="36233" xr:uid="{00000000-0005-0000-0000-000052800000}"/>
    <cellStyle name="Comma 4 3 4 2 4_OATT calc" xfId="36234" xr:uid="{00000000-0005-0000-0000-000053800000}"/>
    <cellStyle name="Comma 4 3 4 2 5" xfId="36235" xr:uid="{00000000-0005-0000-0000-000054800000}"/>
    <cellStyle name="Comma 4 3 4 2 5 2" xfId="36236" xr:uid="{00000000-0005-0000-0000-000055800000}"/>
    <cellStyle name="Comma 4 3 4 2 5 3" xfId="36237" xr:uid="{00000000-0005-0000-0000-000056800000}"/>
    <cellStyle name="Comma 4 3 4 2 5_OATT calc" xfId="36238" xr:uid="{00000000-0005-0000-0000-000057800000}"/>
    <cellStyle name="Comma 4 3 4 2 6" xfId="36239" xr:uid="{00000000-0005-0000-0000-000058800000}"/>
    <cellStyle name="Comma 4 3 4 2 7" xfId="36240" xr:uid="{00000000-0005-0000-0000-000059800000}"/>
    <cellStyle name="Comma 4 3 4 2 8" xfId="36241" xr:uid="{00000000-0005-0000-0000-00005A800000}"/>
    <cellStyle name="Comma 4 3 4 2 9" xfId="36242" xr:uid="{00000000-0005-0000-0000-00005B800000}"/>
    <cellStyle name="Comma 4 3 4 2_OATT calc" xfId="36243" xr:uid="{00000000-0005-0000-0000-00005C800000}"/>
    <cellStyle name="Comma 4 3 4 3" xfId="4401" xr:uid="{00000000-0005-0000-0000-00005D800000}"/>
    <cellStyle name="Comma 4 3 4 3 10" xfId="36244" xr:uid="{00000000-0005-0000-0000-00005E800000}"/>
    <cellStyle name="Comma 4 3 4 3 11" xfId="36245" xr:uid="{00000000-0005-0000-0000-00005F800000}"/>
    <cellStyle name="Comma 4 3 4 3 2" xfId="36246" xr:uid="{00000000-0005-0000-0000-000060800000}"/>
    <cellStyle name="Comma 4 3 4 3 2 2" xfId="36247" xr:uid="{00000000-0005-0000-0000-000061800000}"/>
    <cellStyle name="Comma 4 3 4 3 2 2 2" xfId="36248" xr:uid="{00000000-0005-0000-0000-000062800000}"/>
    <cellStyle name="Comma 4 3 4 3 2 2 3" xfId="36249" xr:uid="{00000000-0005-0000-0000-000063800000}"/>
    <cellStyle name="Comma 4 3 4 3 2 2_OATT calc" xfId="36250" xr:uid="{00000000-0005-0000-0000-000064800000}"/>
    <cellStyle name="Comma 4 3 4 3 2 3" xfId="36251" xr:uid="{00000000-0005-0000-0000-000065800000}"/>
    <cellStyle name="Comma 4 3 4 3 2 4" xfId="36252" xr:uid="{00000000-0005-0000-0000-000066800000}"/>
    <cellStyle name="Comma 4 3 4 3 2 5" xfId="36253" xr:uid="{00000000-0005-0000-0000-000067800000}"/>
    <cellStyle name="Comma 4 3 4 3 2_OATT calc" xfId="36254" xr:uid="{00000000-0005-0000-0000-000068800000}"/>
    <cellStyle name="Comma 4 3 4 3 3" xfId="36255" xr:uid="{00000000-0005-0000-0000-000069800000}"/>
    <cellStyle name="Comma 4 3 4 3 3 2" xfId="36256" xr:uid="{00000000-0005-0000-0000-00006A800000}"/>
    <cellStyle name="Comma 4 3 4 3 3 2 2" xfId="36257" xr:uid="{00000000-0005-0000-0000-00006B800000}"/>
    <cellStyle name="Comma 4 3 4 3 3 2 3" xfId="36258" xr:uid="{00000000-0005-0000-0000-00006C800000}"/>
    <cellStyle name="Comma 4 3 4 3 3 2_OATT calc" xfId="36259" xr:uid="{00000000-0005-0000-0000-00006D800000}"/>
    <cellStyle name="Comma 4 3 4 3 3 3" xfId="36260" xr:uid="{00000000-0005-0000-0000-00006E800000}"/>
    <cellStyle name="Comma 4 3 4 3 3 4" xfId="36261" xr:uid="{00000000-0005-0000-0000-00006F800000}"/>
    <cellStyle name="Comma 4 3 4 3 3_OATT calc" xfId="36262" xr:uid="{00000000-0005-0000-0000-000070800000}"/>
    <cellStyle name="Comma 4 3 4 3 4" xfId="36263" xr:uid="{00000000-0005-0000-0000-000071800000}"/>
    <cellStyle name="Comma 4 3 4 3 4 2" xfId="36264" xr:uid="{00000000-0005-0000-0000-000072800000}"/>
    <cellStyle name="Comma 4 3 4 3 4 3" xfId="36265" xr:uid="{00000000-0005-0000-0000-000073800000}"/>
    <cellStyle name="Comma 4 3 4 3 4_OATT calc" xfId="36266" xr:uid="{00000000-0005-0000-0000-000074800000}"/>
    <cellStyle name="Comma 4 3 4 3 5" xfId="36267" xr:uid="{00000000-0005-0000-0000-000075800000}"/>
    <cellStyle name="Comma 4 3 4 3 6" xfId="36268" xr:uid="{00000000-0005-0000-0000-000076800000}"/>
    <cellStyle name="Comma 4 3 4 3 7" xfId="36269" xr:uid="{00000000-0005-0000-0000-000077800000}"/>
    <cellStyle name="Comma 4 3 4 3 8" xfId="36270" xr:uid="{00000000-0005-0000-0000-000078800000}"/>
    <cellStyle name="Comma 4 3 4 3 9" xfId="36271" xr:uid="{00000000-0005-0000-0000-000079800000}"/>
    <cellStyle name="Comma 4 3 4 3_OATT calc" xfId="36272" xr:uid="{00000000-0005-0000-0000-00007A800000}"/>
    <cellStyle name="Comma 4 3 4 4" xfId="5301" xr:uid="{00000000-0005-0000-0000-00007B800000}"/>
    <cellStyle name="Comma 4 3 4 4 2" xfId="36273" xr:uid="{00000000-0005-0000-0000-00007C800000}"/>
    <cellStyle name="Comma 4 3 4 4 2 2" xfId="36274" xr:uid="{00000000-0005-0000-0000-00007D800000}"/>
    <cellStyle name="Comma 4 3 4 4 2 3" xfId="36275" xr:uid="{00000000-0005-0000-0000-00007E800000}"/>
    <cellStyle name="Comma 4 3 4 4 2_OATT calc" xfId="36276" xr:uid="{00000000-0005-0000-0000-00007F800000}"/>
    <cellStyle name="Comma 4 3 4 4 3" xfId="36277" xr:uid="{00000000-0005-0000-0000-000080800000}"/>
    <cellStyle name="Comma 4 3 4 4 4" xfId="36278" xr:uid="{00000000-0005-0000-0000-000081800000}"/>
    <cellStyle name="Comma 4 3 4 4 5" xfId="36279" xr:uid="{00000000-0005-0000-0000-000082800000}"/>
    <cellStyle name="Comma 4 3 4 4_OATT calc" xfId="36280" xr:uid="{00000000-0005-0000-0000-000083800000}"/>
    <cellStyle name="Comma 4 3 4 5" xfId="36281" xr:uid="{00000000-0005-0000-0000-000084800000}"/>
    <cellStyle name="Comma 4 3 4 5 2" xfId="36282" xr:uid="{00000000-0005-0000-0000-000085800000}"/>
    <cellStyle name="Comma 4 3 4 5 2 2" xfId="36283" xr:uid="{00000000-0005-0000-0000-000086800000}"/>
    <cellStyle name="Comma 4 3 4 5 2 3" xfId="36284" xr:uid="{00000000-0005-0000-0000-000087800000}"/>
    <cellStyle name="Comma 4 3 4 5 2_OATT calc" xfId="36285" xr:uid="{00000000-0005-0000-0000-000088800000}"/>
    <cellStyle name="Comma 4 3 4 5 3" xfId="36286" xr:uid="{00000000-0005-0000-0000-000089800000}"/>
    <cellStyle name="Comma 4 3 4 5 4" xfId="36287" xr:uid="{00000000-0005-0000-0000-00008A800000}"/>
    <cellStyle name="Comma 4 3 4 5_OATT calc" xfId="36288" xr:uid="{00000000-0005-0000-0000-00008B800000}"/>
    <cellStyle name="Comma 4 3 4 6" xfId="36289" xr:uid="{00000000-0005-0000-0000-00008C800000}"/>
    <cellStyle name="Comma 4 3 4 6 2" xfId="36290" xr:uid="{00000000-0005-0000-0000-00008D800000}"/>
    <cellStyle name="Comma 4 3 4 6 3" xfId="36291" xr:uid="{00000000-0005-0000-0000-00008E800000}"/>
    <cellStyle name="Comma 4 3 4 6_OATT calc" xfId="36292" xr:uid="{00000000-0005-0000-0000-00008F800000}"/>
    <cellStyle name="Comma 4 3 4 7" xfId="36293" xr:uid="{00000000-0005-0000-0000-000090800000}"/>
    <cellStyle name="Comma 4 3 4 8" xfId="36294" xr:uid="{00000000-0005-0000-0000-000091800000}"/>
    <cellStyle name="Comma 4 3 4 9" xfId="36295" xr:uid="{00000000-0005-0000-0000-000092800000}"/>
    <cellStyle name="Comma 4 3 4_OATT calc" xfId="36296" xr:uid="{00000000-0005-0000-0000-000093800000}"/>
    <cellStyle name="Comma 4 3 5" xfId="3295" xr:uid="{00000000-0005-0000-0000-000094800000}"/>
    <cellStyle name="Comma 4 3 5 10" xfId="36297" xr:uid="{00000000-0005-0000-0000-000095800000}"/>
    <cellStyle name="Comma 4 3 5 11" xfId="36298" xr:uid="{00000000-0005-0000-0000-000096800000}"/>
    <cellStyle name="Comma 4 3 5 12" xfId="36299" xr:uid="{00000000-0005-0000-0000-000097800000}"/>
    <cellStyle name="Comma 4 3 5 2" xfId="3877" xr:uid="{00000000-0005-0000-0000-000098800000}"/>
    <cellStyle name="Comma 4 3 5 2 10" xfId="36300" xr:uid="{00000000-0005-0000-0000-000099800000}"/>
    <cellStyle name="Comma 4 3 5 2 11" xfId="36301" xr:uid="{00000000-0005-0000-0000-00009A800000}"/>
    <cellStyle name="Comma 4 3 5 2 2" xfId="4978" xr:uid="{00000000-0005-0000-0000-00009B800000}"/>
    <cellStyle name="Comma 4 3 5 2 2 10" xfId="36302" xr:uid="{00000000-0005-0000-0000-00009C800000}"/>
    <cellStyle name="Comma 4 3 5 2 2 11" xfId="36303" xr:uid="{00000000-0005-0000-0000-00009D800000}"/>
    <cellStyle name="Comma 4 3 5 2 2 2" xfId="36304" xr:uid="{00000000-0005-0000-0000-00009E800000}"/>
    <cellStyle name="Comma 4 3 5 2 2 2 2" xfId="36305" xr:uid="{00000000-0005-0000-0000-00009F800000}"/>
    <cellStyle name="Comma 4 3 5 2 2 2 2 2" xfId="36306" xr:uid="{00000000-0005-0000-0000-0000A0800000}"/>
    <cellStyle name="Comma 4 3 5 2 2 2 2 3" xfId="36307" xr:uid="{00000000-0005-0000-0000-0000A1800000}"/>
    <cellStyle name="Comma 4 3 5 2 2 2 2_OATT calc" xfId="36308" xr:uid="{00000000-0005-0000-0000-0000A2800000}"/>
    <cellStyle name="Comma 4 3 5 2 2 2 3" xfId="36309" xr:uid="{00000000-0005-0000-0000-0000A3800000}"/>
    <cellStyle name="Comma 4 3 5 2 2 2 4" xfId="36310" xr:uid="{00000000-0005-0000-0000-0000A4800000}"/>
    <cellStyle name="Comma 4 3 5 2 2 2 5" xfId="36311" xr:uid="{00000000-0005-0000-0000-0000A5800000}"/>
    <cellStyle name="Comma 4 3 5 2 2 2_OATT calc" xfId="36312" xr:uid="{00000000-0005-0000-0000-0000A6800000}"/>
    <cellStyle name="Comma 4 3 5 2 2 3" xfId="36313" xr:uid="{00000000-0005-0000-0000-0000A7800000}"/>
    <cellStyle name="Comma 4 3 5 2 2 3 2" xfId="36314" xr:uid="{00000000-0005-0000-0000-0000A8800000}"/>
    <cellStyle name="Comma 4 3 5 2 2 3 2 2" xfId="36315" xr:uid="{00000000-0005-0000-0000-0000A9800000}"/>
    <cellStyle name="Comma 4 3 5 2 2 3 2 3" xfId="36316" xr:uid="{00000000-0005-0000-0000-0000AA800000}"/>
    <cellStyle name="Comma 4 3 5 2 2 3 2_OATT calc" xfId="36317" xr:uid="{00000000-0005-0000-0000-0000AB800000}"/>
    <cellStyle name="Comma 4 3 5 2 2 3 3" xfId="36318" xr:uid="{00000000-0005-0000-0000-0000AC800000}"/>
    <cellStyle name="Comma 4 3 5 2 2 3 4" xfId="36319" xr:uid="{00000000-0005-0000-0000-0000AD800000}"/>
    <cellStyle name="Comma 4 3 5 2 2 3_OATT calc" xfId="36320" xr:uid="{00000000-0005-0000-0000-0000AE800000}"/>
    <cellStyle name="Comma 4 3 5 2 2 4" xfId="36321" xr:uid="{00000000-0005-0000-0000-0000AF800000}"/>
    <cellStyle name="Comma 4 3 5 2 2 4 2" xfId="36322" xr:uid="{00000000-0005-0000-0000-0000B0800000}"/>
    <cellStyle name="Comma 4 3 5 2 2 4 3" xfId="36323" xr:uid="{00000000-0005-0000-0000-0000B1800000}"/>
    <cellStyle name="Comma 4 3 5 2 2 4_OATT calc" xfId="36324" xr:uid="{00000000-0005-0000-0000-0000B2800000}"/>
    <cellStyle name="Comma 4 3 5 2 2 5" xfId="36325" xr:uid="{00000000-0005-0000-0000-0000B3800000}"/>
    <cellStyle name="Comma 4 3 5 2 2 6" xfId="36326" xr:uid="{00000000-0005-0000-0000-0000B4800000}"/>
    <cellStyle name="Comma 4 3 5 2 2 7" xfId="36327" xr:uid="{00000000-0005-0000-0000-0000B5800000}"/>
    <cellStyle name="Comma 4 3 5 2 2 8" xfId="36328" xr:uid="{00000000-0005-0000-0000-0000B6800000}"/>
    <cellStyle name="Comma 4 3 5 2 2 9" xfId="36329" xr:uid="{00000000-0005-0000-0000-0000B7800000}"/>
    <cellStyle name="Comma 4 3 5 2 2_OATT calc" xfId="36330" xr:uid="{00000000-0005-0000-0000-0000B8800000}"/>
    <cellStyle name="Comma 4 3 5 2 3" xfId="5933" xr:uid="{00000000-0005-0000-0000-0000B9800000}"/>
    <cellStyle name="Comma 4 3 5 2 3 2" xfId="36331" xr:uid="{00000000-0005-0000-0000-0000BA800000}"/>
    <cellStyle name="Comma 4 3 5 2 3 2 2" xfId="36332" xr:uid="{00000000-0005-0000-0000-0000BB800000}"/>
    <cellStyle name="Comma 4 3 5 2 3 2 3" xfId="36333" xr:uid="{00000000-0005-0000-0000-0000BC800000}"/>
    <cellStyle name="Comma 4 3 5 2 3 2_OATT calc" xfId="36334" xr:uid="{00000000-0005-0000-0000-0000BD800000}"/>
    <cellStyle name="Comma 4 3 5 2 3 3" xfId="36335" xr:uid="{00000000-0005-0000-0000-0000BE800000}"/>
    <cellStyle name="Comma 4 3 5 2 3 4" xfId="36336" xr:uid="{00000000-0005-0000-0000-0000BF800000}"/>
    <cellStyle name="Comma 4 3 5 2 3 5" xfId="36337" xr:uid="{00000000-0005-0000-0000-0000C0800000}"/>
    <cellStyle name="Comma 4 3 5 2 3_OATT calc" xfId="36338" xr:uid="{00000000-0005-0000-0000-0000C1800000}"/>
    <cellStyle name="Comma 4 3 5 2 4" xfId="36339" xr:uid="{00000000-0005-0000-0000-0000C2800000}"/>
    <cellStyle name="Comma 4 3 5 2 4 2" xfId="36340" xr:uid="{00000000-0005-0000-0000-0000C3800000}"/>
    <cellStyle name="Comma 4 3 5 2 4 2 2" xfId="36341" xr:uid="{00000000-0005-0000-0000-0000C4800000}"/>
    <cellStyle name="Comma 4 3 5 2 4 2 3" xfId="36342" xr:uid="{00000000-0005-0000-0000-0000C5800000}"/>
    <cellStyle name="Comma 4 3 5 2 4 2_OATT calc" xfId="36343" xr:uid="{00000000-0005-0000-0000-0000C6800000}"/>
    <cellStyle name="Comma 4 3 5 2 4 3" xfId="36344" xr:uid="{00000000-0005-0000-0000-0000C7800000}"/>
    <cellStyle name="Comma 4 3 5 2 4 4" xfId="36345" xr:uid="{00000000-0005-0000-0000-0000C8800000}"/>
    <cellStyle name="Comma 4 3 5 2 4_OATT calc" xfId="36346" xr:uid="{00000000-0005-0000-0000-0000C9800000}"/>
    <cellStyle name="Comma 4 3 5 2 5" xfId="36347" xr:uid="{00000000-0005-0000-0000-0000CA800000}"/>
    <cellStyle name="Comma 4 3 5 2 5 2" xfId="36348" xr:uid="{00000000-0005-0000-0000-0000CB800000}"/>
    <cellStyle name="Comma 4 3 5 2 5 3" xfId="36349" xr:uid="{00000000-0005-0000-0000-0000CC800000}"/>
    <cellStyle name="Comma 4 3 5 2 5_OATT calc" xfId="36350" xr:uid="{00000000-0005-0000-0000-0000CD800000}"/>
    <cellStyle name="Comma 4 3 5 2 6" xfId="36351" xr:uid="{00000000-0005-0000-0000-0000CE800000}"/>
    <cellStyle name="Comma 4 3 5 2 7" xfId="36352" xr:uid="{00000000-0005-0000-0000-0000CF800000}"/>
    <cellStyle name="Comma 4 3 5 2 8" xfId="36353" xr:uid="{00000000-0005-0000-0000-0000D0800000}"/>
    <cellStyle name="Comma 4 3 5 2 9" xfId="36354" xr:uid="{00000000-0005-0000-0000-0000D1800000}"/>
    <cellStyle name="Comma 4 3 5 2_OATT calc" xfId="36355" xr:uid="{00000000-0005-0000-0000-0000D2800000}"/>
    <cellStyle name="Comma 4 3 5 3" xfId="4560" xr:uid="{00000000-0005-0000-0000-0000D3800000}"/>
    <cellStyle name="Comma 4 3 5 3 10" xfId="36356" xr:uid="{00000000-0005-0000-0000-0000D4800000}"/>
    <cellStyle name="Comma 4 3 5 3 11" xfId="36357" xr:uid="{00000000-0005-0000-0000-0000D5800000}"/>
    <cellStyle name="Comma 4 3 5 3 2" xfId="36358" xr:uid="{00000000-0005-0000-0000-0000D6800000}"/>
    <cellStyle name="Comma 4 3 5 3 2 2" xfId="36359" xr:uid="{00000000-0005-0000-0000-0000D7800000}"/>
    <cellStyle name="Comma 4 3 5 3 2 2 2" xfId="36360" xr:uid="{00000000-0005-0000-0000-0000D8800000}"/>
    <cellStyle name="Comma 4 3 5 3 2 2 3" xfId="36361" xr:uid="{00000000-0005-0000-0000-0000D9800000}"/>
    <cellStyle name="Comma 4 3 5 3 2 2_OATT calc" xfId="36362" xr:uid="{00000000-0005-0000-0000-0000DA800000}"/>
    <cellStyle name="Comma 4 3 5 3 2 3" xfId="36363" xr:uid="{00000000-0005-0000-0000-0000DB800000}"/>
    <cellStyle name="Comma 4 3 5 3 2 4" xfId="36364" xr:uid="{00000000-0005-0000-0000-0000DC800000}"/>
    <cellStyle name="Comma 4 3 5 3 2 5" xfId="36365" xr:uid="{00000000-0005-0000-0000-0000DD800000}"/>
    <cellStyle name="Comma 4 3 5 3 2_OATT calc" xfId="36366" xr:uid="{00000000-0005-0000-0000-0000DE800000}"/>
    <cellStyle name="Comma 4 3 5 3 3" xfId="36367" xr:uid="{00000000-0005-0000-0000-0000DF800000}"/>
    <cellStyle name="Comma 4 3 5 3 3 2" xfId="36368" xr:uid="{00000000-0005-0000-0000-0000E0800000}"/>
    <cellStyle name="Comma 4 3 5 3 3 2 2" xfId="36369" xr:uid="{00000000-0005-0000-0000-0000E1800000}"/>
    <cellStyle name="Comma 4 3 5 3 3 2 3" xfId="36370" xr:uid="{00000000-0005-0000-0000-0000E2800000}"/>
    <cellStyle name="Comma 4 3 5 3 3 2_OATT calc" xfId="36371" xr:uid="{00000000-0005-0000-0000-0000E3800000}"/>
    <cellStyle name="Comma 4 3 5 3 3 3" xfId="36372" xr:uid="{00000000-0005-0000-0000-0000E4800000}"/>
    <cellStyle name="Comma 4 3 5 3 3 4" xfId="36373" xr:uid="{00000000-0005-0000-0000-0000E5800000}"/>
    <cellStyle name="Comma 4 3 5 3 3_OATT calc" xfId="36374" xr:uid="{00000000-0005-0000-0000-0000E6800000}"/>
    <cellStyle name="Comma 4 3 5 3 4" xfId="36375" xr:uid="{00000000-0005-0000-0000-0000E7800000}"/>
    <cellStyle name="Comma 4 3 5 3 4 2" xfId="36376" xr:uid="{00000000-0005-0000-0000-0000E8800000}"/>
    <cellStyle name="Comma 4 3 5 3 4 3" xfId="36377" xr:uid="{00000000-0005-0000-0000-0000E9800000}"/>
    <cellStyle name="Comma 4 3 5 3 4_OATT calc" xfId="36378" xr:uid="{00000000-0005-0000-0000-0000EA800000}"/>
    <cellStyle name="Comma 4 3 5 3 5" xfId="36379" xr:uid="{00000000-0005-0000-0000-0000EB800000}"/>
    <cellStyle name="Comma 4 3 5 3 6" xfId="36380" xr:uid="{00000000-0005-0000-0000-0000EC800000}"/>
    <cellStyle name="Comma 4 3 5 3 7" xfId="36381" xr:uid="{00000000-0005-0000-0000-0000ED800000}"/>
    <cellStyle name="Comma 4 3 5 3 8" xfId="36382" xr:uid="{00000000-0005-0000-0000-0000EE800000}"/>
    <cellStyle name="Comma 4 3 5 3 9" xfId="36383" xr:uid="{00000000-0005-0000-0000-0000EF800000}"/>
    <cellStyle name="Comma 4 3 5 3_OATT calc" xfId="36384" xr:uid="{00000000-0005-0000-0000-0000F0800000}"/>
    <cellStyle name="Comma 4 3 5 4" xfId="5460" xr:uid="{00000000-0005-0000-0000-0000F1800000}"/>
    <cellStyle name="Comma 4 3 5 4 2" xfId="36385" xr:uid="{00000000-0005-0000-0000-0000F2800000}"/>
    <cellStyle name="Comma 4 3 5 4 2 2" xfId="36386" xr:uid="{00000000-0005-0000-0000-0000F3800000}"/>
    <cellStyle name="Comma 4 3 5 4 2 3" xfId="36387" xr:uid="{00000000-0005-0000-0000-0000F4800000}"/>
    <cellStyle name="Comma 4 3 5 4 2_OATT calc" xfId="36388" xr:uid="{00000000-0005-0000-0000-0000F5800000}"/>
    <cellStyle name="Comma 4 3 5 4 3" xfId="36389" xr:uid="{00000000-0005-0000-0000-0000F6800000}"/>
    <cellStyle name="Comma 4 3 5 4 4" xfId="36390" xr:uid="{00000000-0005-0000-0000-0000F7800000}"/>
    <cellStyle name="Comma 4 3 5 4 5" xfId="36391" xr:uid="{00000000-0005-0000-0000-0000F8800000}"/>
    <cellStyle name="Comma 4 3 5 4_OATT calc" xfId="36392" xr:uid="{00000000-0005-0000-0000-0000F9800000}"/>
    <cellStyle name="Comma 4 3 5 5" xfId="36393" xr:uid="{00000000-0005-0000-0000-0000FA800000}"/>
    <cellStyle name="Comma 4 3 5 5 2" xfId="36394" xr:uid="{00000000-0005-0000-0000-0000FB800000}"/>
    <cellStyle name="Comma 4 3 5 5 2 2" xfId="36395" xr:uid="{00000000-0005-0000-0000-0000FC800000}"/>
    <cellStyle name="Comma 4 3 5 5 2 3" xfId="36396" xr:uid="{00000000-0005-0000-0000-0000FD800000}"/>
    <cellStyle name="Comma 4 3 5 5 2_OATT calc" xfId="36397" xr:uid="{00000000-0005-0000-0000-0000FE800000}"/>
    <cellStyle name="Comma 4 3 5 5 3" xfId="36398" xr:uid="{00000000-0005-0000-0000-0000FF800000}"/>
    <cellStyle name="Comma 4 3 5 5 4" xfId="36399" xr:uid="{00000000-0005-0000-0000-000000810000}"/>
    <cellStyle name="Comma 4 3 5 5_OATT calc" xfId="36400" xr:uid="{00000000-0005-0000-0000-000001810000}"/>
    <cellStyle name="Comma 4 3 5 6" xfId="36401" xr:uid="{00000000-0005-0000-0000-000002810000}"/>
    <cellStyle name="Comma 4 3 5 6 2" xfId="36402" xr:uid="{00000000-0005-0000-0000-000003810000}"/>
    <cellStyle name="Comma 4 3 5 6 3" xfId="36403" xr:uid="{00000000-0005-0000-0000-000004810000}"/>
    <cellStyle name="Comma 4 3 5 6_OATT calc" xfId="36404" xr:uid="{00000000-0005-0000-0000-000005810000}"/>
    <cellStyle name="Comma 4 3 5 7" xfId="36405" xr:uid="{00000000-0005-0000-0000-000006810000}"/>
    <cellStyle name="Comma 4 3 5 8" xfId="36406" xr:uid="{00000000-0005-0000-0000-000007810000}"/>
    <cellStyle name="Comma 4 3 5 9" xfId="36407" xr:uid="{00000000-0005-0000-0000-000008810000}"/>
    <cellStyle name="Comma 4 3 5_OATT calc" xfId="36408" xr:uid="{00000000-0005-0000-0000-000009810000}"/>
    <cellStyle name="Comma 4 3 6" xfId="3023" xr:uid="{00000000-0005-0000-0000-00000A810000}"/>
    <cellStyle name="Comma 4 3 6 10" xfId="36409" xr:uid="{00000000-0005-0000-0000-00000B810000}"/>
    <cellStyle name="Comma 4 3 6 11" xfId="36410" xr:uid="{00000000-0005-0000-0000-00000C810000}"/>
    <cellStyle name="Comma 4 3 6 2" xfId="4291" xr:uid="{00000000-0005-0000-0000-00000D810000}"/>
    <cellStyle name="Comma 4 3 6 2 10" xfId="36411" xr:uid="{00000000-0005-0000-0000-00000E810000}"/>
    <cellStyle name="Comma 4 3 6 2 11" xfId="36412" xr:uid="{00000000-0005-0000-0000-00000F810000}"/>
    <cellStyle name="Comma 4 3 6 2 2" xfId="36413" xr:uid="{00000000-0005-0000-0000-000010810000}"/>
    <cellStyle name="Comma 4 3 6 2 2 2" xfId="36414" xr:uid="{00000000-0005-0000-0000-000011810000}"/>
    <cellStyle name="Comma 4 3 6 2 2 2 2" xfId="36415" xr:uid="{00000000-0005-0000-0000-000012810000}"/>
    <cellStyle name="Comma 4 3 6 2 2 2 3" xfId="36416" xr:uid="{00000000-0005-0000-0000-000013810000}"/>
    <cellStyle name="Comma 4 3 6 2 2 2_OATT calc" xfId="36417" xr:uid="{00000000-0005-0000-0000-000014810000}"/>
    <cellStyle name="Comma 4 3 6 2 2 3" xfId="36418" xr:uid="{00000000-0005-0000-0000-000015810000}"/>
    <cellStyle name="Comma 4 3 6 2 2 4" xfId="36419" xr:uid="{00000000-0005-0000-0000-000016810000}"/>
    <cellStyle name="Comma 4 3 6 2 2 5" xfId="36420" xr:uid="{00000000-0005-0000-0000-000017810000}"/>
    <cellStyle name="Comma 4 3 6 2 2_OATT calc" xfId="36421" xr:uid="{00000000-0005-0000-0000-000018810000}"/>
    <cellStyle name="Comma 4 3 6 2 3" xfId="36422" xr:uid="{00000000-0005-0000-0000-000019810000}"/>
    <cellStyle name="Comma 4 3 6 2 3 2" xfId="36423" xr:uid="{00000000-0005-0000-0000-00001A810000}"/>
    <cellStyle name="Comma 4 3 6 2 3 2 2" xfId="36424" xr:uid="{00000000-0005-0000-0000-00001B810000}"/>
    <cellStyle name="Comma 4 3 6 2 3 2 3" xfId="36425" xr:uid="{00000000-0005-0000-0000-00001C810000}"/>
    <cellStyle name="Comma 4 3 6 2 3 2_OATT calc" xfId="36426" xr:uid="{00000000-0005-0000-0000-00001D810000}"/>
    <cellStyle name="Comma 4 3 6 2 3 3" xfId="36427" xr:uid="{00000000-0005-0000-0000-00001E810000}"/>
    <cellStyle name="Comma 4 3 6 2 3 4" xfId="36428" xr:uid="{00000000-0005-0000-0000-00001F810000}"/>
    <cellStyle name="Comma 4 3 6 2 3_OATT calc" xfId="36429" xr:uid="{00000000-0005-0000-0000-000020810000}"/>
    <cellStyle name="Comma 4 3 6 2 4" xfId="36430" xr:uid="{00000000-0005-0000-0000-000021810000}"/>
    <cellStyle name="Comma 4 3 6 2 4 2" xfId="36431" xr:uid="{00000000-0005-0000-0000-000022810000}"/>
    <cellStyle name="Comma 4 3 6 2 4 3" xfId="36432" xr:uid="{00000000-0005-0000-0000-000023810000}"/>
    <cellStyle name="Comma 4 3 6 2 4_OATT calc" xfId="36433" xr:uid="{00000000-0005-0000-0000-000024810000}"/>
    <cellStyle name="Comma 4 3 6 2 5" xfId="36434" xr:uid="{00000000-0005-0000-0000-000025810000}"/>
    <cellStyle name="Comma 4 3 6 2 6" xfId="36435" xr:uid="{00000000-0005-0000-0000-000026810000}"/>
    <cellStyle name="Comma 4 3 6 2 7" xfId="36436" xr:uid="{00000000-0005-0000-0000-000027810000}"/>
    <cellStyle name="Comma 4 3 6 2 8" xfId="36437" xr:uid="{00000000-0005-0000-0000-000028810000}"/>
    <cellStyle name="Comma 4 3 6 2 9" xfId="36438" xr:uid="{00000000-0005-0000-0000-000029810000}"/>
    <cellStyle name="Comma 4 3 6 2_OATT calc" xfId="36439" xr:uid="{00000000-0005-0000-0000-00002A810000}"/>
    <cellStyle name="Comma 4 3 6 3" xfId="5191" xr:uid="{00000000-0005-0000-0000-00002B810000}"/>
    <cellStyle name="Comma 4 3 6 3 2" xfId="36440" xr:uid="{00000000-0005-0000-0000-00002C810000}"/>
    <cellStyle name="Comma 4 3 6 3 2 2" xfId="36441" xr:uid="{00000000-0005-0000-0000-00002D810000}"/>
    <cellStyle name="Comma 4 3 6 3 2 3" xfId="36442" xr:uid="{00000000-0005-0000-0000-00002E810000}"/>
    <cellStyle name="Comma 4 3 6 3 2_OATT calc" xfId="36443" xr:uid="{00000000-0005-0000-0000-00002F810000}"/>
    <cellStyle name="Comma 4 3 6 3 3" xfId="36444" xr:uid="{00000000-0005-0000-0000-000030810000}"/>
    <cellStyle name="Comma 4 3 6 3 4" xfId="36445" xr:uid="{00000000-0005-0000-0000-000031810000}"/>
    <cellStyle name="Comma 4 3 6 3 5" xfId="36446" xr:uid="{00000000-0005-0000-0000-000032810000}"/>
    <cellStyle name="Comma 4 3 6 3_OATT calc" xfId="36447" xr:uid="{00000000-0005-0000-0000-000033810000}"/>
    <cellStyle name="Comma 4 3 6 4" xfId="36448" xr:uid="{00000000-0005-0000-0000-000034810000}"/>
    <cellStyle name="Comma 4 3 6 4 2" xfId="36449" xr:uid="{00000000-0005-0000-0000-000035810000}"/>
    <cellStyle name="Comma 4 3 6 4 2 2" xfId="36450" xr:uid="{00000000-0005-0000-0000-000036810000}"/>
    <cellStyle name="Comma 4 3 6 4 2 3" xfId="36451" xr:uid="{00000000-0005-0000-0000-000037810000}"/>
    <cellStyle name="Comma 4 3 6 4 2_OATT calc" xfId="36452" xr:uid="{00000000-0005-0000-0000-000038810000}"/>
    <cellStyle name="Comma 4 3 6 4 3" xfId="36453" xr:uid="{00000000-0005-0000-0000-000039810000}"/>
    <cellStyle name="Comma 4 3 6 4 4" xfId="36454" xr:uid="{00000000-0005-0000-0000-00003A810000}"/>
    <cellStyle name="Comma 4 3 6 4_OATT calc" xfId="36455" xr:uid="{00000000-0005-0000-0000-00003B810000}"/>
    <cellStyle name="Comma 4 3 6 5" xfId="36456" xr:uid="{00000000-0005-0000-0000-00003C810000}"/>
    <cellStyle name="Comma 4 3 6 5 2" xfId="36457" xr:uid="{00000000-0005-0000-0000-00003D810000}"/>
    <cellStyle name="Comma 4 3 6 5 3" xfId="36458" xr:uid="{00000000-0005-0000-0000-00003E810000}"/>
    <cellStyle name="Comma 4 3 6 5_OATT calc" xfId="36459" xr:uid="{00000000-0005-0000-0000-00003F810000}"/>
    <cellStyle name="Comma 4 3 6 6" xfId="36460" xr:uid="{00000000-0005-0000-0000-000040810000}"/>
    <cellStyle name="Comma 4 3 6 7" xfId="36461" xr:uid="{00000000-0005-0000-0000-000041810000}"/>
    <cellStyle name="Comma 4 3 6 8" xfId="36462" xr:uid="{00000000-0005-0000-0000-000042810000}"/>
    <cellStyle name="Comma 4 3 6 9" xfId="36463" xr:uid="{00000000-0005-0000-0000-000043810000}"/>
    <cellStyle name="Comma 4 3 6_OATT calc" xfId="36464" xr:uid="{00000000-0005-0000-0000-000044810000}"/>
    <cellStyle name="Comma 4 3 7" xfId="3470" xr:uid="{00000000-0005-0000-0000-000045810000}"/>
    <cellStyle name="Comma 4 3 7 2" xfId="36465" xr:uid="{00000000-0005-0000-0000-000046810000}"/>
    <cellStyle name="Comma 4 3 8" xfId="36466" xr:uid="{00000000-0005-0000-0000-000047810000}"/>
    <cellStyle name="Comma 4 3 8 2" xfId="36467" xr:uid="{00000000-0005-0000-0000-000048810000}"/>
    <cellStyle name="Comma 4 3 8 2 2" xfId="36468" xr:uid="{00000000-0005-0000-0000-000049810000}"/>
    <cellStyle name="Comma 4 3 8 2 3" xfId="36469" xr:uid="{00000000-0005-0000-0000-00004A810000}"/>
    <cellStyle name="Comma 4 3 8 2_OATT calc" xfId="36470" xr:uid="{00000000-0005-0000-0000-00004B810000}"/>
    <cellStyle name="Comma 4 3 8 3" xfId="36471" xr:uid="{00000000-0005-0000-0000-00004C810000}"/>
    <cellStyle name="Comma 4 3 8 4" xfId="36472" xr:uid="{00000000-0005-0000-0000-00004D810000}"/>
    <cellStyle name="Comma 4 3 8 5" xfId="36473" xr:uid="{00000000-0005-0000-0000-00004E810000}"/>
    <cellStyle name="Comma 4 3 8_OATT calc" xfId="36474" xr:uid="{00000000-0005-0000-0000-00004F810000}"/>
    <cellStyle name="Comma 4 3 9" xfId="36475" xr:uid="{00000000-0005-0000-0000-000050810000}"/>
    <cellStyle name="Comma 4 3 9 2" xfId="36476" xr:uid="{00000000-0005-0000-0000-000051810000}"/>
    <cellStyle name="Comma 4 3 9 2 2" xfId="36477" xr:uid="{00000000-0005-0000-0000-000052810000}"/>
    <cellStyle name="Comma 4 3 9 2 3" xfId="36478" xr:uid="{00000000-0005-0000-0000-000053810000}"/>
    <cellStyle name="Comma 4 3 9 2_OATT calc" xfId="36479" xr:uid="{00000000-0005-0000-0000-000054810000}"/>
    <cellStyle name="Comma 4 3 9 3" xfId="36480" xr:uid="{00000000-0005-0000-0000-000055810000}"/>
    <cellStyle name="Comma 4 3 9 4" xfId="36481" xr:uid="{00000000-0005-0000-0000-000056810000}"/>
    <cellStyle name="Comma 4 3 9_OATT calc" xfId="36482" xr:uid="{00000000-0005-0000-0000-000057810000}"/>
    <cellStyle name="Comma 4 3_OATT calc" xfId="36483" xr:uid="{00000000-0005-0000-0000-000058810000}"/>
    <cellStyle name="Comma 4 4" xfId="917" xr:uid="{00000000-0005-0000-0000-000059810000}"/>
    <cellStyle name="Comma 4 4 10" xfId="36484" xr:uid="{00000000-0005-0000-0000-00005A810000}"/>
    <cellStyle name="Comma 4 4 10 2" xfId="36485" xr:uid="{00000000-0005-0000-0000-00005B810000}"/>
    <cellStyle name="Comma 4 4 10 3" xfId="36486" xr:uid="{00000000-0005-0000-0000-00005C810000}"/>
    <cellStyle name="Comma 4 4 10_OATT calc" xfId="36487" xr:uid="{00000000-0005-0000-0000-00005D810000}"/>
    <cellStyle name="Comma 4 4 11" xfId="36488" xr:uid="{00000000-0005-0000-0000-00005E810000}"/>
    <cellStyle name="Comma 4 4 12" xfId="36489" xr:uid="{00000000-0005-0000-0000-00005F810000}"/>
    <cellStyle name="Comma 4 4 13" xfId="36490" xr:uid="{00000000-0005-0000-0000-000060810000}"/>
    <cellStyle name="Comma 4 4 14" xfId="36491" xr:uid="{00000000-0005-0000-0000-000061810000}"/>
    <cellStyle name="Comma 4 4 15" xfId="36492" xr:uid="{00000000-0005-0000-0000-000062810000}"/>
    <cellStyle name="Comma 4 4 16" xfId="36493" xr:uid="{00000000-0005-0000-0000-000063810000}"/>
    <cellStyle name="Comma 4 4 17" xfId="36494" xr:uid="{00000000-0005-0000-0000-000064810000}"/>
    <cellStyle name="Comma 4 4 2" xfId="918" xr:uid="{00000000-0005-0000-0000-000065810000}"/>
    <cellStyle name="Comma 4 4 2 10" xfId="36495" xr:uid="{00000000-0005-0000-0000-000066810000}"/>
    <cellStyle name="Comma 4 4 2 11" xfId="36496" xr:uid="{00000000-0005-0000-0000-000067810000}"/>
    <cellStyle name="Comma 4 4 2 12" xfId="36497" xr:uid="{00000000-0005-0000-0000-000068810000}"/>
    <cellStyle name="Comma 4 4 2 13" xfId="36498" xr:uid="{00000000-0005-0000-0000-000069810000}"/>
    <cellStyle name="Comma 4 4 2 14" xfId="36499" xr:uid="{00000000-0005-0000-0000-00006A810000}"/>
    <cellStyle name="Comma 4 4 2 2" xfId="3231" xr:uid="{00000000-0005-0000-0000-00006B810000}"/>
    <cellStyle name="Comma 4 4 2 2 10" xfId="36500" xr:uid="{00000000-0005-0000-0000-00006C810000}"/>
    <cellStyle name="Comma 4 4 2 2 11" xfId="36501" xr:uid="{00000000-0005-0000-0000-00006D810000}"/>
    <cellStyle name="Comma 4 4 2 2 12" xfId="36502" xr:uid="{00000000-0005-0000-0000-00006E810000}"/>
    <cellStyle name="Comma 4 4 2 2 2" xfId="3817" xr:uid="{00000000-0005-0000-0000-00006F810000}"/>
    <cellStyle name="Comma 4 4 2 2 2 10" xfId="36503" xr:uid="{00000000-0005-0000-0000-000070810000}"/>
    <cellStyle name="Comma 4 4 2 2 2 11" xfId="36504" xr:uid="{00000000-0005-0000-0000-000071810000}"/>
    <cellStyle name="Comma 4 4 2 2 2 2" xfId="4919" xr:uid="{00000000-0005-0000-0000-000072810000}"/>
    <cellStyle name="Comma 4 4 2 2 2 2 10" xfId="36505" xr:uid="{00000000-0005-0000-0000-000073810000}"/>
    <cellStyle name="Comma 4 4 2 2 2 2 11" xfId="36506" xr:uid="{00000000-0005-0000-0000-000074810000}"/>
    <cellStyle name="Comma 4 4 2 2 2 2 2" xfId="36507" xr:uid="{00000000-0005-0000-0000-000075810000}"/>
    <cellStyle name="Comma 4 4 2 2 2 2 2 2" xfId="36508" xr:uid="{00000000-0005-0000-0000-000076810000}"/>
    <cellStyle name="Comma 4 4 2 2 2 2 2 2 2" xfId="36509" xr:uid="{00000000-0005-0000-0000-000077810000}"/>
    <cellStyle name="Comma 4 4 2 2 2 2 2 2 3" xfId="36510" xr:uid="{00000000-0005-0000-0000-000078810000}"/>
    <cellStyle name="Comma 4 4 2 2 2 2 2 2_OATT calc" xfId="36511" xr:uid="{00000000-0005-0000-0000-000079810000}"/>
    <cellStyle name="Comma 4 4 2 2 2 2 2 3" xfId="36512" xr:uid="{00000000-0005-0000-0000-00007A810000}"/>
    <cellStyle name="Comma 4 4 2 2 2 2 2 4" xfId="36513" xr:uid="{00000000-0005-0000-0000-00007B810000}"/>
    <cellStyle name="Comma 4 4 2 2 2 2 2 5" xfId="36514" xr:uid="{00000000-0005-0000-0000-00007C810000}"/>
    <cellStyle name="Comma 4 4 2 2 2 2 2_OATT calc" xfId="36515" xr:uid="{00000000-0005-0000-0000-00007D810000}"/>
    <cellStyle name="Comma 4 4 2 2 2 2 3" xfId="36516" xr:uid="{00000000-0005-0000-0000-00007E810000}"/>
    <cellStyle name="Comma 4 4 2 2 2 2 3 2" xfId="36517" xr:uid="{00000000-0005-0000-0000-00007F810000}"/>
    <cellStyle name="Comma 4 4 2 2 2 2 3 2 2" xfId="36518" xr:uid="{00000000-0005-0000-0000-000080810000}"/>
    <cellStyle name="Comma 4 4 2 2 2 2 3 2 3" xfId="36519" xr:uid="{00000000-0005-0000-0000-000081810000}"/>
    <cellStyle name="Comma 4 4 2 2 2 2 3 2_OATT calc" xfId="36520" xr:uid="{00000000-0005-0000-0000-000082810000}"/>
    <cellStyle name="Comma 4 4 2 2 2 2 3 3" xfId="36521" xr:uid="{00000000-0005-0000-0000-000083810000}"/>
    <cellStyle name="Comma 4 4 2 2 2 2 3 4" xfId="36522" xr:uid="{00000000-0005-0000-0000-000084810000}"/>
    <cellStyle name="Comma 4 4 2 2 2 2 3_OATT calc" xfId="36523" xr:uid="{00000000-0005-0000-0000-000085810000}"/>
    <cellStyle name="Comma 4 4 2 2 2 2 4" xfId="36524" xr:uid="{00000000-0005-0000-0000-000086810000}"/>
    <cellStyle name="Comma 4 4 2 2 2 2 4 2" xfId="36525" xr:uid="{00000000-0005-0000-0000-000087810000}"/>
    <cellStyle name="Comma 4 4 2 2 2 2 4 3" xfId="36526" xr:uid="{00000000-0005-0000-0000-000088810000}"/>
    <cellStyle name="Comma 4 4 2 2 2 2 4_OATT calc" xfId="36527" xr:uid="{00000000-0005-0000-0000-000089810000}"/>
    <cellStyle name="Comma 4 4 2 2 2 2 5" xfId="36528" xr:uid="{00000000-0005-0000-0000-00008A810000}"/>
    <cellStyle name="Comma 4 4 2 2 2 2 6" xfId="36529" xr:uid="{00000000-0005-0000-0000-00008B810000}"/>
    <cellStyle name="Comma 4 4 2 2 2 2 7" xfId="36530" xr:uid="{00000000-0005-0000-0000-00008C810000}"/>
    <cellStyle name="Comma 4 4 2 2 2 2 8" xfId="36531" xr:uid="{00000000-0005-0000-0000-00008D810000}"/>
    <cellStyle name="Comma 4 4 2 2 2 2 9" xfId="36532" xr:uid="{00000000-0005-0000-0000-00008E810000}"/>
    <cellStyle name="Comma 4 4 2 2 2 2_OATT calc" xfId="36533" xr:uid="{00000000-0005-0000-0000-00008F810000}"/>
    <cellStyle name="Comma 4 4 2 2 2 3" xfId="5875" xr:uid="{00000000-0005-0000-0000-000090810000}"/>
    <cellStyle name="Comma 4 4 2 2 2 3 2" xfId="36534" xr:uid="{00000000-0005-0000-0000-000091810000}"/>
    <cellStyle name="Comma 4 4 2 2 2 3 2 2" xfId="36535" xr:uid="{00000000-0005-0000-0000-000092810000}"/>
    <cellStyle name="Comma 4 4 2 2 2 3 2 3" xfId="36536" xr:uid="{00000000-0005-0000-0000-000093810000}"/>
    <cellStyle name="Comma 4 4 2 2 2 3 2_OATT calc" xfId="36537" xr:uid="{00000000-0005-0000-0000-000094810000}"/>
    <cellStyle name="Comma 4 4 2 2 2 3 3" xfId="36538" xr:uid="{00000000-0005-0000-0000-000095810000}"/>
    <cellStyle name="Comma 4 4 2 2 2 3 4" xfId="36539" xr:uid="{00000000-0005-0000-0000-000096810000}"/>
    <cellStyle name="Comma 4 4 2 2 2 3 5" xfId="36540" xr:uid="{00000000-0005-0000-0000-000097810000}"/>
    <cellStyle name="Comma 4 4 2 2 2 3_OATT calc" xfId="36541" xr:uid="{00000000-0005-0000-0000-000098810000}"/>
    <cellStyle name="Comma 4 4 2 2 2 4" xfId="36542" xr:uid="{00000000-0005-0000-0000-000099810000}"/>
    <cellStyle name="Comma 4 4 2 2 2 4 2" xfId="36543" xr:uid="{00000000-0005-0000-0000-00009A810000}"/>
    <cellStyle name="Comma 4 4 2 2 2 4 2 2" xfId="36544" xr:uid="{00000000-0005-0000-0000-00009B810000}"/>
    <cellStyle name="Comma 4 4 2 2 2 4 2 3" xfId="36545" xr:uid="{00000000-0005-0000-0000-00009C810000}"/>
    <cellStyle name="Comma 4 4 2 2 2 4 2_OATT calc" xfId="36546" xr:uid="{00000000-0005-0000-0000-00009D810000}"/>
    <cellStyle name="Comma 4 4 2 2 2 4 3" xfId="36547" xr:uid="{00000000-0005-0000-0000-00009E810000}"/>
    <cellStyle name="Comma 4 4 2 2 2 4 4" xfId="36548" xr:uid="{00000000-0005-0000-0000-00009F810000}"/>
    <cellStyle name="Comma 4 4 2 2 2 4_OATT calc" xfId="36549" xr:uid="{00000000-0005-0000-0000-0000A0810000}"/>
    <cellStyle name="Comma 4 4 2 2 2 5" xfId="36550" xr:uid="{00000000-0005-0000-0000-0000A1810000}"/>
    <cellStyle name="Comma 4 4 2 2 2 5 2" xfId="36551" xr:uid="{00000000-0005-0000-0000-0000A2810000}"/>
    <cellStyle name="Comma 4 4 2 2 2 5 3" xfId="36552" xr:uid="{00000000-0005-0000-0000-0000A3810000}"/>
    <cellStyle name="Comma 4 4 2 2 2 5_OATT calc" xfId="36553" xr:uid="{00000000-0005-0000-0000-0000A4810000}"/>
    <cellStyle name="Comma 4 4 2 2 2 6" xfId="36554" xr:uid="{00000000-0005-0000-0000-0000A5810000}"/>
    <cellStyle name="Comma 4 4 2 2 2 7" xfId="36555" xr:uid="{00000000-0005-0000-0000-0000A6810000}"/>
    <cellStyle name="Comma 4 4 2 2 2 8" xfId="36556" xr:uid="{00000000-0005-0000-0000-0000A7810000}"/>
    <cellStyle name="Comma 4 4 2 2 2 9" xfId="36557" xr:uid="{00000000-0005-0000-0000-0000A8810000}"/>
    <cellStyle name="Comma 4 4 2 2 2_OATT calc" xfId="36558" xr:uid="{00000000-0005-0000-0000-0000A9810000}"/>
    <cellStyle name="Comma 4 4 2 2 3" xfId="4501" xr:uid="{00000000-0005-0000-0000-0000AA810000}"/>
    <cellStyle name="Comma 4 4 2 2 3 10" xfId="36559" xr:uid="{00000000-0005-0000-0000-0000AB810000}"/>
    <cellStyle name="Comma 4 4 2 2 3 11" xfId="36560" xr:uid="{00000000-0005-0000-0000-0000AC810000}"/>
    <cellStyle name="Comma 4 4 2 2 3 2" xfId="36561" xr:uid="{00000000-0005-0000-0000-0000AD810000}"/>
    <cellStyle name="Comma 4 4 2 2 3 2 2" xfId="36562" xr:uid="{00000000-0005-0000-0000-0000AE810000}"/>
    <cellStyle name="Comma 4 4 2 2 3 2 2 2" xfId="36563" xr:uid="{00000000-0005-0000-0000-0000AF810000}"/>
    <cellStyle name="Comma 4 4 2 2 3 2 2 3" xfId="36564" xr:uid="{00000000-0005-0000-0000-0000B0810000}"/>
    <cellStyle name="Comma 4 4 2 2 3 2 2_OATT calc" xfId="36565" xr:uid="{00000000-0005-0000-0000-0000B1810000}"/>
    <cellStyle name="Comma 4 4 2 2 3 2 3" xfId="36566" xr:uid="{00000000-0005-0000-0000-0000B2810000}"/>
    <cellStyle name="Comma 4 4 2 2 3 2 4" xfId="36567" xr:uid="{00000000-0005-0000-0000-0000B3810000}"/>
    <cellStyle name="Comma 4 4 2 2 3 2 5" xfId="36568" xr:uid="{00000000-0005-0000-0000-0000B4810000}"/>
    <cellStyle name="Comma 4 4 2 2 3 2_OATT calc" xfId="36569" xr:uid="{00000000-0005-0000-0000-0000B5810000}"/>
    <cellStyle name="Comma 4 4 2 2 3 3" xfId="36570" xr:uid="{00000000-0005-0000-0000-0000B6810000}"/>
    <cellStyle name="Comma 4 4 2 2 3 3 2" xfId="36571" xr:uid="{00000000-0005-0000-0000-0000B7810000}"/>
    <cellStyle name="Comma 4 4 2 2 3 3 2 2" xfId="36572" xr:uid="{00000000-0005-0000-0000-0000B8810000}"/>
    <cellStyle name="Comma 4 4 2 2 3 3 2 3" xfId="36573" xr:uid="{00000000-0005-0000-0000-0000B9810000}"/>
    <cellStyle name="Comma 4 4 2 2 3 3 2_OATT calc" xfId="36574" xr:uid="{00000000-0005-0000-0000-0000BA810000}"/>
    <cellStyle name="Comma 4 4 2 2 3 3 3" xfId="36575" xr:uid="{00000000-0005-0000-0000-0000BB810000}"/>
    <cellStyle name="Comma 4 4 2 2 3 3 4" xfId="36576" xr:uid="{00000000-0005-0000-0000-0000BC810000}"/>
    <cellStyle name="Comma 4 4 2 2 3 3_OATT calc" xfId="36577" xr:uid="{00000000-0005-0000-0000-0000BD810000}"/>
    <cellStyle name="Comma 4 4 2 2 3 4" xfId="36578" xr:uid="{00000000-0005-0000-0000-0000BE810000}"/>
    <cellStyle name="Comma 4 4 2 2 3 4 2" xfId="36579" xr:uid="{00000000-0005-0000-0000-0000BF810000}"/>
    <cellStyle name="Comma 4 4 2 2 3 4 3" xfId="36580" xr:uid="{00000000-0005-0000-0000-0000C0810000}"/>
    <cellStyle name="Comma 4 4 2 2 3 4_OATT calc" xfId="36581" xr:uid="{00000000-0005-0000-0000-0000C1810000}"/>
    <cellStyle name="Comma 4 4 2 2 3 5" xfId="36582" xr:uid="{00000000-0005-0000-0000-0000C2810000}"/>
    <cellStyle name="Comma 4 4 2 2 3 6" xfId="36583" xr:uid="{00000000-0005-0000-0000-0000C3810000}"/>
    <cellStyle name="Comma 4 4 2 2 3 7" xfId="36584" xr:uid="{00000000-0005-0000-0000-0000C4810000}"/>
    <cellStyle name="Comma 4 4 2 2 3 8" xfId="36585" xr:uid="{00000000-0005-0000-0000-0000C5810000}"/>
    <cellStyle name="Comma 4 4 2 2 3 9" xfId="36586" xr:uid="{00000000-0005-0000-0000-0000C6810000}"/>
    <cellStyle name="Comma 4 4 2 2 3_OATT calc" xfId="36587" xr:uid="{00000000-0005-0000-0000-0000C7810000}"/>
    <cellStyle name="Comma 4 4 2 2 4" xfId="5401" xr:uid="{00000000-0005-0000-0000-0000C8810000}"/>
    <cellStyle name="Comma 4 4 2 2 4 2" xfId="36588" xr:uid="{00000000-0005-0000-0000-0000C9810000}"/>
    <cellStyle name="Comma 4 4 2 2 4 2 2" xfId="36589" xr:uid="{00000000-0005-0000-0000-0000CA810000}"/>
    <cellStyle name="Comma 4 4 2 2 4 2 3" xfId="36590" xr:uid="{00000000-0005-0000-0000-0000CB810000}"/>
    <cellStyle name="Comma 4 4 2 2 4 2_OATT calc" xfId="36591" xr:uid="{00000000-0005-0000-0000-0000CC810000}"/>
    <cellStyle name="Comma 4 4 2 2 4 3" xfId="36592" xr:uid="{00000000-0005-0000-0000-0000CD810000}"/>
    <cellStyle name="Comma 4 4 2 2 4 4" xfId="36593" xr:uid="{00000000-0005-0000-0000-0000CE810000}"/>
    <cellStyle name="Comma 4 4 2 2 4 5" xfId="36594" xr:uid="{00000000-0005-0000-0000-0000CF810000}"/>
    <cellStyle name="Comma 4 4 2 2 4_OATT calc" xfId="36595" xr:uid="{00000000-0005-0000-0000-0000D0810000}"/>
    <cellStyle name="Comma 4 4 2 2 5" xfId="36596" xr:uid="{00000000-0005-0000-0000-0000D1810000}"/>
    <cellStyle name="Comma 4 4 2 2 5 2" xfId="36597" xr:uid="{00000000-0005-0000-0000-0000D2810000}"/>
    <cellStyle name="Comma 4 4 2 2 5 2 2" xfId="36598" xr:uid="{00000000-0005-0000-0000-0000D3810000}"/>
    <cellStyle name="Comma 4 4 2 2 5 2 3" xfId="36599" xr:uid="{00000000-0005-0000-0000-0000D4810000}"/>
    <cellStyle name="Comma 4 4 2 2 5 2_OATT calc" xfId="36600" xr:uid="{00000000-0005-0000-0000-0000D5810000}"/>
    <cellStyle name="Comma 4 4 2 2 5 3" xfId="36601" xr:uid="{00000000-0005-0000-0000-0000D6810000}"/>
    <cellStyle name="Comma 4 4 2 2 5 4" xfId="36602" xr:uid="{00000000-0005-0000-0000-0000D7810000}"/>
    <cellStyle name="Comma 4 4 2 2 5_OATT calc" xfId="36603" xr:uid="{00000000-0005-0000-0000-0000D8810000}"/>
    <cellStyle name="Comma 4 4 2 2 6" xfId="36604" xr:uid="{00000000-0005-0000-0000-0000D9810000}"/>
    <cellStyle name="Comma 4 4 2 2 6 2" xfId="36605" xr:uid="{00000000-0005-0000-0000-0000DA810000}"/>
    <cellStyle name="Comma 4 4 2 2 6 3" xfId="36606" xr:uid="{00000000-0005-0000-0000-0000DB810000}"/>
    <cellStyle name="Comma 4 4 2 2 6_OATT calc" xfId="36607" xr:uid="{00000000-0005-0000-0000-0000DC810000}"/>
    <cellStyle name="Comma 4 4 2 2 7" xfId="36608" xr:uid="{00000000-0005-0000-0000-0000DD810000}"/>
    <cellStyle name="Comma 4 4 2 2 8" xfId="36609" xr:uid="{00000000-0005-0000-0000-0000DE810000}"/>
    <cellStyle name="Comma 4 4 2 2 9" xfId="36610" xr:uid="{00000000-0005-0000-0000-0000DF810000}"/>
    <cellStyle name="Comma 4 4 2 2_OATT calc" xfId="36611" xr:uid="{00000000-0005-0000-0000-0000E0810000}"/>
    <cellStyle name="Comma 4 4 2 3" xfId="3362" xr:uid="{00000000-0005-0000-0000-0000E1810000}"/>
    <cellStyle name="Comma 4 4 2 3 10" xfId="36612" xr:uid="{00000000-0005-0000-0000-0000E2810000}"/>
    <cellStyle name="Comma 4 4 2 3 11" xfId="36613" xr:uid="{00000000-0005-0000-0000-0000E3810000}"/>
    <cellStyle name="Comma 4 4 2 3 12" xfId="36614" xr:uid="{00000000-0005-0000-0000-0000E4810000}"/>
    <cellStyle name="Comma 4 4 2 3 2" xfId="3945" xr:uid="{00000000-0005-0000-0000-0000E5810000}"/>
    <cellStyle name="Comma 4 4 2 3 2 10" xfId="36615" xr:uid="{00000000-0005-0000-0000-0000E6810000}"/>
    <cellStyle name="Comma 4 4 2 3 2 11" xfId="36616" xr:uid="{00000000-0005-0000-0000-0000E7810000}"/>
    <cellStyle name="Comma 4 4 2 3 2 2" xfId="5046" xr:uid="{00000000-0005-0000-0000-0000E8810000}"/>
    <cellStyle name="Comma 4 4 2 3 2 2 10" xfId="36617" xr:uid="{00000000-0005-0000-0000-0000E9810000}"/>
    <cellStyle name="Comma 4 4 2 3 2 2 11" xfId="36618" xr:uid="{00000000-0005-0000-0000-0000EA810000}"/>
    <cellStyle name="Comma 4 4 2 3 2 2 2" xfId="36619" xr:uid="{00000000-0005-0000-0000-0000EB810000}"/>
    <cellStyle name="Comma 4 4 2 3 2 2 2 2" xfId="36620" xr:uid="{00000000-0005-0000-0000-0000EC810000}"/>
    <cellStyle name="Comma 4 4 2 3 2 2 2 2 2" xfId="36621" xr:uid="{00000000-0005-0000-0000-0000ED810000}"/>
    <cellStyle name="Comma 4 4 2 3 2 2 2 2 3" xfId="36622" xr:uid="{00000000-0005-0000-0000-0000EE810000}"/>
    <cellStyle name="Comma 4 4 2 3 2 2 2 2_OATT calc" xfId="36623" xr:uid="{00000000-0005-0000-0000-0000EF810000}"/>
    <cellStyle name="Comma 4 4 2 3 2 2 2 3" xfId="36624" xr:uid="{00000000-0005-0000-0000-0000F0810000}"/>
    <cellStyle name="Comma 4 4 2 3 2 2 2 4" xfId="36625" xr:uid="{00000000-0005-0000-0000-0000F1810000}"/>
    <cellStyle name="Comma 4 4 2 3 2 2 2 5" xfId="36626" xr:uid="{00000000-0005-0000-0000-0000F2810000}"/>
    <cellStyle name="Comma 4 4 2 3 2 2 2_OATT calc" xfId="36627" xr:uid="{00000000-0005-0000-0000-0000F3810000}"/>
    <cellStyle name="Comma 4 4 2 3 2 2 3" xfId="36628" xr:uid="{00000000-0005-0000-0000-0000F4810000}"/>
    <cellStyle name="Comma 4 4 2 3 2 2 3 2" xfId="36629" xr:uid="{00000000-0005-0000-0000-0000F5810000}"/>
    <cellStyle name="Comma 4 4 2 3 2 2 3 2 2" xfId="36630" xr:uid="{00000000-0005-0000-0000-0000F6810000}"/>
    <cellStyle name="Comma 4 4 2 3 2 2 3 2 3" xfId="36631" xr:uid="{00000000-0005-0000-0000-0000F7810000}"/>
    <cellStyle name="Comma 4 4 2 3 2 2 3 2_OATT calc" xfId="36632" xr:uid="{00000000-0005-0000-0000-0000F8810000}"/>
    <cellStyle name="Comma 4 4 2 3 2 2 3 3" xfId="36633" xr:uid="{00000000-0005-0000-0000-0000F9810000}"/>
    <cellStyle name="Comma 4 4 2 3 2 2 3 4" xfId="36634" xr:uid="{00000000-0005-0000-0000-0000FA810000}"/>
    <cellStyle name="Comma 4 4 2 3 2 2 3_OATT calc" xfId="36635" xr:uid="{00000000-0005-0000-0000-0000FB810000}"/>
    <cellStyle name="Comma 4 4 2 3 2 2 4" xfId="36636" xr:uid="{00000000-0005-0000-0000-0000FC810000}"/>
    <cellStyle name="Comma 4 4 2 3 2 2 4 2" xfId="36637" xr:uid="{00000000-0005-0000-0000-0000FD810000}"/>
    <cellStyle name="Comma 4 4 2 3 2 2 4 3" xfId="36638" xr:uid="{00000000-0005-0000-0000-0000FE810000}"/>
    <cellStyle name="Comma 4 4 2 3 2 2 4_OATT calc" xfId="36639" xr:uid="{00000000-0005-0000-0000-0000FF810000}"/>
    <cellStyle name="Comma 4 4 2 3 2 2 5" xfId="36640" xr:uid="{00000000-0005-0000-0000-000000820000}"/>
    <cellStyle name="Comma 4 4 2 3 2 2 6" xfId="36641" xr:uid="{00000000-0005-0000-0000-000001820000}"/>
    <cellStyle name="Comma 4 4 2 3 2 2 7" xfId="36642" xr:uid="{00000000-0005-0000-0000-000002820000}"/>
    <cellStyle name="Comma 4 4 2 3 2 2 8" xfId="36643" xr:uid="{00000000-0005-0000-0000-000003820000}"/>
    <cellStyle name="Comma 4 4 2 3 2 2 9" xfId="36644" xr:uid="{00000000-0005-0000-0000-000004820000}"/>
    <cellStyle name="Comma 4 4 2 3 2 2_OATT calc" xfId="36645" xr:uid="{00000000-0005-0000-0000-000005820000}"/>
    <cellStyle name="Comma 4 4 2 3 2 3" xfId="6001" xr:uid="{00000000-0005-0000-0000-000006820000}"/>
    <cellStyle name="Comma 4 4 2 3 2 3 2" xfId="36646" xr:uid="{00000000-0005-0000-0000-000007820000}"/>
    <cellStyle name="Comma 4 4 2 3 2 3 2 2" xfId="36647" xr:uid="{00000000-0005-0000-0000-000008820000}"/>
    <cellStyle name="Comma 4 4 2 3 2 3 2 3" xfId="36648" xr:uid="{00000000-0005-0000-0000-000009820000}"/>
    <cellStyle name="Comma 4 4 2 3 2 3 2_OATT calc" xfId="36649" xr:uid="{00000000-0005-0000-0000-00000A820000}"/>
    <cellStyle name="Comma 4 4 2 3 2 3 3" xfId="36650" xr:uid="{00000000-0005-0000-0000-00000B820000}"/>
    <cellStyle name="Comma 4 4 2 3 2 3 4" xfId="36651" xr:uid="{00000000-0005-0000-0000-00000C820000}"/>
    <cellStyle name="Comma 4 4 2 3 2 3 5" xfId="36652" xr:uid="{00000000-0005-0000-0000-00000D820000}"/>
    <cellStyle name="Comma 4 4 2 3 2 3_OATT calc" xfId="36653" xr:uid="{00000000-0005-0000-0000-00000E820000}"/>
    <cellStyle name="Comma 4 4 2 3 2 4" xfId="36654" xr:uid="{00000000-0005-0000-0000-00000F820000}"/>
    <cellStyle name="Comma 4 4 2 3 2 4 2" xfId="36655" xr:uid="{00000000-0005-0000-0000-000010820000}"/>
    <cellStyle name="Comma 4 4 2 3 2 4 2 2" xfId="36656" xr:uid="{00000000-0005-0000-0000-000011820000}"/>
    <cellStyle name="Comma 4 4 2 3 2 4 2 3" xfId="36657" xr:uid="{00000000-0005-0000-0000-000012820000}"/>
    <cellStyle name="Comma 4 4 2 3 2 4 2_OATT calc" xfId="36658" xr:uid="{00000000-0005-0000-0000-000013820000}"/>
    <cellStyle name="Comma 4 4 2 3 2 4 3" xfId="36659" xr:uid="{00000000-0005-0000-0000-000014820000}"/>
    <cellStyle name="Comma 4 4 2 3 2 4 4" xfId="36660" xr:uid="{00000000-0005-0000-0000-000015820000}"/>
    <cellStyle name="Comma 4 4 2 3 2 4_OATT calc" xfId="36661" xr:uid="{00000000-0005-0000-0000-000016820000}"/>
    <cellStyle name="Comma 4 4 2 3 2 5" xfId="36662" xr:uid="{00000000-0005-0000-0000-000017820000}"/>
    <cellStyle name="Comma 4 4 2 3 2 5 2" xfId="36663" xr:uid="{00000000-0005-0000-0000-000018820000}"/>
    <cellStyle name="Comma 4 4 2 3 2 5 3" xfId="36664" xr:uid="{00000000-0005-0000-0000-000019820000}"/>
    <cellStyle name="Comma 4 4 2 3 2 5_OATT calc" xfId="36665" xr:uid="{00000000-0005-0000-0000-00001A820000}"/>
    <cellStyle name="Comma 4 4 2 3 2 6" xfId="36666" xr:uid="{00000000-0005-0000-0000-00001B820000}"/>
    <cellStyle name="Comma 4 4 2 3 2 7" xfId="36667" xr:uid="{00000000-0005-0000-0000-00001C820000}"/>
    <cellStyle name="Comma 4 4 2 3 2 8" xfId="36668" xr:uid="{00000000-0005-0000-0000-00001D820000}"/>
    <cellStyle name="Comma 4 4 2 3 2 9" xfId="36669" xr:uid="{00000000-0005-0000-0000-00001E820000}"/>
    <cellStyle name="Comma 4 4 2 3 2_OATT calc" xfId="36670" xr:uid="{00000000-0005-0000-0000-00001F820000}"/>
    <cellStyle name="Comma 4 4 2 3 3" xfId="4628" xr:uid="{00000000-0005-0000-0000-000020820000}"/>
    <cellStyle name="Comma 4 4 2 3 3 10" xfId="36671" xr:uid="{00000000-0005-0000-0000-000021820000}"/>
    <cellStyle name="Comma 4 4 2 3 3 11" xfId="36672" xr:uid="{00000000-0005-0000-0000-000022820000}"/>
    <cellStyle name="Comma 4 4 2 3 3 2" xfId="36673" xr:uid="{00000000-0005-0000-0000-000023820000}"/>
    <cellStyle name="Comma 4 4 2 3 3 2 2" xfId="36674" xr:uid="{00000000-0005-0000-0000-000024820000}"/>
    <cellStyle name="Comma 4 4 2 3 3 2 2 2" xfId="36675" xr:uid="{00000000-0005-0000-0000-000025820000}"/>
    <cellStyle name="Comma 4 4 2 3 3 2 2 3" xfId="36676" xr:uid="{00000000-0005-0000-0000-000026820000}"/>
    <cellStyle name="Comma 4 4 2 3 3 2 2_OATT calc" xfId="36677" xr:uid="{00000000-0005-0000-0000-000027820000}"/>
    <cellStyle name="Comma 4 4 2 3 3 2 3" xfId="36678" xr:uid="{00000000-0005-0000-0000-000028820000}"/>
    <cellStyle name="Comma 4 4 2 3 3 2 4" xfId="36679" xr:uid="{00000000-0005-0000-0000-000029820000}"/>
    <cellStyle name="Comma 4 4 2 3 3 2 5" xfId="36680" xr:uid="{00000000-0005-0000-0000-00002A820000}"/>
    <cellStyle name="Comma 4 4 2 3 3 2_OATT calc" xfId="36681" xr:uid="{00000000-0005-0000-0000-00002B820000}"/>
    <cellStyle name="Comma 4 4 2 3 3 3" xfId="36682" xr:uid="{00000000-0005-0000-0000-00002C820000}"/>
    <cellStyle name="Comma 4 4 2 3 3 3 2" xfId="36683" xr:uid="{00000000-0005-0000-0000-00002D820000}"/>
    <cellStyle name="Comma 4 4 2 3 3 3 2 2" xfId="36684" xr:uid="{00000000-0005-0000-0000-00002E820000}"/>
    <cellStyle name="Comma 4 4 2 3 3 3 2 3" xfId="36685" xr:uid="{00000000-0005-0000-0000-00002F820000}"/>
    <cellStyle name="Comma 4 4 2 3 3 3 2_OATT calc" xfId="36686" xr:uid="{00000000-0005-0000-0000-000030820000}"/>
    <cellStyle name="Comma 4 4 2 3 3 3 3" xfId="36687" xr:uid="{00000000-0005-0000-0000-000031820000}"/>
    <cellStyle name="Comma 4 4 2 3 3 3 4" xfId="36688" xr:uid="{00000000-0005-0000-0000-000032820000}"/>
    <cellStyle name="Comma 4 4 2 3 3 3_OATT calc" xfId="36689" xr:uid="{00000000-0005-0000-0000-000033820000}"/>
    <cellStyle name="Comma 4 4 2 3 3 4" xfId="36690" xr:uid="{00000000-0005-0000-0000-000034820000}"/>
    <cellStyle name="Comma 4 4 2 3 3 4 2" xfId="36691" xr:uid="{00000000-0005-0000-0000-000035820000}"/>
    <cellStyle name="Comma 4 4 2 3 3 4 3" xfId="36692" xr:uid="{00000000-0005-0000-0000-000036820000}"/>
    <cellStyle name="Comma 4 4 2 3 3 4_OATT calc" xfId="36693" xr:uid="{00000000-0005-0000-0000-000037820000}"/>
    <cellStyle name="Comma 4 4 2 3 3 5" xfId="36694" xr:uid="{00000000-0005-0000-0000-000038820000}"/>
    <cellStyle name="Comma 4 4 2 3 3 6" xfId="36695" xr:uid="{00000000-0005-0000-0000-000039820000}"/>
    <cellStyle name="Comma 4 4 2 3 3 7" xfId="36696" xr:uid="{00000000-0005-0000-0000-00003A820000}"/>
    <cellStyle name="Comma 4 4 2 3 3 8" xfId="36697" xr:uid="{00000000-0005-0000-0000-00003B820000}"/>
    <cellStyle name="Comma 4 4 2 3 3 9" xfId="36698" xr:uid="{00000000-0005-0000-0000-00003C820000}"/>
    <cellStyle name="Comma 4 4 2 3 3_OATT calc" xfId="36699" xr:uid="{00000000-0005-0000-0000-00003D820000}"/>
    <cellStyle name="Comma 4 4 2 3 4" xfId="5528" xr:uid="{00000000-0005-0000-0000-00003E820000}"/>
    <cellStyle name="Comma 4 4 2 3 4 2" xfId="36700" xr:uid="{00000000-0005-0000-0000-00003F820000}"/>
    <cellStyle name="Comma 4 4 2 3 4 2 2" xfId="36701" xr:uid="{00000000-0005-0000-0000-000040820000}"/>
    <cellStyle name="Comma 4 4 2 3 4 2 3" xfId="36702" xr:uid="{00000000-0005-0000-0000-000041820000}"/>
    <cellStyle name="Comma 4 4 2 3 4 2_OATT calc" xfId="36703" xr:uid="{00000000-0005-0000-0000-000042820000}"/>
    <cellStyle name="Comma 4 4 2 3 4 3" xfId="36704" xr:uid="{00000000-0005-0000-0000-000043820000}"/>
    <cellStyle name="Comma 4 4 2 3 4 4" xfId="36705" xr:uid="{00000000-0005-0000-0000-000044820000}"/>
    <cellStyle name="Comma 4 4 2 3 4 5" xfId="36706" xr:uid="{00000000-0005-0000-0000-000045820000}"/>
    <cellStyle name="Comma 4 4 2 3 4_OATT calc" xfId="36707" xr:uid="{00000000-0005-0000-0000-000046820000}"/>
    <cellStyle name="Comma 4 4 2 3 5" xfId="36708" xr:uid="{00000000-0005-0000-0000-000047820000}"/>
    <cellStyle name="Comma 4 4 2 3 5 2" xfId="36709" xr:uid="{00000000-0005-0000-0000-000048820000}"/>
    <cellStyle name="Comma 4 4 2 3 5 2 2" xfId="36710" xr:uid="{00000000-0005-0000-0000-000049820000}"/>
    <cellStyle name="Comma 4 4 2 3 5 2 3" xfId="36711" xr:uid="{00000000-0005-0000-0000-00004A820000}"/>
    <cellStyle name="Comma 4 4 2 3 5 2_OATT calc" xfId="36712" xr:uid="{00000000-0005-0000-0000-00004B820000}"/>
    <cellStyle name="Comma 4 4 2 3 5 3" xfId="36713" xr:uid="{00000000-0005-0000-0000-00004C820000}"/>
    <cellStyle name="Comma 4 4 2 3 5 4" xfId="36714" xr:uid="{00000000-0005-0000-0000-00004D820000}"/>
    <cellStyle name="Comma 4 4 2 3 5_OATT calc" xfId="36715" xr:uid="{00000000-0005-0000-0000-00004E820000}"/>
    <cellStyle name="Comma 4 4 2 3 6" xfId="36716" xr:uid="{00000000-0005-0000-0000-00004F820000}"/>
    <cellStyle name="Comma 4 4 2 3 6 2" xfId="36717" xr:uid="{00000000-0005-0000-0000-000050820000}"/>
    <cellStyle name="Comma 4 4 2 3 6 3" xfId="36718" xr:uid="{00000000-0005-0000-0000-000051820000}"/>
    <cellStyle name="Comma 4 4 2 3 6_OATT calc" xfId="36719" xr:uid="{00000000-0005-0000-0000-000052820000}"/>
    <cellStyle name="Comma 4 4 2 3 7" xfId="36720" xr:uid="{00000000-0005-0000-0000-000053820000}"/>
    <cellStyle name="Comma 4 4 2 3 8" xfId="36721" xr:uid="{00000000-0005-0000-0000-000054820000}"/>
    <cellStyle name="Comma 4 4 2 3 9" xfId="36722" xr:uid="{00000000-0005-0000-0000-000055820000}"/>
    <cellStyle name="Comma 4 4 2 3_OATT calc" xfId="36723" xr:uid="{00000000-0005-0000-0000-000056820000}"/>
    <cellStyle name="Comma 4 4 2 4" xfId="3675" xr:uid="{00000000-0005-0000-0000-000057820000}"/>
    <cellStyle name="Comma 4 4 2 4 10" xfId="36724" xr:uid="{00000000-0005-0000-0000-000058820000}"/>
    <cellStyle name="Comma 4 4 2 4 11" xfId="36725" xr:uid="{00000000-0005-0000-0000-000059820000}"/>
    <cellStyle name="Comma 4 4 2 4 2" xfId="4776" xr:uid="{00000000-0005-0000-0000-00005A820000}"/>
    <cellStyle name="Comma 4 4 2 4 2 10" xfId="36726" xr:uid="{00000000-0005-0000-0000-00005B820000}"/>
    <cellStyle name="Comma 4 4 2 4 2 11" xfId="36727" xr:uid="{00000000-0005-0000-0000-00005C820000}"/>
    <cellStyle name="Comma 4 4 2 4 2 2" xfId="36728" xr:uid="{00000000-0005-0000-0000-00005D820000}"/>
    <cellStyle name="Comma 4 4 2 4 2 2 2" xfId="36729" xr:uid="{00000000-0005-0000-0000-00005E820000}"/>
    <cellStyle name="Comma 4 4 2 4 2 2 2 2" xfId="36730" xr:uid="{00000000-0005-0000-0000-00005F820000}"/>
    <cellStyle name="Comma 4 4 2 4 2 2 2 3" xfId="36731" xr:uid="{00000000-0005-0000-0000-000060820000}"/>
    <cellStyle name="Comma 4 4 2 4 2 2 2_OATT calc" xfId="36732" xr:uid="{00000000-0005-0000-0000-000061820000}"/>
    <cellStyle name="Comma 4 4 2 4 2 2 3" xfId="36733" xr:uid="{00000000-0005-0000-0000-000062820000}"/>
    <cellStyle name="Comma 4 4 2 4 2 2 4" xfId="36734" xr:uid="{00000000-0005-0000-0000-000063820000}"/>
    <cellStyle name="Comma 4 4 2 4 2 2 5" xfId="36735" xr:uid="{00000000-0005-0000-0000-000064820000}"/>
    <cellStyle name="Comma 4 4 2 4 2 2_OATT calc" xfId="36736" xr:uid="{00000000-0005-0000-0000-000065820000}"/>
    <cellStyle name="Comma 4 4 2 4 2 3" xfId="36737" xr:uid="{00000000-0005-0000-0000-000066820000}"/>
    <cellStyle name="Comma 4 4 2 4 2 3 2" xfId="36738" xr:uid="{00000000-0005-0000-0000-000067820000}"/>
    <cellStyle name="Comma 4 4 2 4 2 3 2 2" xfId="36739" xr:uid="{00000000-0005-0000-0000-000068820000}"/>
    <cellStyle name="Comma 4 4 2 4 2 3 2 3" xfId="36740" xr:uid="{00000000-0005-0000-0000-000069820000}"/>
    <cellStyle name="Comma 4 4 2 4 2 3 2_OATT calc" xfId="36741" xr:uid="{00000000-0005-0000-0000-00006A820000}"/>
    <cellStyle name="Comma 4 4 2 4 2 3 3" xfId="36742" xr:uid="{00000000-0005-0000-0000-00006B820000}"/>
    <cellStyle name="Comma 4 4 2 4 2 3 4" xfId="36743" xr:uid="{00000000-0005-0000-0000-00006C820000}"/>
    <cellStyle name="Comma 4 4 2 4 2 3_OATT calc" xfId="36744" xr:uid="{00000000-0005-0000-0000-00006D820000}"/>
    <cellStyle name="Comma 4 4 2 4 2 4" xfId="36745" xr:uid="{00000000-0005-0000-0000-00006E820000}"/>
    <cellStyle name="Comma 4 4 2 4 2 4 2" xfId="36746" xr:uid="{00000000-0005-0000-0000-00006F820000}"/>
    <cellStyle name="Comma 4 4 2 4 2 4 3" xfId="36747" xr:uid="{00000000-0005-0000-0000-000070820000}"/>
    <cellStyle name="Comma 4 4 2 4 2 4_OATT calc" xfId="36748" xr:uid="{00000000-0005-0000-0000-000071820000}"/>
    <cellStyle name="Comma 4 4 2 4 2 5" xfId="36749" xr:uid="{00000000-0005-0000-0000-000072820000}"/>
    <cellStyle name="Comma 4 4 2 4 2 6" xfId="36750" xr:uid="{00000000-0005-0000-0000-000073820000}"/>
    <cellStyle name="Comma 4 4 2 4 2 7" xfId="36751" xr:uid="{00000000-0005-0000-0000-000074820000}"/>
    <cellStyle name="Comma 4 4 2 4 2 8" xfId="36752" xr:uid="{00000000-0005-0000-0000-000075820000}"/>
    <cellStyle name="Comma 4 4 2 4 2 9" xfId="36753" xr:uid="{00000000-0005-0000-0000-000076820000}"/>
    <cellStyle name="Comma 4 4 2 4 2_OATT calc" xfId="36754" xr:uid="{00000000-0005-0000-0000-000077820000}"/>
    <cellStyle name="Comma 4 4 2 4 3" xfId="5736" xr:uid="{00000000-0005-0000-0000-000078820000}"/>
    <cellStyle name="Comma 4 4 2 4 3 2" xfId="36755" xr:uid="{00000000-0005-0000-0000-000079820000}"/>
    <cellStyle name="Comma 4 4 2 4 3 2 2" xfId="36756" xr:uid="{00000000-0005-0000-0000-00007A820000}"/>
    <cellStyle name="Comma 4 4 2 4 3 2 3" xfId="36757" xr:uid="{00000000-0005-0000-0000-00007B820000}"/>
    <cellStyle name="Comma 4 4 2 4 3 2_OATT calc" xfId="36758" xr:uid="{00000000-0005-0000-0000-00007C820000}"/>
    <cellStyle name="Comma 4 4 2 4 3 3" xfId="36759" xr:uid="{00000000-0005-0000-0000-00007D820000}"/>
    <cellStyle name="Comma 4 4 2 4 3 4" xfId="36760" xr:uid="{00000000-0005-0000-0000-00007E820000}"/>
    <cellStyle name="Comma 4 4 2 4 3 5" xfId="36761" xr:uid="{00000000-0005-0000-0000-00007F820000}"/>
    <cellStyle name="Comma 4 4 2 4 3_OATT calc" xfId="36762" xr:uid="{00000000-0005-0000-0000-000080820000}"/>
    <cellStyle name="Comma 4 4 2 4 4" xfId="36763" xr:uid="{00000000-0005-0000-0000-000081820000}"/>
    <cellStyle name="Comma 4 4 2 4 4 2" xfId="36764" xr:uid="{00000000-0005-0000-0000-000082820000}"/>
    <cellStyle name="Comma 4 4 2 4 4 2 2" xfId="36765" xr:uid="{00000000-0005-0000-0000-000083820000}"/>
    <cellStyle name="Comma 4 4 2 4 4 2 3" xfId="36766" xr:uid="{00000000-0005-0000-0000-000084820000}"/>
    <cellStyle name="Comma 4 4 2 4 4 2_OATT calc" xfId="36767" xr:uid="{00000000-0005-0000-0000-000085820000}"/>
    <cellStyle name="Comma 4 4 2 4 4 3" xfId="36768" xr:uid="{00000000-0005-0000-0000-000086820000}"/>
    <cellStyle name="Comma 4 4 2 4 4 4" xfId="36769" xr:uid="{00000000-0005-0000-0000-000087820000}"/>
    <cellStyle name="Comma 4 4 2 4 4_OATT calc" xfId="36770" xr:uid="{00000000-0005-0000-0000-000088820000}"/>
    <cellStyle name="Comma 4 4 2 4 5" xfId="36771" xr:uid="{00000000-0005-0000-0000-000089820000}"/>
    <cellStyle name="Comma 4 4 2 4 5 2" xfId="36772" xr:uid="{00000000-0005-0000-0000-00008A820000}"/>
    <cellStyle name="Comma 4 4 2 4 5 3" xfId="36773" xr:uid="{00000000-0005-0000-0000-00008B820000}"/>
    <cellStyle name="Comma 4 4 2 4 5_OATT calc" xfId="36774" xr:uid="{00000000-0005-0000-0000-00008C820000}"/>
    <cellStyle name="Comma 4 4 2 4 6" xfId="36775" xr:uid="{00000000-0005-0000-0000-00008D820000}"/>
    <cellStyle name="Comma 4 4 2 4 7" xfId="36776" xr:uid="{00000000-0005-0000-0000-00008E820000}"/>
    <cellStyle name="Comma 4 4 2 4 8" xfId="36777" xr:uid="{00000000-0005-0000-0000-00008F820000}"/>
    <cellStyle name="Comma 4 4 2 4 9" xfId="36778" xr:uid="{00000000-0005-0000-0000-000090820000}"/>
    <cellStyle name="Comma 4 4 2 4_OATT calc" xfId="36779" xr:uid="{00000000-0005-0000-0000-000091820000}"/>
    <cellStyle name="Comma 4 4 2 5" xfId="4358" xr:uid="{00000000-0005-0000-0000-000092820000}"/>
    <cellStyle name="Comma 4 4 2 5 10" xfId="36780" xr:uid="{00000000-0005-0000-0000-000093820000}"/>
    <cellStyle name="Comma 4 4 2 5 11" xfId="36781" xr:uid="{00000000-0005-0000-0000-000094820000}"/>
    <cellStyle name="Comma 4 4 2 5 2" xfId="36782" xr:uid="{00000000-0005-0000-0000-000095820000}"/>
    <cellStyle name="Comma 4 4 2 5 2 2" xfId="36783" xr:uid="{00000000-0005-0000-0000-000096820000}"/>
    <cellStyle name="Comma 4 4 2 5 2 2 2" xfId="36784" xr:uid="{00000000-0005-0000-0000-000097820000}"/>
    <cellStyle name="Comma 4 4 2 5 2 2 3" xfId="36785" xr:uid="{00000000-0005-0000-0000-000098820000}"/>
    <cellStyle name="Comma 4 4 2 5 2 2_OATT calc" xfId="36786" xr:uid="{00000000-0005-0000-0000-000099820000}"/>
    <cellStyle name="Comma 4 4 2 5 2 3" xfId="36787" xr:uid="{00000000-0005-0000-0000-00009A820000}"/>
    <cellStyle name="Comma 4 4 2 5 2 4" xfId="36788" xr:uid="{00000000-0005-0000-0000-00009B820000}"/>
    <cellStyle name="Comma 4 4 2 5 2 5" xfId="36789" xr:uid="{00000000-0005-0000-0000-00009C820000}"/>
    <cellStyle name="Comma 4 4 2 5 2_OATT calc" xfId="36790" xr:uid="{00000000-0005-0000-0000-00009D820000}"/>
    <cellStyle name="Comma 4 4 2 5 3" xfId="36791" xr:uid="{00000000-0005-0000-0000-00009E820000}"/>
    <cellStyle name="Comma 4 4 2 5 3 2" xfId="36792" xr:uid="{00000000-0005-0000-0000-00009F820000}"/>
    <cellStyle name="Comma 4 4 2 5 3 2 2" xfId="36793" xr:uid="{00000000-0005-0000-0000-0000A0820000}"/>
    <cellStyle name="Comma 4 4 2 5 3 2 3" xfId="36794" xr:uid="{00000000-0005-0000-0000-0000A1820000}"/>
    <cellStyle name="Comma 4 4 2 5 3 2_OATT calc" xfId="36795" xr:uid="{00000000-0005-0000-0000-0000A2820000}"/>
    <cellStyle name="Comma 4 4 2 5 3 3" xfId="36796" xr:uid="{00000000-0005-0000-0000-0000A3820000}"/>
    <cellStyle name="Comma 4 4 2 5 3 4" xfId="36797" xr:uid="{00000000-0005-0000-0000-0000A4820000}"/>
    <cellStyle name="Comma 4 4 2 5 3_OATT calc" xfId="36798" xr:uid="{00000000-0005-0000-0000-0000A5820000}"/>
    <cellStyle name="Comma 4 4 2 5 4" xfId="36799" xr:uid="{00000000-0005-0000-0000-0000A6820000}"/>
    <cellStyle name="Comma 4 4 2 5 4 2" xfId="36800" xr:uid="{00000000-0005-0000-0000-0000A7820000}"/>
    <cellStyle name="Comma 4 4 2 5 4 3" xfId="36801" xr:uid="{00000000-0005-0000-0000-0000A8820000}"/>
    <cellStyle name="Comma 4 4 2 5 4_OATT calc" xfId="36802" xr:uid="{00000000-0005-0000-0000-0000A9820000}"/>
    <cellStyle name="Comma 4 4 2 5 5" xfId="36803" xr:uid="{00000000-0005-0000-0000-0000AA820000}"/>
    <cellStyle name="Comma 4 4 2 5 6" xfId="36804" xr:uid="{00000000-0005-0000-0000-0000AB820000}"/>
    <cellStyle name="Comma 4 4 2 5 7" xfId="36805" xr:uid="{00000000-0005-0000-0000-0000AC820000}"/>
    <cellStyle name="Comma 4 4 2 5 8" xfId="36806" xr:uid="{00000000-0005-0000-0000-0000AD820000}"/>
    <cellStyle name="Comma 4 4 2 5 9" xfId="36807" xr:uid="{00000000-0005-0000-0000-0000AE820000}"/>
    <cellStyle name="Comma 4 4 2 5_OATT calc" xfId="36808" xr:uid="{00000000-0005-0000-0000-0000AF820000}"/>
    <cellStyle name="Comma 4 4 2 6" xfId="5281" xr:uid="{00000000-0005-0000-0000-0000B0820000}"/>
    <cellStyle name="Comma 4 4 2 6 2" xfId="36809" xr:uid="{00000000-0005-0000-0000-0000B1820000}"/>
    <cellStyle name="Comma 4 4 2 6 2 2" xfId="36810" xr:uid="{00000000-0005-0000-0000-0000B2820000}"/>
    <cellStyle name="Comma 4 4 2 6 2 3" xfId="36811" xr:uid="{00000000-0005-0000-0000-0000B3820000}"/>
    <cellStyle name="Comma 4 4 2 6 2_OATT calc" xfId="36812" xr:uid="{00000000-0005-0000-0000-0000B4820000}"/>
    <cellStyle name="Comma 4 4 2 6 3" xfId="36813" xr:uid="{00000000-0005-0000-0000-0000B5820000}"/>
    <cellStyle name="Comma 4 4 2 6 4" xfId="36814" xr:uid="{00000000-0005-0000-0000-0000B6820000}"/>
    <cellStyle name="Comma 4 4 2 6 5" xfId="36815" xr:uid="{00000000-0005-0000-0000-0000B7820000}"/>
    <cellStyle name="Comma 4 4 2 6_OATT calc" xfId="36816" xr:uid="{00000000-0005-0000-0000-0000B8820000}"/>
    <cellStyle name="Comma 4 4 2 7" xfId="3091" xr:uid="{00000000-0005-0000-0000-0000B9820000}"/>
    <cellStyle name="Comma 4 4 2 7 2" xfId="36817" xr:uid="{00000000-0005-0000-0000-0000BA820000}"/>
    <cellStyle name="Comma 4 4 2 7 2 2" xfId="36818" xr:uid="{00000000-0005-0000-0000-0000BB820000}"/>
    <cellStyle name="Comma 4 4 2 7 2 3" xfId="36819" xr:uid="{00000000-0005-0000-0000-0000BC820000}"/>
    <cellStyle name="Comma 4 4 2 7 2_OATT calc" xfId="36820" xr:uid="{00000000-0005-0000-0000-0000BD820000}"/>
    <cellStyle name="Comma 4 4 2 7 3" xfId="36821" xr:uid="{00000000-0005-0000-0000-0000BE820000}"/>
    <cellStyle name="Comma 4 4 2 7 4" xfId="36822" xr:uid="{00000000-0005-0000-0000-0000BF820000}"/>
    <cellStyle name="Comma 4 4 2 7_OATT calc" xfId="36823" xr:uid="{00000000-0005-0000-0000-0000C0820000}"/>
    <cellStyle name="Comma 4 4 2 8" xfId="36824" xr:uid="{00000000-0005-0000-0000-0000C1820000}"/>
    <cellStyle name="Comma 4 4 2 8 2" xfId="36825" xr:uid="{00000000-0005-0000-0000-0000C2820000}"/>
    <cellStyle name="Comma 4 4 2 8 3" xfId="36826" xr:uid="{00000000-0005-0000-0000-0000C3820000}"/>
    <cellStyle name="Comma 4 4 2 8_OATT calc" xfId="36827" xr:uid="{00000000-0005-0000-0000-0000C4820000}"/>
    <cellStyle name="Comma 4 4 2 9" xfId="36828" xr:uid="{00000000-0005-0000-0000-0000C5820000}"/>
    <cellStyle name="Comma 4 4 2_OATT calc" xfId="36829" xr:uid="{00000000-0005-0000-0000-0000C6820000}"/>
    <cellStyle name="Comma 4 4 3" xfId="3151" xr:uid="{00000000-0005-0000-0000-0000C7820000}"/>
    <cellStyle name="Comma 4 4 3 10" xfId="36830" xr:uid="{00000000-0005-0000-0000-0000C8820000}"/>
    <cellStyle name="Comma 4 4 3 11" xfId="36831" xr:uid="{00000000-0005-0000-0000-0000C9820000}"/>
    <cellStyle name="Comma 4 4 3 12" xfId="36832" xr:uid="{00000000-0005-0000-0000-0000CA820000}"/>
    <cellStyle name="Comma 4 4 3 2" xfId="3737" xr:uid="{00000000-0005-0000-0000-0000CB820000}"/>
    <cellStyle name="Comma 4 4 3 2 10" xfId="36833" xr:uid="{00000000-0005-0000-0000-0000CC820000}"/>
    <cellStyle name="Comma 4 4 3 2 11" xfId="36834" xr:uid="{00000000-0005-0000-0000-0000CD820000}"/>
    <cellStyle name="Comma 4 4 3 2 2" xfId="4838" xr:uid="{00000000-0005-0000-0000-0000CE820000}"/>
    <cellStyle name="Comma 4 4 3 2 2 10" xfId="36835" xr:uid="{00000000-0005-0000-0000-0000CF820000}"/>
    <cellStyle name="Comma 4 4 3 2 2 11" xfId="36836" xr:uid="{00000000-0005-0000-0000-0000D0820000}"/>
    <cellStyle name="Comma 4 4 3 2 2 2" xfId="36837" xr:uid="{00000000-0005-0000-0000-0000D1820000}"/>
    <cellStyle name="Comma 4 4 3 2 2 2 2" xfId="36838" xr:uid="{00000000-0005-0000-0000-0000D2820000}"/>
    <cellStyle name="Comma 4 4 3 2 2 2 2 2" xfId="36839" xr:uid="{00000000-0005-0000-0000-0000D3820000}"/>
    <cellStyle name="Comma 4 4 3 2 2 2 2 3" xfId="36840" xr:uid="{00000000-0005-0000-0000-0000D4820000}"/>
    <cellStyle name="Comma 4 4 3 2 2 2 2_OATT calc" xfId="36841" xr:uid="{00000000-0005-0000-0000-0000D5820000}"/>
    <cellStyle name="Comma 4 4 3 2 2 2 3" xfId="36842" xr:uid="{00000000-0005-0000-0000-0000D6820000}"/>
    <cellStyle name="Comma 4 4 3 2 2 2 4" xfId="36843" xr:uid="{00000000-0005-0000-0000-0000D7820000}"/>
    <cellStyle name="Comma 4 4 3 2 2 2 5" xfId="36844" xr:uid="{00000000-0005-0000-0000-0000D8820000}"/>
    <cellStyle name="Comma 4 4 3 2 2 2_OATT calc" xfId="36845" xr:uid="{00000000-0005-0000-0000-0000D9820000}"/>
    <cellStyle name="Comma 4 4 3 2 2 3" xfId="36846" xr:uid="{00000000-0005-0000-0000-0000DA820000}"/>
    <cellStyle name="Comma 4 4 3 2 2 3 2" xfId="36847" xr:uid="{00000000-0005-0000-0000-0000DB820000}"/>
    <cellStyle name="Comma 4 4 3 2 2 3 2 2" xfId="36848" xr:uid="{00000000-0005-0000-0000-0000DC820000}"/>
    <cellStyle name="Comma 4 4 3 2 2 3 2 3" xfId="36849" xr:uid="{00000000-0005-0000-0000-0000DD820000}"/>
    <cellStyle name="Comma 4 4 3 2 2 3 2_OATT calc" xfId="36850" xr:uid="{00000000-0005-0000-0000-0000DE820000}"/>
    <cellStyle name="Comma 4 4 3 2 2 3 3" xfId="36851" xr:uid="{00000000-0005-0000-0000-0000DF820000}"/>
    <cellStyle name="Comma 4 4 3 2 2 3 4" xfId="36852" xr:uid="{00000000-0005-0000-0000-0000E0820000}"/>
    <cellStyle name="Comma 4 4 3 2 2 3_OATT calc" xfId="36853" xr:uid="{00000000-0005-0000-0000-0000E1820000}"/>
    <cellStyle name="Comma 4 4 3 2 2 4" xfId="36854" xr:uid="{00000000-0005-0000-0000-0000E2820000}"/>
    <cellStyle name="Comma 4 4 3 2 2 4 2" xfId="36855" xr:uid="{00000000-0005-0000-0000-0000E3820000}"/>
    <cellStyle name="Comma 4 4 3 2 2 4 3" xfId="36856" xr:uid="{00000000-0005-0000-0000-0000E4820000}"/>
    <cellStyle name="Comma 4 4 3 2 2 4_OATT calc" xfId="36857" xr:uid="{00000000-0005-0000-0000-0000E5820000}"/>
    <cellStyle name="Comma 4 4 3 2 2 5" xfId="36858" xr:uid="{00000000-0005-0000-0000-0000E6820000}"/>
    <cellStyle name="Comma 4 4 3 2 2 6" xfId="36859" xr:uid="{00000000-0005-0000-0000-0000E7820000}"/>
    <cellStyle name="Comma 4 4 3 2 2 7" xfId="36860" xr:uid="{00000000-0005-0000-0000-0000E8820000}"/>
    <cellStyle name="Comma 4 4 3 2 2 8" xfId="36861" xr:uid="{00000000-0005-0000-0000-0000E9820000}"/>
    <cellStyle name="Comma 4 4 3 2 2 9" xfId="36862" xr:uid="{00000000-0005-0000-0000-0000EA820000}"/>
    <cellStyle name="Comma 4 4 3 2 2_OATT calc" xfId="36863" xr:uid="{00000000-0005-0000-0000-0000EB820000}"/>
    <cellStyle name="Comma 4 4 3 2 3" xfId="5797" xr:uid="{00000000-0005-0000-0000-0000EC820000}"/>
    <cellStyle name="Comma 4 4 3 2 3 2" xfId="36864" xr:uid="{00000000-0005-0000-0000-0000ED820000}"/>
    <cellStyle name="Comma 4 4 3 2 3 2 2" xfId="36865" xr:uid="{00000000-0005-0000-0000-0000EE820000}"/>
    <cellStyle name="Comma 4 4 3 2 3 2 3" xfId="36866" xr:uid="{00000000-0005-0000-0000-0000EF820000}"/>
    <cellStyle name="Comma 4 4 3 2 3 2_OATT calc" xfId="36867" xr:uid="{00000000-0005-0000-0000-0000F0820000}"/>
    <cellStyle name="Comma 4 4 3 2 3 3" xfId="36868" xr:uid="{00000000-0005-0000-0000-0000F1820000}"/>
    <cellStyle name="Comma 4 4 3 2 3 4" xfId="36869" xr:uid="{00000000-0005-0000-0000-0000F2820000}"/>
    <cellStyle name="Comma 4 4 3 2 3 5" xfId="36870" xr:uid="{00000000-0005-0000-0000-0000F3820000}"/>
    <cellStyle name="Comma 4 4 3 2 3_OATT calc" xfId="36871" xr:uid="{00000000-0005-0000-0000-0000F4820000}"/>
    <cellStyle name="Comma 4 4 3 2 4" xfId="36872" xr:uid="{00000000-0005-0000-0000-0000F5820000}"/>
    <cellStyle name="Comma 4 4 3 2 4 2" xfId="36873" xr:uid="{00000000-0005-0000-0000-0000F6820000}"/>
    <cellStyle name="Comma 4 4 3 2 4 2 2" xfId="36874" xr:uid="{00000000-0005-0000-0000-0000F7820000}"/>
    <cellStyle name="Comma 4 4 3 2 4 2 3" xfId="36875" xr:uid="{00000000-0005-0000-0000-0000F8820000}"/>
    <cellStyle name="Comma 4 4 3 2 4 2_OATT calc" xfId="36876" xr:uid="{00000000-0005-0000-0000-0000F9820000}"/>
    <cellStyle name="Comma 4 4 3 2 4 3" xfId="36877" xr:uid="{00000000-0005-0000-0000-0000FA820000}"/>
    <cellStyle name="Comma 4 4 3 2 4 4" xfId="36878" xr:uid="{00000000-0005-0000-0000-0000FB820000}"/>
    <cellStyle name="Comma 4 4 3 2 4_OATT calc" xfId="36879" xr:uid="{00000000-0005-0000-0000-0000FC820000}"/>
    <cellStyle name="Comma 4 4 3 2 5" xfId="36880" xr:uid="{00000000-0005-0000-0000-0000FD820000}"/>
    <cellStyle name="Comma 4 4 3 2 5 2" xfId="36881" xr:uid="{00000000-0005-0000-0000-0000FE820000}"/>
    <cellStyle name="Comma 4 4 3 2 5 3" xfId="36882" xr:uid="{00000000-0005-0000-0000-0000FF820000}"/>
    <cellStyle name="Comma 4 4 3 2 5_OATT calc" xfId="36883" xr:uid="{00000000-0005-0000-0000-000000830000}"/>
    <cellStyle name="Comma 4 4 3 2 6" xfId="36884" xr:uid="{00000000-0005-0000-0000-000001830000}"/>
    <cellStyle name="Comma 4 4 3 2 7" xfId="36885" xr:uid="{00000000-0005-0000-0000-000002830000}"/>
    <cellStyle name="Comma 4 4 3 2 8" xfId="36886" xr:uid="{00000000-0005-0000-0000-000003830000}"/>
    <cellStyle name="Comma 4 4 3 2 9" xfId="36887" xr:uid="{00000000-0005-0000-0000-000004830000}"/>
    <cellStyle name="Comma 4 4 3 2_OATT calc" xfId="36888" xr:uid="{00000000-0005-0000-0000-000005830000}"/>
    <cellStyle name="Comma 4 4 3 3" xfId="4420" xr:uid="{00000000-0005-0000-0000-000006830000}"/>
    <cellStyle name="Comma 4 4 3 3 10" xfId="36889" xr:uid="{00000000-0005-0000-0000-000007830000}"/>
    <cellStyle name="Comma 4 4 3 3 11" xfId="36890" xr:uid="{00000000-0005-0000-0000-000008830000}"/>
    <cellStyle name="Comma 4 4 3 3 2" xfId="36891" xr:uid="{00000000-0005-0000-0000-000009830000}"/>
    <cellStyle name="Comma 4 4 3 3 2 2" xfId="36892" xr:uid="{00000000-0005-0000-0000-00000A830000}"/>
    <cellStyle name="Comma 4 4 3 3 2 2 2" xfId="36893" xr:uid="{00000000-0005-0000-0000-00000B830000}"/>
    <cellStyle name="Comma 4 4 3 3 2 2 3" xfId="36894" xr:uid="{00000000-0005-0000-0000-00000C830000}"/>
    <cellStyle name="Comma 4 4 3 3 2 2_OATT calc" xfId="36895" xr:uid="{00000000-0005-0000-0000-00000D830000}"/>
    <cellStyle name="Comma 4 4 3 3 2 3" xfId="36896" xr:uid="{00000000-0005-0000-0000-00000E830000}"/>
    <cellStyle name="Comma 4 4 3 3 2 4" xfId="36897" xr:uid="{00000000-0005-0000-0000-00000F830000}"/>
    <cellStyle name="Comma 4 4 3 3 2 5" xfId="36898" xr:uid="{00000000-0005-0000-0000-000010830000}"/>
    <cellStyle name="Comma 4 4 3 3 2_OATT calc" xfId="36899" xr:uid="{00000000-0005-0000-0000-000011830000}"/>
    <cellStyle name="Comma 4 4 3 3 3" xfId="36900" xr:uid="{00000000-0005-0000-0000-000012830000}"/>
    <cellStyle name="Comma 4 4 3 3 3 2" xfId="36901" xr:uid="{00000000-0005-0000-0000-000013830000}"/>
    <cellStyle name="Comma 4 4 3 3 3 2 2" xfId="36902" xr:uid="{00000000-0005-0000-0000-000014830000}"/>
    <cellStyle name="Comma 4 4 3 3 3 2 3" xfId="36903" xr:uid="{00000000-0005-0000-0000-000015830000}"/>
    <cellStyle name="Comma 4 4 3 3 3 2_OATT calc" xfId="36904" xr:uid="{00000000-0005-0000-0000-000016830000}"/>
    <cellStyle name="Comma 4 4 3 3 3 3" xfId="36905" xr:uid="{00000000-0005-0000-0000-000017830000}"/>
    <cellStyle name="Comma 4 4 3 3 3 4" xfId="36906" xr:uid="{00000000-0005-0000-0000-000018830000}"/>
    <cellStyle name="Comma 4 4 3 3 3_OATT calc" xfId="36907" xr:uid="{00000000-0005-0000-0000-000019830000}"/>
    <cellStyle name="Comma 4 4 3 3 4" xfId="36908" xr:uid="{00000000-0005-0000-0000-00001A830000}"/>
    <cellStyle name="Comma 4 4 3 3 4 2" xfId="36909" xr:uid="{00000000-0005-0000-0000-00001B830000}"/>
    <cellStyle name="Comma 4 4 3 3 4 3" xfId="36910" xr:uid="{00000000-0005-0000-0000-00001C830000}"/>
    <cellStyle name="Comma 4 4 3 3 4_OATT calc" xfId="36911" xr:uid="{00000000-0005-0000-0000-00001D830000}"/>
    <cellStyle name="Comma 4 4 3 3 5" xfId="36912" xr:uid="{00000000-0005-0000-0000-00001E830000}"/>
    <cellStyle name="Comma 4 4 3 3 6" xfId="36913" xr:uid="{00000000-0005-0000-0000-00001F830000}"/>
    <cellStyle name="Comma 4 4 3 3 7" xfId="36914" xr:uid="{00000000-0005-0000-0000-000020830000}"/>
    <cellStyle name="Comma 4 4 3 3 8" xfId="36915" xr:uid="{00000000-0005-0000-0000-000021830000}"/>
    <cellStyle name="Comma 4 4 3 3 9" xfId="36916" xr:uid="{00000000-0005-0000-0000-000022830000}"/>
    <cellStyle name="Comma 4 4 3 3_OATT calc" xfId="36917" xr:uid="{00000000-0005-0000-0000-000023830000}"/>
    <cellStyle name="Comma 4 4 3 4" xfId="5320" xr:uid="{00000000-0005-0000-0000-000024830000}"/>
    <cellStyle name="Comma 4 4 3 4 2" xfId="36918" xr:uid="{00000000-0005-0000-0000-000025830000}"/>
    <cellStyle name="Comma 4 4 3 4 2 2" xfId="36919" xr:uid="{00000000-0005-0000-0000-000026830000}"/>
    <cellStyle name="Comma 4 4 3 4 2 3" xfId="36920" xr:uid="{00000000-0005-0000-0000-000027830000}"/>
    <cellStyle name="Comma 4 4 3 4 2_OATT calc" xfId="36921" xr:uid="{00000000-0005-0000-0000-000028830000}"/>
    <cellStyle name="Comma 4 4 3 4 3" xfId="36922" xr:uid="{00000000-0005-0000-0000-000029830000}"/>
    <cellStyle name="Comma 4 4 3 4 4" xfId="36923" xr:uid="{00000000-0005-0000-0000-00002A830000}"/>
    <cellStyle name="Comma 4 4 3 4 5" xfId="36924" xr:uid="{00000000-0005-0000-0000-00002B830000}"/>
    <cellStyle name="Comma 4 4 3 4_OATT calc" xfId="36925" xr:uid="{00000000-0005-0000-0000-00002C830000}"/>
    <cellStyle name="Comma 4 4 3 5" xfId="36926" xr:uid="{00000000-0005-0000-0000-00002D830000}"/>
    <cellStyle name="Comma 4 4 3 5 2" xfId="36927" xr:uid="{00000000-0005-0000-0000-00002E830000}"/>
    <cellStyle name="Comma 4 4 3 5 2 2" xfId="36928" xr:uid="{00000000-0005-0000-0000-00002F830000}"/>
    <cellStyle name="Comma 4 4 3 5 2 3" xfId="36929" xr:uid="{00000000-0005-0000-0000-000030830000}"/>
    <cellStyle name="Comma 4 4 3 5 2_OATT calc" xfId="36930" xr:uid="{00000000-0005-0000-0000-000031830000}"/>
    <cellStyle name="Comma 4 4 3 5 3" xfId="36931" xr:uid="{00000000-0005-0000-0000-000032830000}"/>
    <cellStyle name="Comma 4 4 3 5 4" xfId="36932" xr:uid="{00000000-0005-0000-0000-000033830000}"/>
    <cellStyle name="Comma 4 4 3 5_OATT calc" xfId="36933" xr:uid="{00000000-0005-0000-0000-000034830000}"/>
    <cellStyle name="Comma 4 4 3 6" xfId="36934" xr:uid="{00000000-0005-0000-0000-000035830000}"/>
    <cellStyle name="Comma 4 4 3 6 2" xfId="36935" xr:uid="{00000000-0005-0000-0000-000036830000}"/>
    <cellStyle name="Comma 4 4 3 6 3" xfId="36936" xr:uid="{00000000-0005-0000-0000-000037830000}"/>
    <cellStyle name="Comma 4 4 3 6_OATT calc" xfId="36937" xr:uid="{00000000-0005-0000-0000-000038830000}"/>
    <cellStyle name="Comma 4 4 3 7" xfId="36938" xr:uid="{00000000-0005-0000-0000-000039830000}"/>
    <cellStyle name="Comma 4 4 3 8" xfId="36939" xr:uid="{00000000-0005-0000-0000-00003A830000}"/>
    <cellStyle name="Comma 4 4 3 9" xfId="36940" xr:uid="{00000000-0005-0000-0000-00003B830000}"/>
    <cellStyle name="Comma 4 4 3_OATT calc" xfId="36941" xr:uid="{00000000-0005-0000-0000-00003C830000}"/>
    <cellStyle name="Comma 4 4 4" xfId="3302" xr:uid="{00000000-0005-0000-0000-00003D830000}"/>
    <cellStyle name="Comma 4 4 4 10" xfId="36942" xr:uid="{00000000-0005-0000-0000-00003E830000}"/>
    <cellStyle name="Comma 4 4 4 11" xfId="36943" xr:uid="{00000000-0005-0000-0000-00003F830000}"/>
    <cellStyle name="Comma 4 4 4 12" xfId="36944" xr:uid="{00000000-0005-0000-0000-000040830000}"/>
    <cellStyle name="Comma 4 4 4 2" xfId="3884" xr:uid="{00000000-0005-0000-0000-000041830000}"/>
    <cellStyle name="Comma 4 4 4 2 10" xfId="36945" xr:uid="{00000000-0005-0000-0000-000042830000}"/>
    <cellStyle name="Comma 4 4 4 2 11" xfId="36946" xr:uid="{00000000-0005-0000-0000-000043830000}"/>
    <cellStyle name="Comma 4 4 4 2 2" xfId="4985" xr:uid="{00000000-0005-0000-0000-000044830000}"/>
    <cellStyle name="Comma 4 4 4 2 2 10" xfId="36947" xr:uid="{00000000-0005-0000-0000-000045830000}"/>
    <cellStyle name="Comma 4 4 4 2 2 11" xfId="36948" xr:uid="{00000000-0005-0000-0000-000046830000}"/>
    <cellStyle name="Comma 4 4 4 2 2 2" xfId="36949" xr:uid="{00000000-0005-0000-0000-000047830000}"/>
    <cellStyle name="Comma 4 4 4 2 2 2 2" xfId="36950" xr:uid="{00000000-0005-0000-0000-000048830000}"/>
    <cellStyle name="Comma 4 4 4 2 2 2 2 2" xfId="36951" xr:uid="{00000000-0005-0000-0000-000049830000}"/>
    <cellStyle name="Comma 4 4 4 2 2 2 2 3" xfId="36952" xr:uid="{00000000-0005-0000-0000-00004A830000}"/>
    <cellStyle name="Comma 4 4 4 2 2 2 2_OATT calc" xfId="36953" xr:uid="{00000000-0005-0000-0000-00004B830000}"/>
    <cellStyle name="Comma 4 4 4 2 2 2 3" xfId="36954" xr:uid="{00000000-0005-0000-0000-00004C830000}"/>
    <cellStyle name="Comma 4 4 4 2 2 2 4" xfId="36955" xr:uid="{00000000-0005-0000-0000-00004D830000}"/>
    <cellStyle name="Comma 4 4 4 2 2 2 5" xfId="36956" xr:uid="{00000000-0005-0000-0000-00004E830000}"/>
    <cellStyle name="Comma 4 4 4 2 2 2_OATT calc" xfId="36957" xr:uid="{00000000-0005-0000-0000-00004F830000}"/>
    <cellStyle name="Comma 4 4 4 2 2 3" xfId="36958" xr:uid="{00000000-0005-0000-0000-000050830000}"/>
    <cellStyle name="Comma 4 4 4 2 2 3 2" xfId="36959" xr:uid="{00000000-0005-0000-0000-000051830000}"/>
    <cellStyle name="Comma 4 4 4 2 2 3 2 2" xfId="36960" xr:uid="{00000000-0005-0000-0000-000052830000}"/>
    <cellStyle name="Comma 4 4 4 2 2 3 2 3" xfId="36961" xr:uid="{00000000-0005-0000-0000-000053830000}"/>
    <cellStyle name="Comma 4 4 4 2 2 3 2_OATT calc" xfId="36962" xr:uid="{00000000-0005-0000-0000-000054830000}"/>
    <cellStyle name="Comma 4 4 4 2 2 3 3" xfId="36963" xr:uid="{00000000-0005-0000-0000-000055830000}"/>
    <cellStyle name="Comma 4 4 4 2 2 3 4" xfId="36964" xr:uid="{00000000-0005-0000-0000-000056830000}"/>
    <cellStyle name="Comma 4 4 4 2 2 3_OATT calc" xfId="36965" xr:uid="{00000000-0005-0000-0000-000057830000}"/>
    <cellStyle name="Comma 4 4 4 2 2 4" xfId="36966" xr:uid="{00000000-0005-0000-0000-000058830000}"/>
    <cellStyle name="Comma 4 4 4 2 2 4 2" xfId="36967" xr:uid="{00000000-0005-0000-0000-000059830000}"/>
    <cellStyle name="Comma 4 4 4 2 2 4 3" xfId="36968" xr:uid="{00000000-0005-0000-0000-00005A830000}"/>
    <cellStyle name="Comma 4 4 4 2 2 4_OATT calc" xfId="36969" xr:uid="{00000000-0005-0000-0000-00005B830000}"/>
    <cellStyle name="Comma 4 4 4 2 2 5" xfId="36970" xr:uid="{00000000-0005-0000-0000-00005C830000}"/>
    <cellStyle name="Comma 4 4 4 2 2 6" xfId="36971" xr:uid="{00000000-0005-0000-0000-00005D830000}"/>
    <cellStyle name="Comma 4 4 4 2 2 7" xfId="36972" xr:uid="{00000000-0005-0000-0000-00005E830000}"/>
    <cellStyle name="Comma 4 4 4 2 2 8" xfId="36973" xr:uid="{00000000-0005-0000-0000-00005F830000}"/>
    <cellStyle name="Comma 4 4 4 2 2 9" xfId="36974" xr:uid="{00000000-0005-0000-0000-000060830000}"/>
    <cellStyle name="Comma 4 4 4 2 2_OATT calc" xfId="36975" xr:uid="{00000000-0005-0000-0000-000061830000}"/>
    <cellStyle name="Comma 4 4 4 2 3" xfId="5940" xr:uid="{00000000-0005-0000-0000-000062830000}"/>
    <cellStyle name="Comma 4 4 4 2 3 2" xfId="36976" xr:uid="{00000000-0005-0000-0000-000063830000}"/>
    <cellStyle name="Comma 4 4 4 2 3 2 2" xfId="36977" xr:uid="{00000000-0005-0000-0000-000064830000}"/>
    <cellStyle name="Comma 4 4 4 2 3 2 3" xfId="36978" xr:uid="{00000000-0005-0000-0000-000065830000}"/>
    <cellStyle name="Comma 4 4 4 2 3 2_OATT calc" xfId="36979" xr:uid="{00000000-0005-0000-0000-000066830000}"/>
    <cellStyle name="Comma 4 4 4 2 3 3" xfId="36980" xr:uid="{00000000-0005-0000-0000-000067830000}"/>
    <cellStyle name="Comma 4 4 4 2 3 4" xfId="36981" xr:uid="{00000000-0005-0000-0000-000068830000}"/>
    <cellStyle name="Comma 4 4 4 2 3 5" xfId="36982" xr:uid="{00000000-0005-0000-0000-000069830000}"/>
    <cellStyle name="Comma 4 4 4 2 3_OATT calc" xfId="36983" xr:uid="{00000000-0005-0000-0000-00006A830000}"/>
    <cellStyle name="Comma 4 4 4 2 4" xfId="36984" xr:uid="{00000000-0005-0000-0000-00006B830000}"/>
    <cellStyle name="Comma 4 4 4 2 4 2" xfId="36985" xr:uid="{00000000-0005-0000-0000-00006C830000}"/>
    <cellStyle name="Comma 4 4 4 2 4 2 2" xfId="36986" xr:uid="{00000000-0005-0000-0000-00006D830000}"/>
    <cellStyle name="Comma 4 4 4 2 4 2 3" xfId="36987" xr:uid="{00000000-0005-0000-0000-00006E830000}"/>
    <cellStyle name="Comma 4 4 4 2 4 2_OATT calc" xfId="36988" xr:uid="{00000000-0005-0000-0000-00006F830000}"/>
    <cellStyle name="Comma 4 4 4 2 4 3" xfId="36989" xr:uid="{00000000-0005-0000-0000-000070830000}"/>
    <cellStyle name="Comma 4 4 4 2 4 4" xfId="36990" xr:uid="{00000000-0005-0000-0000-000071830000}"/>
    <cellStyle name="Comma 4 4 4 2 4_OATT calc" xfId="36991" xr:uid="{00000000-0005-0000-0000-000072830000}"/>
    <cellStyle name="Comma 4 4 4 2 5" xfId="36992" xr:uid="{00000000-0005-0000-0000-000073830000}"/>
    <cellStyle name="Comma 4 4 4 2 5 2" xfId="36993" xr:uid="{00000000-0005-0000-0000-000074830000}"/>
    <cellStyle name="Comma 4 4 4 2 5 3" xfId="36994" xr:uid="{00000000-0005-0000-0000-000075830000}"/>
    <cellStyle name="Comma 4 4 4 2 5_OATT calc" xfId="36995" xr:uid="{00000000-0005-0000-0000-000076830000}"/>
    <cellStyle name="Comma 4 4 4 2 6" xfId="36996" xr:uid="{00000000-0005-0000-0000-000077830000}"/>
    <cellStyle name="Comma 4 4 4 2 7" xfId="36997" xr:uid="{00000000-0005-0000-0000-000078830000}"/>
    <cellStyle name="Comma 4 4 4 2 8" xfId="36998" xr:uid="{00000000-0005-0000-0000-000079830000}"/>
    <cellStyle name="Comma 4 4 4 2 9" xfId="36999" xr:uid="{00000000-0005-0000-0000-00007A830000}"/>
    <cellStyle name="Comma 4 4 4 2_OATT calc" xfId="37000" xr:uid="{00000000-0005-0000-0000-00007B830000}"/>
    <cellStyle name="Comma 4 4 4 3" xfId="4567" xr:uid="{00000000-0005-0000-0000-00007C830000}"/>
    <cellStyle name="Comma 4 4 4 3 10" xfId="37001" xr:uid="{00000000-0005-0000-0000-00007D830000}"/>
    <cellStyle name="Comma 4 4 4 3 11" xfId="37002" xr:uid="{00000000-0005-0000-0000-00007E830000}"/>
    <cellStyle name="Comma 4 4 4 3 2" xfId="37003" xr:uid="{00000000-0005-0000-0000-00007F830000}"/>
    <cellStyle name="Comma 4 4 4 3 2 2" xfId="37004" xr:uid="{00000000-0005-0000-0000-000080830000}"/>
    <cellStyle name="Comma 4 4 4 3 2 2 2" xfId="37005" xr:uid="{00000000-0005-0000-0000-000081830000}"/>
    <cellStyle name="Comma 4 4 4 3 2 2 3" xfId="37006" xr:uid="{00000000-0005-0000-0000-000082830000}"/>
    <cellStyle name="Comma 4 4 4 3 2 2_OATT calc" xfId="37007" xr:uid="{00000000-0005-0000-0000-000083830000}"/>
    <cellStyle name="Comma 4 4 4 3 2 3" xfId="37008" xr:uid="{00000000-0005-0000-0000-000084830000}"/>
    <cellStyle name="Comma 4 4 4 3 2 4" xfId="37009" xr:uid="{00000000-0005-0000-0000-000085830000}"/>
    <cellStyle name="Comma 4 4 4 3 2 5" xfId="37010" xr:uid="{00000000-0005-0000-0000-000086830000}"/>
    <cellStyle name="Comma 4 4 4 3 2_OATT calc" xfId="37011" xr:uid="{00000000-0005-0000-0000-000087830000}"/>
    <cellStyle name="Comma 4 4 4 3 3" xfId="37012" xr:uid="{00000000-0005-0000-0000-000088830000}"/>
    <cellStyle name="Comma 4 4 4 3 3 2" xfId="37013" xr:uid="{00000000-0005-0000-0000-000089830000}"/>
    <cellStyle name="Comma 4 4 4 3 3 2 2" xfId="37014" xr:uid="{00000000-0005-0000-0000-00008A830000}"/>
    <cellStyle name="Comma 4 4 4 3 3 2 3" xfId="37015" xr:uid="{00000000-0005-0000-0000-00008B830000}"/>
    <cellStyle name="Comma 4 4 4 3 3 2_OATT calc" xfId="37016" xr:uid="{00000000-0005-0000-0000-00008C830000}"/>
    <cellStyle name="Comma 4 4 4 3 3 3" xfId="37017" xr:uid="{00000000-0005-0000-0000-00008D830000}"/>
    <cellStyle name="Comma 4 4 4 3 3 4" xfId="37018" xr:uid="{00000000-0005-0000-0000-00008E830000}"/>
    <cellStyle name="Comma 4 4 4 3 3_OATT calc" xfId="37019" xr:uid="{00000000-0005-0000-0000-00008F830000}"/>
    <cellStyle name="Comma 4 4 4 3 4" xfId="37020" xr:uid="{00000000-0005-0000-0000-000090830000}"/>
    <cellStyle name="Comma 4 4 4 3 4 2" xfId="37021" xr:uid="{00000000-0005-0000-0000-000091830000}"/>
    <cellStyle name="Comma 4 4 4 3 4 3" xfId="37022" xr:uid="{00000000-0005-0000-0000-000092830000}"/>
    <cellStyle name="Comma 4 4 4 3 4_OATT calc" xfId="37023" xr:uid="{00000000-0005-0000-0000-000093830000}"/>
    <cellStyle name="Comma 4 4 4 3 5" xfId="37024" xr:uid="{00000000-0005-0000-0000-000094830000}"/>
    <cellStyle name="Comma 4 4 4 3 6" xfId="37025" xr:uid="{00000000-0005-0000-0000-000095830000}"/>
    <cellStyle name="Comma 4 4 4 3 7" xfId="37026" xr:uid="{00000000-0005-0000-0000-000096830000}"/>
    <cellStyle name="Comma 4 4 4 3 8" xfId="37027" xr:uid="{00000000-0005-0000-0000-000097830000}"/>
    <cellStyle name="Comma 4 4 4 3 9" xfId="37028" xr:uid="{00000000-0005-0000-0000-000098830000}"/>
    <cellStyle name="Comma 4 4 4 3_OATT calc" xfId="37029" xr:uid="{00000000-0005-0000-0000-000099830000}"/>
    <cellStyle name="Comma 4 4 4 4" xfId="5467" xr:uid="{00000000-0005-0000-0000-00009A830000}"/>
    <cellStyle name="Comma 4 4 4 4 2" xfId="37030" xr:uid="{00000000-0005-0000-0000-00009B830000}"/>
    <cellStyle name="Comma 4 4 4 4 2 2" xfId="37031" xr:uid="{00000000-0005-0000-0000-00009C830000}"/>
    <cellStyle name="Comma 4 4 4 4 2 3" xfId="37032" xr:uid="{00000000-0005-0000-0000-00009D830000}"/>
    <cellStyle name="Comma 4 4 4 4 2_OATT calc" xfId="37033" xr:uid="{00000000-0005-0000-0000-00009E830000}"/>
    <cellStyle name="Comma 4 4 4 4 3" xfId="37034" xr:uid="{00000000-0005-0000-0000-00009F830000}"/>
    <cellStyle name="Comma 4 4 4 4 4" xfId="37035" xr:uid="{00000000-0005-0000-0000-0000A0830000}"/>
    <cellStyle name="Comma 4 4 4 4 5" xfId="37036" xr:uid="{00000000-0005-0000-0000-0000A1830000}"/>
    <cellStyle name="Comma 4 4 4 4_OATT calc" xfId="37037" xr:uid="{00000000-0005-0000-0000-0000A2830000}"/>
    <cellStyle name="Comma 4 4 4 5" xfId="37038" xr:uid="{00000000-0005-0000-0000-0000A3830000}"/>
    <cellStyle name="Comma 4 4 4 5 2" xfId="37039" xr:uid="{00000000-0005-0000-0000-0000A4830000}"/>
    <cellStyle name="Comma 4 4 4 5 2 2" xfId="37040" xr:uid="{00000000-0005-0000-0000-0000A5830000}"/>
    <cellStyle name="Comma 4 4 4 5 2 3" xfId="37041" xr:uid="{00000000-0005-0000-0000-0000A6830000}"/>
    <cellStyle name="Comma 4 4 4 5 2_OATT calc" xfId="37042" xr:uid="{00000000-0005-0000-0000-0000A7830000}"/>
    <cellStyle name="Comma 4 4 4 5 3" xfId="37043" xr:uid="{00000000-0005-0000-0000-0000A8830000}"/>
    <cellStyle name="Comma 4 4 4 5 4" xfId="37044" xr:uid="{00000000-0005-0000-0000-0000A9830000}"/>
    <cellStyle name="Comma 4 4 4 5_OATT calc" xfId="37045" xr:uid="{00000000-0005-0000-0000-0000AA830000}"/>
    <cellStyle name="Comma 4 4 4 6" xfId="37046" xr:uid="{00000000-0005-0000-0000-0000AB830000}"/>
    <cellStyle name="Comma 4 4 4 6 2" xfId="37047" xr:uid="{00000000-0005-0000-0000-0000AC830000}"/>
    <cellStyle name="Comma 4 4 4 6 3" xfId="37048" xr:uid="{00000000-0005-0000-0000-0000AD830000}"/>
    <cellStyle name="Comma 4 4 4 6_OATT calc" xfId="37049" xr:uid="{00000000-0005-0000-0000-0000AE830000}"/>
    <cellStyle name="Comma 4 4 4 7" xfId="37050" xr:uid="{00000000-0005-0000-0000-0000AF830000}"/>
    <cellStyle name="Comma 4 4 4 8" xfId="37051" xr:uid="{00000000-0005-0000-0000-0000B0830000}"/>
    <cellStyle name="Comma 4 4 4 9" xfId="37052" xr:uid="{00000000-0005-0000-0000-0000B1830000}"/>
    <cellStyle name="Comma 4 4 4_OATT calc" xfId="37053" xr:uid="{00000000-0005-0000-0000-0000B2830000}"/>
    <cellStyle name="Comma 4 4 5" xfId="3614" xr:uid="{00000000-0005-0000-0000-0000B3830000}"/>
    <cellStyle name="Comma 4 4 5 10" xfId="37054" xr:uid="{00000000-0005-0000-0000-0000B4830000}"/>
    <cellStyle name="Comma 4 4 5 11" xfId="37055" xr:uid="{00000000-0005-0000-0000-0000B5830000}"/>
    <cellStyle name="Comma 4 4 5 2" xfId="4715" xr:uid="{00000000-0005-0000-0000-0000B6830000}"/>
    <cellStyle name="Comma 4 4 5 2 10" xfId="37056" xr:uid="{00000000-0005-0000-0000-0000B7830000}"/>
    <cellStyle name="Comma 4 4 5 2 11" xfId="37057" xr:uid="{00000000-0005-0000-0000-0000B8830000}"/>
    <cellStyle name="Comma 4 4 5 2 2" xfId="37058" xr:uid="{00000000-0005-0000-0000-0000B9830000}"/>
    <cellStyle name="Comma 4 4 5 2 2 2" xfId="37059" xr:uid="{00000000-0005-0000-0000-0000BA830000}"/>
    <cellStyle name="Comma 4 4 5 2 2 2 2" xfId="37060" xr:uid="{00000000-0005-0000-0000-0000BB830000}"/>
    <cellStyle name="Comma 4 4 5 2 2 2 3" xfId="37061" xr:uid="{00000000-0005-0000-0000-0000BC830000}"/>
    <cellStyle name="Comma 4 4 5 2 2 2_OATT calc" xfId="37062" xr:uid="{00000000-0005-0000-0000-0000BD830000}"/>
    <cellStyle name="Comma 4 4 5 2 2 3" xfId="37063" xr:uid="{00000000-0005-0000-0000-0000BE830000}"/>
    <cellStyle name="Comma 4 4 5 2 2 4" xfId="37064" xr:uid="{00000000-0005-0000-0000-0000BF830000}"/>
    <cellStyle name="Comma 4 4 5 2 2 5" xfId="37065" xr:uid="{00000000-0005-0000-0000-0000C0830000}"/>
    <cellStyle name="Comma 4 4 5 2 2_OATT calc" xfId="37066" xr:uid="{00000000-0005-0000-0000-0000C1830000}"/>
    <cellStyle name="Comma 4 4 5 2 3" xfId="37067" xr:uid="{00000000-0005-0000-0000-0000C2830000}"/>
    <cellStyle name="Comma 4 4 5 2 3 2" xfId="37068" xr:uid="{00000000-0005-0000-0000-0000C3830000}"/>
    <cellStyle name="Comma 4 4 5 2 3 2 2" xfId="37069" xr:uid="{00000000-0005-0000-0000-0000C4830000}"/>
    <cellStyle name="Comma 4 4 5 2 3 2 3" xfId="37070" xr:uid="{00000000-0005-0000-0000-0000C5830000}"/>
    <cellStyle name="Comma 4 4 5 2 3 2_OATT calc" xfId="37071" xr:uid="{00000000-0005-0000-0000-0000C6830000}"/>
    <cellStyle name="Comma 4 4 5 2 3 3" xfId="37072" xr:uid="{00000000-0005-0000-0000-0000C7830000}"/>
    <cellStyle name="Comma 4 4 5 2 3 4" xfId="37073" xr:uid="{00000000-0005-0000-0000-0000C8830000}"/>
    <cellStyle name="Comma 4 4 5 2 3_OATT calc" xfId="37074" xr:uid="{00000000-0005-0000-0000-0000C9830000}"/>
    <cellStyle name="Comma 4 4 5 2 4" xfId="37075" xr:uid="{00000000-0005-0000-0000-0000CA830000}"/>
    <cellStyle name="Comma 4 4 5 2 4 2" xfId="37076" xr:uid="{00000000-0005-0000-0000-0000CB830000}"/>
    <cellStyle name="Comma 4 4 5 2 4 3" xfId="37077" xr:uid="{00000000-0005-0000-0000-0000CC830000}"/>
    <cellStyle name="Comma 4 4 5 2 4_OATT calc" xfId="37078" xr:uid="{00000000-0005-0000-0000-0000CD830000}"/>
    <cellStyle name="Comma 4 4 5 2 5" xfId="37079" xr:uid="{00000000-0005-0000-0000-0000CE830000}"/>
    <cellStyle name="Comma 4 4 5 2 6" xfId="37080" xr:uid="{00000000-0005-0000-0000-0000CF830000}"/>
    <cellStyle name="Comma 4 4 5 2 7" xfId="37081" xr:uid="{00000000-0005-0000-0000-0000D0830000}"/>
    <cellStyle name="Comma 4 4 5 2 8" xfId="37082" xr:uid="{00000000-0005-0000-0000-0000D1830000}"/>
    <cellStyle name="Comma 4 4 5 2 9" xfId="37083" xr:uid="{00000000-0005-0000-0000-0000D2830000}"/>
    <cellStyle name="Comma 4 4 5 2_OATT calc" xfId="37084" xr:uid="{00000000-0005-0000-0000-0000D3830000}"/>
    <cellStyle name="Comma 4 4 5 3" xfId="5676" xr:uid="{00000000-0005-0000-0000-0000D4830000}"/>
    <cellStyle name="Comma 4 4 5 3 2" xfId="37085" xr:uid="{00000000-0005-0000-0000-0000D5830000}"/>
    <cellStyle name="Comma 4 4 5 3 2 2" xfId="37086" xr:uid="{00000000-0005-0000-0000-0000D6830000}"/>
    <cellStyle name="Comma 4 4 5 3 2 3" xfId="37087" xr:uid="{00000000-0005-0000-0000-0000D7830000}"/>
    <cellStyle name="Comma 4 4 5 3 2_OATT calc" xfId="37088" xr:uid="{00000000-0005-0000-0000-0000D8830000}"/>
    <cellStyle name="Comma 4 4 5 3 3" xfId="37089" xr:uid="{00000000-0005-0000-0000-0000D9830000}"/>
    <cellStyle name="Comma 4 4 5 3 4" xfId="37090" xr:uid="{00000000-0005-0000-0000-0000DA830000}"/>
    <cellStyle name="Comma 4 4 5 3 5" xfId="37091" xr:uid="{00000000-0005-0000-0000-0000DB830000}"/>
    <cellStyle name="Comma 4 4 5 3_OATT calc" xfId="37092" xr:uid="{00000000-0005-0000-0000-0000DC830000}"/>
    <cellStyle name="Comma 4 4 5 4" xfId="37093" xr:uid="{00000000-0005-0000-0000-0000DD830000}"/>
    <cellStyle name="Comma 4 4 5 4 2" xfId="37094" xr:uid="{00000000-0005-0000-0000-0000DE830000}"/>
    <cellStyle name="Comma 4 4 5 4 2 2" xfId="37095" xr:uid="{00000000-0005-0000-0000-0000DF830000}"/>
    <cellStyle name="Comma 4 4 5 4 2 3" xfId="37096" xr:uid="{00000000-0005-0000-0000-0000E0830000}"/>
    <cellStyle name="Comma 4 4 5 4 2_OATT calc" xfId="37097" xr:uid="{00000000-0005-0000-0000-0000E1830000}"/>
    <cellStyle name="Comma 4 4 5 4 3" xfId="37098" xr:uid="{00000000-0005-0000-0000-0000E2830000}"/>
    <cellStyle name="Comma 4 4 5 4 4" xfId="37099" xr:uid="{00000000-0005-0000-0000-0000E3830000}"/>
    <cellStyle name="Comma 4 4 5 4_OATT calc" xfId="37100" xr:uid="{00000000-0005-0000-0000-0000E4830000}"/>
    <cellStyle name="Comma 4 4 5 5" xfId="37101" xr:uid="{00000000-0005-0000-0000-0000E5830000}"/>
    <cellStyle name="Comma 4 4 5 5 2" xfId="37102" xr:uid="{00000000-0005-0000-0000-0000E6830000}"/>
    <cellStyle name="Comma 4 4 5 5 3" xfId="37103" xr:uid="{00000000-0005-0000-0000-0000E7830000}"/>
    <cellStyle name="Comma 4 4 5 5_OATT calc" xfId="37104" xr:uid="{00000000-0005-0000-0000-0000E8830000}"/>
    <cellStyle name="Comma 4 4 5 6" xfId="37105" xr:uid="{00000000-0005-0000-0000-0000E9830000}"/>
    <cellStyle name="Comma 4 4 5 7" xfId="37106" xr:uid="{00000000-0005-0000-0000-0000EA830000}"/>
    <cellStyle name="Comma 4 4 5 8" xfId="37107" xr:uid="{00000000-0005-0000-0000-0000EB830000}"/>
    <cellStyle name="Comma 4 4 5 9" xfId="37108" xr:uid="{00000000-0005-0000-0000-0000EC830000}"/>
    <cellStyle name="Comma 4 4 5_OATT calc" xfId="37109" xr:uid="{00000000-0005-0000-0000-0000ED830000}"/>
    <cellStyle name="Comma 4 4 6" xfId="4297" xr:uid="{00000000-0005-0000-0000-0000EE830000}"/>
    <cellStyle name="Comma 4 4 6 10" xfId="37110" xr:uid="{00000000-0005-0000-0000-0000EF830000}"/>
    <cellStyle name="Comma 4 4 6 11" xfId="37111" xr:uid="{00000000-0005-0000-0000-0000F0830000}"/>
    <cellStyle name="Comma 4 4 6 2" xfId="37112" xr:uid="{00000000-0005-0000-0000-0000F1830000}"/>
    <cellStyle name="Comma 4 4 6 2 2" xfId="37113" xr:uid="{00000000-0005-0000-0000-0000F2830000}"/>
    <cellStyle name="Comma 4 4 6 2 2 2" xfId="37114" xr:uid="{00000000-0005-0000-0000-0000F3830000}"/>
    <cellStyle name="Comma 4 4 6 2 2 3" xfId="37115" xr:uid="{00000000-0005-0000-0000-0000F4830000}"/>
    <cellStyle name="Comma 4 4 6 2 2_OATT calc" xfId="37116" xr:uid="{00000000-0005-0000-0000-0000F5830000}"/>
    <cellStyle name="Comma 4 4 6 2 3" xfId="37117" xr:uid="{00000000-0005-0000-0000-0000F6830000}"/>
    <cellStyle name="Comma 4 4 6 2 4" xfId="37118" xr:uid="{00000000-0005-0000-0000-0000F7830000}"/>
    <cellStyle name="Comma 4 4 6 2 5" xfId="37119" xr:uid="{00000000-0005-0000-0000-0000F8830000}"/>
    <cellStyle name="Comma 4 4 6 2_OATT calc" xfId="37120" xr:uid="{00000000-0005-0000-0000-0000F9830000}"/>
    <cellStyle name="Comma 4 4 6 3" xfId="37121" xr:uid="{00000000-0005-0000-0000-0000FA830000}"/>
    <cellStyle name="Comma 4 4 6 3 2" xfId="37122" xr:uid="{00000000-0005-0000-0000-0000FB830000}"/>
    <cellStyle name="Comma 4 4 6 3 2 2" xfId="37123" xr:uid="{00000000-0005-0000-0000-0000FC830000}"/>
    <cellStyle name="Comma 4 4 6 3 2 3" xfId="37124" xr:uid="{00000000-0005-0000-0000-0000FD830000}"/>
    <cellStyle name="Comma 4 4 6 3 2_OATT calc" xfId="37125" xr:uid="{00000000-0005-0000-0000-0000FE830000}"/>
    <cellStyle name="Comma 4 4 6 3 3" xfId="37126" xr:uid="{00000000-0005-0000-0000-0000FF830000}"/>
    <cellStyle name="Comma 4 4 6 3 4" xfId="37127" xr:uid="{00000000-0005-0000-0000-000000840000}"/>
    <cellStyle name="Comma 4 4 6 3_OATT calc" xfId="37128" xr:uid="{00000000-0005-0000-0000-000001840000}"/>
    <cellStyle name="Comma 4 4 6 4" xfId="37129" xr:uid="{00000000-0005-0000-0000-000002840000}"/>
    <cellStyle name="Comma 4 4 6 4 2" xfId="37130" xr:uid="{00000000-0005-0000-0000-000003840000}"/>
    <cellStyle name="Comma 4 4 6 4 3" xfId="37131" xr:uid="{00000000-0005-0000-0000-000004840000}"/>
    <cellStyle name="Comma 4 4 6 4_OATT calc" xfId="37132" xr:uid="{00000000-0005-0000-0000-000005840000}"/>
    <cellStyle name="Comma 4 4 6 5" xfId="37133" xr:uid="{00000000-0005-0000-0000-000006840000}"/>
    <cellStyle name="Comma 4 4 6 6" xfId="37134" xr:uid="{00000000-0005-0000-0000-000007840000}"/>
    <cellStyle name="Comma 4 4 6 7" xfId="37135" xr:uid="{00000000-0005-0000-0000-000008840000}"/>
    <cellStyle name="Comma 4 4 6 8" xfId="37136" xr:uid="{00000000-0005-0000-0000-000009840000}"/>
    <cellStyle name="Comma 4 4 6 9" xfId="37137" xr:uid="{00000000-0005-0000-0000-00000A840000}"/>
    <cellStyle name="Comma 4 4 6_OATT calc" xfId="37138" xr:uid="{00000000-0005-0000-0000-00000B840000}"/>
    <cellStyle name="Comma 4 4 7" xfId="5098" xr:uid="{00000000-0005-0000-0000-00000C840000}"/>
    <cellStyle name="Comma 4 4 7 2" xfId="37139" xr:uid="{00000000-0005-0000-0000-00000D840000}"/>
    <cellStyle name="Comma 4 4 7 2 2" xfId="37140" xr:uid="{00000000-0005-0000-0000-00000E840000}"/>
    <cellStyle name="Comma 4 4 7 2 3" xfId="37141" xr:uid="{00000000-0005-0000-0000-00000F840000}"/>
    <cellStyle name="Comma 4 4 7 2_OATT calc" xfId="37142" xr:uid="{00000000-0005-0000-0000-000010840000}"/>
    <cellStyle name="Comma 4 4 7 3" xfId="37143" xr:uid="{00000000-0005-0000-0000-000011840000}"/>
    <cellStyle name="Comma 4 4 7 4" xfId="37144" xr:uid="{00000000-0005-0000-0000-000012840000}"/>
    <cellStyle name="Comma 4 4 7 5" xfId="37145" xr:uid="{00000000-0005-0000-0000-000013840000}"/>
    <cellStyle name="Comma 4 4 7_OATT calc" xfId="37146" xr:uid="{00000000-0005-0000-0000-000014840000}"/>
    <cellStyle name="Comma 4 4 8" xfId="5197" xr:uid="{00000000-0005-0000-0000-000015840000}"/>
    <cellStyle name="Comma 4 4 8 2" xfId="37147" xr:uid="{00000000-0005-0000-0000-000016840000}"/>
    <cellStyle name="Comma 4 4 8 2 2" xfId="37148" xr:uid="{00000000-0005-0000-0000-000017840000}"/>
    <cellStyle name="Comma 4 4 8 2 3" xfId="37149" xr:uid="{00000000-0005-0000-0000-000018840000}"/>
    <cellStyle name="Comma 4 4 8 2_OATT calc" xfId="37150" xr:uid="{00000000-0005-0000-0000-000019840000}"/>
    <cellStyle name="Comma 4 4 8 3" xfId="37151" xr:uid="{00000000-0005-0000-0000-00001A840000}"/>
    <cellStyle name="Comma 4 4 8 4" xfId="37152" xr:uid="{00000000-0005-0000-0000-00001B840000}"/>
    <cellStyle name="Comma 4 4 8_OATT calc" xfId="37153" xr:uid="{00000000-0005-0000-0000-00001C840000}"/>
    <cellStyle name="Comma 4 4 9" xfId="3028" xr:uid="{00000000-0005-0000-0000-00001D840000}"/>
    <cellStyle name="Comma 4 4 9 2" xfId="37154" xr:uid="{00000000-0005-0000-0000-00001E840000}"/>
    <cellStyle name="Comma 4 4 9 2 2" xfId="37155" xr:uid="{00000000-0005-0000-0000-00001F840000}"/>
    <cellStyle name="Comma 4 4 9 2 3" xfId="37156" xr:uid="{00000000-0005-0000-0000-000020840000}"/>
    <cellStyle name="Comma 4 4 9 2_OATT calc" xfId="37157" xr:uid="{00000000-0005-0000-0000-000021840000}"/>
    <cellStyle name="Comma 4 4 9 3" xfId="37158" xr:uid="{00000000-0005-0000-0000-000022840000}"/>
    <cellStyle name="Comma 4 4 9 4" xfId="37159" xr:uid="{00000000-0005-0000-0000-000023840000}"/>
    <cellStyle name="Comma 4 4 9_OATT calc" xfId="37160" xr:uid="{00000000-0005-0000-0000-000024840000}"/>
    <cellStyle name="Comma 4 4_OATT calc" xfId="37161" xr:uid="{00000000-0005-0000-0000-000025840000}"/>
    <cellStyle name="Comma 4 5" xfId="919" xr:uid="{00000000-0005-0000-0000-000026840000}"/>
    <cellStyle name="Comma 4 5 10" xfId="37162" xr:uid="{00000000-0005-0000-0000-000027840000}"/>
    <cellStyle name="Comma 4 5 11" xfId="37163" xr:uid="{00000000-0005-0000-0000-000028840000}"/>
    <cellStyle name="Comma 4 5 12" xfId="37164" xr:uid="{00000000-0005-0000-0000-000029840000}"/>
    <cellStyle name="Comma 4 5 13" xfId="37165" xr:uid="{00000000-0005-0000-0000-00002A840000}"/>
    <cellStyle name="Comma 4 5 14" xfId="37166" xr:uid="{00000000-0005-0000-0000-00002B840000}"/>
    <cellStyle name="Comma 4 5 15" xfId="37167" xr:uid="{00000000-0005-0000-0000-00002C840000}"/>
    <cellStyle name="Comma 4 5 2" xfId="920" xr:uid="{00000000-0005-0000-0000-00002D840000}"/>
    <cellStyle name="Comma 4 5 2 10" xfId="37168" xr:uid="{00000000-0005-0000-0000-00002E840000}"/>
    <cellStyle name="Comma 4 5 2 11" xfId="37169" xr:uid="{00000000-0005-0000-0000-00002F840000}"/>
    <cellStyle name="Comma 4 5 2 12" xfId="37170" xr:uid="{00000000-0005-0000-0000-000030840000}"/>
    <cellStyle name="Comma 4 5 2 2" xfId="3767" xr:uid="{00000000-0005-0000-0000-000031840000}"/>
    <cellStyle name="Comma 4 5 2 2 10" xfId="37171" xr:uid="{00000000-0005-0000-0000-000032840000}"/>
    <cellStyle name="Comma 4 5 2 2 11" xfId="37172" xr:uid="{00000000-0005-0000-0000-000033840000}"/>
    <cellStyle name="Comma 4 5 2 2 2" xfId="4868" xr:uid="{00000000-0005-0000-0000-000034840000}"/>
    <cellStyle name="Comma 4 5 2 2 2 10" xfId="37173" xr:uid="{00000000-0005-0000-0000-000035840000}"/>
    <cellStyle name="Comma 4 5 2 2 2 11" xfId="37174" xr:uid="{00000000-0005-0000-0000-000036840000}"/>
    <cellStyle name="Comma 4 5 2 2 2 2" xfId="37175" xr:uid="{00000000-0005-0000-0000-000037840000}"/>
    <cellStyle name="Comma 4 5 2 2 2 2 2" xfId="37176" xr:uid="{00000000-0005-0000-0000-000038840000}"/>
    <cellStyle name="Comma 4 5 2 2 2 2 2 2" xfId="37177" xr:uid="{00000000-0005-0000-0000-000039840000}"/>
    <cellStyle name="Comma 4 5 2 2 2 2 2 3" xfId="37178" xr:uid="{00000000-0005-0000-0000-00003A840000}"/>
    <cellStyle name="Comma 4 5 2 2 2 2 2_OATT calc" xfId="37179" xr:uid="{00000000-0005-0000-0000-00003B840000}"/>
    <cellStyle name="Comma 4 5 2 2 2 2 3" xfId="37180" xr:uid="{00000000-0005-0000-0000-00003C840000}"/>
    <cellStyle name="Comma 4 5 2 2 2 2 4" xfId="37181" xr:uid="{00000000-0005-0000-0000-00003D840000}"/>
    <cellStyle name="Comma 4 5 2 2 2 2 5" xfId="37182" xr:uid="{00000000-0005-0000-0000-00003E840000}"/>
    <cellStyle name="Comma 4 5 2 2 2 2_OATT calc" xfId="37183" xr:uid="{00000000-0005-0000-0000-00003F840000}"/>
    <cellStyle name="Comma 4 5 2 2 2 3" xfId="37184" xr:uid="{00000000-0005-0000-0000-000040840000}"/>
    <cellStyle name="Comma 4 5 2 2 2 3 2" xfId="37185" xr:uid="{00000000-0005-0000-0000-000041840000}"/>
    <cellStyle name="Comma 4 5 2 2 2 3 2 2" xfId="37186" xr:uid="{00000000-0005-0000-0000-000042840000}"/>
    <cellStyle name="Comma 4 5 2 2 2 3 2 3" xfId="37187" xr:uid="{00000000-0005-0000-0000-000043840000}"/>
    <cellStyle name="Comma 4 5 2 2 2 3 2_OATT calc" xfId="37188" xr:uid="{00000000-0005-0000-0000-000044840000}"/>
    <cellStyle name="Comma 4 5 2 2 2 3 3" xfId="37189" xr:uid="{00000000-0005-0000-0000-000045840000}"/>
    <cellStyle name="Comma 4 5 2 2 2 3 4" xfId="37190" xr:uid="{00000000-0005-0000-0000-000046840000}"/>
    <cellStyle name="Comma 4 5 2 2 2 3_OATT calc" xfId="37191" xr:uid="{00000000-0005-0000-0000-000047840000}"/>
    <cellStyle name="Comma 4 5 2 2 2 4" xfId="37192" xr:uid="{00000000-0005-0000-0000-000048840000}"/>
    <cellStyle name="Comma 4 5 2 2 2 4 2" xfId="37193" xr:uid="{00000000-0005-0000-0000-000049840000}"/>
    <cellStyle name="Comma 4 5 2 2 2 4 3" xfId="37194" xr:uid="{00000000-0005-0000-0000-00004A840000}"/>
    <cellStyle name="Comma 4 5 2 2 2 4_OATT calc" xfId="37195" xr:uid="{00000000-0005-0000-0000-00004B840000}"/>
    <cellStyle name="Comma 4 5 2 2 2 5" xfId="37196" xr:uid="{00000000-0005-0000-0000-00004C840000}"/>
    <cellStyle name="Comma 4 5 2 2 2 6" xfId="37197" xr:uid="{00000000-0005-0000-0000-00004D840000}"/>
    <cellStyle name="Comma 4 5 2 2 2 7" xfId="37198" xr:uid="{00000000-0005-0000-0000-00004E840000}"/>
    <cellStyle name="Comma 4 5 2 2 2 8" xfId="37199" xr:uid="{00000000-0005-0000-0000-00004F840000}"/>
    <cellStyle name="Comma 4 5 2 2 2 9" xfId="37200" xr:uid="{00000000-0005-0000-0000-000050840000}"/>
    <cellStyle name="Comma 4 5 2 2 2_OATT calc" xfId="37201" xr:uid="{00000000-0005-0000-0000-000051840000}"/>
    <cellStyle name="Comma 4 5 2 2 3" xfId="5827" xr:uid="{00000000-0005-0000-0000-000052840000}"/>
    <cellStyle name="Comma 4 5 2 2 3 2" xfId="37202" xr:uid="{00000000-0005-0000-0000-000053840000}"/>
    <cellStyle name="Comma 4 5 2 2 3 2 2" xfId="37203" xr:uid="{00000000-0005-0000-0000-000054840000}"/>
    <cellStyle name="Comma 4 5 2 2 3 2 3" xfId="37204" xr:uid="{00000000-0005-0000-0000-000055840000}"/>
    <cellStyle name="Comma 4 5 2 2 3 2_OATT calc" xfId="37205" xr:uid="{00000000-0005-0000-0000-000056840000}"/>
    <cellStyle name="Comma 4 5 2 2 3 3" xfId="37206" xr:uid="{00000000-0005-0000-0000-000057840000}"/>
    <cellStyle name="Comma 4 5 2 2 3 4" xfId="37207" xr:uid="{00000000-0005-0000-0000-000058840000}"/>
    <cellStyle name="Comma 4 5 2 2 3 5" xfId="37208" xr:uid="{00000000-0005-0000-0000-000059840000}"/>
    <cellStyle name="Comma 4 5 2 2 3_OATT calc" xfId="37209" xr:uid="{00000000-0005-0000-0000-00005A840000}"/>
    <cellStyle name="Comma 4 5 2 2 4" xfId="37210" xr:uid="{00000000-0005-0000-0000-00005B840000}"/>
    <cellStyle name="Comma 4 5 2 2 4 2" xfId="37211" xr:uid="{00000000-0005-0000-0000-00005C840000}"/>
    <cellStyle name="Comma 4 5 2 2 4 2 2" xfId="37212" xr:uid="{00000000-0005-0000-0000-00005D840000}"/>
    <cellStyle name="Comma 4 5 2 2 4 2 3" xfId="37213" xr:uid="{00000000-0005-0000-0000-00005E840000}"/>
    <cellStyle name="Comma 4 5 2 2 4 2_OATT calc" xfId="37214" xr:uid="{00000000-0005-0000-0000-00005F840000}"/>
    <cellStyle name="Comma 4 5 2 2 4 3" xfId="37215" xr:uid="{00000000-0005-0000-0000-000060840000}"/>
    <cellStyle name="Comma 4 5 2 2 4 4" xfId="37216" xr:uid="{00000000-0005-0000-0000-000061840000}"/>
    <cellStyle name="Comma 4 5 2 2 4_OATT calc" xfId="37217" xr:uid="{00000000-0005-0000-0000-000062840000}"/>
    <cellStyle name="Comma 4 5 2 2 5" xfId="37218" xr:uid="{00000000-0005-0000-0000-000063840000}"/>
    <cellStyle name="Comma 4 5 2 2 5 2" xfId="37219" xr:uid="{00000000-0005-0000-0000-000064840000}"/>
    <cellStyle name="Comma 4 5 2 2 5 3" xfId="37220" xr:uid="{00000000-0005-0000-0000-000065840000}"/>
    <cellStyle name="Comma 4 5 2 2 5_OATT calc" xfId="37221" xr:uid="{00000000-0005-0000-0000-000066840000}"/>
    <cellStyle name="Comma 4 5 2 2 6" xfId="37222" xr:uid="{00000000-0005-0000-0000-000067840000}"/>
    <cellStyle name="Comma 4 5 2 2 7" xfId="37223" xr:uid="{00000000-0005-0000-0000-000068840000}"/>
    <cellStyle name="Comma 4 5 2 2 8" xfId="37224" xr:uid="{00000000-0005-0000-0000-000069840000}"/>
    <cellStyle name="Comma 4 5 2 2 9" xfId="37225" xr:uid="{00000000-0005-0000-0000-00006A840000}"/>
    <cellStyle name="Comma 4 5 2 2_OATT calc" xfId="37226" xr:uid="{00000000-0005-0000-0000-00006B840000}"/>
    <cellStyle name="Comma 4 5 2 3" xfId="4450" xr:uid="{00000000-0005-0000-0000-00006C840000}"/>
    <cellStyle name="Comma 4 5 2 3 10" xfId="37227" xr:uid="{00000000-0005-0000-0000-00006D840000}"/>
    <cellStyle name="Comma 4 5 2 3 11" xfId="37228" xr:uid="{00000000-0005-0000-0000-00006E840000}"/>
    <cellStyle name="Comma 4 5 2 3 2" xfId="37229" xr:uid="{00000000-0005-0000-0000-00006F840000}"/>
    <cellStyle name="Comma 4 5 2 3 2 2" xfId="37230" xr:uid="{00000000-0005-0000-0000-000070840000}"/>
    <cellStyle name="Comma 4 5 2 3 2 2 2" xfId="37231" xr:uid="{00000000-0005-0000-0000-000071840000}"/>
    <cellStyle name="Comma 4 5 2 3 2 2 3" xfId="37232" xr:uid="{00000000-0005-0000-0000-000072840000}"/>
    <cellStyle name="Comma 4 5 2 3 2 2_OATT calc" xfId="37233" xr:uid="{00000000-0005-0000-0000-000073840000}"/>
    <cellStyle name="Comma 4 5 2 3 2 3" xfId="37234" xr:uid="{00000000-0005-0000-0000-000074840000}"/>
    <cellStyle name="Comma 4 5 2 3 2 4" xfId="37235" xr:uid="{00000000-0005-0000-0000-000075840000}"/>
    <cellStyle name="Comma 4 5 2 3 2 5" xfId="37236" xr:uid="{00000000-0005-0000-0000-000076840000}"/>
    <cellStyle name="Comma 4 5 2 3 2_OATT calc" xfId="37237" xr:uid="{00000000-0005-0000-0000-000077840000}"/>
    <cellStyle name="Comma 4 5 2 3 3" xfId="37238" xr:uid="{00000000-0005-0000-0000-000078840000}"/>
    <cellStyle name="Comma 4 5 2 3 3 2" xfId="37239" xr:uid="{00000000-0005-0000-0000-000079840000}"/>
    <cellStyle name="Comma 4 5 2 3 3 2 2" xfId="37240" xr:uid="{00000000-0005-0000-0000-00007A840000}"/>
    <cellStyle name="Comma 4 5 2 3 3 2 3" xfId="37241" xr:uid="{00000000-0005-0000-0000-00007B840000}"/>
    <cellStyle name="Comma 4 5 2 3 3 2_OATT calc" xfId="37242" xr:uid="{00000000-0005-0000-0000-00007C840000}"/>
    <cellStyle name="Comma 4 5 2 3 3 3" xfId="37243" xr:uid="{00000000-0005-0000-0000-00007D840000}"/>
    <cellStyle name="Comma 4 5 2 3 3 4" xfId="37244" xr:uid="{00000000-0005-0000-0000-00007E840000}"/>
    <cellStyle name="Comma 4 5 2 3 3_OATT calc" xfId="37245" xr:uid="{00000000-0005-0000-0000-00007F840000}"/>
    <cellStyle name="Comma 4 5 2 3 4" xfId="37246" xr:uid="{00000000-0005-0000-0000-000080840000}"/>
    <cellStyle name="Comma 4 5 2 3 4 2" xfId="37247" xr:uid="{00000000-0005-0000-0000-000081840000}"/>
    <cellStyle name="Comma 4 5 2 3 4 3" xfId="37248" xr:uid="{00000000-0005-0000-0000-000082840000}"/>
    <cellStyle name="Comma 4 5 2 3 4_OATT calc" xfId="37249" xr:uid="{00000000-0005-0000-0000-000083840000}"/>
    <cellStyle name="Comma 4 5 2 3 5" xfId="37250" xr:uid="{00000000-0005-0000-0000-000084840000}"/>
    <cellStyle name="Comma 4 5 2 3 6" xfId="37251" xr:uid="{00000000-0005-0000-0000-000085840000}"/>
    <cellStyle name="Comma 4 5 2 3 7" xfId="37252" xr:uid="{00000000-0005-0000-0000-000086840000}"/>
    <cellStyle name="Comma 4 5 2 3 8" xfId="37253" xr:uid="{00000000-0005-0000-0000-000087840000}"/>
    <cellStyle name="Comma 4 5 2 3 9" xfId="37254" xr:uid="{00000000-0005-0000-0000-000088840000}"/>
    <cellStyle name="Comma 4 5 2 3_OATT calc" xfId="37255" xr:uid="{00000000-0005-0000-0000-000089840000}"/>
    <cellStyle name="Comma 4 5 2 4" xfId="5350" xr:uid="{00000000-0005-0000-0000-00008A840000}"/>
    <cellStyle name="Comma 4 5 2 4 2" xfId="37256" xr:uid="{00000000-0005-0000-0000-00008B840000}"/>
    <cellStyle name="Comma 4 5 2 4 2 2" xfId="37257" xr:uid="{00000000-0005-0000-0000-00008C840000}"/>
    <cellStyle name="Comma 4 5 2 4 2 3" xfId="37258" xr:uid="{00000000-0005-0000-0000-00008D840000}"/>
    <cellStyle name="Comma 4 5 2 4 2_OATT calc" xfId="37259" xr:uid="{00000000-0005-0000-0000-00008E840000}"/>
    <cellStyle name="Comma 4 5 2 4 3" xfId="37260" xr:uid="{00000000-0005-0000-0000-00008F840000}"/>
    <cellStyle name="Comma 4 5 2 4 4" xfId="37261" xr:uid="{00000000-0005-0000-0000-000090840000}"/>
    <cellStyle name="Comma 4 5 2 4 5" xfId="37262" xr:uid="{00000000-0005-0000-0000-000091840000}"/>
    <cellStyle name="Comma 4 5 2 4_OATT calc" xfId="37263" xr:uid="{00000000-0005-0000-0000-000092840000}"/>
    <cellStyle name="Comma 4 5 2 5" xfId="3179" xr:uid="{00000000-0005-0000-0000-000093840000}"/>
    <cellStyle name="Comma 4 5 2 5 2" xfId="37264" xr:uid="{00000000-0005-0000-0000-000094840000}"/>
    <cellStyle name="Comma 4 5 2 5 2 2" xfId="37265" xr:uid="{00000000-0005-0000-0000-000095840000}"/>
    <cellStyle name="Comma 4 5 2 5 2 3" xfId="37266" xr:uid="{00000000-0005-0000-0000-000096840000}"/>
    <cellStyle name="Comma 4 5 2 5 2_OATT calc" xfId="37267" xr:uid="{00000000-0005-0000-0000-000097840000}"/>
    <cellStyle name="Comma 4 5 2 5 3" xfId="37268" xr:uid="{00000000-0005-0000-0000-000098840000}"/>
    <cellStyle name="Comma 4 5 2 5 4" xfId="37269" xr:uid="{00000000-0005-0000-0000-000099840000}"/>
    <cellStyle name="Comma 4 5 2 5_OATT calc" xfId="37270" xr:uid="{00000000-0005-0000-0000-00009A840000}"/>
    <cellStyle name="Comma 4 5 2 6" xfId="37271" xr:uid="{00000000-0005-0000-0000-00009B840000}"/>
    <cellStyle name="Comma 4 5 2 6 2" xfId="37272" xr:uid="{00000000-0005-0000-0000-00009C840000}"/>
    <cellStyle name="Comma 4 5 2 6 3" xfId="37273" xr:uid="{00000000-0005-0000-0000-00009D840000}"/>
    <cellStyle name="Comma 4 5 2 6_OATT calc" xfId="37274" xr:uid="{00000000-0005-0000-0000-00009E840000}"/>
    <cellStyle name="Comma 4 5 2 7" xfId="37275" xr:uid="{00000000-0005-0000-0000-00009F840000}"/>
    <cellStyle name="Comma 4 5 2 8" xfId="37276" xr:uid="{00000000-0005-0000-0000-0000A0840000}"/>
    <cellStyle name="Comma 4 5 2 9" xfId="37277" xr:uid="{00000000-0005-0000-0000-0000A1840000}"/>
    <cellStyle name="Comma 4 5 2_OATT calc" xfId="37278" xr:uid="{00000000-0005-0000-0000-0000A2840000}"/>
    <cellStyle name="Comma 4 5 3" xfId="3321" xr:uid="{00000000-0005-0000-0000-0000A3840000}"/>
    <cellStyle name="Comma 4 5 3 10" xfId="37279" xr:uid="{00000000-0005-0000-0000-0000A4840000}"/>
    <cellStyle name="Comma 4 5 3 11" xfId="37280" xr:uid="{00000000-0005-0000-0000-0000A5840000}"/>
    <cellStyle name="Comma 4 5 3 12" xfId="37281" xr:uid="{00000000-0005-0000-0000-0000A6840000}"/>
    <cellStyle name="Comma 4 5 3 2" xfId="3903" xr:uid="{00000000-0005-0000-0000-0000A7840000}"/>
    <cellStyle name="Comma 4 5 3 2 10" xfId="37282" xr:uid="{00000000-0005-0000-0000-0000A8840000}"/>
    <cellStyle name="Comma 4 5 3 2 11" xfId="37283" xr:uid="{00000000-0005-0000-0000-0000A9840000}"/>
    <cellStyle name="Comma 4 5 3 2 2" xfId="5004" xr:uid="{00000000-0005-0000-0000-0000AA840000}"/>
    <cellStyle name="Comma 4 5 3 2 2 10" xfId="37284" xr:uid="{00000000-0005-0000-0000-0000AB840000}"/>
    <cellStyle name="Comma 4 5 3 2 2 11" xfId="37285" xr:uid="{00000000-0005-0000-0000-0000AC840000}"/>
    <cellStyle name="Comma 4 5 3 2 2 2" xfId="37286" xr:uid="{00000000-0005-0000-0000-0000AD840000}"/>
    <cellStyle name="Comma 4 5 3 2 2 2 2" xfId="37287" xr:uid="{00000000-0005-0000-0000-0000AE840000}"/>
    <cellStyle name="Comma 4 5 3 2 2 2 2 2" xfId="37288" xr:uid="{00000000-0005-0000-0000-0000AF840000}"/>
    <cellStyle name="Comma 4 5 3 2 2 2 2 3" xfId="37289" xr:uid="{00000000-0005-0000-0000-0000B0840000}"/>
    <cellStyle name="Comma 4 5 3 2 2 2 2_OATT calc" xfId="37290" xr:uid="{00000000-0005-0000-0000-0000B1840000}"/>
    <cellStyle name="Comma 4 5 3 2 2 2 3" xfId="37291" xr:uid="{00000000-0005-0000-0000-0000B2840000}"/>
    <cellStyle name="Comma 4 5 3 2 2 2 4" xfId="37292" xr:uid="{00000000-0005-0000-0000-0000B3840000}"/>
    <cellStyle name="Comma 4 5 3 2 2 2 5" xfId="37293" xr:uid="{00000000-0005-0000-0000-0000B4840000}"/>
    <cellStyle name="Comma 4 5 3 2 2 2_OATT calc" xfId="37294" xr:uid="{00000000-0005-0000-0000-0000B5840000}"/>
    <cellStyle name="Comma 4 5 3 2 2 3" xfId="37295" xr:uid="{00000000-0005-0000-0000-0000B6840000}"/>
    <cellStyle name="Comma 4 5 3 2 2 3 2" xfId="37296" xr:uid="{00000000-0005-0000-0000-0000B7840000}"/>
    <cellStyle name="Comma 4 5 3 2 2 3 2 2" xfId="37297" xr:uid="{00000000-0005-0000-0000-0000B8840000}"/>
    <cellStyle name="Comma 4 5 3 2 2 3 2 3" xfId="37298" xr:uid="{00000000-0005-0000-0000-0000B9840000}"/>
    <cellStyle name="Comma 4 5 3 2 2 3 2_OATT calc" xfId="37299" xr:uid="{00000000-0005-0000-0000-0000BA840000}"/>
    <cellStyle name="Comma 4 5 3 2 2 3 3" xfId="37300" xr:uid="{00000000-0005-0000-0000-0000BB840000}"/>
    <cellStyle name="Comma 4 5 3 2 2 3 4" xfId="37301" xr:uid="{00000000-0005-0000-0000-0000BC840000}"/>
    <cellStyle name="Comma 4 5 3 2 2 3_OATT calc" xfId="37302" xr:uid="{00000000-0005-0000-0000-0000BD840000}"/>
    <cellStyle name="Comma 4 5 3 2 2 4" xfId="37303" xr:uid="{00000000-0005-0000-0000-0000BE840000}"/>
    <cellStyle name="Comma 4 5 3 2 2 4 2" xfId="37304" xr:uid="{00000000-0005-0000-0000-0000BF840000}"/>
    <cellStyle name="Comma 4 5 3 2 2 4 3" xfId="37305" xr:uid="{00000000-0005-0000-0000-0000C0840000}"/>
    <cellStyle name="Comma 4 5 3 2 2 4_OATT calc" xfId="37306" xr:uid="{00000000-0005-0000-0000-0000C1840000}"/>
    <cellStyle name="Comma 4 5 3 2 2 5" xfId="37307" xr:uid="{00000000-0005-0000-0000-0000C2840000}"/>
    <cellStyle name="Comma 4 5 3 2 2 6" xfId="37308" xr:uid="{00000000-0005-0000-0000-0000C3840000}"/>
    <cellStyle name="Comma 4 5 3 2 2 7" xfId="37309" xr:uid="{00000000-0005-0000-0000-0000C4840000}"/>
    <cellStyle name="Comma 4 5 3 2 2 8" xfId="37310" xr:uid="{00000000-0005-0000-0000-0000C5840000}"/>
    <cellStyle name="Comma 4 5 3 2 2 9" xfId="37311" xr:uid="{00000000-0005-0000-0000-0000C6840000}"/>
    <cellStyle name="Comma 4 5 3 2 2_OATT calc" xfId="37312" xr:uid="{00000000-0005-0000-0000-0000C7840000}"/>
    <cellStyle name="Comma 4 5 3 2 3" xfId="5959" xr:uid="{00000000-0005-0000-0000-0000C8840000}"/>
    <cellStyle name="Comma 4 5 3 2 3 2" xfId="37313" xr:uid="{00000000-0005-0000-0000-0000C9840000}"/>
    <cellStyle name="Comma 4 5 3 2 3 2 2" xfId="37314" xr:uid="{00000000-0005-0000-0000-0000CA840000}"/>
    <cellStyle name="Comma 4 5 3 2 3 2 3" xfId="37315" xr:uid="{00000000-0005-0000-0000-0000CB840000}"/>
    <cellStyle name="Comma 4 5 3 2 3 2_OATT calc" xfId="37316" xr:uid="{00000000-0005-0000-0000-0000CC840000}"/>
    <cellStyle name="Comma 4 5 3 2 3 3" xfId="37317" xr:uid="{00000000-0005-0000-0000-0000CD840000}"/>
    <cellStyle name="Comma 4 5 3 2 3 4" xfId="37318" xr:uid="{00000000-0005-0000-0000-0000CE840000}"/>
    <cellStyle name="Comma 4 5 3 2 3 5" xfId="37319" xr:uid="{00000000-0005-0000-0000-0000CF840000}"/>
    <cellStyle name="Comma 4 5 3 2 3_OATT calc" xfId="37320" xr:uid="{00000000-0005-0000-0000-0000D0840000}"/>
    <cellStyle name="Comma 4 5 3 2 4" xfId="37321" xr:uid="{00000000-0005-0000-0000-0000D1840000}"/>
    <cellStyle name="Comma 4 5 3 2 4 2" xfId="37322" xr:uid="{00000000-0005-0000-0000-0000D2840000}"/>
    <cellStyle name="Comma 4 5 3 2 4 2 2" xfId="37323" xr:uid="{00000000-0005-0000-0000-0000D3840000}"/>
    <cellStyle name="Comma 4 5 3 2 4 2 3" xfId="37324" xr:uid="{00000000-0005-0000-0000-0000D4840000}"/>
    <cellStyle name="Comma 4 5 3 2 4 2_OATT calc" xfId="37325" xr:uid="{00000000-0005-0000-0000-0000D5840000}"/>
    <cellStyle name="Comma 4 5 3 2 4 3" xfId="37326" xr:uid="{00000000-0005-0000-0000-0000D6840000}"/>
    <cellStyle name="Comma 4 5 3 2 4 4" xfId="37327" xr:uid="{00000000-0005-0000-0000-0000D7840000}"/>
    <cellStyle name="Comma 4 5 3 2 4_OATT calc" xfId="37328" xr:uid="{00000000-0005-0000-0000-0000D8840000}"/>
    <cellStyle name="Comma 4 5 3 2 5" xfId="37329" xr:uid="{00000000-0005-0000-0000-0000D9840000}"/>
    <cellStyle name="Comma 4 5 3 2 5 2" xfId="37330" xr:uid="{00000000-0005-0000-0000-0000DA840000}"/>
    <cellStyle name="Comma 4 5 3 2 5 3" xfId="37331" xr:uid="{00000000-0005-0000-0000-0000DB840000}"/>
    <cellStyle name="Comma 4 5 3 2 5_OATT calc" xfId="37332" xr:uid="{00000000-0005-0000-0000-0000DC840000}"/>
    <cellStyle name="Comma 4 5 3 2 6" xfId="37333" xr:uid="{00000000-0005-0000-0000-0000DD840000}"/>
    <cellStyle name="Comma 4 5 3 2 7" xfId="37334" xr:uid="{00000000-0005-0000-0000-0000DE840000}"/>
    <cellStyle name="Comma 4 5 3 2 8" xfId="37335" xr:uid="{00000000-0005-0000-0000-0000DF840000}"/>
    <cellStyle name="Comma 4 5 3 2 9" xfId="37336" xr:uid="{00000000-0005-0000-0000-0000E0840000}"/>
    <cellStyle name="Comma 4 5 3 2_OATT calc" xfId="37337" xr:uid="{00000000-0005-0000-0000-0000E1840000}"/>
    <cellStyle name="Comma 4 5 3 3" xfId="4586" xr:uid="{00000000-0005-0000-0000-0000E2840000}"/>
    <cellStyle name="Comma 4 5 3 3 10" xfId="37338" xr:uid="{00000000-0005-0000-0000-0000E3840000}"/>
    <cellStyle name="Comma 4 5 3 3 11" xfId="37339" xr:uid="{00000000-0005-0000-0000-0000E4840000}"/>
    <cellStyle name="Comma 4 5 3 3 2" xfId="37340" xr:uid="{00000000-0005-0000-0000-0000E5840000}"/>
    <cellStyle name="Comma 4 5 3 3 2 2" xfId="37341" xr:uid="{00000000-0005-0000-0000-0000E6840000}"/>
    <cellStyle name="Comma 4 5 3 3 2 2 2" xfId="37342" xr:uid="{00000000-0005-0000-0000-0000E7840000}"/>
    <cellStyle name="Comma 4 5 3 3 2 2 3" xfId="37343" xr:uid="{00000000-0005-0000-0000-0000E8840000}"/>
    <cellStyle name="Comma 4 5 3 3 2 2_OATT calc" xfId="37344" xr:uid="{00000000-0005-0000-0000-0000E9840000}"/>
    <cellStyle name="Comma 4 5 3 3 2 3" xfId="37345" xr:uid="{00000000-0005-0000-0000-0000EA840000}"/>
    <cellStyle name="Comma 4 5 3 3 2 4" xfId="37346" xr:uid="{00000000-0005-0000-0000-0000EB840000}"/>
    <cellStyle name="Comma 4 5 3 3 2 5" xfId="37347" xr:uid="{00000000-0005-0000-0000-0000EC840000}"/>
    <cellStyle name="Comma 4 5 3 3 2_OATT calc" xfId="37348" xr:uid="{00000000-0005-0000-0000-0000ED840000}"/>
    <cellStyle name="Comma 4 5 3 3 3" xfId="37349" xr:uid="{00000000-0005-0000-0000-0000EE840000}"/>
    <cellStyle name="Comma 4 5 3 3 3 2" xfId="37350" xr:uid="{00000000-0005-0000-0000-0000EF840000}"/>
    <cellStyle name="Comma 4 5 3 3 3 2 2" xfId="37351" xr:uid="{00000000-0005-0000-0000-0000F0840000}"/>
    <cellStyle name="Comma 4 5 3 3 3 2 3" xfId="37352" xr:uid="{00000000-0005-0000-0000-0000F1840000}"/>
    <cellStyle name="Comma 4 5 3 3 3 2_OATT calc" xfId="37353" xr:uid="{00000000-0005-0000-0000-0000F2840000}"/>
    <cellStyle name="Comma 4 5 3 3 3 3" xfId="37354" xr:uid="{00000000-0005-0000-0000-0000F3840000}"/>
    <cellStyle name="Comma 4 5 3 3 3 4" xfId="37355" xr:uid="{00000000-0005-0000-0000-0000F4840000}"/>
    <cellStyle name="Comma 4 5 3 3 3_OATT calc" xfId="37356" xr:uid="{00000000-0005-0000-0000-0000F5840000}"/>
    <cellStyle name="Comma 4 5 3 3 4" xfId="37357" xr:uid="{00000000-0005-0000-0000-0000F6840000}"/>
    <cellStyle name="Comma 4 5 3 3 4 2" xfId="37358" xr:uid="{00000000-0005-0000-0000-0000F7840000}"/>
    <cellStyle name="Comma 4 5 3 3 4 3" xfId="37359" xr:uid="{00000000-0005-0000-0000-0000F8840000}"/>
    <cellStyle name="Comma 4 5 3 3 4_OATT calc" xfId="37360" xr:uid="{00000000-0005-0000-0000-0000F9840000}"/>
    <cellStyle name="Comma 4 5 3 3 5" xfId="37361" xr:uid="{00000000-0005-0000-0000-0000FA840000}"/>
    <cellStyle name="Comma 4 5 3 3 6" xfId="37362" xr:uid="{00000000-0005-0000-0000-0000FB840000}"/>
    <cellStyle name="Comma 4 5 3 3 7" xfId="37363" xr:uid="{00000000-0005-0000-0000-0000FC840000}"/>
    <cellStyle name="Comma 4 5 3 3 8" xfId="37364" xr:uid="{00000000-0005-0000-0000-0000FD840000}"/>
    <cellStyle name="Comma 4 5 3 3 9" xfId="37365" xr:uid="{00000000-0005-0000-0000-0000FE840000}"/>
    <cellStyle name="Comma 4 5 3 3_OATT calc" xfId="37366" xr:uid="{00000000-0005-0000-0000-0000FF840000}"/>
    <cellStyle name="Comma 4 5 3 4" xfId="5486" xr:uid="{00000000-0005-0000-0000-000000850000}"/>
    <cellStyle name="Comma 4 5 3 4 2" xfId="37367" xr:uid="{00000000-0005-0000-0000-000001850000}"/>
    <cellStyle name="Comma 4 5 3 4 2 2" xfId="37368" xr:uid="{00000000-0005-0000-0000-000002850000}"/>
    <cellStyle name="Comma 4 5 3 4 2 3" xfId="37369" xr:uid="{00000000-0005-0000-0000-000003850000}"/>
    <cellStyle name="Comma 4 5 3 4 2_OATT calc" xfId="37370" xr:uid="{00000000-0005-0000-0000-000004850000}"/>
    <cellStyle name="Comma 4 5 3 4 3" xfId="37371" xr:uid="{00000000-0005-0000-0000-000005850000}"/>
    <cellStyle name="Comma 4 5 3 4 4" xfId="37372" xr:uid="{00000000-0005-0000-0000-000006850000}"/>
    <cellStyle name="Comma 4 5 3 4 5" xfId="37373" xr:uid="{00000000-0005-0000-0000-000007850000}"/>
    <cellStyle name="Comma 4 5 3 4_OATT calc" xfId="37374" xr:uid="{00000000-0005-0000-0000-000008850000}"/>
    <cellStyle name="Comma 4 5 3 5" xfId="37375" xr:uid="{00000000-0005-0000-0000-000009850000}"/>
    <cellStyle name="Comma 4 5 3 5 2" xfId="37376" xr:uid="{00000000-0005-0000-0000-00000A850000}"/>
    <cellStyle name="Comma 4 5 3 5 2 2" xfId="37377" xr:uid="{00000000-0005-0000-0000-00000B850000}"/>
    <cellStyle name="Comma 4 5 3 5 2 3" xfId="37378" xr:uid="{00000000-0005-0000-0000-00000C850000}"/>
    <cellStyle name="Comma 4 5 3 5 2_OATT calc" xfId="37379" xr:uid="{00000000-0005-0000-0000-00000D850000}"/>
    <cellStyle name="Comma 4 5 3 5 3" xfId="37380" xr:uid="{00000000-0005-0000-0000-00000E850000}"/>
    <cellStyle name="Comma 4 5 3 5 4" xfId="37381" xr:uid="{00000000-0005-0000-0000-00000F850000}"/>
    <cellStyle name="Comma 4 5 3 5_OATT calc" xfId="37382" xr:uid="{00000000-0005-0000-0000-000010850000}"/>
    <cellStyle name="Comma 4 5 3 6" xfId="37383" xr:uid="{00000000-0005-0000-0000-000011850000}"/>
    <cellStyle name="Comma 4 5 3 6 2" xfId="37384" xr:uid="{00000000-0005-0000-0000-000012850000}"/>
    <cellStyle name="Comma 4 5 3 6 3" xfId="37385" xr:uid="{00000000-0005-0000-0000-000013850000}"/>
    <cellStyle name="Comma 4 5 3 6_OATT calc" xfId="37386" xr:uid="{00000000-0005-0000-0000-000014850000}"/>
    <cellStyle name="Comma 4 5 3 7" xfId="37387" xr:uid="{00000000-0005-0000-0000-000015850000}"/>
    <cellStyle name="Comma 4 5 3 8" xfId="37388" xr:uid="{00000000-0005-0000-0000-000016850000}"/>
    <cellStyle name="Comma 4 5 3 9" xfId="37389" xr:uid="{00000000-0005-0000-0000-000017850000}"/>
    <cellStyle name="Comma 4 5 3_OATT calc" xfId="37390" xr:uid="{00000000-0005-0000-0000-000018850000}"/>
    <cellStyle name="Comma 4 5 4" xfId="3633" xr:uid="{00000000-0005-0000-0000-000019850000}"/>
    <cellStyle name="Comma 4 5 4 10" xfId="37391" xr:uid="{00000000-0005-0000-0000-00001A850000}"/>
    <cellStyle name="Comma 4 5 4 11" xfId="37392" xr:uid="{00000000-0005-0000-0000-00001B850000}"/>
    <cellStyle name="Comma 4 5 4 2" xfId="4734" xr:uid="{00000000-0005-0000-0000-00001C850000}"/>
    <cellStyle name="Comma 4 5 4 2 10" xfId="37393" xr:uid="{00000000-0005-0000-0000-00001D850000}"/>
    <cellStyle name="Comma 4 5 4 2 11" xfId="37394" xr:uid="{00000000-0005-0000-0000-00001E850000}"/>
    <cellStyle name="Comma 4 5 4 2 2" xfId="37395" xr:uid="{00000000-0005-0000-0000-00001F850000}"/>
    <cellStyle name="Comma 4 5 4 2 2 2" xfId="37396" xr:uid="{00000000-0005-0000-0000-000020850000}"/>
    <cellStyle name="Comma 4 5 4 2 2 2 2" xfId="37397" xr:uid="{00000000-0005-0000-0000-000021850000}"/>
    <cellStyle name="Comma 4 5 4 2 2 2 3" xfId="37398" xr:uid="{00000000-0005-0000-0000-000022850000}"/>
    <cellStyle name="Comma 4 5 4 2 2 2_OATT calc" xfId="37399" xr:uid="{00000000-0005-0000-0000-000023850000}"/>
    <cellStyle name="Comma 4 5 4 2 2 3" xfId="37400" xr:uid="{00000000-0005-0000-0000-000024850000}"/>
    <cellStyle name="Comma 4 5 4 2 2 4" xfId="37401" xr:uid="{00000000-0005-0000-0000-000025850000}"/>
    <cellStyle name="Comma 4 5 4 2 2 5" xfId="37402" xr:uid="{00000000-0005-0000-0000-000026850000}"/>
    <cellStyle name="Comma 4 5 4 2 2_OATT calc" xfId="37403" xr:uid="{00000000-0005-0000-0000-000027850000}"/>
    <cellStyle name="Comma 4 5 4 2 3" xfId="37404" xr:uid="{00000000-0005-0000-0000-000028850000}"/>
    <cellStyle name="Comma 4 5 4 2 3 2" xfId="37405" xr:uid="{00000000-0005-0000-0000-000029850000}"/>
    <cellStyle name="Comma 4 5 4 2 3 2 2" xfId="37406" xr:uid="{00000000-0005-0000-0000-00002A850000}"/>
    <cellStyle name="Comma 4 5 4 2 3 2 3" xfId="37407" xr:uid="{00000000-0005-0000-0000-00002B850000}"/>
    <cellStyle name="Comma 4 5 4 2 3 2_OATT calc" xfId="37408" xr:uid="{00000000-0005-0000-0000-00002C850000}"/>
    <cellStyle name="Comma 4 5 4 2 3 3" xfId="37409" xr:uid="{00000000-0005-0000-0000-00002D850000}"/>
    <cellStyle name="Comma 4 5 4 2 3 4" xfId="37410" xr:uid="{00000000-0005-0000-0000-00002E850000}"/>
    <cellStyle name="Comma 4 5 4 2 3_OATT calc" xfId="37411" xr:uid="{00000000-0005-0000-0000-00002F850000}"/>
    <cellStyle name="Comma 4 5 4 2 4" xfId="37412" xr:uid="{00000000-0005-0000-0000-000030850000}"/>
    <cellStyle name="Comma 4 5 4 2 4 2" xfId="37413" xr:uid="{00000000-0005-0000-0000-000031850000}"/>
    <cellStyle name="Comma 4 5 4 2 4 3" xfId="37414" xr:uid="{00000000-0005-0000-0000-000032850000}"/>
    <cellStyle name="Comma 4 5 4 2 4_OATT calc" xfId="37415" xr:uid="{00000000-0005-0000-0000-000033850000}"/>
    <cellStyle name="Comma 4 5 4 2 5" xfId="37416" xr:uid="{00000000-0005-0000-0000-000034850000}"/>
    <cellStyle name="Comma 4 5 4 2 6" xfId="37417" xr:uid="{00000000-0005-0000-0000-000035850000}"/>
    <cellStyle name="Comma 4 5 4 2 7" xfId="37418" xr:uid="{00000000-0005-0000-0000-000036850000}"/>
    <cellStyle name="Comma 4 5 4 2 8" xfId="37419" xr:uid="{00000000-0005-0000-0000-000037850000}"/>
    <cellStyle name="Comma 4 5 4 2 9" xfId="37420" xr:uid="{00000000-0005-0000-0000-000038850000}"/>
    <cellStyle name="Comma 4 5 4 2_OATT calc" xfId="37421" xr:uid="{00000000-0005-0000-0000-000039850000}"/>
    <cellStyle name="Comma 4 5 4 3" xfId="5695" xr:uid="{00000000-0005-0000-0000-00003A850000}"/>
    <cellStyle name="Comma 4 5 4 3 2" xfId="37422" xr:uid="{00000000-0005-0000-0000-00003B850000}"/>
    <cellStyle name="Comma 4 5 4 3 2 2" xfId="37423" xr:uid="{00000000-0005-0000-0000-00003C850000}"/>
    <cellStyle name="Comma 4 5 4 3 2 3" xfId="37424" xr:uid="{00000000-0005-0000-0000-00003D850000}"/>
    <cellStyle name="Comma 4 5 4 3 2_OATT calc" xfId="37425" xr:uid="{00000000-0005-0000-0000-00003E850000}"/>
    <cellStyle name="Comma 4 5 4 3 3" xfId="37426" xr:uid="{00000000-0005-0000-0000-00003F850000}"/>
    <cellStyle name="Comma 4 5 4 3 4" xfId="37427" xr:uid="{00000000-0005-0000-0000-000040850000}"/>
    <cellStyle name="Comma 4 5 4 3 5" xfId="37428" xr:uid="{00000000-0005-0000-0000-000041850000}"/>
    <cellStyle name="Comma 4 5 4 3_OATT calc" xfId="37429" xr:uid="{00000000-0005-0000-0000-000042850000}"/>
    <cellStyle name="Comma 4 5 4 4" xfId="37430" xr:uid="{00000000-0005-0000-0000-000043850000}"/>
    <cellStyle name="Comma 4 5 4 4 2" xfId="37431" xr:uid="{00000000-0005-0000-0000-000044850000}"/>
    <cellStyle name="Comma 4 5 4 4 2 2" xfId="37432" xr:uid="{00000000-0005-0000-0000-000045850000}"/>
    <cellStyle name="Comma 4 5 4 4 2 3" xfId="37433" xr:uid="{00000000-0005-0000-0000-000046850000}"/>
    <cellStyle name="Comma 4 5 4 4 2_OATT calc" xfId="37434" xr:uid="{00000000-0005-0000-0000-000047850000}"/>
    <cellStyle name="Comma 4 5 4 4 3" xfId="37435" xr:uid="{00000000-0005-0000-0000-000048850000}"/>
    <cellStyle name="Comma 4 5 4 4 4" xfId="37436" xr:uid="{00000000-0005-0000-0000-000049850000}"/>
    <cellStyle name="Comma 4 5 4 4_OATT calc" xfId="37437" xr:uid="{00000000-0005-0000-0000-00004A850000}"/>
    <cellStyle name="Comma 4 5 4 5" xfId="37438" xr:uid="{00000000-0005-0000-0000-00004B850000}"/>
    <cellStyle name="Comma 4 5 4 5 2" xfId="37439" xr:uid="{00000000-0005-0000-0000-00004C850000}"/>
    <cellStyle name="Comma 4 5 4 5 3" xfId="37440" xr:uid="{00000000-0005-0000-0000-00004D850000}"/>
    <cellStyle name="Comma 4 5 4 5_OATT calc" xfId="37441" xr:uid="{00000000-0005-0000-0000-00004E850000}"/>
    <cellStyle name="Comma 4 5 4 6" xfId="37442" xr:uid="{00000000-0005-0000-0000-00004F850000}"/>
    <cellStyle name="Comma 4 5 4 7" xfId="37443" xr:uid="{00000000-0005-0000-0000-000050850000}"/>
    <cellStyle name="Comma 4 5 4 8" xfId="37444" xr:uid="{00000000-0005-0000-0000-000051850000}"/>
    <cellStyle name="Comma 4 5 4 9" xfId="37445" xr:uid="{00000000-0005-0000-0000-000052850000}"/>
    <cellStyle name="Comma 4 5 4_OATT calc" xfId="37446" xr:uid="{00000000-0005-0000-0000-000053850000}"/>
    <cellStyle name="Comma 4 5 5" xfId="4316" xr:uid="{00000000-0005-0000-0000-000054850000}"/>
    <cellStyle name="Comma 4 5 5 10" xfId="37447" xr:uid="{00000000-0005-0000-0000-000055850000}"/>
    <cellStyle name="Comma 4 5 5 11" xfId="37448" xr:uid="{00000000-0005-0000-0000-000056850000}"/>
    <cellStyle name="Comma 4 5 5 2" xfId="37449" xr:uid="{00000000-0005-0000-0000-000057850000}"/>
    <cellStyle name="Comma 4 5 5 2 2" xfId="37450" xr:uid="{00000000-0005-0000-0000-000058850000}"/>
    <cellStyle name="Comma 4 5 5 2 2 2" xfId="37451" xr:uid="{00000000-0005-0000-0000-000059850000}"/>
    <cellStyle name="Comma 4 5 5 2 2 3" xfId="37452" xr:uid="{00000000-0005-0000-0000-00005A850000}"/>
    <cellStyle name="Comma 4 5 5 2 2_OATT calc" xfId="37453" xr:uid="{00000000-0005-0000-0000-00005B850000}"/>
    <cellStyle name="Comma 4 5 5 2 3" xfId="37454" xr:uid="{00000000-0005-0000-0000-00005C850000}"/>
    <cellStyle name="Comma 4 5 5 2 4" xfId="37455" xr:uid="{00000000-0005-0000-0000-00005D850000}"/>
    <cellStyle name="Comma 4 5 5 2 5" xfId="37456" xr:uid="{00000000-0005-0000-0000-00005E850000}"/>
    <cellStyle name="Comma 4 5 5 2_OATT calc" xfId="37457" xr:uid="{00000000-0005-0000-0000-00005F850000}"/>
    <cellStyle name="Comma 4 5 5 3" xfId="37458" xr:uid="{00000000-0005-0000-0000-000060850000}"/>
    <cellStyle name="Comma 4 5 5 3 2" xfId="37459" xr:uid="{00000000-0005-0000-0000-000061850000}"/>
    <cellStyle name="Comma 4 5 5 3 2 2" xfId="37460" xr:uid="{00000000-0005-0000-0000-000062850000}"/>
    <cellStyle name="Comma 4 5 5 3 2 3" xfId="37461" xr:uid="{00000000-0005-0000-0000-000063850000}"/>
    <cellStyle name="Comma 4 5 5 3 2_OATT calc" xfId="37462" xr:uid="{00000000-0005-0000-0000-000064850000}"/>
    <cellStyle name="Comma 4 5 5 3 3" xfId="37463" xr:uid="{00000000-0005-0000-0000-000065850000}"/>
    <cellStyle name="Comma 4 5 5 3 4" xfId="37464" xr:uid="{00000000-0005-0000-0000-000066850000}"/>
    <cellStyle name="Comma 4 5 5 3_OATT calc" xfId="37465" xr:uid="{00000000-0005-0000-0000-000067850000}"/>
    <cellStyle name="Comma 4 5 5 4" xfId="37466" xr:uid="{00000000-0005-0000-0000-000068850000}"/>
    <cellStyle name="Comma 4 5 5 4 2" xfId="37467" xr:uid="{00000000-0005-0000-0000-000069850000}"/>
    <cellStyle name="Comma 4 5 5 4 3" xfId="37468" xr:uid="{00000000-0005-0000-0000-00006A850000}"/>
    <cellStyle name="Comma 4 5 5 4_OATT calc" xfId="37469" xr:uid="{00000000-0005-0000-0000-00006B850000}"/>
    <cellStyle name="Comma 4 5 5 5" xfId="37470" xr:uid="{00000000-0005-0000-0000-00006C850000}"/>
    <cellStyle name="Comma 4 5 5 6" xfId="37471" xr:uid="{00000000-0005-0000-0000-00006D850000}"/>
    <cellStyle name="Comma 4 5 5 7" xfId="37472" xr:uid="{00000000-0005-0000-0000-00006E850000}"/>
    <cellStyle name="Comma 4 5 5 8" xfId="37473" xr:uid="{00000000-0005-0000-0000-00006F850000}"/>
    <cellStyle name="Comma 4 5 5 9" xfId="37474" xr:uid="{00000000-0005-0000-0000-000070850000}"/>
    <cellStyle name="Comma 4 5 5_OATT calc" xfId="37475" xr:uid="{00000000-0005-0000-0000-000071850000}"/>
    <cellStyle name="Comma 4 5 6" xfId="4057" xr:uid="{00000000-0005-0000-0000-000072850000}"/>
    <cellStyle name="Comma 4 5 6 2" xfId="37476" xr:uid="{00000000-0005-0000-0000-000073850000}"/>
    <cellStyle name="Comma 4 5 6 2 2" xfId="37477" xr:uid="{00000000-0005-0000-0000-000074850000}"/>
    <cellStyle name="Comma 4 5 6 2 3" xfId="37478" xr:uid="{00000000-0005-0000-0000-000075850000}"/>
    <cellStyle name="Comma 4 5 6 2_OATT calc" xfId="37479" xr:uid="{00000000-0005-0000-0000-000076850000}"/>
    <cellStyle name="Comma 4 5 6 3" xfId="37480" xr:uid="{00000000-0005-0000-0000-000077850000}"/>
    <cellStyle name="Comma 4 5 6 4" xfId="37481" xr:uid="{00000000-0005-0000-0000-000078850000}"/>
    <cellStyle name="Comma 4 5 6 5" xfId="37482" xr:uid="{00000000-0005-0000-0000-000079850000}"/>
    <cellStyle name="Comma 4 5 6_OATT calc" xfId="37483" xr:uid="{00000000-0005-0000-0000-00007A850000}"/>
    <cellStyle name="Comma 4 5 7" xfId="5216" xr:uid="{00000000-0005-0000-0000-00007B850000}"/>
    <cellStyle name="Comma 4 5 7 2" xfId="37484" xr:uid="{00000000-0005-0000-0000-00007C850000}"/>
    <cellStyle name="Comma 4 5 7 2 2" xfId="37485" xr:uid="{00000000-0005-0000-0000-00007D850000}"/>
    <cellStyle name="Comma 4 5 7 2 3" xfId="37486" xr:uid="{00000000-0005-0000-0000-00007E850000}"/>
    <cellStyle name="Comma 4 5 7 2_OATT calc" xfId="37487" xr:uid="{00000000-0005-0000-0000-00007F850000}"/>
    <cellStyle name="Comma 4 5 7 3" xfId="37488" xr:uid="{00000000-0005-0000-0000-000080850000}"/>
    <cellStyle name="Comma 4 5 7 4" xfId="37489" xr:uid="{00000000-0005-0000-0000-000081850000}"/>
    <cellStyle name="Comma 4 5 7_OATT calc" xfId="37490" xr:uid="{00000000-0005-0000-0000-000082850000}"/>
    <cellStyle name="Comma 4 5 8" xfId="3044" xr:uid="{00000000-0005-0000-0000-000083850000}"/>
    <cellStyle name="Comma 4 5 8 2" xfId="37491" xr:uid="{00000000-0005-0000-0000-000084850000}"/>
    <cellStyle name="Comma 4 5 8 2 2" xfId="37492" xr:uid="{00000000-0005-0000-0000-000085850000}"/>
    <cellStyle name="Comma 4 5 8 2 3" xfId="37493" xr:uid="{00000000-0005-0000-0000-000086850000}"/>
    <cellStyle name="Comma 4 5 8 2_OATT calc" xfId="37494" xr:uid="{00000000-0005-0000-0000-000087850000}"/>
    <cellStyle name="Comma 4 5 8 3" xfId="37495" xr:uid="{00000000-0005-0000-0000-000088850000}"/>
    <cellStyle name="Comma 4 5 8 4" xfId="37496" xr:uid="{00000000-0005-0000-0000-000089850000}"/>
    <cellStyle name="Comma 4 5 8_OATT calc" xfId="37497" xr:uid="{00000000-0005-0000-0000-00008A850000}"/>
    <cellStyle name="Comma 4 5 9" xfId="37498" xr:uid="{00000000-0005-0000-0000-00008B850000}"/>
    <cellStyle name="Comma 4 5 9 2" xfId="37499" xr:uid="{00000000-0005-0000-0000-00008C850000}"/>
    <cellStyle name="Comma 4 5 9 3" xfId="37500" xr:uid="{00000000-0005-0000-0000-00008D850000}"/>
    <cellStyle name="Comma 4 5 9_OATT calc" xfId="37501" xr:uid="{00000000-0005-0000-0000-00008E850000}"/>
    <cellStyle name="Comma 4 5_OATT calc" xfId="37502" xr:uid="{00000000-0005-0000-0000-00008F850000}"/>
    <cellStyle name="Comma 4 6" xfId="921" xr:uid="{00000000-0005-0000-0000-000090850000}"/>
    <cellStyle name="Comma 4 6 10" xfId="37503" xr:uid="{00000000-0005-0000-0000-000091850000}"/>
    <cellStyle name="Comma 4 6 11" xfId="37504" xr:uid="{00000000-0005-0000-0000-000092850000}"/>
    <cellStyle name="Comma 4 6 12" xfId="37505" xr:uid="{00000000-0005-0000-0000-000093850000}"/>
    <cellStyle name="Comma 4 6 13" xfId="37506" xr:uid="{00000000-0005-0000-0000-000094850000}"/>
    <cellStyle name="Comma 4 6 14" xfId="37507" xr:uid="{00000000-0005-0000-0000-000095850000}"/>
    <cellStyle name="Comma 4 6 2" xfId="922" xr:uid="{00000000-0005-0000-0000-000096850000}"/>
    <cellStyle name="Comma 4 6 2 10" xfId="37508" xr:uid="{00000000-0005-0000-0000-000097850000}"/>
    <cellStyle name="Comma 4 6 2 11" xfId="37509" xr:uid="{00000000-0005-0000-0000-000098850000}"/>
    <cellStyle name="Comma 4 6 2 12" xfId="37510" xr:uid="{00000000-0005-0000-0000-000099850000}"/>
    <cellStyle name="Comma 4 6 2 2" xfId="923" xr:uid="{00000000-0005-0000-0000-00009A850000}"/>
    <cellStyle name="Comma 4 6 2 2 10" xfId="37511" xr:uid="{00000000-0005-0000-0000-00009B850000}"/>
    <cellStyle name="Comma 4 6 2 2 11" xfId="37512" xr:uid="{00000000-0005-0000-0000-00009C850000}"/>
    <cellStyle name="Comma 4 6 2 2 2" xfId="4890" xr:uid="{00000000-0005-0000-0000-00009D850000}"/>
    <cellStyle name="Comma 4 6 2 2 2 10" xfId="37513" xr:uid="{00000000-0005-0000-0000-00009E850000}"/>
    <cellStyle name="Comma 4 6 2 2 2 11" xfId="37514" xr:uid="{00000000-0005-0000-0000-00009F850000}"/>
    <cellStyle name="Comma 4 6 2 2 2 2" xfId="37515" xr:uid="{00000000-0005-0000-0000-0000A0850000}"/>
    <cellStyle name="Comma 4 6 2 2 2 2 2" xfId="37516" xr:uid="{00000000-0005-0000-0000-0000A1850000}"/>
    <cellStyle name="Comma 4 6 2 2 2 2 2 2" xfId="37517" xr:uid="{00000000-0005-0000-0000-0000A2850000}"/>
    <cellStyle name="Comma 4 6 2 2 2 2 2 3" xfId="37518" xr:uid="{00000000-0005-0000-0000-0000A3850000}"/>
    <cellStyle name="Comma 4 6 2 2 2 2 2_OATT calc" xfId="37519" xr:uid="{00000000-0005-0000-0000-0000A4850000}"/>
    <cellStyle name="Comma 4 6 2 2 2 2 3" xfId="37520" xr:uid="{00000000-0005-0000-0000-0000A5850000}"/>
    <cellStyle name="Comma 4 6 2 2 2 2 4" xfId="37521" xr:uid="{00000000-0005-0000-0000-0000A6850000}"/>
    <cellStyle name="Comma 4 6 2 2 2 2 5" xfId="37522" xr:uid="{00000000-0005-0000-0000-0000A7850000}"/>
    <cellStyle name="Comma 4 6 2 2 2 2_OATT calc" xfId="37523" xr:uid="{00000000-0005-0000-0000-0000A8850000}"/>
    <cellStyle name="Comma 4 6 2 2 2 3" xfId="37524" xr:uid="{00000000-0005-0000-0000-0000A9850000}"/>
    <cellStyle name="Comma 4 6 2 2 2 3 2" xfId="37525" xr:uid="{00000000-0005-0000-0000-0000AA850000}"/>
    <cellStyle name="Comma 4 6 2 2 2 3 2 2" xfId="37526" xr:uid="{00000000-0005-0000-0000-0000AB850000}"/>
    <cellStyle name="Comma 4 6 2 2 2 3 2 3" xfId="37527" xr:uid="{00000000-0005-0000-0000-0000AC850000}"/>
    <cellStyle name="Comma 4 6 2 2 2 3 2_OATT calc" xfId="37528" xr:uid="{00000000-0005-0000-0000-0000AD850000}"/>
    <cellStyle name="Comma 4 6 2 2 2 3 3" xfId="37529" xr:uid="{00000000-0005-0000-0000-0000AE850000}"/>
    <cellStyle name="Comma 4 6 2 2 2 3 4" xfId="37530" xr:uid="{00000000-0005-0000-0000-0000AF850000}"/>
    <cellStyle name="Comma 4 6 2 2 2 3_OATT calc" xfId="37531" xr:uid="{00000000-0005-0000-0000-0000B0850000}"/>
    <cellStyle name="Comma 4 6 2 2 2 4" xfId="37532" xr:uid="{00000000-0005-0000-0000-0000B1850000}"/>
    <cellStyle name="Comma 4 6 2 2 2 4 2" xfId="37533" xr:uid="{00000000-0005-0000-0000-0000B2850000}"/>
    <cellStyle name="Comma 4 6 2 2 2 4 3" xfId="37534" xr:uid="{00000000-0005-0000-0000-0000B3850000}"/>
    <cellStyle name="Comma 4 6 2 2 2 4_OATT calc" xfId="37535" xr:uid="{00000000-0005-0000-0000-0000B4850000}"/>
    <cellStyle name="Comma 4 6 2 2 2 5" xfId="37536" xr:uid="{00000000-0005-0000-0000-0000B5850000}"/>
    <cellStyle name="Comma 4 6 2 2 2 6" xfId="37537" xr:uid="{00000000-0005-0000-0000-0000B6850000}"/>
    <cellStyle name="Comma 4 6 2 2 2 7" xfId="37538" xr:uid="{00000000-0005-0000-0000-0000B7850000}"/>
    <cellStyle name="Comma 4 6 2 2 2 8" xfId="37539" xr:uid="{00000000-0005-0000-0000-0000B8850000}"/>
    <cellStyle name="Comma 4 6 2 2 2 9" xfId="37540" xr:uid="{00000000-0005-0000-0000-0000B9850000}"/>
    <cellStyle name="Comma 4 6 2 2 2_OATT calc" xfId="37541" xr:uid="{00000000-0005-0000-0000-0000BA850000}"/>
    <cellStyle name="Comma 4 6 2 2 3" xfId="5847" xr:uid="{00000000-0005-0000-0000-0000BB850000}"/>
    <cellStyle name="Comma 4 6 2 2 3 2" xfId="37542" xr:uid="{00000000-0005-0000-0000-0000BC850000}"/>
    <cellStyle name="Comma 4 6 2 2 3 2 2" xfId="37543" xr:uid="{00000000-0005-0000-0000-0000BD850000}"/>
    <cellStyle name="Comma 4 6 2 2 3 2 3" xfId="37544" xr:uid="{00000000-0005-0000-0000-0000BE850000}"/>
    <cellStyle name="Comma 4 6 2 2 3 2_OATT calc" xfId="37545" xr:uid="{00000000-0005-0000-0000-0000BF850000}"/>
    <cellStyle name="Comma 4 6 2 2 3 3" xfId="37546" xr:uid="{00000000-0005-0000-0000-0000C0850000}"/>
    <cellStyle name="Comma 4 6 2 2 3 4" xfId="37547" xr:uid="{00000000-0005-0000-0000-0000C1850000}"/>
    <cellStyle name="Comma 4 6 2 2 3 5" xfId="37548" xr:uid="{00000000-0005-0000-0000-0000C2850000}"/>
    <cellStyle name="Comma 4 6 2 2 3_OATT calc" xfId="37549" xr:uid="{00000000-0005-0000-0000-0000C3850000}"/>
    <cellStyle name="Comma 4 6 2 2 4" xfId="3789" xr:uid="{00000000-0005-0000-0000-0000C4850000}"/>
    <cellStyle name="Comma 4 6 2 2 4 2" xfId="37550" xr:uid="{00000000-0005-0000-0000-0000C5850000}"/>
    <cellStyle name="Comma 4 6 2 2 4 2 2" xfId="37551" xr:uid="{00000000-0005-0000-0000-0000C6850000}"/>
    <cellStyle name="Comma 4 6 2 2 4 2 3" xfId="37552" xr:uid="{00000000-0005-0000-0000-0000C7850000}"/>
    <cellStyle name="Comma 4 6 2 2 4 2_OATT calc" xfId="37553" xr:uid="{00000000-0005-0000-0000-0000C8850000}"/>
    <cellStyle name="Comma 4 6 2 2 4 3" xfId="37554" xr:uid="{00000000-0005-0000-0000-0000C9850000}"/>
    <cellStyle name="Comma 4 6 2 2 4 4" xfId="37555" xr:uid="{00000000-0005-0000-0000-0000CA850000}"/>
    <cellStyle name="Comma 4 6 2 2 4_OATT calc" xfId="37556" xr:uid="{00000000-0005-0000-0000-0000CB850000}"/>
    <cellStyle name="Comma 4 6 2 2 5" xfId="37557" xr:uid="{00000000-0005-0000-0000-0000CC850000}"/>
    <cellStyle name="Comma 4 6 2 2 5 2" xfId="37558" xr:uid="{00000000-0005-0000-0000-0000CD850000}"/>
    <cellStyle name="Comma 4 6 2 2 5 3" xfId="37559" xr:uid="{00000000-0005-0000-0000-0000CE850000}"/>
    <cellStyle name="Comma 4 6 2 2 5_OATT calc" xfId="37560" xr:uid="{00000000-0005-0000-0000-0000CF850000}"/>
    <cellStyle name="Comma 4 6 2 2 6" xfId="37561" xr:uid="{00000000-0005-0000-0000-0000D0850000}"/>
    <cellStyle name="Comma 4 6 2 2 7" xfId="37562" xr:uid="{00000000-0005-0000-0000-0000D1850000}"/>
    <cellStyle name="Comma 4 6 2 2 8" xfId="37563" xr:uid="{00000000-0005-0000-0000-0000D2850000}"/>
    <cellStyle name="Comma 4 6 2 2 9" xfId="37564" xr:uid="{00000000-0005-0000-0000-0000D3850000}"/>
    <cellStyle name="Comma 4 6 2 2_OATT calc" xfId="37565" xr:uid="{00000000-0005-0000-0000-0000D4850000}"/>
    <cellStyle name="Comma 4 6 2 3" xfId="4472" xr:uid="{00000000-0005-0000-0000-0000D5850000}"/>
    <cellStyle name="Comma 4 6 2 3 10" xfId="37566" xr:uid="{00000000-0005-0000-0000-0000D6850000}"/>
    <cellStyle name="Comma 4 6 2 3 11" xfId="37567" xr:uid="{00000000-0005-0000-0000-0000D7850000}"/>
    <cellStyle name="Comma 4 6 2 3 2" xfId="37568" xr:uid="{00000000-0005-0000-0000-0000D8850000}"/>
    <cellStyle name="Comma 4 6 2 3 2 2" xfId="37569" xr:uid="{00000000-0005-0000-0000-0000D9850000}"/>
    <cellStyle name="Comma 4 6 2 3 2 2 2" xfId="37570" xr:uid="{00000000-0005-0000-0000-0000DA850000}"/>
    <cellStyle name="Comma 4 6 2 3 2 2 3" xfId="37571" xr:uid="{00000000-0005-0000-0000-0000DB850000}"/>
    <cellStyle name="Comma 4 6 2 3 2 2_OATT calc" xfId="37572" xr:uid="{00000000-0005-0000-0000-0000DC850000}"/>
    <cellStyle name="Comma 4 6 2 3 2 3" xfId="37573" xr:uid="{00000000-0005-0000-0000-0000DD850000}"/>
    <cellStyle name="Comma 4 6 2 3 2 4" xfId="37574" xr:uid="{00000000-0005-0000-0000-0000DE850000}"/>
    <cellStyle name="Comma 4 6 2 3 2 5" xfId="37575" xr:uid="{00000000-0005-0000-0000-0000DF850000}"/>
    <cellStyle name="Comma 4 6 2 3 2_OATT calc" xfId="37576" xr:uid="{00000000-0005-0000-0000-0000E0850000}"/>
    <cellStyle name="Comma 4 6 2 3 3" xfId="37577" xr:uid="{00000000-0005-0000-0000-0000E1850000}"/>
    <cellStyle name="Comma 4 6 2 3 3 2" xfId="37578" xr:uid="{00000000-0005-0000-0000-0000E2850000}"/>
    <cellStyle name="Comma 4 6 2 3 3 2 2" xfId="37579" xr:uid="{00000000-0005-0000-0000-0000E3850000}"/>
    <cellStyle name="Comma 4 6 2 3 3 2 3" xfId="37580" xr:uid="{00000000-0005-0000-0000-0000E4850000}"/>
    <cellStyle name="Comma 4 6 2 3 3 2_OATT calc" xfId="37581" xr:uid="{00000000-0005-0000-0000-0000E5850000}"/>
    <cellStyle name="Comma 4 6 2 3 3 3" xfId="37582" xr:uid="{00000000-0005-0000-0000-0000E6850000}"/>
    <cellStyle name="Comma 4 6 2 3 3 4" xfId="37583" xr:uid="{00000000-0005-0000-0000-0000E7850000}"/>
    <cellStyle name="Comma 4 6 2 3 3_OATT calc" xfId="37584" xr:uid="{00000000-0005-0000-0000-0000E8850000}"/>
    <cellStyle name="Comma 4 6 2 3 4" xfId="37585" xr:uid="{00000000-0005-0000-0000-0000E9850000}"/>
    <cellStyle name="Comma 4 6 2 3 4 2" xfId="37586" xr:uid="{00000000-0005-0000-0000-0000EA850000}"/>
    <cellStyle name="Comma 4 6 2 3 4 3" xfId="37587" xr:uid="{00000000-0005-0000-0000-0000EB850000}"/>
    <cellStyle name="Comma 4 6 2 3 4_OATT calc" xfId="37588" xr:uid="{00000000-0005-0000-0000-0000EC850000}"/>
    <cellStyle name="Comma 4 6 2 3 5" xfId="37589" xr:uid="{00000000-0005-0000-0000-0000ED850000}"/>
    <cellStyle name="Comma 4 6 2 3 6" xfId="37590" xr:uid="{00000000-0005-0000-0000-0000EE850000}"/>
    <cellStyle name="Comma 4 6 2 3 7" xfId="37591" xr:uid="{00000000-0005-0000-0000-0000EF850000}"/>
    <cellStyle name="Comma 4 6 2 3 8" xfId="37592" xr:uid="{00000000-0005-0000-0000-0000F0850000}"/>
    <cellStyle name="Comma 4 6 2 3 9" xfId="37593" xr:uid="{00000000-0005-0000-0000-0000F1850000}"/>
    <cellStyle name="Comma 4 6 2 3_OATT calc" xfId="37594" xr:uid="{00000000-0005-0000-0000-0000F2850000}"/>
    <cellStyle name="Comma 4 6 2 4" xfId="5372" xr:uid="{00000000-0005-0000-0000-0000F3850000}"/>
    <cellStyle name="Comma 4 6 2 4 2" xfId="37595" xr:uid="{00000000-0005-0000-0000-0000F4850000}"/>
    <cellStyle name="Comma 4 6 2 4 2 2" xfId="37596" xr:uid="{00000000-0005-0000-0000-0000F5850000}"/>
    <cellStyle name="Comma 4 6 2 4 2 3" xfId="37597" xr:uid="{00000000-0005-0000-0000-0000F6850000}"/>
    <cellStyle name="Comma 4 6 2 4 2_OATT calc" xfId="37598" xr:uid="{00000000-0005-0000-0000-0000F7850000}"/>
    <cellStyle name="Comma 4 6 2 4 3" xfId="37599" xr:uid="{00000000-0005-0000-0000-0000F8850000}"/>
    <cellStyle name="Comma 4 6 2 4 4" xfId="37600" xr:uid="{00000000-0005-0000-0000-0000F9850000}"/>
    <cellStyle name="Comma 4 6 2 4 5" xfId="37601" xr:uid="{00000000-0005-0000-0000-0000FA850000}"/>
    <cellStyle name="Comma 4 6 2 4_OATT calc" xfId="37602" xr:uid="{00000000-0005-0000-0000-0000FB850000}"/>
    <cellStyle name="Comma 4 6 2 5" xfId="3205" xr:uid="{00000000-0005-0000-0000-0000FC850000}"/>
    <cellStyle name="Comma 4 6 2 5 2" xfId="37603" xr:uid="{00000000-0005-0000-0000-0000FD850000}"/>
    <cellStyle name="Comma 4 6 2 5 2 2" xfId="37604" xr:uid="{00000000-0005-0000-0000-0000FE850000}"/>
    <cellStyle name="Comma 4 6 2 5 2 3" xfId="37605" xr:uid="{00000000-0005-0000-0000-0000FF850000}"/>
    <cellStyle name="Comma 4 6 2 5 2_OATT calc" xfId="37606" xr:uid="{00000000-0005-0000-0000-000000860000}"/>
    <cellStyle name="Comma 4 6 2 5 3" xfId="37607" xr:uid="{00000000-0005-0000-0000-000001860000}"/>
    <cellStyle name="Comma 4 6 2 5 4" xfId="37608" xr:uid="{00000000-0005-0000-0000-000002860000}"/>
    <cellStyle name="Comma 4 6 2 5_OATT calc" xfId="37609" xr:uid="{00000000-0005-0000-0000-000003860000}"/>
    <cellStyle name="Comma 4 6 2 6" xfId="37610" xr:uid="{00000000-0005-0000-0000-000004860000}"/>
    <cellStyle name="Comma 4 6 2 6 2" xfId="37611" xr:uid="{00000000-0005-0000-0000-000005860000}"/>
    <cellStyle name="Comma 4 6 2 6 3" xfId="37612" xr:uid="{00000000-0005-0000-0000-000006860000}"/>
    <cellStyle name="Comma 4 6 2 6_OATT calc" xfId="37613" xr:uid="{00000000-0005-0000-0000-000007860000}"/>
    <cellStyle name="Comma 4 6 2 7" xfId="37614" xr:uid="{00000000-0005-0000-0000-000008860000}"/>
    <cellStyle name="Comma 4 6 2 8" xfId="37615" xr:uid="{00000000-0005-0000-0000-000009860000}"/>
    <cellStyle name="Comma 4 6 2 9" xfId="37616" xr:uid="{00000000-0005-0000-0000-00000A860000}"/>
    <cellStyle name="Comma 4 6 2_OATT calc" xfId="37617" xr:uid="{00000000-0005-0000-0000-00000B860000}"/>
    <cellStyle name="Comma 4 6 3" xfId="924" xr:uid="{00000000-0005-0000-0000-00000C860000}"/>
    <cellStyle name="Comma 4 6 3 10" xfId="37618" xr:uid="{00000000-0005-0000-0000-00000D860000}"/>
    <cellStyle name="Comma 4 6 3 11" xfId="37619" xr:uid="{00000000-0005-0000-0000-00000E860000}"/>
    <cellStyle name="Comma 4 6 3 12" xfId="37620" xr:uid="{00000000-0005-0000-0000-00000F860000}"/>
    <cellStyle name="Comma 4 6 3 2" xfId="3856" xr:uid="{00000000-0005-0000-0000-000010860000}"/>
    <cellStyle name="Comma 4 6 3 2 10" xfId="37621" xr:uid="{00000000-0005-0000-0000-000011860000}"/>
    <cellStyle name="Comma 4 6 3 2 11" xfId="37622" xr:uid="{00000000-0005-0000-0000-000012860000}"/>
    <cellStyle name="Comma 4 6 3 2 2" xfId="4956" xr:uid="{00000000-0005-0000-0000-000013860000}"/>
    <cellStyle name="Comma 4 6 3 2 2 10" xfId="37623" xr:uid="{00000000-0005-0000-0000-000014860000}"/>
    <cellStyle name="Comma 4 6 3 2 2 11" xfId="37624" xr:uid="{00000000-0005-0000-0000-000015860000}"/>
    <cellStyle name="Comma 4 6 3 2 2 2" xfId="37625" xr:uid="{00000000-0005-0000-0000-000016860000}"/>
    <cellStyle name="Comma 4 6 3 2 2 2 2" xfId="37626" xr:uid="{00000000-0005-0000-0000-000017860000}"/>
    <cellStyle name="Comma 4 6 3 2 2 2 2 2" xfId="37627" xr:uid="{00000000-0005-0000-0000-000018860000}"/>
    <cellStyle name="Comma 4 6 3 2 2 2 2 3" xfId="37628" xr:uid="{00000000-0005-0000-0000-000019860000}"/>
    <cellStyle name="Comma 4 6 3 2 2 2 2_OATT calc" xfId="37629" xr:uid="{00000000-0005-0000-0000-00001A860000}"/>
    <cellStyle name="Comma 4 6 3 2 2 2 3" xfId="37630" xr:uid="{00000000-0005-0000-0000-00001B860000}"/>
    <cellStyle name="Comma 4 6 3 2 2 2 4" xfId="37631" xr:uid="{00000000-0005-0000-0000-00001C860000}"/>
    <cellStyle name="Comma 4 6 3 2 2 2 5" xfId="37632" xr:uid="{00000000-0005-0000-0000-00001D860000}"/>
    <cellStyle name="Comma 4 6 3 2 2 2_OATT calc" xfId="37633" xr:uid="{00000000-0005-0000-0000-00001E860000}"/>
    <cellStyle name="Comma 4 6 3 2 2 3" xfId="37634" xr:uid="{00000000-0005-0000-0000-00001F860000}"/>
    <cellStyle name="Comma 4 6 3 2 2 3 2" xfId="37635" xr:uid="{00000000-0005-0000-0000-000020860000}"/>
    <cellStyle name="Comma 4 6 3 2 2 3 2 2" xfId="37636" xr:uid="{00000000-0005-0000-0000-000021860000}"/>
    <cellStyle name="Comma 4 6 3 2 2 3 2 3" xfId="37637" xr:uid="{00000000-0005-0000-0000-000022860000}"/>
    <cellStyle name="Comma 4 6 3 2 2 3 2_OATT calc" xfId="37638" xr:uid="{00000000-0005-0000-0000-000023860000}"/>
    <cellStyle name="Comma 4 6 3 2 2 3 3" xfId="37639" xr:uid="{00000000-0005-0000-0000-000024860000}"/>
    <cellStyle name="Comma 4 6 3 2 2 3 4" xfId="37640" xr:uid="{00000000-0005-0000-0000-000025860000}"/>
    <cellStyle name="Comma 4 6 3 2 2 3_OATT calc" xfId="37641" xr:uid="{00000000-0005-0000-0000-000026860000}"/>
    <cellStyle name="Comma 4 6 3 2 2 4" xfId="37642" xr:uid="{00000000-0005-0000-0000-000027860000}"/>
    <cellStyle name="Comma 4 6 3 2 2 4 2" xfId="37643" xr:uid="{00000000-0005-0000-0000-000028860000}"/>
    <cellStyle name="Comma 4 6 3 2 2 4 3" xfId="37644" xr:uid="{00000000-0005-0000-0000-000029860000}"/>
    <cellStyle name="Comma 4 6 3 2 2 4_OATT calc" xfId="37645" xr:uid="{00000000-0005-0000-0000-00002A860000}"/>
    <cellStyle name="Comma 4 6 3 2 2 5" xfId="37646" xr:uid="{00000000-0005-0000-0000-00002B860000}"/>
    <cellStyle name="Comma 4 6 3 2 2 6" xfId="37647" xr:uid="{00000000-0005-0000-0000-00002C860000}"/>
    <cellStyle name="Comma 4 6 3 2 2 7" xfId="37648" xr:uid="{00000000-0005-0000-0000-00002D860000}"/>
    <cellStyle name="Comma 4 6 3 2 2 8" xfId="37649" xr:uid="{00000000-0005-0000-0000-00002E860000}"/>
    <cellStyle name="Comma 4 6 3 2 2 9" xfId="37650" xr:uid="{00000000-0005-0000-0000-00002F860000}"/>
    <cellStyle name="Comma 4 6 3 2 2_OATT calc" xfId="37651" xr:uid="{00000000-0005-0000-0000-000030860000}"/>
    <cellStyle name="Comma 4 6 3 2 3" xfId="5912" xr:uid="{00000000-0005-0000-0000-000031860000}"/>
    <cellStyle name="Comma 4 6 3 2 3 2" xfId="37652" xr:uid="{00000000-0005-0000-0000-000032860000}"/>
    <cellStyle name="Comma 4 6 3 2 3 2 2" xfId="37653" xr:uid="{00000000-0005-0000-0000-000033860000}"/>
    <cellStyle name="Comma 4 6 3 2 3 2 3" xfId="37654" xr:uid="{00000000-0005-0000-0000-000034860000}"/>
    <cellStyle name="Comma 4 6 3 2 3 2_OATT calc" xfId="37655" xr:uid="{00000000-0005-0000-0000-000035860000}"/>
    <cellStyle name="Comma 4 6 3 2 3 3" xfId="37656" xr:uid="{00000000-0005-0000-0000-000036860000}"/>
    <cellStyle name="Comma 4 6 3 2 3 4" xfId="37657" xr:uid="{00000000-0005-0000-0000-000037860000}"/>
    <cellStyle name="Comma 4 6 3 2 3 5" xfId="37658" xr:uid="{00000000-0005-0000-0000-000038860000}"/>
    <cellStyle name="Comma 4 6 3 2 3_OATT calc" xfId="37659" xr:uid="{00000000-0005-0000-0000-000039860000}"/>
    <cellStyle name="Comma 4 6 3 2 4" xfId="37660" xr:uid="{00000000-0005-0000-0000-00003A860000}"/>
    <cellStyle name="Comma 4 6 3 2 4 2" xfId="37661" xr:uid="{00000000-0005-0000-0000-00003B860000}"/>
    <cellStyle name="Comma 4 6 3 2 4 2 2" xfId="37662" xr:uid="{00000000-0005-0000-0000-00003C860000}"/>
    <cellStyle name="Comma 4 6 3 2 4 2 3" xfId="37663" xr:uid="{00000000-0005-0000-0000-00003D860000}"/>
    <cellStyle name="Comma 4 6 3 2 4 2_OATT calc" xfId="37664" xr:uid="{00000000-0005-0000-0000-00003E860000}"/>
    <cellStyle name="Comma 4 6 3 2 4 3" xfId="37665" xr:uid="{00000000-0005-0000-0000-00003F860000}"/>
    <cellStyle name="Comma 4 6 3 2 4 4" xfId="37666" xr:uid="{00000000-0005-0000-0000-000040860000}"/>
    <cellStyle name="Comma 4 6 3 2 4_OATT calc" xfId="37667" xr:uid="{00000000-0005-0000-0000-000041860000}"/>
    <cellStyle name="Comma 4 6 3 2 5" xfId="37668" xr:uid="{00000000-0005-0000-0000-000042860000}"/>
    <cellStyle name="Comma 4 6 3 2 5 2" xfId="37669" xr:uid="{00000000-0005-0000-0000-000043860000}"/>
    <cellStyle name="Comma 4 6 3 2 5 3" xfId="37670" xr:uid="{00000000-0005-0000-0000-000044860000}"/>
    <cellStyle name="Comma 4 6 3 2 5_OATT calc" xfId="37671" xr:uid="{00000000-0005-0000-0000-000045860000}"/>
    <cellStyle name="Comma 4 6 3 2 6" xfId="37672" xr:uid="{00000000-0005-0000-0000-000046860000}"/>
    <cellStyle name="Comma 4 6 3 2 7" xfId="37673" xr:uid="{00000000-0005-0000-0000-000047860000}"/>
    <cellStyle name="Comma 4 6 3 2 8" xfId="37674" xr:uid="{00000000-0005-0000-0000-000048860000}"/>
    <cellStyle name="Comma 4 6 3 2 9" xfId="37675" xr:uid="{00000000-0005-0000-0000-000049860000}"/>
    <cellStyle name="Comma 4 6 3 2_OATT calc" xfId="37676" xr:uid="{00000000-0005-0000-0000-00004A860000}"/>
    <cellStyle name="Comma 4 6 3 3" xfId="4538" xr:uid="{00000000-0005-0000-0000-00004B860000}"/>
    <cellStyle name="Comma 4 6 3 3 10" xfId="37677" xr:uid="{00000000-0005-0000-0000-00004C860000}"/>
    <cellStyle name="Comma 4 6 3 3 11" xfId="37678" xr:uid="{00000000-0005-0000-0000-00004D860000}"/>
    <cellStyle name="Comma 4 6 3 3 2" xfId="37679" xr:uid="{00000000-0005-0000-0000-00004E860000}"/>
    <cellStyle name="Comma 4 6 3 3 2 2" xfId="37680" xr:uid="{00000000-0005-0000-0000-00004F860000}"/>
    <cellStyle name="Comma 4 6 3 3 2 2 2" xfId="37681" xr:uid="{00000000-0005-0000-0000-000050860000}"/>
    <cellStyle name="Comma 4 6 3 3 2 2 3" xfId="37682" xr:uid="{00000000-0005-0000-0000-000051860000}"/>
    <cellStyle name="Comma 4 6 3 3 2 2_OATT calc" xfId="37683" xr:uid="{00000000-0005-0000-0000-000052860000}"/>
    <cellStyle name="Comma 4 6 3 3 2 3" xfId="37684" xr:uid="{00000000-0005-0000-0000-000053860000}"/>
    <cellStyle name="Comma 4 6 3 3 2 4" xfId="37685" xr:uid="{00000000-0005-0000-0000-000054860000}"/>
    <cellStyle name="Comma 4 6 3 3 2 5" xfId="37686" xr:uid="{00000000-0005-0000-0000-000055860000}"/>
    <cellStyle name="Comma 4 6 3 3 2_OATT calc" xfId="37687" xr:uid="{00000000-0005-0000-0000-000056860000}"/>
    <cellStyle name="Comma 4 6 3 3 3" xfId="37688" xr:uid="{00000000-0005-0000-0000-000057860000}"/>
    <cellStyle name="Comma 4 6 3 3 3 2" xfId="37689" xr:uid="{00000000-0005-0000-0000-000058860000}"/>
    <cellStyle name="Comma 4 6 3 3 3 2 2" xfId="37690" xr:uid="{00000000-0005-0000-0000-000059860000}"/>
    <cellStyle name="Comma 4 6 3 3 3 2 3" xfId="37691" xr:uid="{00000000-0005-0000-0000-00005A860000}"/>
    <cellStyle name="Comma 4 6 3 3 3 2_OATT calc" xfId="37692" xr:uid="{00000000-0005-0000-0000-00005B860000}"/>
    <cellStyle name="Comma 4 6 3 3 3 3" xfId="37693" xr:uid="{00000000-0005-0000-0000-00005C860000}"/>
    <cellStyle name="Comma 4 6 3 3 3 4" xfId="37694" xr:uid="{00000000-0005-0000-0000-00005D860000}"/>
    <cellStyle name="Comma 4 6 3 3 3_OATT calc" xfId="37695" xr:uid="{00000000-0005-0000-0000-00005E860000}"/>
    <cellStyle name="Comma 4 6 3 3 4" xfId="37696" xr:uid="{00000000-0005-0000-0000-00005F860000}"/>
    <cellStyle name="Comma 4 6 3 3 4 2" xfId="37697" xr:uid="{00000000-0005-0000-0000-000060860000}"/>
    <cellStyle name="Comma 4 6 3 3 4 3" xfId="37698" xr:uid="{00000000-0005-0000-0000-000061860000}"/>
    <cellStyle name="Comma 4 6 3 3 4_OATT calc" xfId="37699" xr:uid="{00000000-0005-0000-0000-000062860000}"/>
    <cellStyle name="Comma 4 6 3 3 5" xfId="37700" xr:uid="{00000000-0005-0000-0000-000063860000}"/>
    <cellStyle name="Comma 4 6 3 3 6" xfId="37701" xr:uid="{00000000-0005-0000-0000-000064860000}"/>
    <cellStyle name="Comma 4 6 3 3 7" xfId="37702" xr:uid="{00000000-0005-0000-0000-000065860000}"/>
    <cellStyle name="Comma 4 6 3 3 8" xfId="37703" xr:uid="{00000000-0005-0000-0000-000066860000}"/>
    <cellStyle name="Comma 4 6 3 3 9" xfId="37704" xr:uid="{00000000-0005-0000-0000-000067860000}"/>
    <cellStyle name="Comma 4 6 3 3_OATT calc" xfId="37705" xr:uid="{00000000-0005-0000-0000-000068860000}"/>
    <cellStyle name="Comma 4 6 3 4" xfId="5438" xr:uid="{00000000-0005-0000-0000-000069860000}"/>
    <cellStyle name="Comma 4 6 3 4 2" xfId="37706" xr:uid="{00000000-0005-0000-0000-00006A860000}"/>
    <cellStyle name="Comma 4 6 3 4 2 2" xfId="37707" xr:uid="{00000000-0005-0000-0000-00006B860000}"/>
    <cellStyle name="Comma 4 6 3 4 2 3" xfId="37708" xr:uid="{00000000-0005-0000-0000-00006C860000}"/>
    <cellStyle name="Comma 4 6 3 4 2_OATT calc" xfId="37709" xr:uid="{00000000-0005-0000-0000-00006D860000}"/>
    <cellStyle name="Comma 4 6 3 4 3" xfId="37710" xr:uid="{00000000-0005-0000-0000-00006E860000}"/>
    <cellStyle name="Comma 4 6 3 4 4" xfId="37711" xr:uid="{00000000-0005-0000-0000-00006F860000}"/>
    <cellStyle name="Comma 4 6 3 4 5" xfId="37712" xr:uid="{00000000-0005-0000-0000-000070860000}"/>
    <cellStyle name="Comma 4 6 3 4_OATT calc" xfId="37713" xr:uid="{00000000-0005-0000-0000-000071860000}"/>
    <cellStyle name="Comma 4 6 3 5" xfId="3274" xr:uid="{00000000-0005-0000-0000-000072860000}"/>
    <cellStyle name="Comma 4 6 3 5 2" xfId="37714" xr:uid="{00000000-0005-0000-0000-000073860000}"/>
    <cellStyle name="Comma 4 6 3 5 2 2" xfId="37715" xr:uid="{00000000-0005-0000-0000-000074860000}"/>
    <cellStyle name="Comma 4 6 3 5 2 3" xfId="37716" xr:uid="{00000000-0005-0000-0000-000075860000}"/>
    <cellStyle name="Comma 4 6 3 5 2_OATT calc" xfId="37717" xr:uid="{00000000-0005-0000-0000-000076860000}"/>
    <cellStyle name="Comma 4 6 3 5 3" xfId="37718" xr:uid="{00000000-0005-0000-0000-000077860000}"/>
    <cellStyle name="Comma 4 6 3 5 4" xfId="37719" xr:uid="{00000000-0005-0000-0000-000078860000}"/>
    <cellStyle name="Comma 4 6 3 5_OATT calc" xfId="37720" xr:uid="{00000000-0005-0000-0000-000079860000}"/>
    <cellStyle name="Comma 4 6 3 6" xfId="37721" xr:uid="{00000000-0005-0000-0000-00007A860000}"/>
    <cellStyle name="Comma 4 6 3 6 2" xfId="37722" xr:uid="{00000000-0005-0000-0000-00007B860000}"/>
    <cellStyle name="Comma 4 6 3 6 3" xfId="37723" xr:uid="{00000000-0005-0000-0000-00007C860000}"/>
    <cellStyle name="Comma 4 6 3 6_OATT calc" xfId="37724" xr:uid="{00000000-0005-0000-0000-00007D860000}"/>
    <cellStyle name="Comma 4 6 3 7" xfId="37725" xr:uid="{00000000-0005-0000-0000-00007E860000}"/>
    <cellStyle name="Comma 4 6 3 8" xfId="37726" xr:uid="{00000000-0005-0000-0000-00007F860000}"/>
    <cellStyle name="Comma 4 6 3 9" xfId="37727" xr:uid="{00000000-0005-0000-0000-000080860000}"/>
    <cellStyle name="Comma 4 6 3_OATT calc" xfId="37728" xr:uid="{00000000-0005-0000-0000-000081860000}"/>
    <cellStyle name="Comma 4 6 4" xfId="3590" xr:uid="{00000000-0005-0000-0000-000082860000}"/>
    <cellStyle name="Comma 4 6 4 10" xfId="37729" xr:uid="{00000000-0005-0000-0000-000083860000}"/>
    <cellStyle name="Comma 4 6 4 11" xfId="37730" xr:uid="{00000000-0005-0000-0000-000084860000}"/>
    <cellStyle name="Comma 4 6 4 2" xfId="4691" xr:uid="{00000000-0005-0000-0000-000085860000}"/>
    <cellStyle name="Comma 4 6 4 2 10" xfId="37731" xr:uid="{00000000-0005-0000-0000-000086860000}"/>
    <cellStyle name="Comma 4 6 4 2 11" xfId="37732" xr:uid="{00000000-0005-0000-0000-000087860000}"/>
    <cellStyle name="Comma 4 6 4 2 2" xfId="37733" xr:uid="{00000000-0005-0000-0000-000088860000}"/>
    <cellStyle name="Comma 4 6 4 2 2 2" xfId="37734" xr:uid="{00000000-0005-0000-0000-000089860000}"/>
    <cellStyle name="Comma 4 6 4 2 2 2 2" xfId="37735" xr:uid="{00000000-0005-0000-0000-00008A860000}"/>
    <cellStyle name="Comma 4 6 4 2 2 2 3" xfId="37736" xr:uid="{00000000-0005-0000-0000-00008B860000}"/>
    <cellStyle name="Comma 4 6 4 2 2 2_OATT calc" xfId="37737" xr:uid="{00000000-0005-0000-0000-00008C860000}"/>
    <cellStyle name="Comma 4 6 4 2 2 3" xfId="37738" xr:uid="{00000000-0005-0000-0000-00008D860000}"/>
    <cellStyle name="Comma 4 6 4 2 2 4" xfId="37739" xr:uid="{00000000-0005-0000-0000-00008E860000}"/>
    <cellStyle name="Comma 4 6 4 2 2 5" xfId="37740" xr:uid="{00000000-0005-0000-0000-00008F860000}"/>
    <cellStyle name="Comma 4 6 4 2 2_OATT calc" xfId="37741" xr:uid="{00000000-0005-0000-0000-000090860000}"/>
    <cellStyle name="Comma 4 6 4 2 3" xfId="37742" xr:uid="{00000000-0005-0000-0000-000091860000}"/>
    <cellStyle name="Comma 4 6 4 2 3 2" xfId="37743" xr:uid="{00000000-0005-0000-0000-000092860000}"/>
    <cellStyle name="Comma 4 6 4 2 3 2 2" xfId="37744" xr:uid="{00000000-0005-0000-0000-000093860000}"/>
    <cellStyle name="Comma 4 6 4 2 3 2 3" xfId="37745" xr:uid="{00000000-0005-0000-0000-000094860000}"/>
    <cellStyle name="Comma 4 6 4 2 3 2_OATT calc" xfId="37746" xr:uid="{00000000-0005-0000-0000-000095860000}"/>
    <cellStyle name="Comma 4 6 4 2 3 3" xfId="37747" xr:uid="{00000000-0005-0000-0000-000096860000}"/>
    <cellStyle name="Comma 4 6 4 2 3 4" xfId="37748" xr:uid="{00000000-0005-0000-0000-000097860000}"/>
    <cellStyle name="Comma 4 6 4 2 3_OATT calc" xfId="37749" xr:uid="{00000000-0005-0000-0000-000098860000}"/>
    <cellStyle name="Comma 4 6 4 2 4" xfId="37750" xr:uid="{00000000-0005-0000-0000-000099860000}"/>
    <cellStyle name="Comma 4 6 4 2 4 2" xfId="37751" xr:uid="{00000000-0005-0000-0000-00009A860000}"/>
    <cellStyle name="Comma 4 6 4 2 4 3" xfId="37752" xr:uid="{00000000-0005-0000-0000-00009B860000}"/>
    <cellStyle name="Comma 4 6 4 2 4_OATT calc" xfId="37753" xr:uid="{00000000-0005-0000-0000-00009C860000}"/>
    <cellStyle name="Comma 4 6 4 2 5" xfId="37754" xr:uid="{00000000-0005-0000-0000-00009D860000}"/>
    <cellStyle name="Comma 4 6 4 2 6" xfId="37755" xr:uid="{00000000-0005-0000-0000-00009E860000}"/>
    <cellStyle name="Comma 4 6 4 2 7" xfId="37756" xr:uid="{00000000-0005-0000-0000-00009F860000}"/>
    <cellStyle name="Comma 4 6 4 2 8" xfId="37757" xr:uid="{00000000-0005-0000-0000-0000A0860000}"/>
    <cellStyle name="Comma 4 6 4 2 9" xfId="37758" xr:uid="{00000000-0005-0000-0000-0000A1860000}"/>
    <cellStyle name="Comma 4 6 4 2_OATT calc" xfId="37759" xr:uid="{00000000-0005-0000-0000-0000A2860000}"/>
    <cellStyle name="Comma 4 6 4 3" xfId="5654" xr:uid="{00000000-0005-0000-0000-0000A3860000}"/>
    <cellStyle name="Comma 4 6 4 3 2" xfId="37760" xr:uid="{00000000-0005-0000-0000-0000A4860000}"/>
    <cellStyle name="Comma 4 6 4 3 2 2" xfId="37761" xr:uid="{00000000-0005-0000-0000-0000A5860000}"/>
    <cellStyle name="Comma 4 6 4 3 2 3" xfId="37762" xr:uid="{00000000-0005-0000-0000-0000A6860000}"/>
    <cellStyle name="Comma 4 6 4 3 2_OATT calc" xfId="37763" xr:uid="{00000000-0005-0000-0000-0000A7860000}"/>
    <cellStyle name="Comma 4 6 4 3 3" xfId="37764" xr:uid="{00000000-0005-0000-0000-0000A8860000}"/>
    <cellStyle name="Comma 4 6 4 3 4" xfId="37765" xr:uid="{00000000-0005-0000-0000-0000A9860000}"/>
    <cellStyle name="Comma 4 6 4 3 5" xfId="37766" xr:uid="{00000000-0005-0000-0000-0000AA860000}"/>
    <cellStyle name="Comma 4 6 4 3_OATT calc" xfId="37767" xr:uid="{00000000-0005-0000-0000-0000AB860000}"/>
    <cellStyle name="Comma 4 6 4 4" xfId="37768" xr:uid="{00000000-0005-0000-0000-0000AC860000}"/>
    <cellStyle name="Comma 4 6 4 4 2" xfId="37769" xr:uid="{00000000-0005-0000-0000-0000AD860000}"/>
    <cellStyle name="Comma 4 6 4 4 2 2" xfId="37770" xr:uid="{00000000-0005-0000-0000-0000AE860000}"/>
    <cellStyle name="Comma 4 6 4 4 2 3" xfId="37771" xr:uid="{00000000-0005-0000-0000-0000AF860000}"/>
    <cellStyle name="Comma 4 6 4 4 2_OATT calc" xfId="37772" xr:uid="{00000000-0005-0000-0000-0000B0860000}"/>
    <cellStyle name="Comma 4 6 4 4 3" xfId="37773" xr:uid="{00000000-0005-0000-0000-0000B1860000}"/>
    <cellStyle name="Comma 4 6 4 4 4" xfId="37774" xr:uid="{00000000-0005-0000-0000-0000B2860000}"/>
    <cellStyle name="Comma 4 6 4 4_OATT calc" xfId="37775" xr:uid="{00000000-0005-0000-0000-0000B3860000}"/>
    <cellStyle name="Comma 4 6 4 5" xfId="37776" xr:uid="{00000000-0005-0000-0000-0000B4860000}"/>
    <cellStyle name="Comma 4 6 4 5 2" xfId="37777" xr:uid="{00000000-0005-0000-0000-0000B5860000}"/>
    <cellStyle name="Comma 4 6 4 5 3" xfId="37778" xr:uid="{00000000-0005-0000-0000-0000B6860000}"/>
    <cellStyle name="Comma 4 6 4 5_OATT calc" xfId="37779" xr:uid="{00000000-0005-0000-0000-0000B7860000}"/>
    <cellStyle name="Comma 4 6 4 6" xfId="37780" xr:uid="{00000000-0005-0000-0000-0000B8860000}"/>
    <cellStyle name="Comma 4 6 4 7" xfId="37781" xr:uid="{00000000-0005-0000-0000-0000B9860000}"/>
    <cellStyle name="Comma 4 6 4 8" xfId="37782" xr:uid="{00000000-0005-0000-0000-0000BA860000}"/>
    <cellStyle name="Comma 4 6 4 9" xfId="37783" xr:uid="{00000000-0005-0000-0000-0000BB860000}"/>
    <cellStyle name="Comma 4 6 4_OATT calc" xfId="37784" xr:uid="{00000000-0005-0000-0000-0000BC860000}"/>
    <cellStyle name="Comma 4 6 5" xfId="4270" xr:uid="{00000000-0005-0000-0000-0000BD860000}"/>
    <cellStyle name="Comma 4 6 5 10" xfId="37785" xr:uid="{00000000-0005-0000-0000-0000BE860000}"/>
    <cellStyle name="Comma 4 6 5 11" xfId="37786" xr:uid="{00000000-0005-0000-0000-0000BF860000}"/>
    <cellStyle name="Comma 4 6 5 2" xfId="37787" xr:uid="{00000000-0005-0000-0000-0000C0860000}"/>
    <cellStyle name="Comma 4 6 5 2 2" xfId="37788" xr:uid="{00000000-0005-0000-0000-0000C1860000}"/>
    <cellStyle name="Comma 4 6 5 2 2 2" xfId="37789" xr:uid="{00000000-0005-0000-0000-0000C2860000}"/>
    <cellStyle name="Comma 4 6 5 2 2 3" xfId="37790" xr:uid="{00000000-0005-0000-0000-0000C3860000}"/>
    <cellStyle name="Comma 4 6 5 2 2_OATT calc" xfId="37791" xr:uid="{00000000-0005-0000-0000-0000C4860000}"/>
    <cellStyle name="Comma 4 6 5 2 3" xfId="37792" xr:uid="{00000000-0005-0000-0000-0000C5860000}"/>
    <cellStyle name="Comma 4 6 5 2 4" xfId="37793" xr:uid="{00000000-0005-0000-0000-0000C6860000}"/>
    <cellStyle name="Comma 4 6 5 2 5" xfId="37794" xr:uid="{00000000-0005-0000-0000-0000C7860000}"/>
    <cellStyle name="Comma 4 6 5 2_OATT calc" xfId="37795" xr:uid="{00000000-0005-0000-0000-0000C8860000}"/>
    <cellStyle name="Comma 4 6 5 3" xfId="37796" xr:uid="{00000000-0005-0000-0000-0000C9860000}"/>
    <cellStyle name="Comma 4 6 5 3 2" xfId="37797" xr:uid="{00000000-0005-0000-0000-0000CA860000}"/>
    <cellStyle name="Comma 4 6 5 3 2 2" xfId="37798" xr:uid="{00000000-0005-0000-0000-0000CB860000}"/>
    <cellStyle name="Comma 4 6 5 3 2 3" xfId="37799" xr:uid="{00000000-0005-0000-0000-0000CC860000}"/>
    <cellStyle name="Comma 4 6 5 3 2_OATT calc" xfId="37800" xr:uid="{00000000-0005-0000-0000-0000CD860000}"/>
    <cellStyle name="Comma 4 6 5 3 3" xfId="37801" xr:uid="{00000000-0005-0000-0000-0000CE860000}"/>
    <cellStyle name="Comma 4 6 5 3 4" xfId="37802" xr:uid="{00000000-0005-0000-0000-0000CF860000}"/>
    <cellStyle name="Comma 4 6 5 3_OATT calc" xfId="37803" xr:uid="{00000000-0005-0000-0000-0000D0860000}"/>
    <cellStyle name="Comma 4 6 5 4" xfId="37804" xr:uid="{00000000-0005-0000-0000-0000D1860000}"/>
    <cellStyle name="Comma 4 6 5 4 2" xfId="37805" xr:uid="{00000000-0005-0000-0000-0000D2860000}"/>
    <cellStyle name="Comma 4 6 5 4 3" xfId="37806" xr:uid="{00000000-0005-0000-0000-0000D3860000}"/>
    <cellStyle name="Comma 4 6 5 4_OATT calc" xfId="37807" xr:uid="{00000000-0005-0000-0000-0000D4860000}"/>
    <cellStyle name="Comma 4 6 5 5" xfId="37808" xr:uid="{00000000-0005-0000-0000-0000D5860000}"/>
    <cellStyle name="Comma 4 6 5 6" xfId="37809" xr:uid="{00000000-0005-0000-0000-0000D6860000}"/>
    <cellStyle name="Comma 4 6 5 7" xfId="37810" xr:uid="{00000000-0005-0000-0000-0000D7860000}"/>
    <cellStyle name="Comma 4 6 5 8" xfId="37811" xr:uid="{00000000-0005-0000-0000-0000D8860000}"/>
    <cellStyle name="Comma 4 6 5 9" xfId="37812" xr:uid="{00000000-0005-0000-0000-0000D9860000}"/>
    <cellStyle name="Comma 4 6 5_OATT calc" xfId="37813" xr:uid="{00000000-0005-0000-0000-0000DA860000}"/>
    <cellStyle name="Comma 4 6 6" xfId="5092" xr:uid="{00000000-0005-0000-0000-0000DB860000}"/>
    <cellStyle name="Comma 4 6 6 2" xfId="37814" xr:uid="{00000000-0005-0000-0000-0000DC860000}"/>
    <cellStyle name="Comma 4 6 6 2 2" xfId="37815" xr:uid="{00000000-0005-0000-0000-0000DD860000}"/>
    <cellStyle name="Comma 4 6 6 2 3" xfId="37816" xr:uid="{00000000-0005-0000-0000-0000DE860000}"/>
    <cellStyle name="Comma 4 6 6 2_OATT calc" xfId="37817" xr:uid="{00000000-0005-0000-0000-0000DF860000}"/>
    <cellStyle name="Comma 4 6 6 3" xfId="37818" xr:uid="{00000000-0005-0000-0000-0000E0860000}"/>
    <cellStyle name="Comma 4 6 6 4" xfId="37819" xr:uid="{00000000-0005-0000-0000-0000E1860000}"/>
    <cellStyle name="Comma 4 6 6 5" xfId="37820" xr:uid="{00000000-0005-0000-0000-0000E2860000}"/>
    <cellStyle name="Comma 4 6 6_OATT calc" xfId="37821" xr:uid="{00000000-0005-0000-0000-0000E3860000}"/>
    <cellStyle name="Comma 4 6 7" xfId="5170" xr:uid="{00000000-0005-0000-0000-0000E4860000}"/>
    <cellStyle name="Comma 4 6 7 2" xfId="37822" xr:uid="{00000000-0005-0000-0000-0000E5860000}"/>
    <cellStyle name="Comma 4 6 7 2 2" xfId="37823" xr:uid="{00000000-0005-0000-0000-0000E6860000}"/>
    <cellStyle name="Comma 4 6 7 2 3" xfId="37824" xr:uid="{00000000-0005-0000-0000-0000E7860000}"/>
    <cellStyle name="Comma 4 6 7 2_OATT calc" xfId="37825" xr:uid="{00000000-0005-0000-0000-0000E8860000}"/>
    <cellStyle name="Comma 4 6 7 3" xfId="37826" xr:uid="{00000000-0005-0000-0000-0000E9860000}"/>
    <cellStyle name="Comma 4 6 7 4" xfId="37827" xr:uid="{00000000-0005-0000-0000-0000EA860000}"/>
    <cellStyle name="Comma 4 6 7_OATT calc" xfId="37828" xr:uid="{00000000-0005-0000-0000-0000EB860000}"/>
    <cellStyle name="Comma 4 6 8" xfId="3004" xr:uid="{00000000-0005-0000-0000-0000EC860000}"/>
    <cellStyle name="Comma 4 6 8 2" xfId="37829" xr:uid="{00000000-0005-0000-0000-0000ED860000}"/>
    <cellStyle name="Comma 4 6 8 3" xfId="37830" xr:uid="{00000000-0005-0000-0000-0000EE860000}"/>
    <cellStyle name="Comma 4 6 8_OATT calc" xfId="37831" xr:uid="{00000000-0005-0000-0000-0000EF860000}"/>
    <cellStyle name="Comma 4 6 9" xfId="37832" xr:uid="{00000000-0005-0000-0000-0000F0860000}"/>
    <cellStyle name="Comma 4 6_OATT calc" xfId="37833" xr:uid="{00000000-0005-0000-0000-0000F1860000}"/>
    <cellStyle name="Comma 4 7" xfId="925" xr:uid="{00000000-0005-0000-0000-0000F2860000}"/>
    <cellStyle name="Comma 4 7 10" xfId="37834" xr:uid="{00000000-0005-0000-0000-0000F3860000}"/>
    <cellStyle name="Comma 4 7 11" xfId="37835" xr:uid="{00000000-0005-0000-0000-0000F4860000}"/>
    <cellStyle name="Comma 4 7 12" xfId="37836" xr:uid="{00000000-0005-0000-0000-0000F5860000}"/>
    <cellStyle name="Comma 4 7 2" xfId="926" xr:uid="{00000000-0005-0000-0000-0000F6860000}"/>
    <cellStyle name="Comma 4 7 2 10" xfId="37837" xr:uid="{00000000-0005-0000-0000-0000F7860000}"/>
    <cellStyle name="Comma 4 7 2 11" xfId="37838" xr:uid="{00000000-0005-0000-0000-0000F8860000}"/>
    <cellStyle name="Comma 4 7 2 2" xfId="4782" xr:uid="{00000000-0005-0000-0000-0000F9860000}"/>
    <cellStyle name="Comma 4 7 2 2 10" xfId="37839" xr:uid="{00000000-0005-0000-0000-0000FA860000}"/>
    <cellStyle name="Comma 4 7 2 2 11" xfId="37840" xr:uid="{00000000-0005-0000-0000-0000FB860000}"/>
    <cellStyle name="Comma 4 7 2 2 2" xfId="37841" xr:uid="{00000000-0005-0000-0000-0000FC860000}"/>
    <cellStyle name="Comma 4 7 2 2 2 2" xfId="37842" xr:uid="{00000000-0005-0000-0000-0000FD860000}"/>
    <cellStyle name="Comma 4 7 2 2 2 2 2" xfId="37843" xr:uid="{00000000-0005-0000-0000-0000FE860000}"/>
    <cellStyle name="Comma 4 7 2 2 2 2 3" xfId="37844" xr:uid="{00000000-0005-0000-0000-0000FF860000}"/>
    <cellStyle name="Comma 4 7 2 2 2 2_OATT calc" xfId="37845" xr:uid="{00000000-0005-0000-0000-000000870000}"/>
    <cellStyle name="Comma 4 7 2 2 2 3" xfId="37846" xr:uid="{00000000-0005-0000-0000-000001870000}"/>
    <cellStyle name="Comma 4 7 2 2 2 4" xfId="37847" xr:uid="{00000000-0005-0000-0000-000002870000}"/>
    <cellStyle name="Comma 4 7 2 2 2 5" xfId="37848" xr:uid="{00000000-0005-0000-0000-000003870000}"/>
    <cellStyle name="Comma 4 7 2 2 2_OATT calc" xfId="37849" xr:uid="{00000000-0005-0000-0000-000004870000}"/>
    <cellStyle name="Comma 4 7 2 2 3" xfId="37850" xr:uid="{00000000-0005-0000-0000-000005870000}"/>
    <cellStyle name="Comma 4 7 2 2 3 2" xfId="37851" xr:uid="{00000000-0005-0000-0000-000006870000}"/>
    <cellStyle name="Comma 4 7 2 2 3 2 2" xfId="37852" xr:uid="{00000000-0005-0000-0000-000007870000}"/>
    <cellStyle name="Comma 4 7 2 2 3 2 3" xfId="37853" xr:uid="{00000000-0005-0000-0000-000008870000}"/>
    <cellStyle name="Comma 4 7 2 2 3 2_OATT calc" xfId="37854" xr:uid="{00000000-0005-0000-0000-000009870000}"/>
    <cellStyle name="Comma 4 7 2 2 3 3" xfId="37855" xr:uid="{00000000-0005-0000-0000-00000A870000}"/>
    <cellStyle name="Comma 4 7 2 2 3 4" xfId="37856" xr:uid="{00000000-0005-0000-0000-00000B870000}"/>
    <cellStyle name="Comma 4 7 2 2 3_OATT calc" xfId="37857" xr:uid="{00000000-0005-0000-0000-00000C870000}"/>
    <cellStyle name="Comma 4 7 2 2 4" xfId="37858" xr:uid="{00000000-0005-0000-0000-00000D870000}"/>
    <cellStyle name="Comma 4 7 2 2 4 2" xfId="37859" xr:uid="{00000000-0005-0000-0000-00000E870000}"/>
    <cellStyle name="Comma 4 7 2 2 4 3" xfId="37860" xr:uid="{00000000-0005-0000-0000-00000F870000}"/>
    <cellStyle name="Comma 4 7 2 2 4_OATT calc" xfId="37861" xr:uid="{00000000-0005-0000-0000-000010870000}"/>
    <cellStyle name="Comma 4 7 2 2 5" xfId="37862" xr:uid="{00000000-0005-0000-0000-000011870000}"/>
    <cellStyle name="Comma 4 7 2 2 6" xfId="37863" xr:uid="{00000000-0005-0000-0000-000012870000}"/>
    <cellStyle name="Comma 4 7 2 2 7" xfId="37864" xr:uid="{00000000-0005-0000-0000-000013870000}"/>
    <cellStyle name="Comma 4 7 2 2 8" xfId="37865" xr:uid="{00000000-0005-0000-0000-000014870000}"/>
    <cellStyle name="Comma 4 7 2 2 9" xfId="37866" xr:uid="{00000000-0005-0000-0000-000015870000}"/>
    <cellStyle name="Comma 4 7 2 2_OATT calc" xfId="37867" xr:uid="{00000000-0005-0000-0000-000016870000}"/>
    <cellStyle name="Comma 4 7 2 3" xfId="5742" xr:uid="{00000000-0005-0000-0000-000017870000}"/>
    <cellStyle name="Comma 4 7 2 3 2" xfId="37868" xr:uid="{00000000-0005-0000-0000-000018870000}"/>
    <cellStyle name="Comma 4 7 2 3 2 2" xfId="37869" xr:uid="{00000000-0005-0000-0000-000019870000}"/>
    <cellStyle name="Comma 4 7 2 3 2 3" xfId="37870" xr:uid="{00000000-0005-0000-0000-00001A870000}"/>
    <cellStyle name="Comma 4 7 2 3 2_OATT calc" xfId="37871" xr:uid="{00000000-0005-0000-0000-00001B870000}"/>
    <cellStyle name="Comma 4 7 2 3 3" xfId="37872" xr:uid="{00000000-0005-0000-0000-00001C870000}"/>
    <cellStyle name="Comma 4 7 2 3 4" xfId="37873" xr:uid="{00000000-0005-0000-0000-00001D870000}"/>
    <cellStyle name="Comma 4 7 2 3 5" xfId="37874" xr:uid="{00000000-0005-0000-0000-00001E870000}"/>
    <cellStyle name="Comma 4 7 2 3_OATT calc" xfId="37875" xr:uid="{00000000-0005-0000-0000-00001F870000}"/>
    <cellStyle name="Comma 4 7 2 4" xfId="3682" xr:uid="{00000000-0005-0000-0000-000020870000}"/>
    <cellStyle name="Comma 4 7 2 4 2" xfId="37876" xr:uid="{00000000-0005-0000-0000-000021870000}"/>
    <cellStyle name="Comma 4 7 2 4 2 2" xfId="37877" xr:uid="{00000000-0005-0000-0000-000022870000}"/>
    <cellStyle name="Comma 4 7 2 4 2 3" xfId="37878" xr:uid="{00000000-0005-0000-0000-000023870000}"/>
    <cellStyle name="Comma 4 7 2 4 2_OATT calc" xfId="37879" xr:uid="{00000000-0005-0000-0000-000024870000}"/>
    <cellStyle name="Comma 4 7 2 4 3" xfId="37880" xr:uid="{00000000-0005-0000-0000-000025870000}"/>
    <cellStyle name="Comma 4 7 2 4 4" xfId="37881" xr:uid="{00000000-0005-0000-0000-000026870000}"/>
    <cellStyle name="Comma 4 7 2 4_OATT calc" xfId="37882" xr:uid="{00000000-0005-0000-0000-000027870000}"/>
    <cellStyle name="Comma 4 7 2 5" xfId="37883" xr:uid="{00000000-0005-0000-0000-000028870000}"/>
    <cellStyle name="Comma 4 7 2 5 2" xfId="37884" xr:uid="{00000000-0005-0000-0000-000029870000}"/>
    <cellStyle name="Comma 4 7 2 5 3" xfId="37885" xr:uid="{00000000-0005-0000-0000-00002A870000}"/>
    <cellStyle name="Comma 4 7 2 5_OATT calc" xfId="37886" xr:uid="{00000000-0005-0000-0000-00002B870000}"/>
    <cellStyle name="Comma 4 7 2 6" xfId="37887" xr:uid="{00000000-0005-0000-0000-00002C870000}"/>
    <cellStyle name="Comma 4 7 2 7" xfId="37888" xr:uid="{00000000-0005-0000-0000-00002D870000}"/>
    <cellStyle name="Comma 4 7 2 8" xfId="37889" xr:uid="{00000000-0005-0000-0000-00002E870000}"/>
    <cellStyle name="Comma 4 7 2 9" xfId="37890" xr:uid="{00000000-0005-0000-0000-00002F870000}"/>
    <cellStyle name="Comma 4 7 2_OATT calc" xfId="37891" xr:uid="{00000000-0005-0000-0000-000030870000}"/>
    <cellStyle name="Comma 4 7 3" xfId="4364" xr:uid="{00000000-0005-0000-0000-000031870000}"/>
    <cellStyle name="Comma 4 7 3 10" xfId="37892" xr:uid="{00000000-0005-0000-0000-000032870000}"/>
    <cellStyle name="Comma 4 7 3 11" xfId="37893" xr:uid="{00000000-0005-0000-0000-000033870000}"/>
    <cellStyle name="Comma 4 7 3 2" xfId="37894" xr:uid="{00000000-0005-0000-0000-000034870000}"/>
    <cellStyle name="Comma 4 7 3 2 2" xfId="37895" xr:uid="{00000000-0005-0000-0000-000035870000}"/>
    <cellStyle name="Comma 4 7 3 2 2 2" xfId="37896" xr:uid="{00000000-0005-0000-0000-000036870000}"/>
    <cellStyle name="Comma 4 7 3 2 2 3" xfId="37897" xr:uid="{00000000-0005-0000-0000-000037870000}"/>
    <cellStyle name="Comma 4 7 3 2 2_OATT calc" xfId="37898" xr:uid="{00000000-0005-0000-0000-000038870000}"/>
    <cellStyle name="Comma 4 7 3 2 3" xfId="37899" xr:uid="{00000000-0005-0000-0000-000039870000}"/>
    <cellStyle name="Comma 4 7 3 2 4" xfId="37900" xr:uid="{00000000-0005-0000-0000-00003A870000}"/>
    <cellStyle name="Comma 4 7 3 2 5" xfId="37901" xr:uid="{00000000-0005-0000-0000-00003B870000}"/>
    <cellStyle name="Comma 4 7 3 2_OATT calc" xfId="37902" xr:uid="{00000000-0005-0000-0000-00003C870000}"/>
    <cellStyle name="Comma 4 7 3 3" xfId="37903" xr:uid="{00000000-0005-0000-0000-00003D870000}"/>
    <cellStyle name="Comma 4 7 3 3 2" xfId="37904" xr:uid="{00000000-0005-0000-0000-00003E870000}"/>
    <cellStyle name="Comma 4 7 3 3 2 2" xfId="37905" xr:uid="{00000000-0005-0000-0000-00003F870000}"/>
    <cellStyle name="Comma 4 7 3 3 2 3" xfId="37906" xr:uid="{00000000-0005-0000-0000-000040870000}"/>
    <cellStyle name="Comma 4 7 3 3 2_OATT calc" xfId="37907" xr:uid="{00000000-0005-0000-0000-000041870000}"/>
    <cellStyle name="Comma 4 7 3 3 3" xfId="37908" xr:uid="{00000000-0005-0000-0000-000042870000}"/>
    <cellStyle name="Comma 4 7 3 3 4" xfId="37909" xr:uid="{00000000-0005-0000-0000-000043870000}"/>
    <cellStyle name="Comma 4 7 3 3_OATT calc" xfId="37910" xr:uid="{00000000-0005-0000-0000-000044870000}"/>
    <cellStyle name="Comma 4 7 3 4" xfId="37911" xr:uid="{00000000-0005-0000-0000-000045870000}"/>
    <cellStyle name="Comma 4 7 3 4 2" xfId="37912" xr:uid="{00000000-0005-0000-0000-000046870000}"/>
    <cellStyle name="Comma 4 7 3 4 3" xfId="37913" xr:uid="{00000000-0005-0000-0000-000047870000}"/>
    <cellStyle name="Comma 4 7 3 4_OATT calc" xfId="37914" xr:uid="{00000000-0005-0000-0000-000048870000}"/>
    <cellStyle name="Comma 4 7 3 5" xfId="37915" xr:uid="{00000000-0005-0000-0000-000049870000}"/>
    <cellStyle name="Comma 4 7 3 6" xfId="37916" xr:uid="{00000000-0005-0000-0000-00004A870000}"/>
    <cellStyle name="Comma 4 7 3 7" xfId="37917" xr:uid="{00000000-0005-0000-0000-00004B870000}"/>
    <cellStyle name="Comma 4 7 3 8" xfId="37918" xr:uid="{00000000-0005-0000-0000-00004C870000}"/>
    <cellStyle name="Comma 4 7 3 9" xfId="37919" xr:uid="{00000000-0005-0000-0000-00004D870000}"/>
    <cellStyle name="Comma 4 7 3_OATT calc" xfId="37920" xr:uid="{00000000-0005-0000-0000-00004E870000}"/>
    <cellStyle name="Comma 4 7 4" xfId="5275" xr:uid="{00000000-0005-0000-0000-00004F870000}"/>
    <cellStyle name="Comma 4 7 4 2" xfId="37921" xr:uid="{00000000-0005-0000-0000-000050870000}"/>
    <cellStyle name="Comma 4 7 4 2 2" xfId="37922" xr:uid="{00000000-0005-0000-0000-000051870000}"/>
    <cellStyle name="Comma 4 7 4 2 3" xfId="37923" xr:uid="{00000000-0005-0000-0000-000052870000}"/>
    <cellStyle name="Comma 4 7 4 2_OATT calc" xfId="37924" xr:uid="{00000000-0005-0000-0000-000053870000}"/>
    <cellStyle name="Comma 4 7 4 3" xfId="37925" xr:uid="{00000000-0005-0000-0000-000054870000}"/>
    <cellStyle name="Comma 4 7 4 4" xfId="37926" xr:uid="{00000000-0005-0000-0000-000055870000}"/>
    <cellStyle name="Comma 4 7 4 5" xfId="37927" xr:uid="{00000000-0005-0000-0000-000056870000}"/>
    <cellStyle name="Comma 4 7 4_OATT calc" xfId="37928" xr:uid="{00000000-0005-0000-0000-000057870000}"/>
    <cellStyle name="Comma 4 7 5" xfId="3099" xr:uid="{00000000-0005-0000-0000-000058870000}"/>
    <cellStyle name="Comma 4 7 5 2" xfId="37929" xr:uid="{00000000-0005-0000-0000-000059870000}"/>
    <cellStyle name="Comma 4 7 5 2 2" xfId="37930" xr:uid="{00000000-0005-0000-0000-00005A870000}"/>
    <cellStyle name="Comma 4 7 5 2 3" xfId="37931" xr:uid="{00000000-0005-0000-0000-00005B870000}"/>
    <cellStyle name="Comma 4 7 5 2_OATT calc" xfId="37932" xr:uid="{00000000-0005-0000-0000-00005C870000}"/>
    <cellStyle name="Comma 4 7 5 3" xfId="37933" xr:uid="{00000000-0005-0000-0000-00005D870000}"/>
    <cellStyle name="Comma 4 7 5 4" xfId="37934" xr:uid="{00000000-0005-0000-0000-00005E870000}"/>
    <cellStyle name="Comma 4 7 5_OATT calc" xfId="37935" xr:uid="{00000000-0005-0000-0000-00005F870000}"/>
    <cellStyle name="Comma 4 7 6" xfId="37936" xr:uid="{00000000-0005-0000-0000-000060870000}"/>
    <cellStyle name="Comma 4 7 6 2" xfId="37937" xr:uid="{00000000-0005-0000-0000-000061870000}"/>
    <cellStyle name="Comma 4 7 6 3" xfId="37938" xr:uid="{00000000-0005-0000-0000-000062870000}"/>
    <cellStyle name="Comma 4 7 6_OATT calc" xfId="37939" xr:uid="{00000000-0005-0000-0000-000063870000}"/>
    <cellStyle name="Comma 4 7 7" xfId="37940" xr:uid="{00000000-0005-0000-0000-000064870000}"/>
    <cellStyle name="Comma 4 7 8" xfId="37941" xr:uid="{00000000-0005-0000-0000-000065870000}"/>
    <cellStyle name="Comma 4 7 9" xfId="37942" xr:uid="{00000000-0005-0000-0000-000066870000}"/>
    <cellStyle name="Comma 4 7_OATT calc" xfId="37943" xr:uid="{00000000-0005-0000-0000-000067870000}"/>
    <cellStyle name="Comma 4 8" xfId="927" xr:uid="{00000000-0005-0000-0000-000068870000}"/>
    <cellStyle name="Comma 4 8 10" xfId="37944" xr:uid="{00000000-0005-0000-0000-000069870000}"/>
    <cellStyle name="Comma 4 8 11" xfId="37945" xr:uid="{00000000-0005-0000-0000-00006A870000}"/>
    <cellStyle name="Comma 4 8 2" xfId="4670" xr:uid="{00000000-0005-0000-0000-00006B870000}"/>
    <cellStyle name="Comma 4 8 2 10" xfId="37946" xr:uid="{00000000-0005-0000-0000-00006C870000}"/>
    <cellStyle name="Comma 4 8 2 11" xfId="37947" xr:uid="{00000000-0005-0000-0000-00006D870000}"/>
    <cellStyle name="Comma 4 8 2 2" xfId="37948" xr:uid="{00000000-0005-0000-0000-00006E870000}"/>
    <cellStyle name="Comma 4 8 2 2 2" xfId="37949" xr:uid="{00000000-0005-0000-0000-00006F870000}"/>
    <cellStyle name="Comma 4 8 2 2 2 2" xfId="37950" xr:uid="{00000000-0005-0000-0000-000070870000}"/>
    <cellStyle name="Comma 4 8 2 2 2 3" xfId="37951" xr:uid="{00000000-0005-0000-0000-000071870000}"/>
    <cellStyle name="Comma 4 8 2 2 2_OATT calc" xfId="37952" xr:uid="{00000000-0005-0000-0000-000072870000}"/>
    <cellStyle name="Comma 4 8 2 2 3" xfId="37953" xr:uid="{00000000-0005-0000-0000-000073870000}"/>
    <cellStyle name="Comma 4 8 2 2 4" xfId="37954" xr:uid="{00000000-0005-0000-0000-000074870000}"/>
    <cellStyle name="Comma 4 8 2 2 5" xfId="37955" xr:uid="{00000000-0005-0000-0000-000075870000}"/>
    <cellStyle name="Comma 4 8 2 2_OATT calc" xfId="37956" xr:uid="{00000000-0005-0000-0000-000076870000}"/>
    <cellStyle name="Comma 4 8 2 3" xfId="37957" xr:uid="{00000000-0005-0000-0000-000077870000}"/>
    <cellStyle name="Comma 4 8 2 3 2" xfId="37958" xr:uid="{00000000-0005-0000-0000-000078870000}"/>
    <cellStyle name="Comma 4 8 2 3 2 2" xfId="37959" xr:uid="{00000000-0005-0000-0000-000079870000}"/>
    <cellStyle name="Comma 4 8 2 3 2 3" xfId="37960" xr:uid="{00000000-0005-0000-0000-00007A870000}"/>
    <cellStyle name="Comma 4 8 2 3 2_OATT calc" xfId="37961" xr:uid="{00000000-0005-0000-0000-00007B870000}"/>
    <cellStyle name="Comma 4 8 2 3 3" xfId="37962" xr:uid="{00000000-0005-0000-0000-00007C870000}"/>
    <cellStyle name="Comma 4 8 2 3 4" xfId="37963" xr:uid="{00000000-0005-0000-0000-00007D870000}"/>
    <cellStyle name="Comma 4 8 2 3_OATT calc" xfId="37964" xr:uid="{00000000-0005-0000-0000-00007E870000}"/>
    <cellStyle name="Comma 4 8 2 4" xfId="37965" xr:uid="{00000000-0005-0000-0000-00007F870000}"/>
    <cellStyle name="Comma 4 8 2 4 2" xfId="37966" xr:uid="{00000000-0005-0000-0000-000080870000}"/>
    <cellStyle name="Comma 4 8 2 4 3" xfId="37967" xr:uid="{00000000-0005-0000-0000-000081870000}"/>
    <cellStyle name="Comma 4 8 2 4_OATT calc" xfId="37968" xr:uid="{00000000-0005-0000-0000-000082870000}"/>
    <cellStyle name="Comma 4 8 2 5" xfId="37969" xr:uid="{00000000-0005-0000-0000-000083870000}"/>
    <cellStyle name="Comma 4 8 2 6" xfId="37970" xr:uid="{00000000-0005-0000-0000-000084870000}"/>
    <cellStyle name="Comma 4 8 2 7" xfId="37971" xr:uid="{00000000-0005-0000-0000-000085870000}"/>
    <cellStyle name="Comma 4 8 2 8" xfId="37972" xr:uid="{00000000-0005-0000-0000-000086870000}"/>
    <cellStyle name="Comma 4 8 2 9" xfId="37973" xr:uid="{00000000-0005-0000-0000-000087870000}"/>
    <cellStyle name="Comma 4 8 2_OATT calc" xfId="37974" xr:uid="{00000000-0005-0000-0000-000088870000}"/>
    <cellStyle name="Comma 4 8 3" xfId="5637" xr:uid="{00000000-0005-0000-0000-000089870000}"/>
    <cellStyle name="Comma 4 8 3 2" xfId="37975" xr:uid="{00000000-0005-0000-0000-00008A870000}"/>
    <cellStyle name="Comma 4 8 3 2 2" xfId="37976" xr:uid="{00000000-0005-0000-0000-00008B870000}"/>
    <cellStyle name="Comma 4 8 3 2 3" xfId="37977" xr:uid="{00000000-0005-0000-0000-00008C870000}"/>
    <cellStyle name="Comma 4 8 3 2_OATT calc" xfId="37978" xr:uid="{00000000-0005-0000-0000-00008D870000}"/>
    <cellStyle name="Comma 4 8 3 3" xfId="37979" xr:uid="{00000000-0005-0000-0000-00008E870000}"/>
    <cellStyle name="Comma 4 8 3 4" xfId="37980" xr:uid="{00000000-0005-0000-0000-00008F870000}"/>
    <cellStyle name="Comma 4 8 3 5" xfId="37981" xr:uid="{00000000-0005-0000-0000-000090870000}"/>
    <cellStyle name="Comma 4 8 3_OATT calc" xfId="37982" xr:uid="{00000000-0005-0000-0000-000091870000}"/>
    <cellStyle name="Comma 4 8 4" xfId="3566" xr:uid="{00000000-0005-0000-0000-000092870000}"/>
    <cellStyle name="Comma 4 8 4 2" xfId="37983" xr:uid="{00000000-0005-0000-0000-000093870000}"/>
    <cellStyle name="Comma 4 8 4 2 2" xfId="37984" xr:uid="{00000000-0005-0000-0000-000094870000}"/>
    <cellStyle name="Comma 4 8 4 2 3" xfId="37985" xr:uid="{00000000-0005-0000-0000-000095870000}"/>
    <cellStyle name="Comma 4 8 4 2_OATT calc" xfId="37986" xr:uid="{00000000-0005-0000-0000-000096870000}"/>
    <cellStyle name="Comma 4 8 4 3" xfId="37987" xr:uid="{00000000-0005-0000-0000-000097870000}"/>
    <cellStyle name="Comma 4 8 4 4" xfId="37988" xr:uid="{00000000-0005-0000-0000-000098870000}"/>
    <cellStyle name="Comma 4 8 4_OATT calc" xfId="37989" xr:uid="{00000000-0005-0000-0000-000099870000}"/>
    <cellStyle name="Comma 4 8 5" xfId="37990" xr:uid="{00000000-0005-0000-0000-00009A870000}"/>
    <cellStyle name="Comma 4 8 5 2" xfId="37991" xr:uid="{00000000-0005-0000-0000-00009B870000}"/>
    <cellStyle name="Comma 4 8 5 3" xfId="37992" xr:uid="{00000000-0005-0000-0000-00009C870000}"/>
    <cellStyle name="Comma 4 8 5_OATT calc" xfId="37993" xr:uid="{00000000-0005-0000-0000-00009D870000}"/>
    <cellStyle name="Comma 4 8 6" xfId="37994" xr:uid="{00000000-0005-0000-0000-00009E870000}"/>
    <cellStyle name="Comma 4 8 7" xfId="37995" xr:uid="{00000000-0005-0000-0000-00009F870000}"/>
    <cellStyle name="Comma 4 8 8" xfId="37996" xr:uid="{00000000-0005-0000-0000-0000A0870000}"/>
    <cellStyle name="Comma 4 8 9" xfId="37997" xr:uid="{00000000-0005-0000-0000-0000A1870000}"/>
    <cellStyle name="Comma 4 8_OATT calc" xfId="37998" xr:uid="{00000000-0005-0000-0000-0000A2870000}"/>
    <cellStyle name="Comma 4 9" xfId="928" xr:uid="{00000000-0005-0000-0000-0000A3870000}"/>
    <cellStyle name="Comma 4 9 10" xfId="37999" xr:uid="{00000000-0005-0000-0000-0000A4870000}"/>
    <cellStyle name="Comma 4 9 11" xfId="38000" xr:uid="{00000000-0005-0000-0000-0000A5870000}"/>
    <cellStyle name="Comma 4 9 2" xfId="4250" xr:uid="{00000000-0005-0000-0000-0000A6870000}"/>
    <cellStyle name="Comma 4 9 2 2" xfId="38001" xr:uid="{00000000-0005-0000-0000-0000A7870000}"/>
    <cellStyle name="Comma 4 9 2 2 2" xfId="38002" xr:uid="{00000000-0005-0000-0000-0000A8870000}"/>
    <cellStyle name="Comma 4 9 2 2 3" xfId="38003" xr:uid="{00000000-0005-0000-0000-0000A9870000}"/>
    <cellStyle name="Comma 4 9 2 2_OATT calc" xfId="38004" xr:uid="{00000000-0005-0000-0000-0000AA870000}"/>
    <cellStyle name="Comma 4 9 2 3" xfId="38005" xr:uid="{00000000-0005-0000-0000-0000AB870000}"/>
    <cellStyle name="Comma 4 9 2 4" xfId="38006" xr:uid="{00000000-0005-0000-0000-0000AC870000}"/>
    <cellStyle name="Comma 4 9 2 5" xfId="38007" xr:uid="{00000000-0005-0000-0000-0000AD870000}"/>
    <cellStyle name="Comma 4 9 2_OATT calc" xfId="38008" xr:uid="{00000000-0005-0000-0000-0000AE870000}"/>
    <cellStyle name="Comma 4 9 3" xfId="38009" xr:uid="{00000000-0005-0000-0000-0000AF870000}"/>
    <cellStyle name="Comma 4 9 3 2" xfId="38010" xr:uid="{00000000-0005-0000-0000-0000B0870000}"/>
    <cellStyle name="Comma 4 9 3 2 2" xfId="38011" xr:uid="{00000000-0005-0000-0000-0000B1870000}"/>
    <cellStyle name="Comma 4 9 3 2 3" xfId="38012" xr:uid="{00000000-0005-0000-0000-0000B2870000}"/>
    <cellStyle name="Comma 4 9 3 2_OATT calc" xfId="38013" xr:uid="{00000000-0005-0000-0000-0000B3870000}"/>
    <cellStyle name="Comma 4 9 3 3" xfId="38014" xr:uid="{00000000-0005-0000-0000-0000B4870000}"/>
    <cellStyle name="Comma 4 9 3 4" xfId="38015" xr:uid="{00000000-0005-0000-0000-0000B5870000}"/>
    <cellStyle name="Comma 4 9 3_OATT calc" xfId="38016" xr:uid="{00000000-0005-0000-0000-0000B6870000}"/>
    <cellStyle name="Comma 4 9 4" xfId="38017" xr:uid="{00000000-0005-0000-0000-0000B7870000}"/>
    <cellStyle name="Comma 4 9 4 2" xfId="38018" xr:uid="{00000000-0005-0000-0000-0000B8870000}"/>
    <cellStyle name="Comma 4 9 4 3" xfId="38019" xr:uid="{00000000-0005-0000-0000-0000B9870000}"/>
    <cellStyle name="Comma 4 9 4_OATT calc" xfId="38020" xr:uid="{00000000-0005-0000-0000-0000BA870000}"/>
    <cellStyle name="Comma 4 9 5" xfId="38021" xr:uid="{00000000-0005-0000-0000-0000BB870000}"/>
    <cellStyle name="Comma 4 9 6" xfId="38022" xr:uid="{00000000-0005-0000-0000-0000BC870000}"/>
    <cellStyle name="Comma 4 9 7" xfId="38023" xr:uid="{00000000-0005-0000-0000-0000BD870000}"/>
    <cellStyle name="Comma 4 9 8" xfId="38024" xr:uid="{00000000-0005-0000-0000-0000BE870000}"/>
    <cellStyle name="Comma 4 9 9" xfId="38025" xr:uid="{00000000-0005-0000-0000-0000BF870000}"/>
    <cellStyle name="Comma 4 9_OATT calc" xfId="38026" xr:uid="{00000000-0005-0000-0000-0000C0870000}"/>
    <cellStyle name="Comma 4_OATT calc" xfId="38027" xr:uid="{00000000-0005-0000-0000-0000C1870000}"/>
    <cellStyle name="Comma 40" xfId="929" xr:uid="{00000000-0005-0000-0000-0000C2870000}"/>
    <cellStyle name="Comma 40 2" xfId="930" xr:uid="{00000000-0005-0000-0000-0000C3870000}"/>
    <cellStyle name="Comma 40 2 2" xfId="38028" xr:uid="{00000000-0005-0000-0000-0000C4870000}"/>
    <cellStyle name="Comma 40 3" xfId="38029" xr:uid="{00000000-0005-0000-0000-0000C5870000}"/>
    <cellStyle name="Comma 40_OATT calc" xfId="38030" xr:uid="{00000000-0005-0000-0000-0000C6870000}"/>
    <cellStyle name="Comma 41" xfId="931" xr:uid="{00000000-0005-0000-0000-0000C7870000}"/>
    <cellStyle name="Comma 41 2" xfId="932" xr:uid="{00000000-0005-0000-0000-0000C8870000}"/>
    <cellStyle name="Comma 41 2 2" xfId="38031" xr:uid="{00000000-0005-0000-0000-0000C9870000}"/>
    <cellStyle name="Comma 41 3" xfId="38032" xr:uid="{00000000-0005-0000-0000-0000CA870000}"/>
    <cellStyle name="Comma 41_OATT calc" xfId="38033" xr:uid="{00000000-0005-0000-0000-0000CB870000}"/>
    <cellStyle name="Comma 42" xfId="933" xr:uid="{00000000-0005-0000-0000-0000CC870000}"/>
    <cellStyle name="Comma 42 2" xfId="934" xr:uid="{00000000-0005-0000-0000-0000CD870000}"/>
    <cellStyle name="Comma 42 2 2" xfId="935" xr:uid="{00000000-0005-0000-0000-0000CE870000}"/>
    <cellStyle name="Comma 42 2 2 2" xfId="38034" xr:uid="{00000000-0005-0000-0000-0000CF870000}"/>
    <cellStyle name="Comma 42 2 3" xfId="38035" xr:uid="{00000000-0005-0000-0000-0000D0870000}"/>
    <cellStyle name="Comma 42 2_OATT calc" xfId="38036" xr:uid="{00000000-0005-0000-0000-0000D1870000}"/>
    <cellStyle name="Comma 42 3" xfId="936" xr:uid="{00000000-0005-0000-0000-0000D2870000}"/>
    <cellStyle name="Comma 42 3 2" xfId="38037" xr:uid="{00000000-0005-0000-0000-0000D3870000}"/>
    <cellStyle name="Comma 42 4" xfId="38038" xr:uid="{00000000-0005-0000-0000-0000D4870000}"/>
    <cellStyle name="Comma 42_OATT calc" xfId="38039" xr:uid="{00000000-0005-0000-0000-0000D5870000}"/>
    <cellStyle name="Comma 43" xfId="937" xr:uid="{00000000-0005-0000-0000-0000D6870000}"/>
    <cellStyle name="Comma 43 2" xfId="938" xr:uid="{00000000-0005-0000-0000-0000D7870000}"/>
    <cellStyle name="Comma 43 2 2" xfId="939" xr:uid="{00000000-0005-0000-0000-0000D8870000}"/>
    <cellStyle name="Comma 43 3" xfId="940" xr:uid="{00000000-0005-0000-0000-0000D9870000}"/>
    <cellStyle name="Comma 43_OATT calc" xfId="38040" xr:uid="{00000000-0005-0000-0000-0000DA870000}"/>
    <cellStyle name="Comma 44" xfId="941" xr:uid="{00000000-0005-0000-0000-0000DB870000}"/>
    <cellStyle name="Comma 44 2" xfId="942" xr:uid="{00000000-0005-0000-0000-0000DC870000}"/>
    <cellStyle name="Comma 44 2 2" xfId="4093" xr:uid="{00000000-0005-0000-0000-0000DD870000}"/>
    <cellStyle name="Comma 44 2 3" xfId="4013" xr:uid="{00000000-0005-0000-0000-0000DE870000}"/>
    <cellStyle name="Comma 44 2 3 2" xfId="38041" xr:uid="{00000000-0005-0000-0000-0000DF870000}"/>
    <cellStyle name="Comma 44 2 4" xfId="5095" xr:uid="{00000000-0005-0000-0000-0000E0870000}"/>
    <cellStyle name="Comma 44 2 5" xfId="3540" xr:uid="{00000000-0005-0000-0000-0000E1870000}"/>
    <cellStyle name="Comma 44 3" xfId="5101" xr:uid="{00000000-0005-0000-0000-0000E2870000}"/>
    <cellStyle name="Comma 44 4" xfId="5106" xr:uid="{00000000-0005-0000-0000-0000E3870000}"/>
    <cellStyle name="Comma 44 5" xfId="3381" xr:uid="{00000000-0005-0000-0000-0000E4870000}"/>
    <cellStyle name="Comma 44_OATT calc" xfId="38042" xr:uid="{00000000-0005-0000-0000-0000E5870000}"/>
    <cellStyle name="Comma 45" xfId="943" xr:uid="{00000000-0005-0000-0000-0000E6870000}"/>
    <cellStyle name="Comma 45 2" xfId="944" xr:uid="{00000000-0005-0000-0000-0000E7870000}"/>
    <cellStyle name="Comma 45 2 2" xfId="38043" xr:uid="{00000000-0005-0000-0000-0000E8870000}"/>
    <cellStyle name="Comma 45 3" xfId="4075" xr:uid="{00000000-0005-0000-0000-0000E9870000}"/>
    <cellStyle name="Comma 45 3 2" xfId="38044" xr:uid="{00000000-0005-0000-0000-0000EA870000}"/>
    <cellStyle name="Comma 45 4" xfId="4201" xr:uid="{00000000-0005-0000-0000-0000EB870000}"/>
    <cellStyle name="Comma 45 4 2" xfId="38045" xr:uid="{00000000-0005-0000-0000-0000EC870000}"/>
    <cellStyle name="Comma 45 5" xfId="38046" xr:uid="{00000000-0005-0000-0000-0000ED870000}"/>
    <cellStyle name="Comma 45_OATT calc" xfId="38047" xr:uid="{00000000-0005-0000-0000-0000EE870000}"/>
    <cellStyle name="Comma 46" xfId="945" xr:uid="{00000000-0005-0000-0000-0000EF870000}"/>
    <cellStyle name="Comma 46 2" xfId="946" xr:uid="{00000000-0005-0000-0000-0000F0870000}"/>
    <cellStyle name="Comma 46 2 2" xfId="38048" xr:uid="{00000000-0005-0000-0000-0000F1870000}"/>
    <cellStyle name="Comma 46 3" xfId="4145" xr:uid="{00000000-0005-0000-0000-0000F2870000}"/>
    <cellStyle name="Comma 46 3 2" xfId="38049" xr:uid="{00000000-0005-0000-0000-0000F3870000}"/>
    <cellStyle name="Comma 46 4" xfId="4212" xr:uid="{00000000-0005-0000-0000-0000F4870000}"/>
    <cellStyle name="Comma 46 4 2" xfId="38050" xr:uid="{00000000-0005-0000-0000-0000F5870000}"/>
    <cellStyle name="Comma 46 5" xfId="38051" xr:uid="{00000000-0005-0000-0000-0000F6870000}"/>
    <cellStyle name="Comma 46_OATT calc" xfId="38052" xr:uid="{00000000-0005-0000-0000-0000F7870000}"/>
    <cellStyle name="Comma 47" xfId="947" xr:uid="{00000000-0005-0000-0000-0000F8870000}"/>
    <cellStyle name="Comma 47 2" xfId="948" xr:uid="{00000000-0005-0000-0000-0000F9870000}"/>
    <cellStyle name="Comma 47 2 2" xfId="38053" xr:uid="{00000000-0005-0000-0000-0000FA870000}"/>
    <cellStyle name="Comma 47 3" xfId="4029" xr:uid="{00000000-0005-0000-0000-0000FB870000}"/>
    <cellStyle name="Comma 47 3 2" xfId="38054" xr:uid="{00000000-0005-0000-0000-0000FC870000}"/>
    <cellStyle name="Comma 47 4" xfId="4083" xr:uid="{00000000-0005-0000-0000-0000FD870000}"/>
    <cellStyle name="Comma 47 4 2" xfId="38055" xr:uid="{00000000-0005-0000-0000-0000FE870000}"/>
    <cellStyle name="Comma 47 5" xfId="38056" xr:uid="{00000000-0005-0000-0000-0000FF870000}"/>
    <cellStyle name="Comma 47_OATT calc" xfId="38057" xr:uid="{00000000-0005-0000-0000-000000880000}"/>
    <cellStyle name="Comma 48" xfId="949" xr:uid="{00000000-0005-0000-0000-000001880000}"/>
    <cellStyle name="Comma 48 2" xfId="950" xr:uid="{00000000-0005-0000-0000-000002880000}"/>
    <cellStyle name="Comma 48 2 2" xfId="38058" xr:uid="{00000000-0005-0000-0000-000003880000}"/>
    <cellStyle name="Comma 48 3" xfId="4079" xr:uid="{00000000-0005-0000-0000-000004880000}"/>
    <cellStyle name="Comma 48 3 2" xfId="38059" xr:uid="{00000000-0005-0000-0000-000005880000}"/>
    <cellStyle name="Comma 48 4" xfId="4203" xr:uid="{00000000-0005-0000-0000-000006880000}"/>
    <cellStyle name="Comma 48 4 2" xfId="38060" xr:uid="{00000000-0005-0000-0000-000007880000}"/>
    <cellStyle name="Comma 48 5" xfId="38061" xr:uid="{00000000-0005-0000-0000-000008880000}"/>
    <cellStyle name="Comma 48_OATT calc" xfId="38062" xr:uid="{00000000-0005-0000-0000-000009880000}"/>
    <cellStyle name="Comma 49" xfId="951" xr:uid="{00000000-0005-0000-0000-00000A880000}"/>
    <cellStyle name="Comma 49 2" xfId="952" xr:uid="{00000000-0005-0000-0000-00000B880000}"/>
    <cellStyle name="Comma 49 2 2" xfId="3969" xr:uid="{00000000-0005-0000-0000-00000C880000}"/>
    <cellStyle name="Comma 49 3" xfId="5076" xr:uid="{00000000-0005-0000-0000-00000D880000}"/>
    <cellStyle name="Comma 49 3 2" xfId="38063" xr:uid="{00000000-0005-0000-0000-00000E880000}"/>
    <cellStyle name="Comma 49 4" xfId="5067" xr:uid="{00000000-0005-0000-0000-00000F880000}"/>
    <cellStyle name="Comma 49 4 2" xfId="38064" xr:uid="{00000000-0005-0000-0000-000010880000}"/>
    <cellStyle name="Comma 49 5" xfId="38065" xr:uid="{00000000-0005-0000-0000-000011880000}"/>
    <cellStyle name="Comma 49_OATT calc" xfId="38066" xr:uid="{00000000-0005-0000-0000-000012880000}"/>
    <cellStyle name="Comma 5" xfId="953" xr:uid="{00000000-0005-0000-0000-000013880000}"/>
    <cellStyle name="Comma 5 2" xfId="954" xr:uid="{00000000-0005-0000-0000-000014880000}"/>
    <cellStyle name="Comma 5 2 2" xfId="955" xr:uid="{00000000-0005-0000-0000-000015880000}"/>
    <cellStyle name="Comma 5 2 2 2" xfId="3073" xr:uid="{00000000-0005-0000-0000-000016880000}"/>
    <cellStyle name="Comma 5 2 2 2 2" xfId="3238" xr:uid="{00000000-0005-0000-0000-000017880000}"/>
    <cellStyle name="Comma 5 2 2 2 2 2" xfId="3535" xr:uid="{00000000-0005-0000-0000-000018880000}"/>
    <cellStyle name="Comma 5 2 2 2 2 2 2" xfId="38067" xr:uid="{00000000-0005-0000-0000-000019880000}"/>
    <cellStyle name="Comma 5 2 2 2 2 3" xfId="38068" xr:uid="{00000000-0005-0000-0000-00001A880000}"/>
    <cellStyle name="Comma 5 2 2 2 2_OATT calc" xfId="38069" xr:uid="{00000000-0005-0000-0000-00001B880000}"/>
    <cellStyle name="Comma 5 2 2 2 3" xfId="3518" xr:uid="{00000000-0005-0000-0000-00001C880000}"/>
    <cellStyle name="Comma 5 2 2 2 3 2" xfId="38070" xr:uid="{00000000-0005-0000-0000-00001D880000}"/>
    <cellStyle name="Comma 5 2 2 2 4" xfId="38071" xr:uid="{00000000-0005-0000-0000-00001E880000}"/>
    <cellStyle name="Comma 5 2 2 2_OATT calc" xfId="38072" xr:uid="{00000000-0005-0000-0000-00001F880000}"/>
    <cellStyle name="Comma 5 2 2 3" xfId="3504" xr:uid="{00000000-0005-0000-0000-000020880000}"/>
    <cellStyle name="Comma 5 2 2 3 2" xfId="38073" xr:uid="{00000000-0005-0000-0000-000021880000}"/>
    <cellStyle name="Comma 5 2 2 4" xfId="38074" xr:uid="{00000000-0005-0000-0000-000022880000}"/>
    <cellStyle name="Comma 5 2 2_OATT calc" xfId="38075" xr:uid="{00000000-0005-0000-0000-000023880000}"/>
    <cellStyle name="Comma 5 2 3" xfId="3471" xr:uid="{00000000-0005-0000-0000-000024880000}"/>
    <cellStyle name="Comma 5 2 3 2" xfId="38076" xr:uid="{00000000-0005-0000-0000-000025880000}"/>
    <cellStyle name="Comma 5 2 4" xfId="38077" xr:uid="{00000000-0005-0000-0000-000026880000}"/>
    <cellStyle name="Comma 5 2 4 2" xfId="38078" xr:uid="{00000000-0005-0000-0000-000027880000}"/>
    <cellStyle name="Comma 5 2 5" xfId="38079" xr:uid="{00000000-0005-0000-0000-000028880000}"/>
    <cellStyle name="Comma 5 2_OATT calc" xfId="38080" xr:uid="{00000000-0005-0000-0000-000029880000}"/>
    <cellStyle name="Comma 5 3" xfId="956" xr:uid="{00000000-0005-0000-0000-00002A880000}"/>
    <cellStyle name="Comma 5 3 2" xfId="957" xr:uid="{00000000-0005-0000-0000-00002B880000}"/>
    <cellStyle name="Comma 5 3 2 2" xfId="3983" xr:uid="{00000000-0005-0000-0000-00002C880000}"/>
    <cellStyle name="Comma 5 3 2 2 2" xfId="38081" xr:uid="{00000000-0005-0000-0000-00002D880000}"/>
    <cellStyle name="Comma 5 3 2 3" xfId="38082" xr:uid="{00000000-0005-0000-0000-00002E880000}"/>
    <cellStyle name="Comma 5 3 2_OATT calc" xfId="38083" xr:uid="{00000000-0005-0000-0000-00002F880000}"/>
    <cellStyle name="Comma 5 3 3" xfId="3824" xr:uid="{00000000-0005-0000-0000-000030880000}"/>
    <cellStyle name="Comma 5 3 3 2" xfId="38084" xr:uid="{00000000-0005-0000-0000-000031880000}"/>
    <cellStyle name="Comma 5 3 4" xfId="38085" xr:uid="{00000000-0005-0000-0000-000032880000}"/>
    <cellStyle name="Comma 5 3_OATT calc" xfId="38086" xr:uid="{00000000-0005-0000-0000-000033880000}"/>
    <cellStyle name="Comma 5 4" xfId="958" xr:uid="{00000000-0005-0000-0000-000034880000}"/>
    <cellStyle name="Comma 5 4 2" xfId="959" xr:uid="{00000000-0005-0000-0000-000035880000}"/>
    <cellStyle name="Comma 5 5" xfId="960" xr:uid="{00000000-0005-0000-0000-000036880000}"/>
    <cellStyle name="Comma 5 5 2" xfId="961" xr:uid="{00000000-0005-0000-0000-000037880000}"/>
    <cellStyle name="Comma 5 6" xfId="962" xr:uid="{00000000-0005-0000-0000-000038880000}"/>
    <cellStyle name="Comma 5_OATT calc" xfId="38087" xr:uid="{00000000-0005-0000-0000-000039880000}"/>
    <cellStyle name="Comma 50" xfId="963" xr:uid="{00000000-0005-0000-0000-00003A880000}"/>
    <cellStyle name="Comma 50 2" xfId="964" xr:uid="{00000000-0005-0000-0000-00003B880000}"/>
    <cellStyle name="Comma 50 2 2" xfId="3973" xr:uid="{00000000-0005-0000-0000-00003C880000}"/>
    <cellStyle name="Comma 50 3" xfId="38088" xr:uid="{00000000-0005-0000-0000-00003D880000}"/>
    <cellStyle name="Comma 50_OATT calc" xfId="38089" xr:uid="{00000000-0005-0000-0000-00003E880000}"/>
    <cellStyle name="Comma 51" xfId="965" xr:uid="{00000000-0005-0000-0000-00003F880000}"/>
    <cellStyle name="Comma 51 2" xfId="3972" xr:uid="{00000000-0005-0000-0000-000040880000}"/>
    <cellStyle name="Comma 51 2 2" xfId="38090" xr:uid="{00000000-0005-0000-0000-000041880000}"/>
    <cellStyle name="Comma 51 3" xfId="3388" xr:uid="{00000000-0005-0000-0000-000042880000}"/>
    <cellStyle name="Comma 51_OATT calc" xfId="38091" xr:uid="{00000000-0005-0000-0000-000043880000}"/>
    <cellStyle name="Comma 52" xfId="966" xr:uid="{00000000-0005-0000-0000-000044880000}"/>
    <cellStyle name="Comma 52 2" xfId="3976" xr:uid="{00000000-0005-0000-0000-000045880000}"/>
    <cellStyle name="Comma 52 2 2" xfId="38092" xr:uid="{00000000-0005-0000-0000-000046880000}"/>
    <cellStyle name="Comma 52 3" xfId="4104" xr:uid="{00000000-0005-0000-0000-000047880000}"/>
    <cellStyle name="Comma 52 3 2" xfId="38093" xr:uid="{00000000-0005-0000-0000-000048880000}"/>
    <cellStyle name="Comma 52 4" xfId="38094" xr:uid="{00000000-0005-0000-0000-000049880000}"/>
    <cellStyle name="Comma 52_OATT calc" xfId="38095" xr:uid="{00000000-0005-0000-0000-00004A880000}"/>
    <cellStyle name="Comma 53" xfId="967" xr:uid="{00000000-0005-0000-0000-00004B880000}"/>
    <cellStyle name="Comma 53 2" xfId="3968" xr:uid="{00000000-0005-0000-0000-00004C880000}"/>
    <cellStyle name="Comma 53 2 2" xfId="38096" xr:uid="{00000000-0005-0000-0000-00004D880000}"/>
    <cellStyle name="Comma 53 3" xfId="5080" xr:uid="{00000000-0005-0000-0000-00004E880000}"/>
    <cellStyle name="Comma 53 3 2" xfId="38097" xr:uid="{00000000-0005-0000-0000-00004F880000}"/>
    <cellStyle name="Comma 53 4" xfId="38098" xr:uid="{00000000-0005-0000-0000-000050880000}"/>
    <cellStyle name="Comma 53_OATT calc" xfId="38099" xr:uid="{00000000-0005-0000-0000-000051880000}"/>
    <cellStyle name="Comma 54" xfId="968" xr:uid="{00000000-0005-0000-0000-000052880000}"/>
    <cellStyle name="Comma 54 2" xfId="3974" xr:uid="{00000000-0005-0000-0000-000053880000}"/>
    <cellStyle name="Comma 54 2 2" xfId="38100" xr:uid="{00000000-0005-0000-0000-000054880000}"/>
    <cellStyle name="Comma 54 3" xfId="38101" xr:uid="{00000000-0005-0000-0000-000055880000}"/>
    <cellStyle name="Comma 54_OATT calc" xfId="38102" xr:uid="{00000000-0005-0000-0000-000056880000}"/>
    <cellStyle name="Comma 55" xfId="3395" xr:uid="{00000000-0005-0000-0000-000057880000}"/>
    <cellStyle name="Comma 55 2" xfId="3982" xr:uid="{00000000-0005-0000-0000-000058880000}"/>
    <cellStyle name="Comma 55 2 2" xfId="38103" xr:uid="{00000000-0005-0000-0000-000059880000}"/>
    <cellStyle name="Comma 55 3" xfId="5109" xr:uid="{00000000-0005-0000-0000-00005A880000}"/>
    <cellStyle name="Comma 55 3 2" xfId="38104" xr:uid="{00000000-0005-0000-0000-00005B880000}"/>
    <cellStyle name="Comma 55 4" xfId="38105" xr:uid="{00000000-0005-0000-0000-00005C880000}"/>
    <cellStyle name="Comma 55_OATT calc" xfId="38106" xr:uid="{00000000-0005-0000-0000-00005D880000}"/>
    <cellStyle name="Comma 56" xfId="3390" xr:uid="{00000000-0005-0000-0000-00005E880000}"/>
    <cellStyle name="Comma 56 2" xfId="3977" xr:uid="{00000000-0005-0000-0000-00005F880000}"/>
    <cellStyle name="Comma 56 2 2" xfId="38107" xr:uid="{00000000-0005-0000-0000-000060880000}"/>
    <cellStyle name="Comma 56 3" xfId="38108" xr:uid="{00000000-0005-0000-0000-000061880000}"/>
    <cellStyle name="Comma 56_OATT calc" xfId="38109" xr:uid="{00000000-0005-0000-0000-000062880000}"/>
    <cellStyle name="Comma 57" xfId="3393" xr:uid="{00000000-0005-0000-0000-000063880000}"/>
    <cellStyle name="Comma 57 2" xfId="3980" xr:uid="{00000000-0005-0000-0000-000064880000}"/>
    <cellStyle name="Comma 57 2 2" xfId="38110" xr:uid="{00000000-0005-0000-0000-000065880000}"/>
    <cellStyle name="Comma 57 3" xfId="38111" xr:uid="{00000000-0005-0000-0000-000066880000}"/>
    <cellStyle name="Comma 57_OATT calc" xfId="38112" xr:uid="{00000000-0005-0000-0000-000067880000}"/>
    <cellStyle name="Comma 58" xfId="3387" xr:uid="{00000000-0005-0000-0000-000068880000}"/>
    <cellStyle name="Comma 58 2" xfId="3971" xr:uid="{00000000-0005-0000-0000-000069880000}"/>
    <cellStyle name="Comma 58 2 2" xfId="38113" xr:uid="{00000000-0005-0000-0000-00006A880000}"/>
    <cellStyle name="Comma 58 3" xfId="38114" xr:uid="{00000000-0005-0000-0000-00006B880000}"/>
    <cellStyle name="Comma 58_OATT calc" xfId="38115" xr:uid="{00000000-0005-0000-0000-00006C880000}"/>
    <cellStyle name="Comma 59" xfId="3386" xr:uid="{00000000-0005-0000-0000-00006D880000}"/>
    <cellStyle name="Comma 59 2" xfId="3970" xr:uid="{00000000-0005-0000-0000-00006E880000}"/>
    <cellStyle name="Comma 59 2 2" xfId="38116" xr:uid="{00000000-0005-0000-0000-00006F880000}"/>
    <cellStyle name="Comma 59 3" xfId="38117" xr:uid="{00000000-0005-0000-0000-000070880000}"/>
    <cellStyle name="Comma 59_OATT calc" xfId="38118" xr:uid="{00000000-0005-0000-0000-000071880000}"/>
    <cellStyle name="Comma 6" xfId="969" xr:uid="{00000000-0005-0000-0000-000072880000}"/>
    <cellStyle name="Comma 6 2" xfId="970" xr:uid="{00000000-0005-0000-0000-000073880000}"/>
    <cellStyle name="Comma 6 2 2" xfId="971" xr:uid="{00000000-0005-0000-0000-000074880000}"/>
    <cellStyle name="Comma 6 2 2 2" xfId="3242" xr:uid="{00000000-0005-0000-0000-000075880000}"/>
    <cellStyle name="Comma 6 2 2 2 2" xfId="3539" xr:uid="{00000000-0005-0000-0000-000076880000}"/>
    <cellStyle name="Comma 6 2 2 2 2 2" xfId="38119" xr:uid="{00000000-0005-0000-0000-000077880000}"/>
    <cellStyle name="Comma 6 2 2 2 3" xfId="38120" xr:uid="{00000000-0005-0000-0000-000078880000}"/>
    <cellStyle name="Comma 6 2 2 2_OATT calc" xfId="38121" xr:uid="{00000000-0005-0000-0000-000079880000}"/>
    <cellStyle name="Comma 6 2 2 3" xfId="3522" xr:uid="{00000000-0005-0000-0000-00007A880000}"/>
    <cellStyle name="Comma 6 2 2 3 2" xfId="38122" xr:uid="{00000000-0005-0000-0000-00007B880000}"/>
    <cellStyle name="Comma 6 2 2 4" xfId="38123" xr:uid="{00000000-0005-0000-0000-00007C880000}"/>
    <cellStyle name="Comma 6 2 2_OATT calc" xfId="38124" xr:uid="{00000000-0005-0000-0000-00007D880000}"/>
    <cellStyle name="Comma 6 2 3" xfId="3472" xr:uid="{00000000-0005-0000-0000-00007E880000}"/>
    <cellStyle name="Comma 6 2 3 2" xfId="38125" xr:uid="{00000000-0005-0000-0000-00007F880000}"/>
    <cellStyle name="Comma 6 2 4" xfId="38126" xr:uid="{00000000-0005-0000-0000-000080880000}"/>
    <cellStyle name="Comma 6 2_OATT calc" xfId="38127" xr:uid="{00000000-0005-0000-0000-000081880000}"/>
    <cellStyle name="Comma 6 3" xfId="972" xr:uid="{00000000-0005-0000-0000-000082880000}"/>
    <cellStyle name="Comma 6 3 2" xfId="973" xr:uid="{00000000-0005-0000-0000-000083880000}"/>
    <cellStyle name="Comma 6 3 2 2" xfId="3528" xr:uid="{00000000-0005-0000-0000-000084880000}"/>
    <cellStyle name="Comma 6 3 2 2 2" xfId="38128" xr:uid="{00000000-0005-0000-0000-000085880000}"/>
    <cellStyle name="Comma 6 3 2 3" xfId="38129" xr:uid="{00000000-0005-0000-0000-000086880000}"/>
    <cellStyle name="Comma 6 3 2_OATT calc" xfId="38130" xr:uid="{00000000-0005-0000-0000-000087880000}"/>
    <cellStyle name="Comma 6 3 3" xfId="3507" xr:uid="{00000000-0005-0000-0000-000088880000}"/>
    <cellStyle name="Comma 6 3 3 2" xfId="38131" xr:uid="{00000000-0005-0000-0000-000089880000}"/>
    <cellStyle name="Comma 6 3 4" xfId="38132" xr:uid="{00000000-0005-0000-0000-00008A880000}"/>
    <cellStyle name="Comma 6 3_OATT calc" xfId="38133" xr:uid="{00000000-0005-0000-0000-00008B880000}"/>
    <cellStyle name="Comma 6 4" xfId="974" xr:uid="{00000000-0005-0000-0000-00008C880000}"/>
    <cellStyle name="Comma 6 4 2" xfId="975" xr:uid="{00000000-0005-0000-0000-00008D880000}"/>
    <cellStyle name="Comma 6 4 2 2" xfId="976" xr:uid="{00000000-0005-0000-0000-00008E880000}"/>
    <cellStyle name="Comma 6 4 2 2 2" xfId="977" xr:uid="{00000000-0005-0000-0000-00008F880000}"/>
    <cellStyle name="Comma 6 4 2 3" xfId="978" xr:uid="{00000000-0005-0000-0000-000090880000}"/>
    <cellStyle name="Comma 6 4 2 3 2" xfId="979" xr:uid="{00000000-0005-0000-0000-000091880000}"/>
    <cellStyle name="Comma 6 4 2 4" xfId="980" xr:uid="{00000000-0005-0000-0000-000092880000}"/>
    <cellStyle name="Comma 6 4 2 4 2" xfId="981" xr:uid="{00000000-0005-0000-0000-000093880000}"/>
    <cellStyle name="Comma 6 4 2 5" xfId="982" xr:uid="{00000000-0005-0000-0000-000094880000}"/>
    <cellStyle name="Comma 6 4 3" xfId="983" xr:uid="{00000000-0005-0000-0000-000095880000}"/>
    <cellStyle name="Comma 6 4 3 2" xfId="984" xr:uid="{00000000-0005-0000-0000-000096880000}"/>
    <cellStyle name="Comma 6 4 4" xfId="985" xr:uid="{00000000-0005-0000-0000-000097880000}"/>
    <cellStyle name="Comma 6 4 4 2" xfId="986" xr:uid="{00000000-0005-0000-0000-000098880000}"/>
    <cellStyle name="Comma 6 4 5" xfId="987" xr:uid="{00000000-0005-0000-0000-000099880000}"/>
    <cellStyle name="Comma 6 4 5 2" xfId="988" xr:uid="{00000000-0005-0000-0000-00009A880000}"/>
    <cellStyle name="Comma 6 4 5 2 2" xfId="989" xr:uid="{00000000-0005-0000-0000-00009B880000}"/>
    <cellStyle name="Comma 6 4 5 3" xfId="990" xr:uid="{00000000-0005-0000-0000-00009C880000}"/>
    <cellStyle name="Comma 6 4 5 3 2" xfId="991" xr:uid="{00000000-0005-0000-0000-00009D880000}"/>
    <cellStyle name="Comma 6 4 5 3 2 2" xfId="992" xr:uid="{00000000-0005-0000-0000-00009E880000}"/>
    <cellStyle name="Comma 6 4 5 3 3" xfId="993" xr:uid="{00000000-0005-0000-0000-00009F880000}"/>
    <cellStyle name="Comma 6 4 5 4" xfId="994" xr:uid="{00000000-0005-0000-0000-0000A0880000}"/>
    <cellStyle name="Comma 6 4 5 4 2" xfId="38134" xr:uid="{00000000-0005-0000-0000-0000A1880000}"/>
    <cellStyle name="Comma 6 4 5 5" xfId="38135" xr:uid="{00000000-0005-0000-0000-0000A2880000}"/>
    <cellStyle name="Comma 6 4 6" xfId="995" xr:uid="{00000000-0005-0000-0000-0000A3880000}"/>
    <cellStyle name="Comma 6 4 6 2" xfId="996" xr:uid="{00000000-0005-0000-0000-0000A4880000}"/>
    <cellStyle name="Comma 6 4 7" xfId="997" xr:uid="{00000000-0005-0000-0000-0000A5880000}"/>
    <cellStyle name="Comma 6 5" xfId="998" xr:uid="{00000000-0005-0000-0000-0000A6880000}"/>
    <cellStyle name="Comma 6 5 2" xfId="999" xr:uid="{00000000-0005-0000-0000-0000A7880000}"/>
    <cellStyle name="Comma 6 6" xfId="1000" xr:uid="{00000000-0005-0000-0000-0000A8880000}"/>
    <cellStyle name="Comma 6_OATT calc" xfId="38136" xr:uid="{00000000-0005-0000-0000-0000A9880000}"/>
    <cellStyle name="Comma 60" xfId="3394" xr:uid="{00000000-0005-0000-0000-0000AA880000}"/>
    <cellStyle name="Comma 60 2" xfId="3981" xr:uid="{00000000-0005-0000-0000-0000AB880000}"/>
    <cellStyle name="Comma 60 2 2" xfId="38137" xr:uid="{00000000-0005-0000-0000-0000AC880000}"/>
    <cellStyle name="Comma 60 3" xfId="38138" xr:uid="{00000000-0005-0000-0000-0000AD880000}"/>
    <cellStyle name="Comma 60_OATT calc" xfId="38139" xr:uid="{00000000-0005-0000-0000-0000AE880000}"/>
    <cellStyle name="Comma 61" xfId="3389" xr:uid="{00000000-0005-0000-0000-0000AF880000}"/>
    <cellStyle name="Comma 61 2" xfId="3975" xr:uid="{00000000-0005-0000-0000-0000B0880000}"/>
    <cellStyle name="Comma 61 2 2" xfId="38140" xr:uid="{00000000-0005-0000-0000-0000B1880000}"/>
    <cellStyle name="Comma 61 3" xfId="38141" xr:uid="{00000000-0005-0000-0000-0000B2880000}"/>
    <cellStyle name="Comma 61_OATT calc" xfId="38142" xr:uid="{00000000-0005-0000-0000-0000B3880000}"/>
    <cellStyle name="Comma 62" xfId="3403" xr:uid="{00000000-0005-0000-0000-0000B4880000}"/>
    <cellStyle name="Comma 62 2" xfId="3991" xr:uid="{00000000-0005-0000-0000-0000B5880000}"/>
    <cellStyle name="Comma 62 2 2" xfId="38143" xr:uid="{00000000-0005-0000-0000-0000B6880000}"/>
    <cellStyle name="Comma 62 3" xfId="38144" xr:uid="{00000000-0005-0000-0000-0000B7880000}"/>
    <cellStyle name="Comma 62_OATT calc" xfId="38145" xr:uid="{00000000-0005-0000-0000-0000B8880000}"/>
    <cellStyle name="Comma 63" xfId="3391" xr:uid="{00000000-0005-0000-0000-0000B9880000}"/>
    <cellStyle name="Comma 63 2" xfId="3978" xr:uid="{00000000-0005-0000-0000-0000BA880000}"/>
    <cellStyle name="Comma 63 2 2" xfId="38146" xr:uid="{00000000-0005-0000-0000-0000BB880000}"/>
    <cellStyle name="Comma 63 3" xfId="38147" xr:uid="{00000000-0005-0000-0000-0000BC880000}"/>
    <cellStyle name="Comma 63_OATT calc" xfId="38148" xr:uid="{00000000-0005-0000-0000-0000BD880000}"/>
    <cellStyle name="Comma 64" xfId="3402" xr:uid="{00000000-0005-0000-0000-0000BE880000}"/>
    <cellStyle name="Comma 64 2" xfId="3990" xr:uid="{00000000-0005-0000-0000-0000BF880000}"/>
    <cellStyle name="Comma 64 2 2" xfId="38149" xr:uid="{00000000-0005-0000-0000-0000C0880000}"/>
    <cellStyle name="Comma 64 3" xfId="38150" xr:uid="{00000000-0005-0000-0000-0000C1880000}"/>
    <cellStyle name="Comma 64_OATT calc" xfId="38151" xr:uid="{00000000-0005-0000-0000-0000C2880000}"/>
    <cellStyle name="Comma 65" xfId="3409" xr:uid="{00000000-0005-0000-0000-0000C3880000}"/>
    <cellStyle name="Comma 65 2" xfId="4166" xr:uid="{00000000-0005-0000-0000-0000C4880000}"/>
    <cellStyle name="Comma 65 2 2" xfId="38152" xr:uid="{00000000-0005-0000-0000-0000C5880000}"/>
    <cellStyle name="Comma 65 3" xfId="5081" xr:uid="{00000000-0005-0000-0000-0000C6880000}"/>
    <cellStyle name="Comma 65 3 2" xfId="38153" xr:uid="{00000000-0005-0000-0000-0000C7880000}"/>
    <cellStyle name="Comma 65 4" xfId="38154" xr:uid="{00000000-0005-0000-0000-0000C8880000}"/>
    <cellStyle name="Comma 66" xfId="3407" xr:uid="{00000000-0005-0000-0000-0000C9880000}"/>
    <cellStyle name="Comma 66 2" xfId="38155" xr:uid="{00000000-0005-0000-0000-0000CA880000}"/>
    <cellStyle name="Comma 67" xfId="3405" xr:uid="{00000000-0005-0000-0000-0000CB880000}"/>
    <cellStyle name="Comma 67 2" xfId="38156" xr:uid="{00000000-0005-0000-0000-0000CC880000}"/>
    <cellStyle name="Comma 68" xfId="3406" xr:uid="{00000000-0005-0000-0000-0000CD880000}"/>
    <cellStyle name="Comma 68 2" xfId="5087" xr:uid="{00000000-0005-0000-0000-0000CE880000}"/>
    <cellStyle name="Comma 68 3" xfId="5546" xr:uid="{00000000-0005-0000-0000-0000CF880000}"/>
    <cellStyle name="Comma 68 3 2" xfId="38157" xr:uid="{00000000-0005-0000-0000-0000D0880000}"/>
    <cellStyle name="Comma 68 4" xfId="38158" xr:uid="{00000000-0005-0000-0000-0000D1880000}"/>
    <cellStyle name="Comma 69" xfId="3000" xr:uid="{00000000-0005-0000-0000-0000D2880000}"/>
    <cellStyle name="Comma 69 2" xfId="38159" xr:uid="{00000000-0005-0000-0000-0000D3880000}"/>
    <cellStyle name="Comma 7" xfId="1001" xr:uid="{00000000-0005-0000-0000-0000D4880000}"/>
    <cellStyle name="Comma 7 2" xfId="1002" xr:uid="{00000000-0005-0000-0000-0000D5880000}"/>
    <cellStyle name="Comma 7 2 2" xfId="1003" xr:uid="{00000000-0005-0000-0000-0000D6880000}"/>
    <cellStyle name="Comma 7 2 2 2" xfId="1004" xr:uid="{00000000-0005-0000-0000-0000D7880000}"/>
    <cellStyle name="Comma 7 2 2 2 2" xfId="1005" xr:uid="{00000000-0005-0000-0000-0000D8880000}"/>
    <cellStyle name="Comma 7 2 2 3" xfId="1006" xr:uid="{00000000-0005-0000-0000-0000D9880000}"/>
    <cellStyle name="Comma 7 2 2 3 2" xfId="1007" xr:uid="{00000000-0005-0000-0000-0000DA880000}"/>
    <cellStyle name="Comma 7 2 2 3 2 2" xfId="1008" xr:uid="{00000000-0005-0000-0000-0000DB880000}"/>
    <cellStyle name="Comma 7 2 2 3 2 2 2" xfId="1009" xr:uid="{00000000-0005-0000-0000-0000DC880000}"/>
    <cellStyle name="Comma 7 2 2 3 2 2 3" xfId="1010" xr:uid="{00000000-0005-0000-0000-0000DD880000}"/>
    <cellStyle name="Comma 7 2 2 3 2 2 3 2" xfId="1011" xr:uid="{00000000-0005-0000-0000-0000DE880000}"/>
    <cellStyle name="Comma 7 2 2 3 2 3" xfId="1012" xr:uid="{00000000-0005-0000-0000-0000DF880000}"/>
    <cellStyle name="Comma 7 2 2 3 2 3 2" xfId="1013" xr:uid="{00000000-0005-0000-0000-0000E0880000}"/>
    <cellStyle name="Comma 7 2 2 3 2 3 2 2" xfId="1014" xr:uid="{00000000-0005-0000-0000-0000E1880000}"/>
    <cellStyle name="Comma 7 2 2 3 2 3 3" xfId="1015" xr:uid="{00000000-0005-0000-0000-0000E2880000}"/>
    <cellStyle name="Comma 7 2 2 3 2 3 3 2" xfId="4194" xr:uid="{00000000-0005-0000-0000-0000E3880000}"/>
    <cellStyle name="Comma 7 2 2 3 2 4" xfId="1016" xr:uid="{00000000-0005-0000-0000-0000E4880000}"/>
    <cellStyle name="Comma 7 2 2 3 2 4 2" xfId="1017" xr:uid="{00000000-0005-0000-0000-0000E5880000}"/>
    <cellStyle name="Comma 7 2 2 3 2 4 2 2" xfId="1018" xr:uid="{00000000-0005-0000-0000-0000E6880000}"/>
    <cellStyle name="Comma 7 2 2 3 2 4 2 2 2" xfId="4205" xr:uid="{00000000-0005-0000-0000-0000E7880000}"/>
    <cellStyle name="Comma 7 2 2 3 2 4 2 3" xfId="4090" xr:uid="{00000000-0005-0000-0000-0000E8880000}"/>
    <cellStyle name="Comma 7 2 2 3 2 4 3" xfId="4118" xr:uid="{00000000-0005-0000-0000-0000E9880000}"/>
    <cellStyle name="Comma 7 2 2 3 2 4 3 2" xfId="4130" xr:uid="{00000000-0005-0000-0000-0000EA880000}"/>
    <cellStyle name="Comma 7 2 2 3 2 5" xfId="4026" xr:uid="{00000000-0005-0000-0000-0000EB880000}"/>
    <cellStyle name="Comma 7 2 2 3 3" xfId="1019" xr:uid="{00000000-0005-0000-0000-0000EC880000}"/>
    <cellStyle name="Comma 7 2 2 3 3 2" xfId="1020" xr:uid="{00000000-0005-0000-0000-0000ED880000}"/>
    <cellStyle name="Comma 7 2 2 3 3 3" xfId="1021" xr:uid="{00000000-0005-0000-0000-0000EE880000}"/>
    <cellStyle name="Comma 7 2 2 3 3 3 2" xfId="1022" xr:uid="{00000000-0005-0000-0000-0000EF880000}"/>
    <cellStyle name="Comma 7 2 2 3 4" xfId="1023" xr:uid="{00000000-0005-0000-0000-0000F0880000}"/>
    <cellStyle name="Comma 7 2 2 3 4 2" xfId="1024" xr:uid="{00000000-0005-0000-0000-0000F1880000}"/>
    <cellStyle name="Comma 7 2 2 3 4 2 2" xfId="4053" xr:uid="{00000000-0005-0000-0000-0000F2880000}"/>
    <cellStyle name="Comma 7 2 2 3 4 3" xfId="4193" xr:uid="{00000000-0005-0000-0000-0000F3880000}"/>
    <cellStyle name="Comma 7 2 2 3 4 4" xfId="4116" xr:uid="{00000000-0005-0000-0000-0000F4880000}"/>
    <cellStyle name="Comma 7 2 2 3 5" xfId="1025" xr:uid="{00000000-0005-0000-0000-0000F5880000}"/>
    <cellStyle name="Comma 7 2 2 4" xfId="1026" xr:uid="{00000000-0005-0000-0000-0000F6880000}"/>
    <cellStyle name="Comma 7 2 2 4 2" xfId="1027" xr:uid="{00000000-0005-0000-0000-0000F7880000}"/>
    <cellStyle name="Comma 7 2 2 4 2 2" xfId="1028" xr:uid="{00000000-0005-0000-0000-0000F8880000}"/>
    <cellStyle name="Comma 7 2 2 4 3" xfId="1029" xr:uid="{00000000-0005-0000-0000-0000F9880000}"/>
    <cellStyle name="Comma 7 2 2 4 4" xfId="1030" xr:uid="{00000000-0005-0000-0000-0000FA880000}"/>
    <cellStyle name="Comma 7 2 2 4 4 2" xfId="1031" xr:uid="{00000000-0005-0000-0000-0000FB880000}"/>
    <cellStyle name="Comma 7 2 2 5" xfId="1032" xr:uid="{00000000-0005-0000-0000-0000FC880000}"/>
    <cellStyle name="Comma 7 2 2 5 2" xfId="1033" xr:uid="{00000000-0005-0000-0000-0000FD880000}"/>
    <cellStyle name="Comma 7 2 2 5 3" xfId="1034" xr:uid="{00000000-0005-0000-0000-0000FE880000}"/>
    <cellStyle name="Comma 7 2 2 5 3 2" xfId="1035" xr:uid="{00000000-0005-0000-0000-0000FF880000}"/>
    <cellStyle name="Comma 7 2 2 6" xfId="1036" xr:uid="{00000000-0005-0000-0000-000000890000}"/>
    <cellStyle name="Comma 7 2 2 6 2" xfId="1037" xr:uid="{00000000-0005-0000-0000-000001890000}"/>
    <cellStyle name="Comma 7 2 2 6 2 2" xfId="1038" xr:uid="{00000000-0005-0000-0000-000002890000}"/>
    <cellStyle name="Comma 7 2 2 6 2 2 2" xfId="4082" xr:uid="{00000000-0005-0000-0000-000003890000}"/>
    <cellStyle name="Comma 7 2 2 6 2 3" xfId="4222" xr:uid="{00000000-0005-0000-0000-000004890000}"/>
    <cellStyle name="Comma 7 2 2 6 3" xfId="4180" xr:uid="{00000000-0005-0000-0000-000005890000}"/>
    <cellStyle name="Comma 7 2 2 6 3 2" xfId="4161" xr:uid="{00000000-0005-0000-0000-000006890000}"/>
    <cellStyle name="Comma 7 2 2 7" xfId="1039" xr:uid="{00000000-0005-0000-0000-000007890000}"/>
    <cellStyle name="Comma 7 2 2 7 2" xfId="4042" xr:uid="{00000000-0005-0000-0000-000008890000}"/>
    <cellStyle name="Comma 7 2 2 8" xfId="3529" xr:uid="{00000000-0005-0000-0000-000009890000}"/>
    <cellStyle name="Comma 7 2 3" xfId="1040" xr:uid="{00000000-0005-0000-0000-00000A890000}"/>
    <cellStyle name="Comma 7 2 3 2" xfId="1041" xr:uid="{00000000-0005-0000-0000-00000B890000}"/>
    <cellStyle name="Comma 7 2 4" xfId="1042" xr:uid="{00000000-0005-0000-0000-00000C890000}"/>
    <cellStyle name="Comma 7 2_OATT calc" xfId="38160" xr:uid="{00000000-0005-0000-0000-00000D890000}"/>
    <cellStyle name="Comma 7 3" xfId="1043" xr:uid="{00000000-0005-0000-0000-00000E890000}"/>
    <cellStyle name="Comma 7 3 2" xfId="1044" xr:uid="{00000000-0005-0000-0000-00000F890000}"/>
    <cellStyle name="Comma 7 3 2 2" xfId="1045" xr:uid="{00000000-0005-0000-0000-000010890000}"/>
    <cellStyle name="Comma 7 3 3" xfId="1046" xr:uid="{00000000-0005-0000-0000-000011890000}"/>
    <cellStyle name="Comma 7 3 3 2" xfId="1047" xr:uid="{00000000-0005-0000-0000-000012890000}"/>
    <cellStyle name="Comma 7 3 3 2 2" xfId="1048" xr:uid="{00000000-0005-0000-0000-000013890000}"/>
    <cellStyle name="Comma 7 3 3 2 2 2" xfId="1049" xr:uid="{00000000-0005-0000-0000-000014890000}"/>
    <cellStyle name="Comma 7 3 3 2 2 3" xfId="1050" xr:uid="{00000000-0005-0000-0000-000015890000}"/>
    <cellStyle name="Comma 7 3 3 2 2 3 2" xfId="1051" xr:uid="{00000000-0005-0000-0000-000016890000}"/>
    <cellStyle name="Comma 7 3 3 2 3" xfId="1052" xr:uid="{00000000-0005-0000-0000-000017890000}"/>
    <cellStyle name="Comma 7 3 3 2 3 2" xfId="1053" xr:uid="{00000000-0005-0000-0000-000018890000}"/>
    <cellStyle name="Comma 7 3 3 2 3 2 2" xfId="1054" xr:uid="{00000000-0005-0000-0000-000019890000}"/>
    <cellStyle name="Comma 7 3 3 2 3 3" xfId="1055" xr:uid="{00000000-0005-0000-0000-00001A890000}"/>
    <cellStyle name="Comma 7 3 3 2 3 3 2" xfId="4135" xr:uid="{00000000-0005-0000-0000-00001B890000}"/>
    <cellStyle name="Comma 7 3 3 2 4" xfId="1056" xr:uid="{00000000-0005-0000-0000-00001C890000}"/>
    <cellStyle name="Comma 7 3 3 2 4 2" xfId="1057" xr:uid="{00000000-0005-0000-0000-00001D890000}"/>
    <cellStyle name="Comma 7 3 3 2 4 2 2" xfId="1058" xr:uid="{00000000-0005-0000-0000-00001E890000}"/>
    <cellStyle name="Comma 7 3 3 2 4 2 2 2" xfId="5102" xr:uid="{00000000-0005-0000-0000-00001F890000}"/>
    <cellStyle name="Comma 7 3 3 2 4 2 3" xfId="4127" xr:uid="{00000000-0005-0000-0000-000020890000}"/>
    <cellStyle name="Comma 7 3 3 2 4 3" xfId="4105" xr:uid="{00000000-0005-0000-0000-000021890000}"/>
    <cellStyle name="Comma 7 3 3 2 4 3 2" xfId="4216" xr:uid="{00000000-0005-0000-0000-000022890000}"/>
    <cellStyle name="Comma 7 3 3 2 5" xfId="4150" xr:uid="{00000000-0005-0000-0000-000023890000}"/>
    <cellStyle name="Comma 7 3 3 3" xfId="1059" xr:uid="{00000000-0005-0000-0000-000024890000}"/>
    <cellStyle name="Comma 7 3 3 3 2" xfId="1060" xr:uid="{00000000-0005-0000-0000-000025890000}"/>
    <cellStyle name="Comma 7 3 3 3 3" xfId="1061" xr:uid="{00000000-0005-0000-0000-000026890000}"/>
    <cellStyle name="Comma 7 3 3 3 3 2" xfId="1062" xr:uid="{00000000-0005-0000-0000-000027890000}"/>
    <cellStyle name="Comma 7 3 3 4" xfId="1063" xr:uid="{00000000-0005-0000-0000-000028890000}"/>
    <cellStyle name="Comma 7 3 3 4 2" xfId="1064" xr:uid="{00000000-0005-0000-0000-000029890000}"/>
    <cellStyle name="Comma 7 3 3 4 2 2" xfId="4175" xr:uid="{00000000-0005-0000-0000-00002A890000}"/>
    <cellStyle name="Comma 7 3 3 4 3" xfId="5108" xr:uid="{00000000-0005-0000-0000-00002B890000}"/>
    <cellStyle name="Comma 7 3 3 4 4" xfId="4124" xr:uid="{00000000-0005-0000-0000-00002C890000}"/>
    <cellStyle name="Comma 7 3 3 5" xfId="1065" xr:uid="{00000000-0005-0000-0000-00002D890000}"/>
    <cellStyle name="Comma 7 3 4" xfId="1066" xr:uid="{00000000-0005-0000-0000-00002E890000}"/>
    <cellStyle name="Comma 7 3 4 2" xfId="1067" xr:uid="{00000000-0005-0000-0000-00002F890000}"/>
    <cellStyle name="Comma 7 3 4 2 2" xfId="1068" xr:uid="{00000000-0005-0000-0000-000030890000}"/>
    <cellStyle name="Comma 7 3 4 3" xfId="1069" xr:uid="{00000000-0005-0000-0000-000031890000}"/>
    <cellStyle name="Comma 7 3 4 4" xfId="1070" xr:uid="{00000000-0005-0000-0000-000032890000}"/>
    <cellStyle name="Comma 7 3 4 4 2" xfId="1071" xr:uid="{00000000-0005-0000-0000-000033890000}"/>
    <cellStyle name="Comma 7 3 5" xfId="1072" xr:uid="{00000000-0005-0000-0000-000034890000}"/>
    <cellStyle name="Comma 7 3 5 2" xfId="1073" xr:uid="{00000000-0005-0000-0000-000035890000}"/>
    <cellStyle name="Comma 7 3 5 3" xfId="1074" xr:uid="{00000000-0005-0000-0000-000036890000}"/>
    <cellStyle name="Comma 7 3 5 3 2" xfId="1075" xr:uid="{00000000-0005-0000-0000-000037890000}"/>
    <cellStyle name="Comma 7 3 6" xfId="1076" xr:uid="{00000000-0005-0000-0000-000038890000}"/>
    <cellStyle name="Comma 7 3 6 2" xfId="1077" xr:uid="{00000000-0005-0000-0000-000039890000}"/>
    <cellStyle name="Comma 7 3 6 2 2" xfId="1078" xr:uid="{00000000-0005-0000-0000-00003A890000}"/>
    <cellStyle name="Comma 7 3 6 2 2 2" xfId="4041" xr:uid="{00000000-0005-0000-0000-00003B890000}"/>
    <cellStyle name="Comma 7 3 6 2 3" xfId="5096" xr:uid="{00000000-0005-0000-0000-00003C890000}"/>
    <cellStyle name="Comma 7 3 6 3" xfId="4097" xr:uid="{00000000-0005-0000-0000-00003D890000}"/>
    <cellStyle name="Comma 7 3 6 3 2" xfId="4111" xr:uid="{00000000-0005-0000-0000-00003E890000}"/>
    <cellStyle name="Comma 7 3 7" xfId="1079" xr:uid="{00000000-0005-0000-0000-00003F890000}"/>
    <cellStyle name="Comma 7 3 7 2" xfId="4114" xr:uid="{00000000-0005-0000-0000-000040890000}"/>
    <cellStyle name="Comma 7 3 8" xfId="3508" xr:uid="{00000000-0005-0000-0000-000041890000}"/>
    <cellStyle name="Comma 7 4" xfId="1080" xr:uid="{00000000-0005-0000-0000-000042890000}"/>
    <cellStyle name="Comma 7 4 2" xfId="1081" xr:uid="{00000000-0005-0000-0000-000043890000}"/>
    <cellStyle name="Comma 7 5" xfId="1082" xr:uid="{00000000-0005-0000-0000-000044890000}"/>
    <cellStyle name="Comma 7 5 2" xfId="1083" xr:uid="{00000000-0005-0000-0000-000045890000}"/>
    <cellStyle name="Comma 7 5 2 2" xfId="1084" xr:uid="{00000000-0005-0000-0000-000046890000}"/>
    <cellStyle name="Comma 7 5 2 2 2" xfId="1085" xr:uid="{00000000-0005-0000-0000-000047890000}"/>
    <cellStyle name="Comma 7 5 2 2 3" xfId="1086" xr:uid="{00000000-0005-0000-0000-000048890000}"/>
    <cellStyle name="Comma 7 5 2 2 3 2" xfId="1087" xr:uid="{00000000-0005-0000-0000-000049890000}"/>
    <cellStyle name="Comma 7 5 2 3" xfId="1088" xr:uid="{00000000-0005-0000-0000-00004A890000}"/>
    <cellStyle name="Comma 7 5 2 3 2" xfId="1089" xr:uid="{00000000-0005-0000-0000-00004B890000}"/>
    <cellStyle name="Comma 7 5 2 3 2 2" xfId="1090" xr:uid="{00000000-0005-0000-0000-00004C890000}"/>
    <cellStyle name="Comma 7 5 2 3 3" xfId="1091" xr:uid="{00000000-0005-0000-0000-00004D890000}"/>
    <cellStyle name="Comma 7 5 2 3 3 2" xfId="4023" xr:uid="{00000000-0005-0000-0000-00004E890000}"/>
    <cellStyle name="Comma 7 5 2 4" xfId="1092" xr:uid="{00000000-0005-0000-0000-00004F890000}"/>
    <cellStyle name="Comma 7 5 2 4 2" xfId="1093" xr:uid="{00000000-0005-0000-0000-000050890000}"/>
    <cellStyle name="Comma 7 5 2 4 2 2" xfId="1094" xr:uid="{00000000-0005-0000-0000-000051890000}"/>
    <cellStyle name="Comma 7 5 2 4 2 2 2" xfId="5079" xr:uid="{00000000-0005-0000-0000-000052890000}"/>
    <cellStyle name="Comma 7 5 2 4 2 3" xfId="5084" xr:uid="{00000000-0005-0000-0000-000053890000}"/>
    <cellStyle name="Comma 7 5 2 4 3" xfId="5070" xr:uid="{00000000-0005-0000-0000-000054890000}"/>
    <cellStyle name="Comma 7 5 2 4 3 2" xfId="4129" xr:uid="{00000000-0005-0000-0000-000055890000}"/>
    <cellStyle name="Comma 7 5 2 5" xfId="4025" xr:uid="{00000000-0005-0000-0000-000056890000}"/>
    <cellStyle name="Comma 7 5 3" xfId="1095" xr:uid="{00000000-0005-0000-0000-000057890000}"/>
    <cellStyle name="Comma 7 5 3 2" xfId="1096" xr:uid="{00000000-0005-0000-0000-000058890000}"/>
    <cellStyle name="Comma 7 5 3 3" xfId="1097" xr:uid="{00000000-0005-0000-0000-000059890000}"/>
    <cellStyle name="Comma 7 5 3 3 2" xfId="1098" xr:uid="{00000000-0005-0000-0000-00005A890000}"/>
    <cellStyle name="Comma 7 5 4" xfId="1099" xr:uid="{00000000-0005-0000-0000-00005B890000}"/>
    <cellStyle name="Comma 7 5 4 2" xfId="1100" xr:uid="{00000000-0005-0000-0000-00005C890000}"/>
    <cellStyle name="Comma 7 5 4 2 2" xfId="4181" xr:uid="{00000000-0005-0000-0000-00005D890000}"/>
    <cellStyle name="Comma 7 5 4 3" xfId="5113" xr:uid="{00000000-0005-0000-0000-00005E890000}"/>
    <cellStyle name="Comma 7 5 4 4" xfId="4178" xr:uid="{00000000-0005-0000-0000-00005F890000}"/>
    <cellStyle name="Comma 7 5 5" xfId="1101" xr:uid="{00000000-0005-0000-0000-000060890000}"/>
    <cellStyle name="Comma 7 6" xfId="1102" xr:uid="{00000000-0005-0000-0000-000061890000}"/>
    <cellStyle name="Comma 7 7" xfId="38161" xr:uid="{00000000-0005-0000-0000-000062890000}"/>
    <cellStyle name="Comma 7_OATT calc" xfId="38162" xr:uid="{00000000-0005-0000-0000-000063890000}"/>
    <cellStyle name="Comma 70" xfId="2954" xr:uid="{00000000-0005-0000-0000-000064890000}"/>
    <cellStyle name="Comma 70 2" xfId="38163" xr:uid="{00000000-0005-0000-0000-000065890000}"/>
    <cellStyle name="Comma 71" xfId="3408" xr:uid="{00000000-0005-0000-0000-000066890000}"/>
    <cellStyle name="Comma 71 2" xfId="38164" xr:uid="{00000000-0005-0000-0000-000067890000}"/>
    <cellStyle name="Comma 72" xfId="2999" xr:uid="{00000000-0005-0000-0000-000068890000}"/>
    <cellStyle name="Comma 72 2" xfId="38165" xr:uid="{00000000-0005-0000-0000-000069890000}"/>
    <cellStyle name="Comma 73" xfId="3096" xr:uid="{00000000-0005-0000-0000-00006A890000}"/>
    <cellStyle name="Comma 73 2" xfId="38166" xr:uid="{00000000-0005-0000-0000-00006B890000}"/>
    <cellStyle name="Comma 74" xfId="2947" xr:uid="{00000000-0005-0000-0000-00006C890000}"/>
    <cellStyle name="Comma 74 2" xfId="38167" xr:uid="{00000000-0005-0000-0000-00006D890000}"/>
    <cellStyle name="Comma 75" xfId="3416" xr:uid="{00000000-0005-0000-0000-00006E890000}"/>
    <cellStyle name="Comma 75 2" xfId="38168" xr:uid="{00000000-0005-0000-0000-00006F890000}"/>
    <cellStyle name="Comma 76" xfId="3404" xr:uid="{00000000-0005-0000-0000-000070890000}"/>
    <cellStyle name="Comma 76 2" xfId="38169" xr:uid="{00000000-0005-0000-0000-000071890000}"/>
    <cellStyle name="Comma 77" xfId="3417" xr:uid="{00000000-0005-0000-0000-000072890000}"/>
    <cellStyle name="Comma 77 2" xfId="38170" xr:uid="{00000000-0005-0000-0000-000073890000}"/>
    <cellStyle name="Comma 78" xfId="3418" xr:uid="{00000000-0005-0000-0000-000074890000}"/>
    <cellStyle name="Comma 78 2" xfId="3992" xr:uid="{00000000-0005-0000-0000-000075890000}"/>
    <cellStyle name="Comma 78 2 2" xfId="38171" xr:uid="{00000000-0005-0000-0000-000076890000}"/>
    <cellStyle name="Comma 78 3" xfId="38172" xr:uid="{00000000-0005-0000-0000-000077890000}"/>
    <cellStyle name="Comma 78_OATT calc" xfId="38173" xr:uid="{00000000-0005-0000-0000-000078890000}"/>
    <cellStyle name="Comma 79" xfId="3420" xr:uid="{00000000-0005-0000-0000-000079890000}"/>
    <cellStyle name="Comma 79 2" xfId="3994" xr:uid="{00000000-0005-0000-0000-00007A890000}"/>
    <cellStyle name="Comma 79 2 2" xfId="38174" xr:uid="{00000000-0005-0000-0000-00007B890000}"/>
    <cellStyle name="Comma 79 3" xfId="38175" xr:uid="{00000000-0005-0000-0000-00007C890000}"/>
    <cellStyle name="Comma 79_OATT calc" xfId="38176" xr:uid="{00000000-0005-0000-0000-00007D890000}"/>
    <cellStyle name="Comma 8" xfId="1103" xr:uid="{00000000-0005-0000-0000-00007E890000}"/>
    <cellStyle name="Comma 8 2" xfId="1104" xr:uid="{00000000-0005-0000-0000-00007F890000}"/>
    <cellStyle name="Comma 8 2 10" xfId="1105" xr:uid="{00000000-0005-0000-0000-000080890000}"/>
    <cellStyle name="Comma 8 2 10 2" xfId="1106" xr:uid="{00000000-0005-0000-0000-000081890000}"/>
    <cellStyle name="Comma 8 2 10 2 2" xfId="38177" xr:uid="{00000000-0005-0000-0000-000082890000}"/>
    <cellStyle name="Comma 8 2 10 3" xfId="38178" xr:uid="{00000000-0005-0000-0000-000083890000}"/>
    <cellStyle name="Comma 8 2 11" xfId="1107" xr:uid="{00000000-0005-0000-0000-000084890000}"/>
    <cellStyle name="Comma 8 2 2" xfId="1108" xr:uid="{00000000-0005-0000-0000-000085890000}"/>
    <cellStyle name="Comma 8 2 2 2" xfId="1109" xr:uid="{00000000-0005-0000-0000-000086890000}"/>
    <cellStyle name="Comma 8 2 3" xfId="1110" xr:uid="{00000000-0005-0000-0000-000087890000}"/>
    <cellStyle name="Comma 8 2 3 2" xfId="1111" xr:uid="{00000000-0005-0000-0000-000088890000}"/>
    <cellStyle name="Comma 8 2 4" xfId="1112" xr:uid="{00000000-0005-0000-0000-000089890000}"/>
    <cellStyle name="Comma 8 2 4 10" xfId="1113" xr:uid="{00000000-0005-0000-0000-00008A890000}"/>
    <cellStyle name="Comma 8 2 4 10 2" xfId="1114" xr:uid="{00000000-0005-0000-0000-00008B890000}"/>
    <cellStyle name="Comma 8 2 4 11" xfId="1115" xr:uid="{00000000-0005-0000-0000-00008C890000}"/>
    <cellStyle name="Comma 8 2 4 11 2" xfId="1116" xr:uid="{00000000-0005-0000-0000-00008D890000}"/>
    <cellStyle name="Comma 8 2 4 11 2 2" xfId="1117" xr:uid="{00000000-0005-0000-0000-00008E890000}"/>
    <cellStyle name="Comma 8 2 4 11 2 2 2" xfId="1118" xr:uid="{00000000-0005-0000-0000-00008F890000}"/>
    <cellStyle name="Comma 8 2 4 11 2 3" xfId="1119" xr:uid="{00000000-0005-0000-0000-000090890000}"/>
    <cellStyle name="Comma 8 2 4 11 2 3 2" xfId="1120" xr:uid="{00000000-0005-0000-0000-000091890000}"/>
    <cellStyle name="Comma 8 2 4 11 2 3 2 2" xfId="1121" xr:uid="{00000000-0005-0000-0000-000092890000}"/>
    <cellStyle name="Comma 8 2 4 11 2 3 3" xfId="1122" xr:uid="{00000000-0005-0000-0000-000093890000}"/>
    <cellStyle name="Comma 8 2 4 11 2 3 3 2" xfId="1123" xr:uid="{00000000-0005-0000-0000-000094890000}"/>
    <cellStyle name="Comma 8 2 4 11 2 3 3 2 2" xfId="1124" xr:uid="{00000000-0005-0000-0000-000095890000}"/>
    <cellStyle name="Comma 8 2 4 11 2 3 3 3" xfId="1125" xr:uid="{00000000-0005-0000-0000-000096890000}"/>
    <cellStyle name="Comma 8 2 4 11 2 3 4" xfId="1126" xr:uid="{00000000-0005-0000-0000-000097890000}"/>
    <cellStyle name="Comma 8 2 4 11 2 3 4 2" xfId="38179" xr:uid="{00000000-0005-0000-0000-000098890000}"/>
    <cellStyle name="Comma 8 2 4 11 2 3 5" xfId="38180" xr:uid="{00000000-0005-0000-0000-000099890000}"/>
    <cellStyle name="Comma 8 2 4 11 2 4" xfId="1127" xr:uid="{00000000-0005-0000-0000-00009A890000}"/>
    <cellStyle name="Comma 8 2 4 11 2 4 2" xfId="1128" xr:uid="{00000000-0005-0000-0000-00009B890000}"/>
    <cellStyle name="Comma 8 2 4 11 2 5" xfId="1129" xr:uid="{00000000-0005-0000-0000-00009C890000}"/>
    <cellStyle name="Comma 8 2 4 11 2 5 2" xfId="1130" xr:uid="{00000000-0005-0000-0000-00009D890000}"/>
    <cellStyle name="Comma 8 2 4 11 2 6" xfId="1131" xr:uid="{00000000-0005-0000-0000-00009E890000}"/>
    <cellStyle name="Comma 8 2 4 11 2 6 2" xfId="1132" xr:uid="{00000000-0005-0000-0000-00009F890000}"/>
    <cellStyle name="Comma 8 2 4 11 2 7" xfId="1133" xr:uid="{00000000-0005-0000-0000-0000A0890000}"/>
    <cellStyle name="Comma 8 2 4 11 2 7 2" xfId="1134" xr:uid="{00000000-0005-0000-0000-0000A1890000}"/>
    <cellStyle name="Comma 8 2 4 11 2 8" xfId="1135" xr:uid="{00000000-0005-0000-0000-0000A2890000}"/>
    <cellStyle name="Comma 8 2 4 11 3" xfId="1136" xr:uid="{00000000-0005-0000-0000-0000A3890000}"/>
    <cellStyle name="Comma 8 2 4 11 3 2" xfId="1137" xr:uid="{00000000-0005-0000-0000-0000A4890000}"/>
    <cellStyle name="Comma 8 2 4 11 4" xfId="1138" xr:uid="{00000000-0005-0000-0000-0000A5890000}"/>
    <cellStyle name="Comma 8 2 4 12" xfId="1139" xr:uid="{00000000-0005-0000-0000-0000A6890000}"/>
    <cellStyle name="Comma 8 2 4 12 2" xfId="1140" xr:uid="{00000000-0005-0000-0000-0000A7890000}"/>
    <cellStyle name="Comma 8 2 4 13" xfId="1141" xr:uid="{00000000-0005-0000-0000-0000A8890000}"/>
    <cellStyle name="Comma 8 2 4 13 2" xfId="1142" xr:uid="{00000000-0005-0000-0000-0000A9890000}"/>
    <cellStyle name="Comma 8 2 4 13 2 2" xfId="38181" xr:uid="{00000000-0005-0000-0000-0000AA890000}"/>
    <cellStyle name="Comma 8 2 4 13 3" xfId="38182" xr:uid="{00000000-0005-0000-0000-0000AB890000}"/>
    <cellStyle name="Comma 8 2 4 14" xfId="1143" xr:uid="{00000000-0005-0000-0000-0000AC890000}"/>
    <cellStyle name="Comma 8 2 4 2" xfId="1144" xr:uid="{00000000-0005-0000-0000-0000AD890000}"/>
    <cellStyle name="Comma 8 2 4 2 2" xfId="1145" xr:uid="{00000000-0005-0000-0000-0000AE890000}"/>
    <cellStyle name="Comma 8 2 4 3" xfId="1146" xr:uid="{00000000-0005-0000-0000-0000AF890000}"/>
    <cellStyle name="Comma 8 2 4 3 2" xfId="1147" xr:uid="{00000000-0005-0000-0000-0000B0890000}"/>
    <cellStyle name="Comma 8 2 4 4" xfId="1148" xr:uid="{00000000-0005-0000-0000-0000B1890000}"/>
    <cellStyle name="Comma 8 2 4 4 2" xfId="1149" xr:uid="{00000000-0005-0000-0000-0000B2890000}"/>
    <cellStyle name="Comma 8 2 4 5" xfId="1150" xr:uid="{00000000-0005-0000-0000-0000B3890000}"/>
    <cellStyle name="Comma 8 2 4 5 2" xfId="1151" xr:uid="{00000000-0005-0000-0000-0000B4890000}"/>
    <cellStyle name="Comma 8 2 4 5 2 2" xfId="1152" xr:uid="{00000000-0005-0000-0000-0000B5890000}"/>
    <cellStyle name="Comma 8 2 4 5 2 2 2" xfId="1153" xr:uid="{00000000-0005-0000-0000-0000B6890000}"/>
    <cellStyle name="Comma 8 2 4 5 2 3" xfId="1154" xr:uid="{00000000-0005-0000-0000-0000B7890000}"/>
    <cellStyle name="Comma 8 2 4 5 2 3 2" xfId="1155" xr:uid="{00000000-0005-0000-0000-0000B8890000}"/>
    <cellStyle name="Comma 8 2 4 5 2 4" xfId="1156" xr:uid="{00000000-0005-0000-0000-0000B9890000}"/>
    <cellStyle name="Comma 8 2 4 5 2 4 2" xfId="1157" xr:uid="{00000000-0005-0000-0000-0000BA890000}"/>
    <cellStyle name="Comma 8 2 4 5 2 5" xfId="1158" xr:uid="{00000000-0005-0000-0000-0000BB890000}"/>
    <cellStyle name="Comma 8 2 4 5 3" xfId="1159" xr:uid="{00000000-0005-0000-0000-0000BC890000}"/>
    <cellStyle name="Comma 8 2 4 5 3 2" xfId="1160" xr:uid="{00000000-0005-0000-0000-0000BD890000}"/>
    <cellStyle name="Comma 8 2 4 5 4" xfId="1161" xr:uid="{00000000-0005-0000-0000-0000BE890000}"/>
    <cellStyle name="Comma 8 2 4 6" xfId="1162" xr:uid="{00000000-0005-0000-0000-0000BF890000}"/>
    <cellStyle name="Comma 8 2 4 6 2" xfId="1163" xr:uid="{00000000-0005-0000-0000-0000C0890000}"/>
    <cellStyle name="Comma 8 2 4 7" xfId="1164" xr:uid="{00000000-0005-0000-0000-0000C1890000}"/>
    <cellStyle name="Comma 8 2 4 7 2" xfId="1165" xr:uid="{00000000-0005-0000-0000-0000C2890000}"/>
    <cellStyle name="Comma 8 2 4 8" xfId="1166" xr:uid="{00000000-0005-0000-0000-0000C3890000}"/>
    <cellStyle name="Comma 8 2 4 8 2" xfId="1167" xr:uid="{00000000-0005-0000-0000-0000C4890000}"/>
    <cellStyle name="Comma 8 2 4 9" xfId="1168" xr:uid="{00000000-0005-0000-0000-0000C5890000}"/>
    <cellStyle name="Comma 8 2 4 9 2" xfId="1169" xr:uid="{00000000-0005-0000-0000-0000C6890000}"/>
    <cellStyle name="Comma 8 2 4 9 2 10" xfId="1170" xr:uid="{00000000-0005-0000-0000-0000C7890000}"/>
    <cellStyle name="Comma 8 2 4 9 2 2" xfId="1171" xr:uid="{00000000-0005-0000-0000-0000C8890000}"/>
    <cellStyle name="Comma 8 2 4 9 2 2 2" xfId="1172" xr:uid="{00000000-0005-0000-0000-0000C9890000}"/>
    <cellStyle name="Comma 8 2 4 9 2 3" xfId="1173" xr:uid="{00000000-0005-0000-0000-0000CA890000}"/>
    <cellStyle name="Comma 8 2 4 9 2 3 2" xfId="1174" xr:uid="{00000000-0005-0000-0000-0000CB890000}"/>
    <cellStyle name="Comma 8 2 4 9 2 3 2 2" xfId="1175" xr:uid="{00000000-0005-0000-0000-0000CC890000}"/>
    <cellStyle name="Comma 8 2 4 9 2 3 3" xfId="1176" xr:uid="{00000000-0005-0000-0000-0000CD890000}"/>
    <cellStyle name="Comma 8 2 4 9 2 3 3 2" xfId="1177" xr:uid="{00000000-0005-0000-0000-0000CE890000}"/>
    <cellStyle name="Comma 8 2 4 9 2 3 3 2 2" xfId="1178" xr:uid="{00000000-0005-0000-0000-0000CF890000}"/>
    <cellStyle name="Comma 8 2 4 9 2 3 3 3" xfId="1179" xr:uid="{00000000-0005-0000-0000-0000D0890000}"/>
    <cellStyle name="Comma 8 2 4 9 2 3 4" xfId="1180" xr:uid="{00000000-0005-0000-0000-0000D1890000}"/>
    <cellStyle name="Comma 8 2 4 9 2 3 4 2" xfId="38183" xr:uid="{00000000-0005-0000-0000-0000D2890000}"/>
    <cellStyle name="Comma 8 2 4 9 2 3 5" xfId="38184" xr:uid="{00000000-0005-0000-0000-0000D3890000}"/>
    <cellStyle name="Comma 8 2 4 9 2 4" xfId="1181" xr:uid="{00000000-0005-0000-0000-0000D4890000}"/>
    <cellStyle name="Comma 8 2 4 9 2 4 2" xfId="1182" xr:uid="{00000000-0005-0000-0000-0000D5890000}"/>
    <cellStyle name="Comma 8 2 4 9 2 5" xfId="1183" xr:uid="{00000000-0005-0000-0000-0000D6890000}"/>
    <cellStyle name="Comma 8 2 4 9 2 5 2" xfId="1184" xr:uid="{00000000-0005-0000-0000-0000D7890000}"/>
    <cellStyle name="Comma 8 2 4 9 2 6" xfId="1185" xr:uid="{00000000-0005-0000-0000-0000D8890000}"/>
    <cellStyle name="Comma 8 2 4 9 2 6 2" xfId="1186" xr:uid="{00000000-0005-0000-0000-0000D9890000}"/>
    <cellStyle name="Comma 8 2 4 9 2 7" xfId="1187" xr:uid="{00000000-0005-0000-0000-0000DA890000}"/>
    <cellStyle name="Comma 8 2 4 9 2 7 2" xfId="1188" xr:uid="{00000000-0005-0000-0000-0000DB890000}"/>
    <cellStyle name="Comma 8 2 4 9 2 8" xfId="1189" xr:uid="{00000000-0005-0000-0000-0000DC890000}"/>
    <cellStyle name="Comma 8 2 4 9 2 8 2" xfId="1190" xr:uid="{00000000-0005-0000-0000-0000DD890000}"/>
    <cellStyle name="Comma 8 2 4 9 2 9" xfId="1191" xr:uid="{00000000-0005-0000-0000-0000DE890000}"/>
    <cellStyle name="Comma 8 2 4 9 2 9 2" xfId="1192" xr:uid="{00000000-0005-0000-0000-0000DF890000}"/>
    <cellStyle name="Comma 8 2 4 9 3" xfId="1193" xr:uid="{00000000-0005-0000-0000-0000E0890000}"/>
    <cellStyle name="Comma 8 2 4 9 3 2" xfId="1194" xr:uid="{00000000-0005-0000-0000-0000E1890000}"/>
    <cellStyle name="Comma 8 2 4 9 4" xfId="1195" xr:uid="{00000000-0005-0000-0000-0000E2890000}"/>
    <cellStyle name="Comma 8 2 5" xfId="1196" xr:uid="{00000000-0005-0000-0000-0000E3890000}"/>
    <cellStyle name="Comma 8 2 5 2" xfId="1197" xr:uid="{00000000-0005-0000-0000-0000E4890000}"/>
    <cellStyle name="Comma 8 2 5 2 2" xfId="1198" xr:uid="{00000000-0005-0000-0000-0000E5890000}"/>
    <cellStyle name="Comma 8 2 5 3" xfId="1199" xr:uid="{00000000-0005-0000-0000-0000E6890000}"/>
    <cellStyle name="Comma 8 2 5 3 2" xfId="1200" xr:uid="{00000000-0005-0000-0000-0000E7890000}"/>
    <cellStyle name="Comma 8 2 5 4" xfId="1201" xr:uid="{00000000-0005-0000-0000-0000E8890000}"/>
    <cellStyle name="Comma 8 2 5 4 2" xfId="1202" xr:uid="{00000000-0005-0000-0000-0000E9890000}"/>
    <cellStyle name="Comma 8 2 5 5" xfId="1203" xr:uid="{00000000-0005-0000-0000-0000EA890000}"/>
    <cellStyle name="Comma 8 2 5 5 2" xfId="1204" xr:uid="{00000000-0005-0000-0000-0000EB890000}"/>
    <cellStyle name="Comma 8 2 5 6" xfId="1205" xr:uid="{00000000-0005-0000-0000-0000EC890000}"/>
    <cellStyle name="Comma 8 2 6" xfId="1206" xr:uid="{00000000-0005-0000-0000-0000ED890000}"/>
    <cellStyle name="Comma 8 2 6 10" xfId="1207" xr:uid="{00000000-0005-0000-0000-0000EE890000}"/>
    <cellStyle name="Comma 8 2 6 2" xfId="1208" xr:uid="{00000000-0005-0000-0000-0000EF890000}"/>
    <cellStyle name="Comma 8 2 6 2 2" xfId="1209" xr:uid="{00000000-0005-0000-0000-0000F0890000}"/>
    <cellStyle name="Comma 8 2 6 2 2 2" xfId="1210" xr:uid="{00000000-0005-0000-0000-0000F1890000}"/>
    <cellStyle name="Comma 8 2 6 2 3" xfId="1211" xr:uid="{00000000-0005-0000-0000-0000F2890000}"/>
    <cellStyle name="Comma 8 2 6 2 3 2" xfId="1212" xr:uid="{00000000-0005-0000-0000-0000F3890000}"/>
    <cellStyle name="Comma 8 2 6 2 3 2 2" xfId="1213" xr:uid="{00000000-0005-0000-0000-0000F4890000}"/>
    <cellStyle name="Comma 8 2 6 2 3 3" xfId="1214" xr:uid="{00000000-0005-0000-0000-0000F5890000}"/>
    <cellStyle name="Comma 8 2 6 2 3 3 2" xfId="1215" xr:uid="{00000000-0005-0000-0000-0000F6890000}"/>
    <cellStyle name="Comma 8 2 6 2 3 3 2 2" xfId="1216" xr:uid="{00000000-0005-0000-0000-0000F7890000}"/>
    <cellStyle name="Comma 8 2 6 2 3 3 3" xfId="1217" xr:uid="{00000000-0005-0000-0000-0000F8890000}"/>
    <cellStyle name="Comma 8 2 6 2 3 4" xfId="1218" xr:uid="{00000000-0005-0000-0000-0000F9890000}"/>
    <cellStyle name="Comma 8 2 6 2 3 4 2" xfId="38185" xr:uid="{00000000-0005-0000-0000-0000FA890000}"/>
    <cellStyle name="Comma 8 2 6 2 3 5" xfId="38186" xr:uid="{00000000-0005-0000-0000-0000FB890000}"/>
    <cellStyle name="Comma 8 2 6 2 4" xfId="1219" xr:uid="{00000000-0005-0000-0000-0000FC890000}"/>
    <cellStyle name="Comma 8 2 6 2 4 2" xfId="1220" xr:uid="{00000000-0005-0000-0000-0000FD890000}"/>
    <cellStyle name="Comma 8 2 6 2 5" xfId="1221" xr:uid="{00000000-0005-0000-0000-0000FE890000}"/>
    <cellStyle name="Comma 8 2 6 2 5 2" xfId="1222" xr:uid="{00000000-0005-0000-0000-0000FF890000}"/>
    <cellStyle name="Comma 8 2 6 2 6" xfId="1223" xr:uid="{00000000-0005-0000-0000-0000008A0000}"/>
    <cellStyle name="Comma 8 2 6 2 6 2" xfId="1224" xr:uid="{00000000-0005-0000-0000-0000018A0000}"/>
    <cellStyle name="Comma 8 2 6 2 7" xfId="1225" xr:uid="{00000000-0005-0000-0000-0000028A0000}"/>
    <cellStyle name="Comma 8 2 6 3" xfId="1226" xr:uid="{00000000-0005-0000-0000-0000038A0000}"/>
    <cellStyle name="Comma 8 2 6 3 2" xfId="1227" xr:uid="{00000000-0005-0000-0000-0000048A0000}"/>
    <cellStyle name="Comma 8 2 6 4" xfId="1228" xr:uid="{00000000-0005-0000-0000-0000058A0000}"/>
    <cellStyle name="Comma 8 2 6 4 2" xfId="1229" xr:uid="{00000000-0005-0000-0000-0000068A0000}"/>
    <cellStyle name="Comma 8 2 6 5" xfId="1230" xr:uid="{00000000-0005-0000-0000-0000078A0000}"/>
    <cellStyle name="Comma 8 2 6 5 2" xfId="1231" xr:uid="{00000000-0005-0000-0000-0000088A0000}"/>
    <cellStyle name="Comma 8 2 6 6" xfId="1232" xr:uid="{00000000-0005-0000-0000-0000098A0000}"/>
    <cellStyle name="Comma 8 2 6 6 2" xfId="1233" xr:uid="{00000000-0005-0000-0000-00000A8A0000}"/>
    <cellStyle name="Comma 8 2 6 7" xfId="1234" xr:uid="{00000000-0005-0000-0000-00000B8A0000}"/>
    <cellStyle name="Comma 8 2 6 7 2" xfId="1235" xr:uid="{00000000-0005-0000-0000-00000C8A0000}"/>
    <cellStyle name="Comma 8 2 6 8" xfId="1236" xr:uid="{00000000-0005-0000-0000-00000D8A0000}"/>
    <cellStyle name="Comma 8 2 6 8 2" xfId="1237" xr:uid="{00000000-0005-0000-0000-00000E8A0000}"/>
    <cellStyle name="Comma 8 2 6 9" xfId="1238" xr:uid="{00000000-0005-0000-0000-00000F8A0000}"/>
    <cellStyle name="Comma 8 2 6 9 2" xfId="1239" xr:uid="{00000000-0005-0000-0000-0000108A0000}"/>
    <cellStyle name="Comma 8 2 7" xfId="1240" xr:uid="{00000000-0005-0000-0000-0000118A0000}"/>
    <cellStyle name="Comma 8 2 7 2" xfId="1241" xr:uid="{00000000-0005-0000-0000-0000128A0000}"/>
    <cellStyle name="Comma 8 2 7 2 2" xfId="1242" xr:uid="{00000000-0005-0000-0000-0000138A0000}"/>
    <cellStyle name="Comma 8 2 7 3" xfId="1243" xr:uid="{00000000-0005-0000-0000-0000148A0000}"/>
    <cellStyle name="Comma 8 2 7 3 2" xfId="1244" xr:uid="{00000000-0005-0000-0000-0000158A0000}"/>
    <cellStyle name="Comma 8 2 7 3 2 2" xfId="1245" xr:uid="{00000000-0005-0000-0000-0000168A0000}"/>
    <cellStyle name="Comma 8 2 7 3 3" xfId="1246" xr:uid="{00000000-0005-0000-0000-0000178A0000}"/>
    <cellStyle name="Comma 8 2 7 3 3 2" xfId="1247" xr:uid="{00000000-0005-0000-0000-0000188A0000}"/>
    <cellStyle name="Comma 8 2 7 3 3 2 2" xfId="1248" xr:uid="{00000000-0005-0000-0000-0000198A0000}"/>
    <cellStyle name="Comma 8 2 7 3 3 3" xfId="1249" xr:uid="{00000000-0005-0000-0000-00001A8A0000}"/>
    <cellStyle name="Comma 8 2 7 3 4" xfId="1250" xr:uid="{00000000-0005-0000-0000-00001B8A0000}"/>
    <cellStyle name="Comma 8 2 7 3 4 2" xfId="38187" xr:uid="{00000000-0005-0000-0000-00001C8A0000}"/>
    <cellStyle name="Comma 8 2 7 3 5" xfId="38188" xr:uid="{00000000-0005-0000-0000-00001D8A0000}"/>
    <cellStyle name="Comma 8 2 7 4" xfId="1251" xr:uid="{00000000-0005-0000-0000-00001E8A0000}"/>
    <cellStyle name="Comma 8 2 7 4 2" xfId="1252" xr:uid="{00000000-0005-0000-0000-00001F8A0000}"/>
    <cellStyle name="Comma 8 2 7 5" xfId="1253" xr:uid="{00000000-0005-0000-0000-0000208A0000}"/>
    <cellStyle name="Comma 8 2 7 5 2" xfId="1254" xr:uid="{00000000-0005-0000-0000-0000218A0000}"/>
    <cellStyle name="Comma 8 2 7 6" xfId="1255" xr:uid="{00000000-0005-0000-0000-0000228A0000}"/>
    <cellStyle name="Comma 8 2 7 6 2" xfId="1256" xr:uid="{00000000-0005-0000-0000-0000238A0000}"/>
    <cellStyle name="Comma 8 2 7 7" xfId="1257" xr:uid="{00000000-0005-0000-0000-0000248A0000}"/>
    <cellStyle name="Comma 8 2 7 7 2" xfId="1258" xr:uid="{00000000-0005-0000-0000-0000258A0000}"/>
    <cellStyle name="Comma 8 2 7 8" xfId="1259" xr:uid="{00000000-0005-0000-0000-0000268A0000}"/>
    <cellStyle name="Comma 8 2 7 8 2" xfId="1260" xr:uid="{00000000-0005-0000-0000-0000278A0000}"/>
    <cellStyle name="Comma 8 2 7 9" xfId="1261" xr:uid="{00000000-0005-0000-0000-0000288A0000}"/>
    <cellStyle name="Comma 8 2 8" xfId="1262" xr:uid="{00000000-0005-0000-0000-0000298A0000}"/>
    <cellStyle name="Comma 8 2 8 2" xfId="1263" xr:uid="{00000000-0005-0000-0000-00002A8A0000}"/>
    <cellStyle name="Comma 8 2 9" xfId="1264" xr:uid="{00000000-0005-0000-0000-00002B8A0000}"/>
    <cellStyle name="Comma 8 2 9 2" xfId="1265" xr:uid="{00000000-0005-0000-0000-00002C8A0000}"/>
    <cellStyle name="Comma 8 2 9 2 2" xfId="1266" xr:uid="{00000000-0005-0000-0000-00002D8A0000}"/>
    <cellStyle name="Comma 8 2 9 3" xfId="1267" xr:uid="{00000000-0005-0000-0000-00002E8A0000}"/>
    <cellStyle name="Comma 8 2 9 3 2" xfId="1268" xr:uid="{00000000-0005-0000-0000-00002F8A0000}"/>
    <cellStyle name="Comma 8 2 9 3 2 2" xfId="1269" xr:uid="{00000000-0005-0000-0000-0000308A0000}"/>
    <cellStyle name="Comma 8 2 9 3 3" xfId="1270" xr:uid="{00000000-0005-0000-0000-0000318A0000}"/>
    <cellStyle name="Comma 8 2 9 4" xfId="1271" xr:uid="{00000000-0005-0000-0000-0000328A0000}"/>
    <cellStyle name="Comma 8 2 9 4 2" xfId="38189" xr:uid="{00000000-0005-0000-0000-0000338A0000}"/>
    <cellStyle name="Comma 8 2 9 5" xfId="38190" xr:uid="{00000000-0005-0000-0000-0000348A0000}"/>
    <cellStyle name="Comma 8 2_OATT calc" xfId="38191" xr:uid="{00000000-0005-0000-0000-0000358A0000}"/>
    <cellStyle name="Comma 8 3" xfId="1272" xr:uid="{00000000-0005-0000-0000-0000368A0000}"/>
    <cellStyle name="Comma 8 3 2" xfId="1273" xr:uid="{00000000-0005-0000-0000-0000378A0000}"/>
    <cellStyle name="Comma 8 4" xfId="1274" xr:uid="{00000000-0005-0000-0000-0000388A0000}"/>
    <cellStyle name="Comma 8 4 2" xfId="1275" xr:uid="{00000000-0005-0000-0000-0000398A0000}"/>
    <cellStyle name="Comma 8 5" xfId="1276" xr:uid="{00000000-0005-0000-0000-00003A8A0000}"/>
    <cellStyle name="Comma 8 5 2" xfId="1277" xr:uid="{00000000-0005-0000-0000-00003B8A0000}"/>
    <cellStyle name="Comma 8 5 2 2" xfId="1278" xr:uid="{00000000-0005-0000-0000-00003C8A0000}"/>
    <cellStyle name="Comma 8 5 3" xfId="1279" xr:uid="{00000000-0005-0000-0000-00003D8A0000}"/>
    <cellStyle name="Comma 8 5 3 2" xfId="1280" xr:uid="{00000000-0005-0000-0000-00003E8A0000}"/>
    <cellStyle name="Comma 8 5 4" xfId="1281" xr:uid="{00000000-0005-0000-0000-00003F8A0000}"/>
    <cellStyle name="Comma 8 5 4 2" xfId="1282" xr:uid="{00000000-0005-0000-0000-0000408A0000}"/>
    <cellStyle name="Comma 8 5 5" xfId="1283" xr:uid="{00000000-0005-0000-0000-0000418A0000}"/>
    <cellStyle name="Comma 8 6" xfId="1284" xr:uid="{00000000-0005-0000-0000-0000428A0000}"/>
    <cellStyle name="Comma 8 6 2" xfId="1285" xr:uid="{00000000-0005-0000-0000-0000438A0000}"/>
    <cellStyle name="Comma 8 6 2 2" xfId="1286" xr:uid="{00000000-0005-0000-0000-0000448A0000}"/>
    <cellStyle name="Comma 8 6 3" xfId="1287" xr:uid="{00000000-0005-0000-0000-0000458A0000}"/>
    <cellStyle name="Comma 8 6 3 2" xfId="1288" xr:uid="{00000000-0005-0000-0000-0000468A0000}"/>
    <cellStyle name="Comma 8 6 3 2 2" xfId="1289" xr:uid="{00000000-0005-0000-0000-0000478A0000}"/>
    <cellStyle name="Comma 8 6 3 3" xfId="1290" xr:uid="{00000000-0005-0000-0000-0000488A0000}"/>
    <cellStyle name="Comma 8 6 4" xfId="1291" xr:uid="{00000000-0005-0000-0000-0000498A0000}"/>
    <cellStyle name="Comma 8 6 4 2" xfId="38192" xr:uid="{00000000-0005-0000-0000-00004A8A0000}"/>
    <cellStyle name="Comma 8 6 5" xfId="38193" xr:uid="{00000000-0005-0000-0000-00004B8A0000}"/>
    <cellStyle name="Comma 8 7" xfId="1292" xr:uid="{00000000-0005-0000-0000-00004C8A0000}"/>
    <cellStyle name="Comma 8_OATT calc" xfId="38194" xr:uid="{00000000-0005-0000-0000-00004D8A0000}"/>
    <cellStyle name="Comma 80" xfId="3421" xr:uid="{00000000-0005-0000-0000-00004E8A0000}"/>
    <cellStyle name="Comma 80 2" xfId="3995" xr:uid="{00000000-0005-0000-0000-00004F8A0000}"/>
    <cellStyle name="Comma 80 2 2" xfId="38195" xr:uid="{00000000-0005-0000-0000-0000508A0000}"/>
    <cellStyle name="Comma 80 3" xfId="38196" xr:uid="{00000000-0005-0000-0000-0000518A0000}"/>
    <cellStyle name="Comma 80_OATT calc" xfId="38197" xr:uid="{00000000-0005-0000-0000-0000528A0000}"/>
    <cellStyle name="Comma 81" xfId="3423" xr:uid="{00000000-0005-0000-0000-0000538A0000}"/>
    <cellStyle name="Comma 81 2" xfId="3997" xr:uid="{00000000-0005-0000-0000-0000548A0000}"/>
    <cellStyle name="Comma 81 2 2" xfId="38198" xr:uid="{00000000-0005-0000-0000-0000558A0000}"/>
    <cellStyle name="Comma 81 3" xfId="38199" xr:uid="{00000000-0005-0000-0000-0000568A0000}"/>
    <cellStyle name="Comma 81_OATT calc" xfId="38200" xr:uid="{00000000-0005-0000-0000-0000578A0000}"/>
    <cellStyle name="Comma 82" xfId="3419" xr:uid="{00000000-0005-0000-0000-0000588A0000}"/>
    <cellStyle name="Comma 82 2" xfId="3993" xr:uid="{00000000-0005-0000-0000-0000598A0000}"/>
    <cellStyle name="Comma 82 2 2" xfId="38201" xr:uid="{00000000-0005-0000-0000-00005A8A0000}"/>
    <cellStyle name="Comma 82 3" xfId="38202" xr:uid="{00000000-0005-0000-0000-00005B8A0000}"/>
    <cellStyle name="Comma 82_OATT calc" xfId="38203" xr:uid="{00000000-0005-0000-0000-00005C8A0000}"/>
    <cellStyle name="Comma 83" xfId="3422" xr:uid="{00000000-0005-0000-0000-00005D8A0000}"/>
    <cellStyle name="Comma 83 2" xfId="3996" xr:uid="{00000000-0005-0000-0000-00005E8A0000}"/>
    <cellStyle name="Comma 83 2 2" xfId="38204" xr:uid="{00000000-0005-0000-0000-00005F8A0000}"/>
    <cellStyle name="Comma 83 3" xfId="38205" xr:uid="{00000000-0005-0000-0000-0000608A0000}"/>
    <cellStyle name="Comma 83_OATT calc" xfId="38206" xr:uid="{00000000-0005-0000-0000-0000618A0000}"/>
    <cellStyle name="Comma 84" xfId="3459" xr:uid="{00000000-0005-0000-0000-0000628A0000}"/>
    <cellStyle name="Comma 84 2" xfId="38207" xr:uid="{00000000-0005-0000-0000-0000638A0000}"/>
    <cellStyle name="Comma 85" xfId="3461" xr:uid="{00000000-0005-0000-0000-0000648A0000}"/>
    <cellStyle name="Comma 85 2" xfId="38208" xr:uid="{00000000-0005-0000-0000-0000658A0000}"/>
    <cellStyle name="Comma 86" xfId="3462" xr:uid="{00000000-0005-0000-0000-0000668A0000}"/>
    <cellStyle name="Comma 86 2" xfId="38209" xr:uid="{00000000-0005-0000-0000-0000678A0000}"/>
    <cellStyle name="Comma 87" xfId="3486" xr:uid="{00000000-0005-0000-0000-0000688A0000}"/>
    <cellStyle name="Comma 87 2" xfId="38210" xr:uid="{00000000-0005-0000-0000-0000698A0000}"/>
    <cellStyle name="Comma 88" xfId="3494" xr:uid="{00000000-0005-0000-0000-00006A8A0000}"/>
    <cellStyle name="Comma 88 2" xfId="38211" xr:uid="{00000000-0005-0000-0000-00006B8A0000}"/>
    <cellStyle name="Comma 89" xfId="3496" xr:uid="{00000000-0005-0000-0000-00006C8A0000}"/>
    <cellStyle name="Comma 89 2" xfId="38212" xr:uid="{00000000-0005-0000-0000-00006D8A0000}"/>
    <cellStyle name="Comma 9" xfId="1293" xr:uid="{00000000-0005-0000-0000-00006E8A0000}"/>
    <cellStyle name="Comma 9 2" xfId="1294" xr:uid="{00000000-0005-0000-0000-00006F8A0000}"/>
    <cellStyle name="Comma 9 2 2" xfId="1295" xr:uid="{00000000-0005-0000-0000-0000708A0000}"/>
    <cellStyle name="Comma 9 2 2 2" xfId="1296" xr:uid="{00000000-0005-0000-0000-0000718A0000}"/>
    <cellStyle name="Comma 9 2 3" xfId="1297" xr:uid="{00000000-0005-0000-0000-0000728A0000}"/>
    <cellStyle name="Comma 9 2 3 2" xfId="1298" xr:uid="{00000000-0005-0000-0000-0000738A0000}"/>
    <cellStyle name="Comma 9 2 3 2 2" xfId="1299" xr:uid="{00000000-0005-0000-0000-0000748A0000}"/>
    <cellStyle name="Comma 9 2 3 3" xfId="1300" xr:uid="{00000000-0005-0000-0000-0000758A0000}"/>
    <cellStyle name="Comma 9 2 3 3 2" xfId="1301" xr:uid="{00000000-0005-0000-0000-0000768A0000}"/>
    <cellStyle name="Comma 9 2 3 4" xfId="1302" xr:uid="{00000000-0005-0000-0000-0000778A0000}"/>
    <cellStyle name="Comma 9 2 3 4 2" xfId="1303" xr:uid="{00000000-0005-0000-0000-0000788A0000}"/>
    <cellStyle name="Comma 9 2 3 5" xfId="1304" xr:uid="{00000000-0005-0000-0000-0000798A0000}"/>
    <cellStyle name="Comma 9 2 3 5 2" xfId="1305" xr:uid="{00000000-0005-0000-0000-00007A8A0000}"/>
    <cellStyle name="Comma 9 2 3 6" xfId="1306" xr:uid="{00000000-0005-0000-0000-00007B8A0000}"/>
    <cellStyle name="Comma 9 2 4" xfId="1307" xr:uid="{00000000-0005-0000-0000-00007C8A0000}"/>
    <cellStyle name="Comma 9 2 4 10" xfId="1308" xr:uid="{00000000-0005-0000-0000-00007D8A0000}"/>
    <cellStyle name="Comma 9 2 4 2" xfId="1309" xr:uid="{00000000-0005-0000-0000-00007E8A0000}"/>
    <cellStyle name="Comma 9 2 4 2 2" xfId="1310" xr:uid="{00000000-0005-0000-0000-00007F8A0000}"/>
    <cellStyle name="Comma 9 2 4 2 2 2" xfId="1311" xr:uid="{00000000-0005-0000-0000-0000808A0000}"/>
    <cellStyle name="Comma 9 2 4 2 3" xfId="1312" xr:uid="{00000000-0005-0000-0000-0000818A0000}"/>
    <cellStyle name="Comma 9 2 4 2 3 2" xfId="1313" xr:uid="{00000000-0005-0000-0000-0000828A0000}"/>
    <cellStyle name="Comma 9 2 4 2 3 2 2" xfId="1314" xr:uid="{00000000-0005-0000-0000-0000838A0000}"/>
    <cellStyle name="Comma 9 2 4 2 3 3" xfId="1315" xr:uid="{00000000-0005-0000-0000-0000848A0000}"/>
    <cellStyle name="Comma 9 2 4 2 3 3 2" xfId="1316" xr:uid="{00000000-0005-0000-0000-0000858A0000}"/>
    <cellStyle name="Comma 9 2 4 2 3 3 2 2" xfId="1317" xr:uid="{00000000-0005-0000-0000-0000868A0000}"/>
    <cellStyle name="Comma 9 2 4 2 3 3 3" xfId="1318" xr:uid="{00000000-0005-0000-0000-0000878A0000}"/>
    <cellStyle name="Comma 9 2 4 2 3 4" xfId="1319" xr:uid="{00000000-0005-0000-0000-0000888A0000}"/>
    <cellStyle name="Comma 9 2 4 2 3 4 2" xfId="38213" xr:uid="{00000000-0005-0000-0000-0000898A0000}"/>
    <cellStyle name="Comma 9 2 4 2 3 5" xfId="38214" xr:uid="{00000000-0005-0000-0000-00008A8A0000}"/>
    <cellStyle name="Comma 9 2 4 2 4" xfId="1320" xr:uid="{00000000-0005-0000-0000-00008B8A0000}"/>
    <cellStyle name="Comma 9 2 4 2 4 2" xfId="1321" xr:uid="{00000000-0005-0000-0000-00008C8A0000}"/>
    <cellStyle name="Comma 9 2 4 2 5" xfId="1322" xr:uid="{00000000-0005-0000-0000-00008D8A0000}"/>
    <cellStyle name="Comma 9 2 4 2 5 2" xfId="1323" xr:uid="{00000000-0005-0000-0000-00008E8A0000}"/>
    <cellStyle name="Comma 9 2 4 2 6" xfId="1324" xr:uid="{00000000-0005-0000-0000-00008F8A0000}"/>
    <cellStyle name="Comma 9 2 4 2 6 2" xfId="1325" xr:uid="{00000000-0005-0000-0000-0000908A0000}"/>
    <cellStyle name="Comma 9 2 4 2 7" xfId="1326" xr:uid="{00000000-0005-0000-0000-0000918A0000}"/>
    <cellStyle name="Comma 9 2 4 3" xfId="1327" xr:uid="{00000000-0005-0000-0000-0000928A0000}"/>
    <cellStyle name="Comma 9 2 4 3 2" xfId="1328" xr:uid="{00000000-0005-0000-0000-0000938A0000}"/>
    <cellStyle name="Comma 9 2 4 4" xfId="1329" xr:uid="{00000000-0005-0000-0000-0000948A0000}"/>
    <cellStyle name="Comma 9 2 4 4 2" xfId="1330" xr:uid="{00000000-0005-0000-0000-0000958A0000}"/>
    <cellStyle name="Comma 9 2 4 5" xfId="1331" xr:uid="{00000000-0005-0000-0000-0000968A0000}"/>
    <cellStyle name="Comma 9 2 4 5 2" xfId="1332" xr:uid="{00000000-0005-0000-0000-0000978A0000}"/>
    <cellStyle name="Comma 9 2 4 6" xfId="1333" xr:uid="{00000000-0005-0000-0000-0000988A0000}"/>
    <cellStyle name="Comma 9 2 4 6 2" xfId="1334" xr:uid="{00000000-0005-0000-0000-0000998A0000}"/>
    <cellStyle name="Comma 9 2 4 7" xfId="1335" xr:uid="{00000000-0005-0000-0000-00009A8A0000}"/>
    <cellStyle name="Comma 9 2 4 7 2" xfId="1336" xr:uid="{00000000-0005-0000-0000-00009B8A0000}"/>
    <cellStyle name="Comma 9 2 4 8" xfId="1337" xr:uid="{00000000-0005-0000-0000-00009C8A0000}"/>
    <cellStyle name="Comma 9 2 4 8 2" xfId="1338" xr:uid="{00000000-0005-0000-0000-00009D8A0000}"/>
    <cellStyle name="Comma 9 2 4 9" xfId="1339" xr:uid="{00000000-0005-0000-0000-00009E8A0000}"/>
    <cellStyle name="Comma 9 2 4 9 2" xfId="1340" xr:uid="{00000000-0005-0000-0000-00009F8A0000}"/>
    <cellStyle name="Comma 9 2 5" xfId="1341" xr:uid="{00000000-0005-0000-0000-0000A08A0000}"/>
    <cellStyle name="Comma 9 2 5 2" xfId="1342" xr:uid="{00000000-0005-0000-0000-0000A18A0000}"/>
    <cellStyle name="Comma 9 2 5 2 2" xfId="1343" xr:uid="{00000000-0005-0000-0000-0000A28A0000}"/>
    <cellStyle name="Comma 9 2 5 3" xfId="1344" xr:uid="{00000000-0005-0000-0000-0000A38A0000}"/>
    <cellStyle name="Comma 9 2 5 3 2" xfId="1345" xr:uid="{00000000-0005-0000-0000-0000A48A0000}"/>
    <cellStyle name="Comma 9 2 5 3 2 2" xfId="1346" xr:uid="{00000000-0005-0000-0000-0000A58A0000}"/>
    <cellStyle name="Comma 9 2 5 3 3" xfId="1347" xr:uid="{00000000-0005-0000-0000-0000A68A0000}"/>
    <cellStyle name="Comma 9 2 5 3 3 2" xfId="1348" xr:uid="{00000000-0005-0000-0000-0000A78A0000}"/>
    <cellStyle name="Comma 9 2 5 3 3 2 2" xfId="1349" xr:uid="{00000000-0005-0000-0000-0000A88A0000}"/>
    <cellStyle name="Comma 9 2 5 3 3 3" xfId="1350" xr:uid="{00000000-0005-0000-0000-0000A98A0000}"/>
    <cellStyle name="Comma 9 2 5 3 4" xfId="1351" xr:uid="{00000000-0005-0000-0000-0000AA8A0000}"/>
    <cellStyle name="Comma 9 2 5 3 4 2" xfId="38215" xr:uid="{00000000-0005-0000-0000-0000AB8A0000}"/>
    <cellStyle name="Comma 9 2 5 3 5" xfId="38216" xr:uid="{00000000-0005-0000-0000-0000AC8A0000}"/>
    <cellStyle name="Comma 9 2 5 4" xfId="1352" xr:uid="{00000000-0005-0000-0000-0000AD8A0000}"/>
    <cellStyle name="Comma 9 2 5 4 2" xfId="1353" xr:uid="{00000000-0005-0000-0000-0000AE8A0000}"/>
    <cellStyle name="Comma 9 2 5 5" xfId="1354" xr:uid="{00000000-0005-0000-0000-0000AF8A0000}"/>
    <cellStyle name="Comma 9 2 5 5 2" xfId="1355" xr:uid="{00000000-0005-0000-0000-0000B08A0000}"/>
    <cellStyle name="Comma 9 2 5 6" xfId="1356" xr:uid="{00000000-0005-0000-0000-0000B18A0000}"/>
    <cellStyle name="Comma 9 2 5 6 2" xfId="1357" xr:uid="{00000000-0005-0000-0000-0000B28A0000}"/>
    <cellStyle name="Comma 9 2 5 7" xfId="1358" xr:uid="{00000000-0005-0000-0000-0000B38A0000}"/>
    <cellStyle name="Comma 9 2 5 7 2" xfId="1359" xr:uid="{00000000-0005-0000-0000-0000B48A0000}"/>
    <cellStyle name="Comma 9 2 5 8" xfId="1360" xr:uid="{00000000-0005-0000-0000-0000B58A0000}"/>
    <cellStyle name="Comma 9 2 5 8 2" xfId="1361" xr:uid="{00000000-0005-0000-0000-0000B68A0000}"/>
    <cellStyle name="Comma 9 2 5 9" xfId="1362" xr:uid="{00000000-0005-0000-0000-0000B78A0000}"/>
    <cellStyle name="Comma 9 2 6" xfId="1363" xr:uid="{00000000-0005-0000-0000-0000B88A0000}"/>
    <cellStyle name="Comma 9 2 6 2" xfId="1364" xr:uid="{00000000-0005-0000-0000-0000B98A0000}"/>
    <cellStyle name="Comma 9 2 7" xfId="1365" xr:uid="{00000000-0005-0000-0000-0000BA8A0000}"/>
    <cellStyle name="Comma 9 2 7 2" xfId="1366" xr:uid="{00000000-0005-0000-0000-0000BB8A0000}"/>
    <cellStyle name="Comma 9 2 7 2 2" xfId="1367" xr:uid="{00000000-0005-0000-0000-0000BC8A0000}"/>
    <cellStyle name="Comma 9 2 7 3" xfId="1368" xr:uid="{00000000-0005-0000-0000-0000BD8A0000}"/>
    <cellStyle name="Comma 9 2 7 3 2" xfId="1369" xr:uid="{00000000-0005-0000-0000-0000BE8A0000}"/>
    <cellStyle name="Comma 9 2 7 3 2 2" xfId="1370" xr:uid="{00000000-0005-0000-0000-0000BF8A0000}"/>
    <cellStyle name="Comma 9 2 7 3 3" xfId="1371" xr:uid="{00000000-0005-0000-0000-0000C08A0000}"/>
    <cellStyle name="Comma 9 2 7 4" xfId="1372" xr:uid="{00000000-0005-0000-0000-0000C18A0000}"/>
    <cellStyle name="Comma 9 2 7 4 2" xfId="38217" xr:uid="{00000000-0005-0000-0000-0000C28A0000}"/>
    <cellStyle name="Comma 9 2 7 5" xfId="38218" xr:uid="{00000000-0005-0000-0000-0000C38A0000}"/>
    <cellStyle name="Comma 9 2 8" xfId="1373" xr:uid="{00000000-0005-0000-0000-0000C48A0000}"/>
    <cellStyle name="Comma 9 2 8 2" xfId="1374" xr:uid="{00000000-0005-0000-0000-0000C58A0000}"/>
    <cellStyle name="Comma 9 2 8 2 2" xfId="38219" xr:uid="{00000000-0005-0000-0000-0000C68A0000}"/>
    <cellStyle name="Comma 9 2 8 3" xfId="38220" xr:uid="{00000000-0005-0000-0000-0000C78A0000}"/>
    <cellStyle name="Comma 9 2 9" xfId="1375" xr:uid="{00000000-0005-0000-0000-0000C88A0000}"/>
    <cellStyle name="Comma 9 2_OATT calc" xfId="38221" xr:uid="{00000000-0005-0000-0000-0000C98A0000}"/>
    <cellStyle name="Comma 9 3" xfId="1376" xr:uid="{00000000-0005-0000-0000-0000CA8A0000}"/>
    <cellStyle name="Comma 9 3 2" xfId="1377" xr:uid="{00000000-0005-0000-0000-0000CB8A0000}"/>
    <cellStyle name="Comma 9 4" xfId="1378" xr:uid="{00000000-0005-0000-0000-0000CC8A0000}"/>
    <cellStyle name="Comma 9 4 2" xfId="1379" xr:uid="{00000000-0005-0000-0000-0000CD8A0000}"/>
    <cellStyle name="Comma 9 5" xfId="1380" xr:uid="{00000000-0005-0000-0000-0000CE8A0000}"/>
    <cellStyle name="Comma 9 5 2" xfId="1381" xr:uid="{00000000-0005-0000-0000-0000CF8A0000}"/>
    <cellStyle name="Comma 9 6" xfId="1382" xr:uid="{00000000-0005-0000-0000-0000D08A0000}"/>
    <cellStyle name="Comma 9 6 10" xfId="1383" xr:uid="{00000000-0005-0000-0000-0000D18A0000}"/>
    <cellStyle name="Comma 9 6 10 2" xfId="1384" xr:uid="{00000000-0005-0000-0000-0000D28A0000}"/>
    <cellStyle name="Comma 9 6 11" xfId="1385" xr:uid="{00000000-0005-0000-0000-0000D38A0000}"/>
    <cellStyle name="Comma 9 6 11 2" xfId="1386" xr:uid="{00000000-0005-0000-0000-0000D48A0000}"/>
    <cellStyle name="Comma 9 6 11 2 2" xfId="1387" xr:uid="{00000000-0005-0000-0000-0000D58A0000}"/>
    <cellStyle name="Comma 9 6 11 2 2 2" xfId="1388" xr:uid="{00000000-0005-0000-0000-0000D68A0000}"/>
    <cellStyle name="Comma 9 6 11 2 3" xfId="1389" xr:uid="{00000000-0005-0000-0000-0000D78A0000}"/>
    <cellStyle name="Comma 9 6 11 2 3 2" xfId="1390" xr:uid="{00000000-0005-0000-0000-0000D88A0000}"/>
    <cellStyle name="Comma 9 6 11 2 3 2 2" xfId="1391" xr:uid="{00000000-0005-0000-0000-0000D98A0000}"/>
    <cellStyle name="Comma 9 6 11 2 3 3" xfId="1392" xr:uid="{00000000-0005-0000-0000-0000DA8A0000}"/>
    <cellStyle name="Comma 9 6 11 2 3 3 2" xfId="1393" xr:uid="{00000000-0005-0000-0000-0000DB8A0000}"/>
    <cellStyle name="Comma 9 6 11 2 3 3 2 2" xfId="1394" xr:uid="{00000000-0005-0000-0000-0000DC8A0000}"/>
    <cellStyle name="Comma 9 6 11 2 3 3 3" xfId="1395" xr:uid="{00000000-0005-0000-0000-0000DD8A0000}"/>
    <cellStyle name="Comma 9 6 11 2 3 4" xfId="1396" xr:uid="{00000000-0005-0000-0000-0000DE8A0000}"/>
    <cellStyle name="Comma 9 6 11 2 3 4 2" xfId="38222" xr:uid="{00000000-0005-0000-0000-0000DF8A0000}"/>
    <cellStyle name="Comma 9 6 11 2 3 5" xfId="38223" xr:uid="{00000000-0005-0000-0000-0000E08A0000}"/>
    <cellStyle name="Comma 9 6 11 2 4" xfId="1397" xr:uid="{00000000-0005-0000-0000-0000E18A0000}"/>
    <cellStyle name="Comma 9 6 11 2 4 2" xfId="1398" xr:uid="{00000000-0005-0000-0000-0000E28A0000}"/>
    <cellStyle name="Comma 9 6 11 2 5" xfId="1399" xr:uid="{00000000-0005-0000-0000-0000E38A0000}"/>
    <cellStyle name="Comma 9 6 11 2 5 2" xfId="1400" xr:uid="{00000000-0005-0000-0000-0000E48A0000}"/>
    <cellStyle name="Comma 9 6 11 2 6" xfId="1401" xr:uid="{00000000-0005-0000-0000-0000E58A0000}"/>
    <cellStyle name="Comma 9 6 11 2 6 2" xfId="1402" xr:uid="{00000000-0005-0000-0000-0000E68A0000}"/>
    <cellStyle name="Comma 9 6 11 2 7" xfId="1403" xr:uid="{00000000-0005-0000-0000-0000E78A0000}"/>
    <cellStyle name="Comma 9 6 11 2 7 2" xfId="1404" xr:uid="{00000000-0005-0000-0000-0000E88A0000}"/>
    <cellStyle name="Comma 9 6 11 2 8" xfId="1405" xr:uid="{00000000-0005-0000-0000-0000E98A0000}"/>
    <cellStyle name="Comma 9 6 11 3" xfId="1406" xr:uid="{00000000-0005-0000-0000-0000EA8A0000}"/>
    <cellStyle name="Comma 9 6 11 3 2" xfId="1407" xr:uid="{00000000-0005-0000-0000-0000EB8A0000}"/>
    <cellStyle name="Comma 9 6 11 4" xfId="1408" xr:uid="{00000000-0005-0000-0000-0000EC8A0000}"/>
    <cellStyle name="Comma 9 6 12" xfId="1409" xr:uid="{00000000-0005-0000-0000-0000ED8A0000}"/>
    <cellStyle name="Comma 9 6 12 2" xfId="1410" xr:uid="{00000000-0005-0000-0000-0000EE8A0000}"/>
    <cellStyle name="Comma 9 6 13" xfId="1411" xr:uid="{00000000-0005-0000-0000-0000EF8A0000}"/>
    <cellStyle name="Comma 9 6 13 2" xfId="1412" xr:uid="{00000000-0005-0000-0000-0000F08A0000}"/>
    <cellStyle name="Comma 9 6 13 2 2" xfId="38224" xr:uid="{00000000-0005-0000-0000-0000F18A0000}"/>
    <cellStyle name="Comma 9 6 13 3" xfId="38225" xr:uid="{00000000-0005-0000-0000-0000F28A0000}"/>
    <cellStyle name="Comma 9 6 14" xfId="1413" xr:uid="{00000000-0005-0000-0000-0000F38A0000}"/>
    <cellStyle name="Comma 9 6 2" xfId="1414" xr:uid="{00000000-0005-0000-0000-0000F48A0000}"/>
    <cellStyle name="Comma 9 6 2 2" xfId="1415" xr:uid="{00000000-0005-0000-0000-0000F58A0000}"/>
    <cellStyle name="Comma 9 6 3" xfId="1416" xr:uid="{00000000-0005-0000-0000-0000F68A0000}"/>
    <cellStyle name="Comma 9 6 3 2" xfId="1417" xr:uid="{00000000-0005-0000-0000-0000F78A0000}"/>
    <cellStyle name="Comma 9 6 4" xfId="1418" xr:uid="{00000000-0005-0000-0000-0000F88A0000}"/>
    <cellStyle name="Comma 9 6 4 2" xfId="1419" xr:uid="{00000000-0005-0000-0000-0000F98A0000}"/>
    <cellStyle name="Comma 9 6 5" xfId="1420" xr:uid="{00000000-0005-0000-0000-0000FA8A0000}"/>
    <cellStyle name="Comma 9 6 5 2" xfId="1421" xr:uid="{00000000-0005-0000-0000-0000FB8A0000}"/>
    <cellStyle name="Comma 9 6 5 2 2" xfId="1422" xr:uid="{00000000-0005-0000-0000-0000FC8A0000}"/>
    <cellStyle name="Comma 9 6 5 2 2 2" xfId="1423" xr:uid="{00000000-0005-0000-0000-0000FD8A0000}"/>
    <cellStyle name="Comma 9 6 5 2 3" xfId="1424" xr:uid="{00000000-0005-0000-0000-0000FE8A0000}"/>
    <cellStyle name="Comma 9 6 5 2 3 2" xfId="1425" xr:uid="{00000000-0005-0000-0000-0000FF8A0000}"/>
    <cellStyle name="Comma 9 6 5 2 4" xfId="1426" xr:uid="{00000000-0005-0000-0000-0000008B0000}"/>
    <cellStyle name="Comma 9 6 5 2 4 2" xfId="1427" xr:uid="{00000000-0005-0000-0000-0000018B0000}"/>
    <cellStyle name="Comma 9 6 5 2 5" xfId="1428" xr:uid="{00000000-0005-0000-0000-0000028B0000}"/>
    <cellStyle name="Comma 9 6 5 3" xfId="1429" xr:uid="{00000000-0005-0000-0000-0000038B0000}"/>
    <cellStyle name="Comma 9 6 5 3 2" xfId="1430" xr:uid="{00000000-0005-0000-0000-0000048B0000}"/>
    <cellStyle name="Comma 9 6 5 4" xfId="1431" xr:uid="{00000000-0005-0000-0000-0000058B0000}"/>
    <cellStyle name="Comma 9 6 6" xfId="1432" xr:uid="{00000000-0005-0000-0000-0000068B0000}"/>
    <cellStyle name="Comma 9 6 6 2" xfId="1433" xr:uid="{00000000-0005-0000-0000-0000078B0000}"/>
    <cellStyle name="Comma 9 6 7" xfId="1434" xr:uid="{00000000-0005-0000-0000-0000088B0000}"/>
    <cellStyle name="Comma 9 6 7 2" xfId="1435" xr:uid="{00000000-0005-0000-0000-0000098B0000}"/>
    <cellStyle name="Comma 9 6 8" xfId="1436" xr:uid="{00000000-0005-0000-0000-00000A8B0000}"/>
    <cellStyle name="Comma 9 6 8 2" xfId="1437" xr:uid="{00000000-0005-0000-0000-00000B8B0000}"/>
    <cellStyle name="Comma 9 6 9" xfId="1438" xr:uid="{00000000-0005-0000-0000-00000C8B0000}"/>
    <cellStyle name="Comma 9 6 9 2" xfId="1439" xr:uid="{00000000-0005-0000-0000-00000D8B0000}"/>
    <cellStyle name="Comma 9 6 9 2 10" xfId="1440" xr:uid="{00000000-0005-0000-0000-00000E8B0000}"/>
    <cellStyle name="Comma 9 6 9 2 2" xfId="1441" xr:uid="{00000000-0005-0000-0000-00000F8B0000}"/>
    <cellStyle name="Comma 9 6 9 2 2 2" xfId="1442" xr:uid="{00000000-0005-0000-0000-0000108B0000}"/>
    <cellStyle name="Comma 9 6 9 2 3" xfId="1443" xr:uid="{00000000-0005-0000-0000-0000118B0000}"/>
    <cellStyle name="Comma 9 6 9 2 3 2" xfId="1444" xr:uid="{00000000-0005-0000-0000-0000128B0000}"/>
    <cellStyle name="Comma 9 6 9 2 3 2 2" xfId="1445" xr:uid="{00000000-0005-0000-0000-0000138B0000}"/>
    <cellStyle name="Comma 9 6 9 2 3 3" xfId="1446" xr:uid="{00000000-0005-0000-0000-0000148B0000}"/>
    <cellStyle name="Comma 9 6 9 2 3 3 2" xfId="1447" xr:uid="{00000000-0005-0000-0000-0000158B0000}"/>
    <cellStyle name="Comma 9 6 9 2 3 3 2 2" xfId="1448" xr:uid="{00000000-0005-0000-0000-0000168B0000}"/>
    <cellStyle name="Comma 9 6 9 2 3 3 3" xfId="1449" xr:uid="{00000000-0005-0000-0000-0000178B0000}"/>
    <cellStyle name="Comma 9 6 9 2 3 4" xfId="1450" xr:uid="{00000000-0005-0000-0000-0000188B0000}"/>
    <cellStyle name="Comma 9 6 9 2 3 4 2" xfId="38226" xr:uid="{00000000-0005-0000-0000-0000198B0000}"/>
    <cellStyle name="Comma 9 6 9 2 3 5" xfId="38227" xr:uid="{00000000-0005-0000-0000-00001A8B0000}"/>
    <cellStyle name="Comma 9 6 9 2 4" xfId="1451" xr:uid="{00000000-0005-0000-0000-00001B8B0000}"/>
    <cellStyle name="Comma 9 6 9 2 4 2" xfId="1452" xr:uid="{00000000-0005-0000-0000-00001C8B0000}"/>
    <cellStyle name="Comma 9 6 9 2 5" xfId="1453" xr:uid="{00000000-0005-0000-0000-00001D8B0000}"/>
    <cellStyle name="Comma 9 6 9 2 5 2" xfId="1454" xr:uid="{00000000-0005-0000-0000-00001E8B0000}"/>
    <cellStyle name="Comma 9 6 9 2 6" xfId="1455" xr:uid="{00000000-0005-0000-0000-00001F8B0000}"/>
    <cellStyle name="Comma 9 6 9 2 6 2" xfId="1456" xr:uid="{00000000-0005-0000-0000-0000208B0000}"/>
    <cellStyle name="Comma 9 6 9 2 7" xfId="1457" xr:uid="{00000000-0005-0000-0000-0000218B0000}"/>
    <cellStyle name="Comma 9 6 9 2 7 2" xfId="1458" xr:uid="{00000000-0005-0000-0000-0000228B0000}"/>
    <cellStyle name="Comma 9 6 9 2 8" xfId="1459" xr:uid="{00000000-0005-0000-0000-0000238B0000}"/>
    <cellStyle name="Comma 9 6 9 2 8 2" xfId="1460" xr:uid="{00000000-0005-0000-0000-0000248B0000}"/>
    <cellStyle name="Comma 9 6 9 2 9" xfId="1461" xr:uid="{00000000-0005-0000-0000-0000258B0000}"/>
    <cellStyle name="Comma 9 6 9 2 9 2" xfId="1462" xr:uid="{00000000-0005-0000-0000-0000268B0000}"/>
    <cellStyle name="Comma 9 6 9 3" xfId="1463" xr:uid="{00000000-0005-0000-0000-0000278B0000}"/>
    <cellStyle name="Comma 9 6 9 3 2" xfId="1464" xr:uid="{00000000-0005-0000-0000-0000288B0000}"/>
    <cellStyle name="Comma 9 6 9 4" xfId="1465" xr:uid="{00000000-0005-0000-0000-0000298B0000}"/>
    <cellStyle name="Comma 9 7" xfId="1466" xr:uid="{00000000-0005-0000-0000-00002A8B0000}"/>
    <cellStyle name="Comma 9_OATT calc" xfId="38228" xr:uid="{00000000-0005-0000-0000-00002B8B0000}"/>
    <cellStyle name="Comma 90" xfId="4208" xr:uid="{00000000-0005-0000-0000-00002C8B0000}"/>
    <cellStyle name="Comma 90 10" xfId="38229" xr:uid="{00000000-0005-0000-0000-00002D8B0000}"/>
    <cellStyle name="Comma 90 11" xfId="38230" xr:uid="{00000000-0005-0000-0000-00002E8B0000}"/>
    <cellStyle name="Comma 90 2" xfId="38231" xr:uid="{00000000-0005-0000-0000-00002F8B0000}"/>
    <cellStyle name="Comma 90 2 2" xfId="38232" xr:uid="{00000000-0005-0000-0000-0000308B0000}"/>
    <cellStyle name="Comma 90 2 2 2" xfId="38233" xr:uid="{00000000-0005-0000-0000-0000318B0000}"/>
    <cellStyle name="Comma 90 2 2 3" xfId="38234" xr:uid="{00000000-0005-0000-0000-0000328B0000}"/>
    <cellStyle name="Comma 90 2 2_OATT calc" xfId="38235" xr:uid="{00000000-0005-0000-0000-0000338B0000}"/>
    <cellStyle name="Comma 90 2 3" xfId="38236" xr:uid="{00000000-0005-0000-0000-0000348B0000}"/>
    <cellStyle name="Comma 90 2 4" xfId="38237" xr:uid="{00000000-0005-0000-0000-0000358B0000}"/>
    <cellStyle name="Comma 90 2 5" xfId="38238" xr:uid="{00000000-0005-0000-0000-0000368B0000}"/>
    <cellStyle name="Comma 90 2_OATT calc" xfId="38239" xr:uid="{00000000-0005-0000-0000-0000378B0000}"/>
    <cellStyle name="Comma 90 3" xfId="38240" xr:uid="{00000000-0005-0000-0000-0000388B0000}"/>
    <cellStyle name="Comma 90 3 2" xfId="38241" xr:uid="{00000000-0005-0000-0000-0000398B0000}"/>
    <cellStyle name="Comma 90 3 2 2" xfId="38242" xr:uid="{00000000-0005-0000-0000-00003A8B0000}"/>
    <cellStyle name="Comma 90 3 2 3" xfId="38243" xr:uid="{00000000-0005-0000-0000-00003B8B0000}"/>
    <cellStyle name="Comma 90 3 2_OATT calc" xfId="38244" xr:uid="{00000000-0005-0000-0000-00003C8B0000}"/>
    <cellStyle name="Comma 90 3 3" xfId="38245" xr:uid="{00000000-0005-0000-0000-00003D8B0000}"/>
    <cellStyle name="Comma 90 3 4" xfId="38246" xr:uid="{00000000-0005-0000-0000-00003E8B0000}"/>
    <cellStyle name="Comma 90 3_OATT calc" xfId="38247" xr:uid="{00000000-0005-0000-0000-00003F8B0000}"/>
    <cellStyle name="Comma 90 4" xfId="38248" xr:uid="{00000000-0005-0000-0000-0000408B0000}"/>
    <cellStyle name="Comma 90 4 2" xfId="38249" xr:uid="{00000000-0005-0000-0000-0000418B0000}"/>
    <cellStyle name="Comma 90 4 3" xfId="38250" xr:uid="{00000000-0005-0000-0000-0000428B0000}"/>
    <cellStyle name="Comma 90 4_OATT calc" xfId="38251" xr:uid="{00000000-0005-0000-0000-0000438B0000}"/>
    <cellStyle name="Comma 90 5" xfId="38252" xr:uid="{00000000-0005-0000-0000-0000448B0000}"/>
    <cellStyle name="Comma 90 6" xfId="38253" xr:uid="{00000000-0005-0000-0000-0000458B0000}"/>
    <cellStyle name="Comma 90 7" xfId="38254" xr:uid="{00000000-0005-0000-0000-0000468B0000}"/>
    <cellStyle name="Comma 90 8" xfId="38255" xr:uid="{00000000-0005-0000-0000-0000478B0000}"/>
    <cellStyle name="Comma 90 9" xfId="38256" xr:uid="{00000000-0005-0000-0000-0000488B0000}"/>
    <cellStyle name="Comma 90_OATT calc" xfId="38257" xr:uid="{00000000-0005-0000-0000-0000498B0000}"/>
    <cellStyle name="Comma 91" xfId="4001" xr:uid="{00000000-0005-0000-0000-00004A8B0000}"/>
    <cellStyle name="Comma 91 2" xfId="38258" xr:uid="{00000000-0005-0000-0000-00004B8B0000}"/>
    <cellStyle name="Comma 92" xfId="4014" xr:uid="{00000000-0005-0000-0000-00004C8B0000}"/>
    <cellStyle name="Comma 92 2" xfId="38259" xr:uid="{00000000-0005-0000-0000-00004D8B0000}"/>
    <cellStyle name="Comma 93" xfId="5117" xr:uid="{00000000-0005-0000-0000-00004E8B0000}"/>
    <cellStyle name="Comma 93 2" xfId="6051" xr:uid="{00000000-0005-0000-0000-00004F8B0000}"/>
    <cellStyle name="Comma 94" xfId="6019" xr:uid="{00000000-0005-0000-0000-0000508B0000}"/>
    <cellStyle name="Comma 94 2" xfId="38260" xr:uid="{00000000-0005-0000-0000-0000518B0000}"/>
    <cellStyle name="Comma 95" xfId="6052" xr:uid="{00000000-0005-0000-0000-0000528B0000}"/>
    <cellStyle name="Comma 95 2" xfId="38261" xr:uid="{00000000-0005-0000-0000-0000538B0000}"/>
    <cellStyle name="Comma 96" xfId="6053" xr:uid="{00000000-0005-0000-0000-0000548B0000}"/>
    <cellStyle name="Comma 97" xfId="3998" xr:uid="{00000000-0005-0000-0000-0000558B0000}"/>
    <cellStyle name="Comma 98" xfId="38262" xr:uid="{00000000-0005-0000-0000-0000568B0000}"/>
    <cellStyle name="Comma 99" xfId="38263" xr:uid="{00000000-0005-0000-0000-0000578B0000}"/>
    <cellStyle name="Currency" xfId="55172" builtinId="4"/>
    <cellStyle name="Currency 10" xfId="1467" xr:uid="{00000000-0005-0000-0000-0000598B0000}"/>
    <cellStyle name="Currency 11" xfId="1468" xr:uid="{00000000-0005-0000-0000-00005A8B0000}"/>
    <cellStyle name="Currency 12" xfId="1469" xr:uid="{00000000-0005-0000-0000-00005B8B0000}"/>
    <cellStyle name="Currency 2" xfId="1470" xr:uid="{00000000-0005-0000-0000-00005C8B0000}"/>
    <cellStyle name="Currency 2 2" xfId="1471" xr:uid="{00000000-0005-0000-0000-00005D8B0000}"/>
    <cellStyle name="Currency 2 2 2" xfId="1472" xr:uid="{00000000-0005-0000-0000-00005E8B0000}"/>
    <cellStyle name="Currency 2 2 2 2" xfId="3074" xr:uid="{00000000-0005-0000-0000-00005F8B0000}"/>
    <cellStyle name="Currency 2 2 2 2 2" xfId="3239" xr:uid="{00000000-0005-0000-0000-0000608B0000}"/>
    <cellStyle name="Currency 2 2 2 2 2 2" xfId="3536" xr:uid="{00000000-0005-0000-0000-0000618B0000}"/>
    <cellStyle name="Currency 2 2 2 2 2 2 2" xfId="38264" xr:uid="{00000000-0005-0000-0000-0000628B0000}"/>
    <cellStyle name="Currency 2 2 2 2 2 3" xfId="38265" xr:uid="{00000000-0005-0000-0000-0000638B0000}"/>
    <cellStyle name="Currency 2 2 2 2 2_OATT calc" xfId="38266" xr:uid="{00000000-0005-0000-0000-0000648B0000}"/>
    <cellStyle name="Currency 2 2 2 2 3" xfId="3519" xr:uid="{00000000-0005-0000-0000-0000658B0000}"/>
    <cellStyle name="Currency 2 2 2 2 3 2" xfId="38267" xr:uid="{00000000-0005-0000-0000-0000668B0000}"/>
    <cellStyle name="Currency 2 2 2 2 4" xfId="38268" xr:uid="{00000000-0005-0000-0000-0000678B0000}"/>
    <cellStyle name="Currency 2 2 2 2_OATT calc" xfId="38269" xr:uid="{00000000-0005-0000-0000-0000688B0000}"/>
    <cellStyle name="Currency 2 2 2 3" xfId="3384" xr:uid="{00000000-0005-0000-0000-0000698B0000}"/>
    <cellStyle name="Currency 2 2 2 3 2" xfId="3400" xr:uid="{00000000-0005-0000-0000-00006A8B0000}"/>
    <cellStyle name="Currency 2 2 2 3 2 2" xfId="3988" xr:uid="{00000000-0005-0000-0000-00006B8B0000}"/>
    <cellStyle name="Currency 2 2 2 3 2 2 2" xfId="38270" xr:uid="{00000000-0005-0000-0000-00006C8B0000}"/>
    <cellStyle name="Currency 2 2 2 3 2 3" xfId="38271" xr:uid="{00000000-0005-0000-0000-00006D8B0000}"/>
    <cellStyle name="Currency 2 2 2 3 2_OATT calc" xfId="38272" xr:uid="{00000000-0005-0000-0000-00006E8B0000}"/>
    <cellStyle name="Currency 2 2 2 3 3" xfId="3966" xr:uid="{00000000-0005-0000-0000-00006F8B0000}"/>
    <cellStyle name="Currency 2 2 2 3 3 2" xfId="38273" xr:uid="{00000000-0005-0000-0000-0000708B0000}"/>
    <cellStyle name="Currency 2 2 2 3 4" xfId="38274" xr:uid="{00000000-0005-0000-0000-0000718B0000}"/>
    <cellStyle name="Currency 2 2 2 3_OATT calc" xfId="38275" xr:uid="{00000000-0005-0000-0000-0000728B0000}"/>
    <cellStyle name="Currency 2 2 2 4" xfId="38276" xr:uid="{00000000-0005-0000-0000-0000738B0000}"/>
    <cellStyle name="Currency 2 2 2 4 2" xfId="38277" xr:uid="{00000000-0005-0000-0000-0000748B0000}"/>
    <cellStyle name="Currency 2 2 2 5" xfId="38278" xr:uid="{00000000-0005-0000-0000-0000758B0000}"/>
    <cellStyle name="Currency 2 2 2_OATT calc" xfId="38279" xr:uid="{00000000-0005-0000-0000-0000768B0000}"/>
    <cellStyle name="Currency 2 2 3" xfId="38280" xr:uid="{00000000-0005-0000-0000-0000778B0000}"/>
    <cellStyle name="Currency 2 2_OATT calc" xfId="38281" xr:uid="{00000000-0005-0000-0000-0000788B0000}"/>
    <cellStyle name="Currency 2 3" xfId="1473" xr:uid="{00000000-0005-0000-0000-0000798B0000}"/>
    <cellStyle name="Currency 2 3 2" xfId="1474" xr:uid="{00000000-0005-0000-0000-00007A8B0000}"/>
    <cellStyle name="Currency 2 3 2 2" xfId="3473" xr:uid="{00000000-0005-0000-0000-00007B8B0000}"/>
    <cellStyle name="Currency 2 3 2 2 2" xfId="38282" xr:uid="{00000000-0005-0000-0000-00007C8B0000}"/>
    <cellStyle name="Currency 2 3 2 3" xfId="38283" xr:uid="{00000000-0005-0000-0000-00007D8B0000}"/>
    <cellStyle name="Currency 2 3 2_OATT calc" xfId="38284" xr:uid="{00000000-0005-0000-0000-00007E8B0000}"/>
    <cellStyle name="Currency 2 3 3" xfId="3431" xr:uid="{00000000-0005-0000-0000-00007F8B0000}"/>
    <cellStyle name="Currency 2 3 3 2" xfId="38285" xr:uid="{00000000-0005-0000-0000-0000808B0000}"/>
    <cellStyle name="Currency 2 3 4" xfId="38286" xr:uid="{00000000-0005-0000-0000-0000818B0000}"/>
    <cellStyle name="Currency 2 3_OATT calc" xfId="38287" xr:uid="{00000000-0005-0000-0000-0000828B0000}"/>
    <cellStyle name="Currency 2 4" xfId="1475" xr:uid="{00000000-0005-0000-0000-0000838B0000}"/>
    <cellStyle name="Currency 2 4 2" xfId="3196" xr:uid="{00000000-0005-0000-0000-0000848B0000}"/>
    <cellStyle name="Currency 2 4 2 2" xfId="3474" xr:uid="{00000000-0005-0000-0000-0000858B0000}"/>
    <cellStyle name="Currency 2 4 2 2 2" xfId="38288" xr:uid="{00000000-0005-0000-0000-0000868B0000}"/>
    <cellStyle name="Currency 2 4 2 3" xfId="38289" xr:uid="{00000000-0005-0000-0000-0000878B0000}"/>
    <cellStyle name="Currency 2 4 2_OATT calc" xfId="38290" xr:uid="{00000000-0005-0000-0000-0000888B0000}"/>
    <cellStyle name="Currency 2 4 3" xfId="3432" xr:uid="{00000000-0005-0000-0000-0000898B0000}"/>
    <cellStyle name="Currency 2 4 3 2" xfId="38291" xr:uid="{00000000-0005-0000-0000-00008A8B0000}"/>
    <cellStyle name="Currency 2 4 4" xfId="38292" xr:uid="{00000000-0005-0000-0000-00008B8B0000}"/>
    <cellStyle name="Currency 2 4_OATT calc" xfId="38293" xr:uid="{00000000-0005-0000-0000-00008C8B0000}"/>
    <cellStyle name="Currency 2 5" xfId="3475" xr:uid="{00000000-0005-0000-0000-00008D8B0000}"/>
    <cellStyle name="Currency 2 5 2" xfId="38294" xr:uid="{00000000-0005-0000-0000-00008E8B0000}"/>
    <cellStyle name="Currency 2 6" xfId="38295" xr:uid="{00000000-0005-0000-0000-00008F8B0000}"/>
    <cellStyle name="Currency 2 7" xfId="38296" xr:uid="{00000000-0005-0000-0000-0000908B0000}"/>
    <cellStyle name="Currency 2_OATT calc" xfId="38297" xr:uid="{00000000-0005-0000-0000-0000918B0000}"/>
    <cellStyle name="Currency 3" xfId="1476" xr:uid="{00000000-0005-0000-0000-0000928B0000}"/>
    <cellStyle name="Currency 3 2" xfId="1477" xr:uid="{00000000-0005-0000-0000-0000938B0000}"/>
    <cellStyle name="Currency 3 2 2" xfId="3526" xr:uid="{00000000-0005-0000-0000-0000948B0000}"/>
    <cellStyle name="Currency 3 2 2 2" xfId="38298" xr:uid="{00000000-0005-0000-0000-0000958B0000}"/>
    <cellStyle name="Currency 3 2 3" xfId="38299" xr:uid="{00000000-0005-0000-0000-0000968B0000}"/>
    <cellStyle name="Currency 3 2_OATT calc" xfId="38300" xr:uid="{00000000-0005-0000-0000-0000978B0000}"/>
    <cellStyle name="Currency 3 3" xfId="3505" xr:uid="{00000000-0005-0000-0000-0000988B0000}"/>
    <cellStyle name="Currency 3 3 2" xfId="4138" xr:uid="{00000000-0005-0000-0000-0000998B0000}"/>
    <cellStyle name="Currency 3 3 3" xfId="5608" xr:uid="{00000000-0005-0000-0000-00009A8B0000}"/>
    <cellStyle name="Currency 3 3 3 2" xfId="38301" xr:uid="{00000000-0005-0000-0000-00009B8B0000}"/>
    <cellStyle name="Currency 3 3 4" xfId="38302" xr:uid="{00000000-0005-0000-0000-00009C8B0000}"/>
    <cellStyle name="Currency 3 4" xfId="38303" xr:uid="{00000000-0005-0000-0000-00009D8B0000}"/>
    <cellStyle name="Currency 3_OATT calc" xfId="38304" xr:uid="{00000000-0005-0000-0000-00009E8B0000}"/>
    <cellStyle name="Currency 4" xfId="1478" xr:uid="{00000000-0005-0000-0000-00009F8B0000}"/>
    <cellStyle name="Currency 4 2" xfId="1479" xr:uid="{00000000-0005-0000-0000-0000A08B0000}"/>
    <cellStyle name="Currency 4 2 2" xfId="1480" xr:uid="{00000000-0005-0000-0000-0000A18B0000}"/>
    <cellStyle name="Currency 4 2 2 2" xfId="1481" xr:uid="{00000000-0005-0000-0000-0000A28B0000}"/>
    <cellStyle name="Currency 4 2 2 2 2" xfId="3537" xr:uid="{00000000-0005-0000-0000-0000A38B0000}"/>
    <cellStyle name="Currency 4 2 2 2 2 2" xfId="38305" xr:uid="{00000000-0005-0000-0000-0000A48B0000}"/>
    <cellStyle name="Currency 4 2 2 2 3" xfId="3240" xr:uid="{00000000-0005-0000-0000-0000A58B0000}"/>
    <cellStyle name="Currency 4 2 2 2_OATT calc" xfId="38306" xr:uid="{00000000-0005-0000-0000-0000A68B0000}"/>
    <cellStyle name="Currency 4 2 2 3" xfId="3520" xr:uid="{00000000-0005-0000-0000-0000A78B0000}"/>
    <cellStyle name="Currency 4 2 2 3 2" xfId="38307" xr:uid="{00000000-0005-0000-0000-0000A88B0000}"/>
    <cellStyle name="Currency 4 2 2 4" xfId="38308" xr:uid="{00000000-0005-0000-0000-0000A98B0000}"/>
    <cellStyle name="Currency 4 2 2_OATT calc" xfId="38309" xr:uid="{00000000-0005-0000-0000-0000AA8B0000}"/>
    <cellStyle name="Currency 4 2 3" xfId="3380" xr:uid="{00000000-0005-0000-0000-0000AB8B0000}"/>
    <cellStyle name="Currency 4 2 3 2" xfId="3397" xr:uid="{00000000-0005-0000-0000-0000AC8B0000}"/>
    <cellStyle name="Currency 4 2 3 2 2" xfId="3985" xr:uid="{00000000-0005-0000-0000-0000AD8B0000}"/>
    <cellStyle name="Currency 4 2 3 2 2 2" xfId="38310" xr:uid="{00000000-0005-0000-0000-0000AE8B0000}"/>
    <cellStyle name="Currency 4 2 3 2 3" xfId="38311" xr:uid="{00000000-0005-0000-0000-0000AF8B0000}"/>
    <cellStyle name="Currency 4 2 3 2_OATT calc" xfId="38312" xr:uid="{00000000-0005-0000-0000-0000B08B0000}"/>
    <cellStyle name="Currency 4 2 3 3" xfId="3963" xr:uid="{00000000-0005-0000-0000-0000B18B0000}"/>
    <cellStyle name="Currency 4 2 3 3 2" xfId="38313" xr:uid="{00000000-0005-0000-0000-0000B28B0000}"/>
    <cellStyle name="Currency 4 2 3 4" xfId="38314" xr:uid="{00000000-0005-0000-0000-0000B38B0000}"/>
    <cellStyle name="Currency 4 2 3_OATT calc" xfId="38315" xr:uid="{00000000-0005-0000-0000-0000B48B0000}"/>
    <cellStyle name="Currency 4 2 4" xfId="38316" xr:uid="{00000000-0005-0000-0000-0000B58B0000}"/>
    <cellStyle name="Currency 4 2 4 2" xfId="38317" xr:uid="{00000000-0005-0000-0000-0000B68B0000}"/>
    <cellStyle name="Currency 4 2 5" xfId="38318" xr:uid="{00000000-0005-0000-0000-0000B78B0000}"/>
    <cellStyle name="Currency 4 2_OATT calc" xfId="38319" xr:uid="{00000000-0005-0000-0000-0000B88B0000}"/>
    <cellStyle name="Currency 4 3" xfId="1482" xr:uid="{00000000-0005-0000-0000-0000B98B0000}"/>
    <cellStyle name="Currency 4_OATT calc" xfId="38320" xr:uid="{00000000-0005-0000-0000-0000BA8B0000}"/>
    <cellStyle name="Currency 5" xfId="1483" xr:uid="{00000000-0005-0000-0000-0000BB8B0000}"/>
    <cellStyle name="Currency 5 2" xfId="1484" xr:uid="{00000000-0005-0000-0000-0000BC8B0000}"/>
    <cellStyle name="Currency 5 2 2" xfId="1485" xr:uid="{00000000-0005-0000-0000-0000BD8B0000}"/>
    <cellStyle name="Currency 5 2 2 2" xfId="1486" xr:uid="{00000000-0005-0000-0000-0000BE8B0000}"/>
    <cellStyle name="Currency 5 2 2 2 2" xfId="3538" xr:uid="{00000000-0005-0000-0000-0000BF8B0000}"/>
    <cellStyle name="Currency 5 2 2 3" xfId="3241" xr:uid="{00000000-0005-0000-0000-0000C08B0000}"/>
    <cellStyle name="Currency 5 2 2_OATT calc" xfId="38321" xr:uid="{00000000-0005-0000-0000-0000C18B0000}"/>
    <cellStyle name="Currency 5 2 3" xfId="1487" xr:uid="{00000000-0005-0000-0000-0000C28B0000}"/>
    <cellStyle name="Currency 5 2 3 2" xfId="3521" xr:uid="{00000000-0005-0000-0000-0000C38B0000}"/>
    <cellStyle name="Currency 5 2 4" xfId="3075" xr:uid="{00000000-0005-0000-0000-0000C48B0000}"/>
    <cellStyle name="Currency 5 2_OATT calc" xfId="38322" xr:uid="{00000000-0005-0000-0000-0000C58B0000}"/>
    <cellStyle name="Currency 5 3" xfId="1488" xr:uid="{00000000-0005-0000-0000-0000C68B0000}"/>
    <cellStyle name="Currency 5 3 2" xfId="1489" xr:uid="{00000000-0005-0000-0000-0000C78B0000}"/>
    <cellStyle name="Currency 5 3 2 2" xfId="3987" xr:uid="{00000000-0005-0000-0000-0000C88B0000}"/>
    <cellStyle name="Currency 5 3 2 2 2" xfId="38323" xr:uid="{00000000-0005-0000-0000-0000C98B0000}"/>
    <cellStyle name="Currency 5 3 2 3" xfId="3399" xr:uid="{00000000-0005-0000-0000-0000CA8B0000}"/>
    <cellStyle name="Currency 5 3 2_OATT calc" xfId="38324" xr:uid="{00000000-0005-0000-0000-0000CB8B0000}"/>
    <cellStyle name="Currency 5 3 3" xfId="3965" xr:uid="{00000000-0005-0000-0000-0000CC8B0000}"/>
    <cellStyle name="Currency 5 3 3 2" xfId="38325" xr:uid="{00000000-0005-0000-0000-0000CD8B0000}"/>
    <cellStyle name="Currency 5 3 4" xfId="3383" xr:uid="{00000000-0005-0000-0000-0000CE8B0000}"/>
    <cellStyle name="Currency 5 3_OATT calc" xfId="38326" xr:uid="{00000000-0005-0000-0000-0000CF8B0000}"/>
    <cellStyle name="Currency 5 4" xfId="1490" xr:uid="{00000000-0005-0000-0000-0000D08B0000}"/>
    <cellStyle name="Currency 5 4 2" xfId="38327" xr:uid="{00000000-0005-0000-0000-0000D18B0000}"/>
    <cellStyle name="Currency 5 5" xfId="1491" xr:uid="{00000000-0005-0000-0000-0000D28B0000}"/>
    <cellStyle name="Currency 5 6" xfId="2955" xr:uid="{00000000-0005-0000-0000-0000D38B0000}"/>
    <cellStyle name="Currency 5_OATT calc" xfId="38328" xr:uid="{00000000-0005-0000-0000-0000D48B0000}"/>
    <cellStyle name="Currency 6" xfId="1492" xr:uid="{00000000-0005-0000-0000-0000D58B0000}"/>
    <cellStyle name="Currency 6 2" xfId="1493" xr:uid="{00000000-0005-0000-0000-0000D68B0000}"/>
    <cellStyle name="Currency 6 2 2" xfId="1494" xr:uid="{00000000-0005-0000-0000-0000D78B0000}"/>
    <cellStyle name="Currency 6 2 2 2" xfId="1495" xr:uid="{00000000-0005-0000-0000-0000D88B0000}"/>
    <cellStyle name="Currency 6 2 2 3" xfId="3984" xr:uid="{00000000-0005-0000-0000-0000D98B0000}"/>
    <cellStyle name="Currency 6 2 3" xfId="1496" xr:uid="{00000000-0005-0000-0000-0000DA8B0000}"/>
    <cellStyle name="Currency 6 2 4" xfId="3396" xr:uid="{00000000-0005-0000-0000-0000DB8B0000}"/>
    <cellStyle name="Currency 6 2_OATT calc" xfId="38329" xr:uid="{00000000-0005-0000-0000-0000DC8B0000}"/>
    <cellStyle name="Currency 6 3" xfId="1497" xr:uid="{00000000-0005-0000-0000-0000DD8B0000}"/>
    <cellStyle name="Currency 6 3 2" xfId="1498" xr:uid="{00000000-0005-0000-0000-0000DE8B0000}"/>
    <cellStyle name="Currency 6 3 3" xfId="3825" xr:uid="{00000000-0005-0000-0000-0000DF8B0000}"/>
    <cellStyle name="Currency 6 4" xfId="1499" xr:uid="{00000000-0005-0000-0000-0000E08B0000}"/>
    <cellStyle name="Currency 6 5" xfId="1500" xr:uid="{00000000-0005-0000-0000-0000E18B0000}"/>
    <cellStyle name="Currency 6 6" xfId="3243" xr:uid="{00000000-0005-0000-0000-0000E28B0000}"/>
    <cellStyle name="Currency 6_OATT calc" xfId="38330" xr:uid="{00000000-0005-0000-0000-0000E38B0000}"/>
    <cellStyle name="Currency 7" xfId="1501" xr:uid="{00000000-0005-0000-0000-0000E48B0000}"/>
    <cellStyle name="Currency 7 2" xfId="1502" xr:uid="{00000000-0005-0000-0000-0000E58B0000}"/>
    <cellStyle name="Currency 7 2 2" xfId="1503" xr:uid="{00000000-0005-0000-0000-0000E68B0000}"/>
    <cellStyle name="Currency 7 2 2 2" xfId="1504" xr:uid="{00000000-0005-0000-0000-0000E78B0000}"/>
    <cellStyle name="Currency 7 2 3" xfId="1505" xr:uid="{00000000-0005-0000-0000-0000E88B0000}"/>
    <cellStyle name="Currency 7 2 4" xfId="6050" xr:uid="{00000000-0005-0000-0000-0000E98B0000}"/>
    <cellStyle name="Currency 7 3" xfId="1506" xr:uid="{00000000-0005-0000-0000-0000EA8B0000}"/>
    <cellStyle name="Currency 7 3 2" xfId="1507" xr:uid="{00000000-0005-0000-0000-0000EB8B0000}"/>
    <cellStyle name="Currency 7 4" xfId="1508" xr:uid="{00000000-0005-0000-0000-0000EC8B0000}"/>
    <cellStyle name="Currency 7 5" xfId="1509" xr:uid="{00000000-0005-0000-0000-0000ED8B0000}"/>
    <cellStyle name="Currency 7 6" xfId="5116" xr:uid="{00000000-0005-0000-0000-0000EE8B0000}"/>
    <cellStyle name="Currency 8" xfId="1510" xr:uid="{00000000-0005-0000-0000-0000EF8B0000}"/>
    <cellStyle name="Currency 8 2" xfId="1511" xr:uid="{00000000-0005-0000-0000-0000F08B0000}"/>
    <cellStyle name="Currency 8 2 2" xfId="1512" xr:uid="{00000000-0005-0000-0000-0000F18B0000}"/>
    <cellStyle name="Currency 8 3" xfId="1513" xr:uid="{00000000-0005-0000-0000-0000F28B0000}"/>
    <cellStyle name="Currency 9" xfId="1514" xr:uid="{00000000-0005-0000-0000-0000F38B0000}"/>
    <cellStyle name="Currency 9 2" xfId="1515" xr:uid="{00000000-0005-0000-0000-0000F48B0000}"/>
    <cellStyle name="Explanatory Text" xfId="1516" builtinId="53" customBuiltin="1"/>
    <cellStyle name="Explanatory Text 2" xfId="1517" xr:uid="{00000000-0005-0000-0000-0000F68B0000}"/>
    <cellStyle name="Explanatory Text 2 2" xfId="4004" xr:uid="{00000000-0005-0000-0000-0000F78B0000}"/>
    <cellStyle name="Explanatory Text 2 3" xfId="2983" xr:uid="{00000000-0005-0000-0000-0000F88B0000}"/>
    <cellStyle name="Explanatory Text 2 4" xfId="38331" xr:uid="{00000000-0005-0000-0000-0000F98B0000}"/>
    <cellStyle name="Explanatory Text 2_OATT calc" xfId="38332" xr:uid="{00000000-0005-0000-0000-0000FA8B0000}"/>
    <cellStyle name="Explanatory Text 3" xfId="1518" xr:uid="{00000000-0005-0000-0000-0000FB8B0000}"/>
    <cellStyle name="Explanatory Text 3 2" xfId="1519" xr:uid="{00000000-0005-0000-0000-0000FC8B0000}"/>
    <cellStyle name="Explanatory Text 3 2 2" xfId="4034" xr:uid="{00000000-0005-0000-0000-0000FD8B0000}"/>
    <cellStyle name="Explanatory Text 3 3" xfId="5583" xr:uid="{00000000-0005-0000-0000-0000FE8B0000}"/>
    <cellStyle name="Explanatory Text 3_OATT calc" xfId="38333" xr:uid="{00000000-0005-0000-0000-0000FF8B0000}"/>
    <cellStyle name="Explanatory Text 4" xfId="38334" xr:uid="{00000000-0005-0000-0000-0000008C0000}"/>
    <cellStyle name="Explanatory Text 5" xfId="38335" xr:uid="{00000000-0005-0000-0000-0000018C0000}"/>
    <cellStyle name="Good" xfId="1520" builtinId="26" customBuiltin="1"/>
    <cellStyle name="Good 2" xfId="1521" xr:uid="{00000000-0005-0000-0000-0000038C0000}"/>
    <cellStyle name="Good 2 2" xfId="4102" xr:uid="{00000000-0005-0000-0000-0000048C0000}"/>
    <cellStyle name="Good 2 3" xfId="2984" xr:uid="{00000000-0005-0000-0000-0000058C0000}"/>
    <cellStyle name="Good 2 4" xfId="38336" xr:uid="{00000000-0005-0000-0000-0000068C0000}"/>
    <cellStyle name="Good 2_OATT calc" xfId="38337" xr:uid="{00000000-0005-0000-0000-0000078C0000}"/>
    <cellStyle name="Good 3" xfId="1522" xr:uid="{00000000-0005-0000-0000-0000088C0000}"/>
    <cellStyle name="Good 3 2" xfId="1523" xr:uid="{00000000-0005-0000-0000-0000098C0000}"/>
    <cellStyle name="Good 3 2 2" xfId="4016" xr:uid="{00000000-0005-0000-0000-00000A8C0000}"/>
    <cellStyle name="Good 3 3" xfId="5584" xr:uid="{00000000-0005-0000-0000-00000B8C0000}"/>
    <cellStyle name="Good 3_OATT calc" xfId="38338" xr:uid="{00000000-0005-0000-0000-00000C8C0000}"/>
    <cellStyle name="Good 4" xfId="38339" xr:uid="{00000000-0005-0000-0000-00000D8C0000}"/>
    <cellStyle name="Good 5" xfId="38340" xr:uid="{00000000-0005-0000-0000-00000E8C0000}"/>
    <cellStyle name="Heading 1" xfId="1524" builtinId="16" customBuiltin="1"/>
    <cellStyle name="Heading 1 2" xfId="1525" xr:uid="{00000000-0005-0000-0000-0000108C0000}"/>
    <cellStyle name="Heading 1 2 2" xfId="4028" xr:uid="{00000000-0005-0000-0000-0000118C0000}"/>
    <cellStyle name="Heading 1 2 3" xfId="2985" xr:uid="{00000000-0005-0000-0000-0000128C0000}"/>
    <cellStyle name="Heading 1 2 4" xfId="38341" xr:uid="{00000000-0005-0000-0000-0000138C0000}"/>
    <cellStyle name="Heading 1 2_OATT calc" xfId="38342" xr:uid="{00000000-0005-0000-0000-0000148C0000}"/>
    <cellStyle name="Heading 1 3" xfId="1526" xr:uid="{00000000-0005-0000-0000-0000158C0000}"/>
    <cellStyle name="Heading 1 3 2" xfId="1527" xr:uid="{00000000-0005-0000-0000-0000168C0000}"/>
    <cellStyle name="Heading 1 3 2 2" xfId="4007" xr:uid="{00000000-0005-0000-0000-0000178C0000}"/>
    <cellStyle name="Heading 1 3 3" xfId="5585" xr:uid="{00000000-0005-0000-0000-0000188C0000}"/>
    <cellStyle name="Heading 1 3_OATT calc" xfId="38343" xr:uid="{00000000-0005-0000-0000-0000198C0000}"/>
    <cellStyle name="Heading 1 4" xfId="38344" xr:uid="{00000000-0005-0000-0000-00001A8C0000}"/>
    <cellStyle name="Heading 1 5" xfId="38345" xr:uid="{00000000-0005-0000-0000-00001B8C0000}"/>
    <cellStyle name="Heading 2" xfId="1528" builtinId="17" customBuiltin="1"/>
    <cellStyle name="Heading 2 2" xfId="1529" xr:uid="{00000000-0005-0000-0000-00001D8C0000}"/>
    <cellStyle name="Heading 2 2 2" xfId="4044" xr:uid="{00000000-0005-0000-0000-00001E8C0000}"/>
    <cellStyle name="Heading 2 2 3" xfId="2986" xr:uid="{00000000-0005-0000-0000-00001F8C0000}"/>
    <cellStyle name="Heading 2 2 4" xfId="38346" xr:uid="{00000000-0005-0000-0000-0000208C0000}"/>
    <cellStyle name="Heading 2 2_OATT calc" xfId="38347" xr:uid="{00000000-0005-0000-0000-0000218C0000}"/>
    <cellStyle name="Heading 2 3" xfId="1530" xr:uid="{00000000-0005-0000-0000-0000228C0000}"/>
    <cellStyle name="Heading 2 3 2" xfId="1531" xr:uid="{00000000-0005-0000-0000-0000238C0000}"/>
    <cellStyle name="Heading 2 3 2 2" xfId="4152" xr:uid="{00000000-0005-0000-0000-0000248C0000}"/>
    <cellStyle name="Heading 2 3 3" xfId="5586" xr:uid="{00000000-0005-0000-0000-0000258C0000}"/>
    <cellStyle name="Heading 2 3_OATT calc" xfId="38348" xr:uid="{00000000-0005-0000-0000-0000268C0000}"/>
    <cellStyle name="Heading 2 4" xfId="38349" xr:uid="{00000000-0005-0000-0000-0000278C0000}"/>
    <cellStyle name="Heading 2 5" xfId="38350" xr:uid="{00000000-0005-0000-0000-0000288C0000}"/>
    <cellStyle name="Heading 3" xfId="1532" builtinId="18" customBuiltin="1"/>
    <cellStyle name="Heading 3 2" xfId="1533" xr:uid="{00000000-0005-0000-0000-00002A8C0000}"/>
    <cellStyle name="Heading 3 2 2" xfId="4038" xr:uid="{00000000-0005-0000-0000-00002B8C0000}"/>
    <cellStyle name="Heading 3 2 3" xfId="4202" xr:uid="{00000000-0005-0000-0000-00002C8C0000}"/>
    <cellStyle name="Heading 3 2 4" xfId="2987" xr:uid="{00000000-0005-0000-0000-00002D8C0000}"/>
    <cellStyle name="Heading 3 2_OATT calc" xfId="38351" xr:uid="{00000000-0005-0000-0000-00002E8C0000}"/>
    <cellStyle name="Heading 3 3" xfId="1534" xr:uid="{00000000-0005-0000-0000-00002F8C0000}"/>
    <cellStyle name="Heading 3 3 2" xfId="1535" xr:uid="{00000000-0005-0000-0000-0000308C0000}"/>
    <cellStyle name="Heading 3 3 2 2" xfId="4032" xr:uid="{00000000-0005-0000-0000-0000318C0000}"/>
    <cellStyle name="Heading 3 3 3" xfId="5111" xr:uid="{00000000-0005-0000-0000-0000328C0000}"/>
    <cellStyle name="Heading 3 3 4" xfId="5587" xr:uid="{00000000-0005-0000-0000-0000338C0000}"/>
    <cellStyle name="Heading 3 3_OATT calc" xfId="38352" xr:uid="{00000000-0005-0000-0000-0000348C0000}"/>
    <cellStyle name="Heading 3 4" xfId="4189" xr:uid="{00000000-0005-0000-0000-0000358C0000}"/>
    <cellStyle name="Heading 3 5" xfId="4020" xr:uid="{00000000-0005-0000-0000-0000368C0000}"/>
    <cellStyle name="Heading 3 6" xfId="4049" xr:uid="{00000000-0005-0000-0000-0000378C0000}"/>
    <cellStyle name="Heading 3 7" xfId="4068" xr:uid="{00000000-0005-0000-0000-0000388C0000}"/>
    <cellStyle name="Heading 3 8" xfId="4002" xr:uid="{00000000-0005-0000-0000-0000398C0000}"/>
    <cellStyle name="Heading 4" xfId="1536" builtinId="19" customBuiltin="1"/>
    <cellStyle name="Heading 4 2" xfId="1537" xr:uid="{00000000-0005-0000-0000-00003B8C0000}"/>
    <cellStyle name="Heading 4 2 2" xfId="4058" xr:uid="{00000000-0005-0000-0000-00003C8C0000}"/>
    <cellStyle name="Heading 4 2 3" xfId="2988" xr:uid="{00000000-0005-0000-0000-00003D8C0000}"/>
    <cellStyle name="Heading 4 2 4" xfId="38353" xr:uid="{00000000-0005-0000-0000-00003E8C0000}"/>
    <cellStyle name="Heading 4 2_OATT calc" xfId="38354" xr:uid="{00000000-0005-0000-0000-00003F8C0000}"/>
    <cellStyle name="Heading 4 3" xfId="1538" xr:uid="{00000000-0005-0000-0000-0000408C0000}"/>
    <cellStyle name="Heading 4 3 2" xfId="1539" xr:uid="{00000000-0005-0000-0000-0000418C0000}"/>
    <cellStyle name="Heading 4 3 2 2" xfId="4070" xr:uid="{00000000-0005-0000-0000-0000428C0000}"/>
    <cellStyle name="Heading 4 3 3" xfId="5588" xr:uid="{00000000-0005-0000-0000-0000438C0000}"/>
    <cellStyle name="Heading 4 3_OATT calc" xfId="38355" xr:uid="{00000000-0005-0000-0000-0000448C0000}"/>
    <cellStyle name="Heading 4 4" xfId="38356" xr:uid="{00000000-0005-0000-0000-0000458C0000}"/>
    <cellStyle name="Heading 4 5" xfId="38357" xr:uid="{00000000-0005-0000-0000-0000468C0000}"/>
    <cellStyle name="Hyperlink 2" xfId="1540" xr:uid="{00000000-0005-0000-0000-0000478C0000}"/>
    <cellStyle name="Input" xfId="1541" builtinId="20" customBuiltin="1"/>
    <cellStyle name="Input 2" xfId="1542" xr:uid="{00000000-0005-0000-0000-0000498C0000}"/>
    <cellStyle name="Input 2 2" xfId="4059" xr:uid="{00000000-0005-0000-0000-00004A8C0000}"/>
    <cellStyle name="Input 2 3" xfId="2989" xr:uid="{00000000-0005-0000-0000-00004B8C0000}"/>
    <cellStyle name="Input 2 4" xfId="38358" xr:uid="{00000000-0005-0000-0000-00004C8C0000}"/>
    <cellStyle name="Input 2_OATT calc" xfId="38359" xr:uid="{00000000-0005-0000-0000-00004D8C0000}"/>
    <cellStyle name="Input 3" xfId="1543" xr:uid="{00000000-0005-0000-0000-00004E8C0000}"/>
    <cellStyle name="Input 3 2" xfId="1544" xr:uid="{00000000-0005-0000-0000-00004F8C0000}"/>
    <cellStyle name="Input 3 2 2" xfId="4048" xr:uid="{00000000-0005-0000-0000-0000508C0000}"/>
    <cellStyle name="Input 3 3" xfId="5589" xr:uid="{00000000-0005-0000-0000-0000518C0000}"/>
    <cellStyle name="Input 3_OATT calc" xfId="38360" xr:uid="{00000000-0005-0000-0000-0000528C0000}"/>
    <cellStyle name="Input 4" xfId="38361" xr:uid="{00000000-0005-0000-0000-0000538C0000}"/>
    <cellStyle name="Input 5" xfId="38362" xr:uid="{00000000-0005-0000-0000-0000548C0000}"/>
    <cellStyle name="Lines" xfId="1545" xr:uid="{00000000-0005-0000-0000-0000558C0000}"/>
    <cellStyle name="Linked Cell" xfId="1546" builtinId="24" customBuiltin="1"/>
    <cellStyle name="Linked Cell 2" xfId="1547" xr:uid="{00000000-0005-0000-0000-0000578C0000}"/>
    <cellStyle name="Linked Cell 2 2" xfId="4160" xr:uid="{00000000-0005-0000-0000-0000588C0000}"/>
    <cellStyle name="Linked Cell 2 3" xfId="2990" xr:uid="{00000000-0005-0000-0000-0000598C0000}"/>
    <cellStyle name="Linked Cell 2 4" xfId="38363" xr:uid="{00000000-0005-0000-0000-00005A8C0000}"/>
    <cellStyle name="Linked Cell 2_OATT calc" xfId="38364" xr:uid="{00000000-0005-0000-0000-00005B8C0000}"/>
    <cellStyle name="Linked Cell 3" xfId="1548" xr:uid="{00000000-0005-0000-0000-00005C8C0000}"/>
    <cellStyle name="Linked Cell 3 2" xfId="1549" xr:uid="{00000000-0005-0000-0000-00005D8C0000}"/>
    <cellStyle name="Linked Cell 3 2 2" xfId="4027" xr:uid="{00000000-0005-0000-0000-00005E8C0000}"/>
    <cellStyle name="Linked Cell 3 3" xfId="5590" xr:uid="{00000000-0005-0000-0000-00005F8C0000}"/>
    <cellStyle name="Linked Cell 3_OATT calc" xfId="38365" xr:uid="{00000000-0005-0000-0000-0000608C0000}"/>
    <cellStyle name="Linked Cell 4" xfId="38366" xr:uid="{00000000-0005-0000-0000-0000618C0000}"/>
    <cellStyle name="Linked Cell 5" xfId="38367" xr:uid="{00000000-0005-0000-0000-0000628C0000}"/>
    <cellStyle name="Neutral" xfId="1550" builtinId="28" customBuiltin="1"/>
    <cellStyle name="Neutral 2" xfId="1551" xr:uid="{00000000-0005-0000-0000-0000648C0000}"/>
    <cellStyle name="Neutral 2 2" xfId="4098" xr:uid="{00000000-0005-0000-0000-0000658C0000}"/>
    <cellStyle name="Neutral 2 3" xfId="2991" xr:uid="{00000000-0005-0000-0000-0000668C0000}"/>
    <cellStyle name="Neutral 2 4" xfId="38368" xr:uid="{00000000-0005-0000-0000-0000678C0000}"/>
    <cellStyle name="Neutral 2_OATT calc" xfId="38369" xr:uid="{00000000-0005-0000-0000-0000688C0000}"/>
    <cellStyle name="Neutral 3" xfId="1552" xr:uid="{00000000-0005-0000-0000-0000698C0000}"/>
    <cellStyle name="Neutral 3 2" xfId="1553" xr:uid="{00000000-0005-0000-0000-00006A8C0000}"/>
    <cellStyle name="Neutral 3 2 2" xfId="4155" xr:uid="{00000000-0005-0000-0000-00006B8C0000}"/>
    <cellStyle name="Neutral 3 3" xfId="5591" xr:uid="{00000000-0005-0000-0000-00006C8C0000}"/>
    <cellStyle name="Neutral 3_OATT calc" xfId="38370" xr:uid="{00000000-0005-0000-0000-00006D8C0000}"/>
    <cellStyle name="Neutral 4" xfId="38371" xr:uid="{00000000-0005-0000-0000-00006E8C0000}"/>
    <cellStyle name="Neutral 5" xfId="38372" xr:uid="{00000000-0005-0000-0000-00006F8C0000}"/>
    <cellStyle name="Normal" xfId="0" builtinId="0"/>
    <cellStyle name="Normal 10" xfId="1554" xr:uid="{00000000-0005-0000-0000-0000718C0000}"/>
    <cellStyle name="Normal 10 2" xfId="4209" xr:uid="{00000000-0005-0000-0000-0000728C0000}"/>
    <cellStyle name="Normal 10 2 2" xfId="38373" xr:uid="{00000000-0005-0000-0000-0000738C0000}"/>
    <cellStyle name="Normal 10 3" xfId="4207" xr:uid="{00000000-0005-0000-0000-0000748C0000}"/>
    <cellStyle name="Normal 10 3 2" xfId="38374" xr:uid="{00000000-0005-0000-0000-0000758C0000}"/>
    <cellStyle name="Normal 10 4" xfId="4224" xr:uid="{00000000-0005-0000-0000-0000768C0000}"/>
    <cellStyle name="Normal 10 4 2" xfId="38375" xr:uid="{00000000-0005-0000-0000-0000778C0000}"/>
    <cellStyle name="Normal 10 4 2 2" xfId="38376" xr:uid="{00000000-0005-0000-0000-0000788C0000}"/>
    <cellStyle name="Normal 10 4 2 3" xfId="38377" xr:uid="{00000000-0005-0000-0000-0000798C0000}"/>
    <cellStyle name="Normal 10 4 2_OATT calc" xfId="38378" xr:uid="{00000000-0005-0000-0000-00007A8C0000}"/>
    <cellStyle name="Normal 10 4 3" xfId="38379" xr:uid="{00000000-0005-0000-0000-00007B8C0000}"/>
    <cellStyle name="Normal 10 4 4" xfId="38380" xr:uid="{00000000-0005-0000-0000-00007C8C0000}"/>
    <cellStyle name="Normal 10 4_OATT calc" xfId="38381" xr:uid="{00000000-0005-0000-0000-00007D8C0000}"/>
    <cellStyle name="Normal 10 5" xfId="5605" xr:uid="{00000000-0005-0000-0000-00007E8C0000}"/>
    <cellStyle name="Normal 10 5 2" xfId="38382" xr:uid="{00000000-0005-0000-0000-00007F8C0000}"/>
    <cellStyle name="Normal 10 6" xfId="3495" xr:uid="{00000000-0005-0000-0000-0000808C0000}"/>
    <cellStyle name="Normal 10_OATT calc" xfId="38383" xr:uid="{00000000-0005-0000-0000-0000818C0000}"/>
    <cellStyle name="Normal 11" xfId="1555" xr:uid="{00000000-0005-0000-0000-0000828C0000}"/>
    <cellStyle name="Normal 11 10" xfId="38384" xr:uid="{00000000-0005-0000-0000-0000838C0000}"/>
    <cellStyle name="Normal 11 11" xfId="38385" xr:uid="{00000000-0005-0000-0000-0000848C0000}"/>
    <cellStyle name="Normal 11 2" xfId="1556" xr:uid="{00000000-0005-0000-0000-0000858C0000}"/>
    <cellStyle name="Normal 11 2 10" xfId="38386" xr:uid="{00000000-0005-0000-0000-0000868C0000}"/>
    <cellStyle name="Normal 11 2 11" xfId="38387" xr:uid="{00000000-0005-0000-0000-0000878C0000}"/>
    <cellStyle name="Normal 11 2 2" xfId="1557" xr:uid="{00000000-0005-0000-0000-0000888C0000}"/>
    <cellStyle name="Normal 11 2 2 2" xfId="4159" xr:uid="{00000000-0005-0000-0000-0000898C0000}"/>
    <cellStyle name="Normal 11 2 2 2 2" xfId="38388" xr:uid="{00000000-0005-0000-0000-00008A8C0000}"/>
    <cellStyle name="Normal 11 2 2 2 3" xfId="38389" xr:uid="{00000000-0005-0000-0000-00008B8C0000}"/>
    <cellStyle name="Normal 11 2 2 2_OATT calc" xfId="38390" xr:uid="{00000000-0005-0000-0000-00008C8C0000}"/>
    <cellStyle name="Normal 11 2 2 3" xfId="38391" xr:uid="{00000000-0005-0000-0000-00008D8C0000}"/>
    <cellStyle name="Normal 11 2 2 4" xfId="38392" xr:uid="{00000000-0005-0000-0000-00008E8C0000}"/>
    <cellStyle name="Normal 11 2 2 5" xfId="38393" xr:uid="{00000000-0005-0000-0000-00008F8C0000}"/>
    <cellStyle name="Normal 11 2 2_OATT calc" xfId="38394" xr:uid="{00000000-0005-0000-0000-0000908C0000}"/>
    <cellStyle name="Normal 11 2 3" xfId="5110" xr:uid="{00000000-0005-0000-0000-0000918C0000}"/>
    <cellStyle name="Normal 11 2 3 2" xfId="38395" xr:uid="{00000000-0005-0000-0000-0000928C0000}"/>
    <cellStyle name="Normal 11 2 3 2 2" xfId="38396" xr:uid="{00000000-0005-0000-0000-0000938C0000}"/>
    <cellStyle name="Normal 11 2 3 2 3" xfId="38397" xr:uid="{00000000-0005-0000-0000-0000948C0000}"/>
    <cellStyle name="Normal 11 2 3 2_OATT calc" xfId="38398" xr:uid="{00000000-0005-0000-0000-0000958C0000}"/>
    <cellStyle name="Normal 11 2 3 3" xfId="38399" xr:uid="{00000000-0005-0000-0000-0000968C0000}"/>
    <cellStyle name="Normal 11 2 3 4" xfId="38400" xr:uid="{00000000-0005-0000-0000-0000978C0000}"/>
    <cellStyle name="Normal 11 2 3_OATT calc" xfId="38401" xr:uid="{00000000-0005-0000-0000-0000988C0000}"/>
    <cellStyle name="Normal 11 2 4" xfId="4046" xr:uid="{00000000-0005-0000-0000-0000998C0000}"/>
    <cellStyle name="Normal 11 2 4 2" xfId="38402" xr:uid="{00000000-0005-0000-0000-00009A8C0000}"/>
    <cellStyle name="Normal 11 2 4 3" xfId="38403" xr:uid="{00000000-0005-0000-0000-00009B8C0000}"/>
    <cellStyle name="Normal 11 2 4_OATT calc" xfId="38404" xr:uid="{00000000-0005-0000-0000-00009C8C0000}"/>
    <cellStyle name="Normal 11 2 5" xfId="38405" xr:uid="{00000000-0005-0000-0000-00009D8C0000}"/>
    <cellStyle name="Normal 11 2 6" xfId="38406" xr:uid="{00000000-0005-0000-0000-00009E8C0000}"/>
    <cellStyle name="Normal 11 2 7" xfId="38407" xr:uid="{00000000-0005-0000-0000-00009F8C0000}"/>
    <cellStyle name="Normal 11 2 8" xfId="38408" xr:uid="{00000000-0005-0000-0000-0000A08C0000}"/>
    <cellStyle name="Normal 11 2 9" xfId="38409" xr:uid="{00000000-0005-0000-0000-0000A18C0000}"/>
    <cellStyle name="Normal 11 2_OATT calc" xfId="38410" xr:uid="{00000000-0005-0000-0000-0000A28C0000}"/>
    <cellStyle name="Normal 11 3" xfId="1558" xr:uid="{00000000-0005-0000-0000-0000A38C0000}"/>
    <cellStyle name="Normal 11 3 2" xfId="5069" xr:uid="{00000000-0005-0000-0000-0000A48C0000}"/>
    <cellStyle name="Normal 11 3 2 2" xfId="38411" xr:uid="{00000000-0005-0000-0000-0000A58C0000}"/>
    <cellStyle name="Normal 11 3 2 3" xfId="38412" xr:uid="{00000000-0005-0000-0000-0000A68C0000}"/>
    <cellStyle name="Normal 11 3 2_OATT calc" xfId="38413" xr:uid="{00000000-0005-0000-0000-0000A78C0000}"/>
    <cellStyle name="Normal 11 3 3" xfId="38414" xr:uid="{00000000-0005-0000-0000-0000A88C0000}"/>
    <cellStyle name="Normal 11 3 4" xfId="38415" xr:uid="{00000000-0005-0000-0000-0000A98C0000}"/>
    <cellStyle name="Normal 11 3 5" xfId="38416" xr:uid="{00000000-0005-0000-0000-0000AA8C0000}"/>
    <cellStyle name="Normal 11 3_OATT calc" xfId="38417" xr:uid="{00000000-0005-0000-0000-0000AB8C0000}"/>
    <cellStyle name="Normal 11 4" xfId="1559" xr:uid="{00000000-0005-0000-0000-0000AC8C0000}"/>
    <cellStyle name="Normal 11 4 2" xfId="5611" xr:uid="{00000000-0005-0000-0000-0000AD8C0000}"/>
    <cellStyle name="Normal 11 4 2 2" xfId="38418" xr:uid="{00000000-0005-0000-0000-0000AE8C0000}"/>
    <cellStyle name="Normal 11 4 2 3" xfId="38419" xr:uid="{00000000-0005-0000-0000-0000AF8C0000}"/>
    <cellStyle name="Normal 11 4 2_OATT calc" xfId="38420" xr:uid="{00000000-0005-0000-0000-0000B08C0000}"/>
    <cellStyle name="Normal 11 4 3" xfId="38421" xr:uid="{00000000-0005-0000-0000-0000B18C0000}"/>
    <cellStyle name="Normal 11 4 4" xfId="38422" xr:uid="{00000000-0005-0000-0000-0000B28C0000}"/>
    <cellStyle name="Normal 11 4_OATT calc" xfId="38423" xr:uid="{00000000-0005-0000-0000-0000B38C0000}"/>
    <cellStyle name="Normal 11 5" xfId="38424" xr:uid="{00000000-0005-0000-0000-0000B48C0000}"/>
    <cellStyle name="Normal 11 5 2" xfId="38425" xr:uid="{00000000-0005-0000-0000-0000B58C0000}"/>
    <cellStyle name="Normal 11 5 3" xfId="38426" xr:uid="{00000000-0005-0000-0000-0000B68C0000}"/>
    <cellStyle name="Normal 11 5_OATT calc" xfId="38427" xr:uid="{00000000-0005-0000-0000-0000B78C0000}"/>
    <cellStyle name="Normal 11 6" xfId="38428" xr:uid="{00000000-0005-0000-0000-0000B88C0000}"/>
    <cellStyle name="Normal 11 7" xfId="38429" xr:uid="{00000000-0005-0000-0000-0000B98C0000}"/>
    <cellStyle name="Normal 11 8" xfId="38430" xr:uid="{00000000-0005-0000-0000-0000BA8C0000}"/>
    <cellStyle name="Normal 11 9" xfId="38431" xr:uid="{00000000-0005-0000-0000-0000BB8C0000}"/>
    <cellStyle name="Normal 11_OATT calc" xfId="38432" xr:uid="{00000000-0005-0000-0000-0000BC8C0000}"/>
    <cellStyle name="Normal 12" xfId="1560" xr:uid="{00000000-0005-0000-0000-0000BD8C0000}"/>
    <cellStyle name="Normal 12 10" xfId="38433" xr:uid="{00000000-0005-0000-0000-0000BE8C0000}"/>
    <cellStyle name="Normal 12 11" xfId="38434" xr:uid="{00000000-0005-0000-0000-0000BF8C0000}"/>
    <cellStyle name="Normal 12 12" xfId="38435" xr:uid="{00000000-0005-0000-0000-0000C08C0000}"/>
    <cellStyle name="Normal 12 2" xfId="1561" xr:uid="{00000000-0005-0000-0000-0000C18C0000}"/>
    <cellStyle name="Normal 12 2 2" xfId="1562" xr:uid="{00000000-0005-0000-0000-0000C28C0000}"/>
    <cellStyle name="Normal 12 2 3" xfId="4084" xr:uid="{00000000-0005-0000-0000-0000C38C0000}"/>
    <cellStyle name="Normal 12 3" xfId="4148" xr:uid="{00000000-0005-0000-0000-0000C48C0000}"/>
    <cellStyle name="Normal 12 3 2" xfId="38436" xr:uid="{00000000-0005-0000-0000-0000C58C0000}"/>
    <cellStyle name="Normal 12 3 2 2" xfId="38437" xr:uid="{00000000-0005-0000-0000-0000C68C0000}"/>
    <cellStyle name="Normal 12 3 2 3" xfId="38438" xr:uid="{00000000-0005-0000-0000-0000C78C0000}"/>
    <cellStyle name="Normal 12 3 2_OATT calc" xfId="38439" xr:uid="{00000000-0005-0000-0000-0000C88C0000}"/>
    <cellStyle name="Normal 12 3 3" xfId="38440" xr:uid="{00000000-0005-0000-0000-0000C98C0000}"/>
    <cellStyle name="Normal 12 3 4" xfId="38441" xr:uid="{00000000-0005-0000-0000-0000CA8C0000}"/>
    <cellStyle name="Normal 12 3_OATT calc" xfId="38442" xr:uid="{00000000-0005-0000-0000-0000CB8C0000}"/>
    <cellStyle name="Normal 12 4" xfId="4190" xr:uid="{00000000-0005-0000-0000-0000CC8C0000}"/>
    <cellStyle name="Normal 12 4 2" xfId="38443" xr:uid="{00000000-0005-0000-0000-0000CD8C0000}"/>
    <cellStyle name="Normal 12 4 2 2" xfId="38444" xr:uid="{00000000-0005-0000-0000-0000CE8C0000}"/>
    <cellStyle name="Normal 12 4 2 3" xfId="38445" xr:uid="{00000000-0005-0000-0000-0000CF8C0000}"/>
    <cellStyle name="Normal 12 4 2_OATT calc" xfId="38446" xr:uid="{00000000-0005-0000-0000-0000D08C0000}"/>
    <cellStyle name="Normal 12 4 3" xfId="38447" xr:uid="{00000000-0005-0000-0000-0000D18C0000}"/>
    <cellStyle name="Normal 12 4 4" xfId="38448" xr:uid="{00000000-0005-0000-0000-0000D28C0000}"/>
    <cellStyle name="Normal 12 4_OATT calc" xfId="38449" xr:uid="{00000000-0005-0000-0000-0000D38C0000}"/>
    <cellStyle name="Normal 12 5" xfId="4225" xr:uid="{00000000-0005-0000-0000-0000D48C0000}"/>
    <cellStyle name="Normal 12 5 2" xfId="38450" xr:uid="{00000000-0005-0000-0000-0000D58C0000}"/>
    <cellStyle name="Normal 12 5 2 2" xfId="38451" xr:uid="{00000000-0005-0000-0000-0000D68C0000}"/>
    <cellStyle name="Normal 12 5 2 3" xfId="38452" xr:uid="{00000000-0005-0000-0000-0000D78C0000}"/>
    <cellStyle name="Normal 12 5 2_OATT calc" xfId="38453" xr:uid="{00000000-0005-0000-0000-0000D88C0000}"/>
    <cellStyle name="Normal 12 5 3" xfId="38454" xr:uid="{00000000-0005-0000-0000-0000D98C0000}"/>
    <cellStyle name="Normal 12 5 4" xfId="38455" xr:uid="{00000000-0005-0000-0000-0000DA8C0000}"/>
    <cellStyle name="Normal 12 5_OATT calc" xfId="38456" xr:uid="{00000000-0005-0000-0000-0000DB8C0000}"/>
    <cellStyle name="Normal 12 6" xfId="38457" xr:uid="{00000000-0005-0000-0000-0000DC8C0000}"/>
    <cellStyle name="Normal 12 6 2" xfId="38458" xr:uid="{00000000-0005-0000-0000-0000DD8C0000}"/>
    <cellStyle name="Normal 12 6 3" xfId="38459" xr:uid="{00000000-0005-0000-0000-0000DE8C0000}"/>
    <cellStyle name="Normal 12 6_OATT calc" xfId="38460" xr:uid="{00000000-0005-0000-0000-0000DF8C0000}"/>
    <cellStyle name="Normal 12 7" xfId="38461" xr:uid="{00000000-0005-0000-0000-0000E08C0000}"/>
    <cellStyle name="Normal 12 8" xfId="38462" xr:uid="{00000000-0005-0000-0000-0000E18C0000}"/>
    <cellStyle name="Normal 12 9" xfId="38463" xr:uid="{00000000-0005-0000-0000-0000E28C0000}"/>
    <cellStyle name="Normal 12_OATT calc" xfId="38464" xr:uid="{00000000-0005-0000-0000-0000E38C0000}"/>
    <cellStyle name="Normal 13" xfId="1563" xr:uid="{00000000-0005-0000-0000-0000E48C0000}"/>
    <cellStyle name="Normal 13 2" xfId="1564" xr:uid="{00000000-0005-0000-0000-0000E58C0000}"/>
    <cellStyle name="Normal 13 2 2" xfId="38465" xr:uid="{00000000-0005-0000-0000-0000E68C0000}"/>
    <cellStyle name="Normal 13 2 3" xfId="38466" xr:uid="{00000000-0005-0000-0000-0000E78C0000}"/>
    <cellStyle name="Normal 13 2_OATT calc" xfId="38467" xr:uid="{00000000-0005-0000-0000-0000E88C0000}"/>
    <cellStyle name="Normal 13 3" xfId="1565" xr:uid="{00000000-0005-0000-0000-0000E98C0000}"/>
    <cellStyle name="Normal 13 4" xfId="38468" xr:uid="{00000000-0005-0000-0000-0000EA8C0000}"/>
    <cellStyle name="Normal 13_OATT calc" xfId="38469" xr:uid="{00000000-0005-0000-0000-0000EB8C0000}"/>
    <cellStyle name="Normal 14" xfId="1566" xr:uid="{00000000-0005-0000-0000-0000EC8C0000}"/>
    <cellStyle name="Normal 14 2" xfId="6049" xr:uid="{00000000-0005-0000-0000-0000ED8C0000}"/>
    <cellStyle name="Normal 14 3" xfId="5115" xr:uid="{00000000-0005-0000-0000-0000EE8C0000}"/>
    <cellStyle name="Normal 14_OATT calc" xfId="38470" xr:uid="{00000000-0005-0000-0000-0000EF8C0000}"/>
    <cellStyle name="Normal 15" xfId="5118" xr:uid="{00000000-0005-0000-0000-0000F08C0000}"/>
    <cellStyle name="Normal 16" xfId="5120" xr:uid="{00000000-0005-0000-0000-0000F18C0000}"/>
    <cellStyle name="Normal 16 2" xfId="38471" xr:uid="{00000000-0005-0000-0000-0000F28C0000}"/>
    <cellStyle name="Normal 16 3" xfId="38472" xr:uid="{00000000-0005-0000-0000-0000F38C0000}"/>
    <cellStyle name="Normal 17" xfId="5280" xr:uid="{00000000-0005-0000-0000-0000F48C0000}"/>
    <cellStyle name="Normal 17 2" xfId="38473" xr:uid="{00000000-0005-0000-0000-0000F58C0000}"/>
    <cellStyle name="Normal 18" xfId="6055" xr:uid="{00000000-0005-0000-0000-0000F68C0000}"/>
    <cellStyle name="Normal 18 2" xfId="55170" xr:uid="{00000000-0005-0000-0000-0000F78C0000}"/>
    <cellStyle name="Normal 19" xfId="38474" xr:uid="{00000000-0005-0000-0000-0000F88C0000}"/>
    <cellStyle name="Normal 2" xfId="1567" xr:uid="{00000000-0005-0000-0000-0000F98C0000}"/>
    <cellStyle name="Normal 2 10" xfId="3476" xr:uid="{00000000-0005-0000-0000-0000FA8C0000}"/>
    <cellStyle name="Normal 2 10 10" xfId="5083" xr:uid="{00000000-0005-0000-0000-0000FB8C0000}"/>
    <cellStyle name="Normal 2 10 10 2" xfId="38475" xr:uid="{00000000-0005-0000-0000-0000FC8C0000}"/>
    <cellStyle name="Normal 2 10 2" xfId="4219" xr:uid="{00000000-0005-0000-0000-0000FD8C0000}"/>
    <cellStyle name="Normal 2 10 2 2" xfId="38476" xr:uid="{00000000-0005-0000-0000-0000FE8C0000}"/>
    <cellStyle name="Normal 2 10 3" xfId="5596" xr:uid="{00000000-0005-0000-0000-0000FF8C0000}"/>
    <cellStyle name="Normal 2 11" xfId="4063" xr:uid="{00000000-0005-0000-0000-0000008D0000}"/>
    <cellStyle name="Normal 2 11 2" xfId="38477" xr:uid="{00000000-0005-0000-0000-0000018D0000}"/>
    <cellStyle name="Normal 2 11 2 2" xfId="38478" xr:uid="{00000000-0005-0000-0000-0000028D0000}"/>
    <cellStyle name="Normal 2 11 2 3" xfId="38479" xr:uid="{00000000-0005-0000-0000-0000038D0000}"/>
    <cellStyle name="Normal 2 11 2_OATT calc" xfId="38480" xr:uid="{00000000-0005-0000-0000-0000048D0000}"/>
    <cellStyle name="Normal 2 11 3" xfId="38481" xr:uid="{00000000-0005-0000-0000-0000058D0000}"/>
    <cellStyle name="Normal 2 11 4" xfId="38482" xr:uid="{00000000-0005-0000-0000-0000068D0000}"/>
    <cellStyle name="Normal 2 11 5" xfId="38483" xr:uid="{00000000-0005-0000-0000-0000078D0000}"/>
    <cellStyle name="Normal 2 11_OATT calc" xfId="38484" xr:uid="{00000000-0005-0000-0000-0000088D0000}"/>
    <cellStyle name="Normal 2 12" xfId="38485" xr:uid="{00000000-0005-0000-0000-0000098D0000}"/>
    <cellStyle name="Normal 2 12 2" xfId="38486" xr:uid="{00000000-0005-0000-0000-00000A8D0000}"/>
    <cellStyle name="Normal 2 12 2 2" xfId="38487" xr:uid="{00000000-0005-0000-0000-00000B8D0000}"/>
    <cellStyle name="Normal 2 12 2 3" xfId="38488" xr:uid="{00000000-0005-0000-0000-00000C8D0000}"/>
    <cellStyle name="Normal 2 12 2_OATT calc" xfId="38489" xr:uid="{00000000-0005-0000-0000-00000D8D0000}"/>
    <cellStyle name="Normal 2 12 3" xfId="38490" xr:uid="{00000000-0005-0000-0000-00000E8D0000}"/>
    <cellStyle name="Normal 2 12 4" xfId="38491" xr:uid="{00000000-0005-0000-0000-00000F8D0000}"/>
    <cellStyle name="Normal 2 12_OATT calc" xfId="38492" xr:uid="{00000000-0005-0000-0000-0000108D0000}"/>
    <cellStyle name="Normal 2 13" xfId="38493" xr:uid="{00000000-0005-0000-0000-0000118D0000}"/>
    <cellStyle name="Normal 2 14" xfId="38494" xr:uid="{00000000-0005-0000-0000-0000128D0000}"/>
    <cellStyle name="Normal 2 15" xfId="38495" xr:uid="{00000000-0005-0000-0000-0000138D0000}"/>
    <cellStyle name="Normal 2 16" xfId="38496" xr:uid="{00000000-0005-0000-0000-0000148D0000}"/>
    <cellStyle name="Normal 2 17" xfId="38497" xr:uid="{00000000-0005-0000-0000-0000158D0000}"/>
    <cellStyle name="Normal 2 18" xfId="38498" xr:uid="{00000000-0005-0000-0000-0000168D0000}"/>
    <cellStyle name="Normal 2 19" xfId="38499" xr:uid="{00000000-0005-0000-0000-0000178D0000}"/>
    <cellStyle name="Normal 2 2" xfId="1568" xr:uid="{00000000-0005-0000-0000-0000188D0000}"/>
    <cellStyle name="Normal 2 2 2" xfId="1569" xr:uid="{00000000-0005-0000-0000-0000198D0000}"/>
    <cellStyle name="Normal 2 2 2 2" xfId="1570" xr:uid="{00000000-0005-0000-0000-00001A8D0000}"/>
    <cellStyle name="Normal 2 2 2 2 2" xfId="3477" xr:uid="{00000000-0005-0000-0000-00001B8D0000}"/>
    <cellStyle name="Normal 2 2 2 2 2 2" xfId="38500" xr:uid="{00000000-0005-0000-0000-00001C8D0000}"/>
    <cellStyle name="Normal 2 2 2 2 3" xfId="38501" xr:uid="{00000000-0005-0000-0000-00001D8D0000}"/>
    <cellStyle name="Normal 2 2 2 2_OATT calc" xfId="38502" xr:uid="{00000000-0005-0000-0000-00001E8D0000}"/>
    <cellStyle name="Normal 2 2 2 3" xfId="3435" xr:uid="{00000000-0005-0000-0000-00001F8D0000}"/>
    <cellStyle name="Normal 2 2 2 3 2" xfId="38503" xr:uid="{00000000-0005-0000-0000-0000208D0000}"/>
    <cellStyle name="Normal 2 2 2 4" xfId="38504" xr:uid="{00000000-0005-0000-0000-0000218D0000}"/>
    <cellStyle name="Normal 2 2 2_OATT calc" xfId="38505" xr:uid="{00000000-0005-0000-0000-0000228D0000}"/>
    <cellStyle name="Normal 2 2 3" xfId="1571" xr:uid="{00000000-0005-0000-0000-0000238D0000}"/>
    <cellStyle name="Normal 2 2 3 2" xfId="1572" xr:uid="{00000000-0005-0000-0000-0000248D0000}"/>
    <cellStyle name="Normal 2 2 3 2 2" xfId="38506" xr:uid="{00000000-0005-0000-0000-0000258D0000}"/>
    <cellStyle name="Normal 2 2 3 3" xfId="38507" xr:uid="{00000000-0005-0000-0000-0000268D0000}"/>
    <cellStyle name="Normal 2 2 3_OATT calc" xfId="38508" xr:uid="{00000000-0005-0000-0000-0000278D0000}"/>
    <cellStyle name="Normal 2 2 4" xfId="1573" xr:uid="{00000000-0005-0000-0000-0000288D0000}"/>
    <cellStyle name="Normal 2 2 4 2" xfId="1574" xr:uid="{00000000-0005-0000-0000-0000298D0000}"/>
    <cellStyle name="Normal 2 2 4 2 2" xfId="1575" xr:uid="{00000000-0005-0000-0000-00002A8D0000}"/>
    <cellStyle name="Normal 2 2 4 2 2 2" xfId="1576" xr:uid="{00000000-0005-0000-0000-00002B8D0000}"/>
    <cellStyle name="Normal 2 2 4 2 3" xfId="1577" xr:uid="{00000000-0005-0000-0000-00002C8D0000}"/>
    <cellStyle name="Normal 2 2 4 2 3 2" xfId="1578" xr:uid="{00000000-0005-0000-0000-00002D8D0000}"/>
    <cellStyle name="Normal 2 2 4 2 4" xfId="1579" xr:uid="{00000000-0005-0000-0000-00002E8D0000}"/>
    <cellStyle name="Normal 2 2 4 2 4 2" xfId="1580" xr:uid="{00000000-0005-0000-0000-00002F8D0000}"/>
    <cellStyle name="Normal 2 2 4 2 5" xfId="1581" xr:uid="{00000000-0005-0000-0000-0000308D0000}"/>
    <cellStyle name="Normal 2 2 4 3" xfId="1582" xr:uid="{00000000-0005-0000-0000-0000318D0000}"/>
    <cellStyle name="Normal 2 2 4 3 2" xfId="1583" xr:uid="{00000000-0005-0000-0000-0000328D0000}"/>
    <cellStyle name="Normal 2 2 4 3 2 2" xfId="38509" xr:uid="{00000000-0005-0000-0000-0000338D0000}"/>
    <cellStyle name="Normal 2 2 4 3 3" xfId="4022" xr:uid="{00000000-0005-0000-0000-0000348D0000}"/>
    <cellStyle name="Normal 2 2 4 4" xfId="1584" xr:uid="{00000000-0005-0000-0000-0000358D0000}"/>
    <cellStyle name="Normal 2 2 4 4 2" xfId="1585" xr:uid="{00000000-0005-0000-0000-0000368D0000}"/>
    <cellStyle name="Normal 2 2 4 5" xfId="1586" xr:uid="{00000000-0005-0000-0000-0000378D0000}"/>
    <cellStyle name="Normal 2 2 4 5 2" xfId="1587" xr:uid="{00000000-0005-0000-0000-0000388D0000}"/>
    <cellStyle name="Normal 2 2 4 5 2 2" xfId="1588" xr:uid="{00000000-0005-0000-0000-0000398D0000}"/>
    <cellStyle name="Normal 2 2 4 5 3" xfId="1589" xr:uid="{00000000-0005-0000-0000-00003A8D0000}"/>
    <cellStyle name="Normal 2 2 4 5 3 2" xfId="1590" xr:uid="{00000000-0005-0000-0000-00003B8D0000}"/>
    <cellStyle name="Normal 2 2 4 5 3 2 2" xfId="1591" xr:uid="{00000000-0005-0000-0000-00003C8D0000}"/>
    <cellStyle name="Normal 2 2 4 5 3 3" xfId="1592" xr:uid="{00000000-0005-0000-0000-00003D8D0000}"/>
    <cellStyle name="Normal 2 2 4 5 4" xfId="1593" xr:uid="{00000000-0005-0000-0000-00003E8D0000}"/>
    <cellStyle name="Normal 2 2 4 5 4 2" xfId="38510" xr:uid="{00000000-0005-0000-0000-00003F8D0000}"/>
    <cellStyle name="Normal 2 2 4 5 5" xfId="38511" xr:uid="{00000000-0005-0000-0000-0000408D0000}"/>
    <cellStyle name="Normal 2 2 4 6" xfId="1594" xr:uid="{00000000-0005-0000-0000-0000418D0000}"/>
    <cellStyle name="Normal 2 2 4 6 2" xfId="1595" xr:uid="{00000000-0005-0000-0000-0000428D0000}"/>
    <cellStyle name="Normal 2 2 4 7" xfId="1596" xr:uid="{00000000-0005-0000-0000-0000438D0000}"/>
    <cellStyle name="Normal 2 2 4 7 2" xfId="38512" xr:uid="{00000000-0005-0000-0000-0000448D0000}"/>
    <cellStyle name="Normal 2 2 4 8" xfId="38513" xr:uid="{00000000-0005-0000-0000-0000458D0000}"/>
    <cellStyle name="Normal 2 2 4_OATT calc" xfId="38514" xr:uid="{00000000-0005-0000-0000-0000468D0000}"/>
    <cellStyle name="Normal 2 2 5" xfId="1597" xr:uid="{00000000-0005-0000-0000-0000478D0000}"/>
    <cellStyle name="Normal 2 2 5 2" xfId="1598" xr:uid="{00000000-0005-0000-0000-0000488D0000}"/>
    <cellStyle name="Normal 2 2 5_OATT calc" xfId="38515" xr:uid="{00000000-0005-0000-0000-0000498D0000}"/>
    <cellStyle name="Normal 2 2 6" xfId="1599" xr:uid="{00000000-0005-0000-0000-00004A8D0000}"/>
    <cellStyle name="Normal 2 2 6 2" xfId="38516" xr:uid="{00000000-0005-0000-0000-00004B8D0000}"/>
    <cellStyle name="Normal 2 2 7" xfId="38517" xr:uid="{00000000-0005-0000-0000-00004C8D0000}"/>
    <cellStyle name="Normal 2 2 8" xfId="38518" xr:uid="{00000000-0005-0000-0000-00004D8D0000}"/>
    <cellStyle name="Normal 2 2 8 2" xfId="38519" xr:uid="{00000000-0005-0000-0000-00004E8D0000}"/>
    <cellStyle name="Normal 2 2 8 2 2" xfId="38520" xr:uid="{00000000-0005-0000-0000-00004F8D0000}"/>
    <cellStyle name="Normal 2 2 8 2 3" xfId="38521" xr:uid="{00000000-0005-0000-0000-0000508D0000}"/>
    <cellStyle name="Normal 2 2 8 2_OATT calc" xfId="38522" xr:uid="{00000000-0005-0000-0000-0000518D0000}"/>
    <cellStyle name="Normal 2 2 8 3" xfId="38523" xr:uid="{00000000-0005-0000-0000-0000528D0000}"/>
    <cellStyle name="Normal 2 2 8 4" xfId="38524" xr:uid="{00000000-0005-0000-0000-0000538D0000}"/>
    <cellStyle name="Normal 2 2 8_OATT calc" xfId="38525" xr:uid="{00000000-0005-0000-0000-0000548D0000}"/>
    <cellStyle name="Normal 2 2_OATT calc" xfId="38526" xr:uid="{00000000-0005-0000-0000-0000558D0000}"/>
    <cellStyle name="Normal 2 20" xfId="38527" xr:uid="{00000000-0005-0000-0000-0000568D0000}"/>
    <cellStyle name="Normal 2 3" xfId="1600" xr:uid="{00000000-0005-0000-0000-0000578D0000}"/>
    <cellStyle name="Normal 2 3 10" xfId="38528" xr:uid="{00000000-0005-0000-0000-0000588D0000}"/>
    <cellStyle name="Normal 2 3 10 2" xfId="38529" xr:uid="{00000000-0005-0000-0000-0000598D0000}"/>
    <cellStyle name="Normal 2 3 10 2 2" xfId="38530" xr:uid="{00000000-0005-0000-0000-00005A8D0000}"/>
    <cellStyle name="Normal 2 3 10 2 3" xfId="38531" xr:uid="{00000000-0005-0000-0000-00005B8D0000}"/>
    <cellStyle name="Normal 2 3 10 2_OATT calc" xfId="38532" xr:uid="{00000000-0005-0000-0000-00005C8D0000}"/>
    <cellStyle name="Normal 2 3 10 3" xfId="38533" xr:uid="{00000000-0005-0000-0000-00005D8D0000}"/>
    <cellStyle name="Normal 2 3 10 4" xfId="38534" xr:uid="{00000000-0005-0000-0000-00005E8D0000}"/>
    <cellStyle name="Normal 2 3 10_OATT calc" xfId="38535" xr:uid="{00000000-0005-0000-0000-00005F8D0000}"/>
    <cellStyle name="Normal 2 3 11" xfId="38536" xr:uid="{00000000-0005-0000-0000-0000608D0000}"/>
    <cellStyle name="Normal 2 3 12" xfId="38537" xr:uid="{00000000-0005-0000-0000-0000618D0000}"/>
    <cellStyle name="Normal 2 3 13" xfId="38538" xr:uid="{00000000-0005-0000-0000-0000628D0000}"/>
    <cellStyle name="Normal 2 3 14" xfId="38539" xr:uid="{00000000-0005-0000-0000-0000638D0000}"/>
    <cellStyle name="Normal 2 3 15" xfId="38540" xr:uid="{00000000-0005-0000-0000-0000648D0000}"/>
    <cellStyle name="Normal 2 3 16" xfId="38541" xr:uid="{00000000-0005-0000-0000-0000658D0000}"/>
    <cellStyle name="Normal 2 3 17" xfId="38542" xr:uid="{00000000-0005-0000-0000-0000668D0000}"/>
    <cellStyle name="Normal 2 3 2" xfId="1601" xr:uid="{00000000-0005-0000-0000-0000678D0000}"/>
    <cellStyle name="Normal 2 3 2 2" xfId="1602" xr:uid="{00000000-0005-0000-0000-0000688D0000}"/>
    <cellStyle name="Normal 2 3 2 2 2" xfId="3478" xr:uid="{00000000-0005-0000-0000-0000698D0000}"/>
    <cellStyle name="Normal 2 3 2 2 2 2" xfId="38543" xr:uid="{00000000-0005-0000-0000-00006A8D0000}"/>
    <cellStyle name="Normal 2 3 2 2 3" xfId="38544" xr:uid="{00000000-0005-0000-0000-00006B8D0000}"/>
    <cellStyle name="Normal 2 3 2 2_OATT calc" xfId="38545" xr:uid="{00000000-0005-0000-0000-00006C8D0000}"/>
    <cellStyle name="Normal 2 3 2 3" xfId="3437" xr:uid="{00000000-0005-0000-0000-00006D8D0000}"/>
    <cellStyle name="Normal 2 3 2 3 2" xfId="38546" xr:uid="{00000000-0005-0000-0000-00006E8D0000}"/>
    <cellStyle name="Normal 2 3 2 4" xfId="38547" xr:uid="{00000000-0005-0000-0000-00006F8D0000}"/>
    <cellStyle name="Normal 2 3 2_OATT calc" xfId="38548" xr:uid="{00000000-0005-0000-0000-0000708D0000}"/>
    <cellStyle name="Normal 2 3 3" xfId="1603" xr:uid="{00000000-0005-0000-0000-0000718D0000}"/>
    <cellStyle name="Normal 2 3 3 10" xfId="38549" xr:uid="{00000000-0005-0000-0000-0000728D0000}"/>
    <cellStyle name="Normal 2 3 3 11" xfId="38550" xr:uid="{00000000-0005-0000-0000-0000738D0000}"/>
    <cellStyle name="Normal 2 3 3 12" xfId="38551" xr:uid="{00000000-0005-0000-0000-0000748D0000}"/>
    <cellStyle name="Normal 2 3 3 13" xfId="38552" xr:uid="{00000000-0005-0000-0000-0000758D0000}"/>
    <cellStyle name="Normal 2 3 3 14" xfId="38553" xr:uid="{00000000-0005-0000-0000-0000768D0000}"/>
    <cellStyle name="Normal 2 3 3 15" xfId="38554" xr:uid="{00000000-0005-0000-0000-0000778D0000}"/>
    <cellStyle name="Normal 2 3 3 2" xfId="3221" xr:uid="{00000000-0005-0000-0000-0000788D0000}"/>
    <cellStyle name="Normal 2 3 3 2 10" xfId="38555" xr:uid="{00000000-0005-0000-0000-0000798D0000}"/>
    <cellStyle name="Normal 2 3 3 2 11" xfId="38556" xr:uid="{00000000-0005-0000-0000-00007A8D0000}"/>
    <cellStyle name="Normal 2 3 3 2 12" xfId="38557" xr:uid="{00000000-0005-0000-0000-00007B8D0000}"/>
    <cellStyle name="Normal 2 3 3 2 13" xfId="38558" xr:uid="{00000000-0005-0000-0000-00007C8D0000}"/>
    <cellStyle name="Normal 2 3 3 2 14" xfId="38559" xr:uid="{00000000-0005-0000-0000-00007D8D0000}"/>
    <cellStyle name="Normal 2 3 3 2 15" xfId="38560" xr:uid="{00000000-0005-0000-0000-00007E8D0000}"/>
    <cellStyle name="Normal 2 3 3 2 2" xfId="3479" xr:uid="{00000000-0005-0000-0000-00007F8D0000}"/>
    <cellStyle name="Normal 2 3 3 2 2 2" xfId="5078" xr:uid="{00000000-0005-0000-0000-0000808D0000}"/>
    <cellStyle name="Normal 2 3 3 2 2 2 2" xfId="38561" xr:uid="{00000000-0005-0000-0000-0000818D0000}"/>
    <cellStyle name="Normal 2 3 3 2 2 3" xfId="5597" xr:uid="{00000000-0005-0000-0000-0000828D0000}"/>
    <cellStyle name="Normal 2 3 3 2 2 3 2" xfId="38562" xr:uid="{00000000-0005-0000-0000-0000838D0000}"/>
    <cellStyle name="Normal 2 3 3 2 2 4" xfId="38563" xr:uid="{00000000-0005-0000-0000-0000848D0000}"/>
    <cellStyle name="Normal 2 3 3 2 3" xfId="3806" xr:uid="{00000000-0005-0000-0000-0000858D0000}"/>
    <cellStyle name="Normal 2 3 3 2 3 10" xfId="38564" xr:uid="{00000000-0005-0000-0000-0000868D0000}"/>
    <cellStyle name="Normal 2 3 3 2 3 11" xfId="38565" xr:uid="{00000000-0005-0000-0000-0000878D0000}"/>
    <cellStyle name="Normal 2 3 3 2 3 2" xfId="4907" xr:uid="{00000000-0005-0000-0000-0000888D0000}"/>
    <cellStyle name="Normal 2 3 3 2 3 2 10" xfId="38566" xr:uid="{00000000-0005-0000-0000-0000898D0000}"/>
    <cellStyle name="Normal 2 3 3 2 3 2 11" xfId="38567" xr:uid="{00000000-0005-0000-0000-00008A8D0000}"/>
    <cellStyle name="Normal 2 3 3 2 3 2 2" xfId="38568" xr:uid="{00000000-0005-0000-0000-00008B8D0000}"/>
    <cellStyle name="Normal 2 3 3 2 3 2 2 2" xfId="38569" xr:uid="{00000000-0005-0000-0000-00008C8D0000}"/>
    <cellStyle name="Normal 2 3 3 2 3 2 2 2 2" xfId="38570" xr:uid="{00000000-0005-0000-0000-00008D8D0000}"/>
    <cellStyle name="Normal 2 3 3 2 3 2 2 2 3" xfId="38571" xr:uid="{00000000-0005-0000-0000-00008E8D0000}"/>
    <cellStyle name="Normal 2 3 3 2 3 2 2 2_OATT calc" xfId="38572" xr:uid="{00000000-0005-0000-0000-00008F8D0000}"/>
    <cellStyle name="Normal 2 3 3 2 3 2 2 3" xfId="38573" xr:uid="{00000000-0005-0000-0000-0000908D0000}"/>
    <cellStyle name="Normal 2 3 3 2 3 2 2 4" xfId="38574" xr:uid="{00000000-0005-0000-0000-0000918D0000}"/>
    <cellStyle name="Normal 2 3 3 2 3 2 2 5" xfId="38575" xr:uid="{00000000-0005-0000-0000-0000928D0000}"/>
    <cellStyle name="Normal 2 3 3 2 3 2 2_OATT calc" xfId="38576" xr:uid="{00000000-0005-0000-0000-0000938D0000}"/>
    <cellStyle name="Normal 2 3 3 2 3 2 3" xfId="38577" xr:uid="{00000000-0005-0000-0000-0000948D0000}"/>
    <cellStyle name="Normal 2 3 3 2 3 2 3 2" xfId="38578" xr:uid="{00000000-0005-0000-0000-0000958D0000}"/>
    <cellStyle name="Normal 2 3 3 2 3 2 3 2 2" xfId="38579" xr:uid="{00000000-0005-0000-0000-0000968D0000}"/>
    <cellStyle name="Normal 2 3 3 2 3 2 3 2 3" xfId="38580" xr:uid="{00000000-0005-0000-0000-0000978D0000}"/>
    <cellStyle name="Normal 2 3 3 2 3 2 3 2_OATT calc" xfId="38581" xr:uid="{00000000-0005-0000-0000-0000988D0000}"/>
    <cellStyle name="Normal 2 3 3 2 3 2 3 3" xfId="38582" xr:uid="{00000000-0005-0000-0000-0000998D0000}"/>
    <cellStyle name="Normal 2 3 3 2 3 2 3 4" xfId="38583" xr:uid="{00000000-0005-0000-0000-00009A8D0000}"/>
    <cellStyle name="Normal 2 3 3 2 3 2 3_OATT calc" xfId="38584" xr:uid="{00000000-0005-0000-0000-00009B8D0000}"/>
    <cellStyle name="Normal 2 3 3 2 3 2 4" xfId="38585" xr:uid="{00000000-0005-0000-0000-00009C8D0000}"/>
    <cellStyle name="Normal 2 3 3 2 3 2 4 2" xfId="38586" xr:uid="{00000000-0005-0000-0000-00009D8D0000}"/>
    <cellStyle name="Normal 2 3 3 2 3 2 4 3" xfId="38587" xr:uid="{00000000-0005-0000-0000-00009E8D0000}"/>
    <cellStyle name="Normal 2 3 3 2 3 2 4_OATT calc" xfId="38588" xr:uid="{00000000-0005-0000-0000-00009F8D0000}"/>
    <cellStyle name="Normal 2 3 3 2 3 2 5" xfId="38589" xr:uid="{00000000-0005-0000-0000-0000A08D0000}"/>
    <cellStyle name="Normal 2 3 3 2 3 2 6" xfId="38590" xr:uid="{00000000-0005-0000-0000-0000A18D0000}"/>
    <cellStyle name="Normal 2 3 3 2 3 2 7" xfId="38591" xr:uid="{00000000-0005-0000-0000-0000A28D0000}"/>
    <cellStyle name="Normal 2 3 3 2 3 2 8" xfId="38592" xr:uid="{00000000-0005-0000-0000-0000A38D0000}"/>
    <cellStyle name="Normal 2 3 3 2 3 2 9" xfId="38593" xr:uid="{00000000-0005-0000-0000-0000A48D0000}"/>
    <cellStyle name="Normal 2 3 3 2 3 2_OATT calc" xfId="38594" xr:uid="{00000000-0005-0000-0000-0000A58D0000}"/>
    <cellStyle name="Normal 2 3 3 2 3 3" xfId="38595" xr:uid="{00000000-0005-0000-0000-0000A68D0000}"/>
    <cellStyle name="Normal 2 3 3 2 3 3 2" xfId="38596" xr:uid="{00000000-0005-0000-0000-0000A78D0000}"/>
    <cellStyle name="Normal 2 3 3 2 3 3 2 2" xfId="38597" xr:uid="{00000000-0005-0000-0000-0000A88D0000}"/>
    <cellStyle name="Normal 2 3 3 2 3 3 2 3" xfId="38598" xr:uid="{00000000-0005-0000-0000-0000A98D0000}"/>
    <cellStyle name="Normal 2 3 3 2 3 3 2_OATT calc" xfId="38599" xr:uid="{00000000-0005-0000-0000-0000AA8D0000}"/>
    <cellStyle name="Normal 2 3 3 2 3 3 3" xfId="38600" xr:uid="{00000000-0005-0000-0000-0000AB8D0000}"/>
    <cellStyle name="Normal 2 3 3 2 3 3 4" xfId="38601" xr:uid="{00000000-0005-0000-0000-0000AC8D0000}"/>
    <cellStyle name="Normal 2 3 3 2 3 3 5" xfId="38602" xr:uid="{00000000-0005-0000-0000-0000AD8D0000}"/>
    <cellStyle name="Normal 2 3 3 2 3 3_OATT calc" xfId="38603" xr:uid="{00000000-0005-0000-0000-0000AE8D0000}"/>
    <cellStyle name="Normal 2 3 3 2 3 4" xfId="38604" xr:uid="{00000000-0005-0000-0000-0000AF8D0000}"/>
    <cellStyle name="Normal 2 3 3 2 3 4 2" xfId="38605" xr:uid="{00000000-0005-0000-0000-0000B08D0000}"/>
    <cellStyle name="Normal 2 3 3 2 3 4 2 2" xfId="38606" xr:uid="{00000000-0005-0000-0000-0000B18D0000}"/>
    <cellStyle name="Normal 2 3 3 2 3 4 2 3" xfId="38607" xr:uid="{00000000-0005-0000-0000-0000B28D0000}"/>
    <cellStyle name="Normal 2 3 3 2 3 4 2_OATT calc" xfId="38608" xr:uid="{00000000-0005-0000-0000-0000B38D0000}"/>
    <cellStyle name="Normal 2 3 3 2 3 4 3" xfId="38609" xr:uid="{00000000-0005-0000-0000-0000B48D0000}"/>
    <cellStyle name="Normal 2 3 3 2 3 4 4" xfId="38610" xr:uid="{00000000-0005-0000-0000-0000B58D0000}"/>
    <cellStyle name="Normal 2 3 3 2 3 4_OATT calc" xfId="38611" xr:uid="{00000000-0005-0000-0000-0000B68D0000}"/>
    <cellStyle name="Normal 2 3 3 2 3 5" xfId="38612" xr:uid="{00000000-0005-0000-0000-0000B78D0000}"/>
    <cellStyle name="Normal 2 3 3 2 3 5 2" xfId="38613" xr:uid="{00000000-0005-0000-0000-0000B88D0000}"/>
    <cellStyle name="Normal 2 3 3 2 3 5 3" xfId="38614" xr:uid="{00000000-0005-0000-0000-0000B98D0000}"/>
    <cellStyle name="Normal 2 3 3 2 3 5_OATT calc" xfId="38615" xr:uid="{00000000-0005-0000-0000-0000BA8D0000}"/>
    <cellStyle name="Normal 2 3 3 2 3 6" xfId="38616" xr:uid="{00000000-0005-0000-0000-0000BB8D0000}"/>
    <cellStyle name="Normal 2 3 3 2 3 7" xfId="38617" xr:uid="{00000000-0005-0000-0000-0000BC8D0000}"/>
    <cellStyle name="Normal 2 3 3 2 3 8" xfId="38618" xr:uid="{00000000-0005-0000-0000-0000BD8D0000}"/>
    <cellStyle name="Normal 2 3 3 2 3 9" xfId="38619" xr:uid="{00000000-0005-0000-0000-0000BE8D0000}"/>
    <cellStyle name="Normal 2 3 3 2 3_OATT calc" xfId="38620" xr:uid="{00000000-0005-0000-0000-0000BF8D0000}"/>
    <cellStyle name="Normal 2 3 3 2 4" xfId="4489" xr:uid="{00000000-0005-0000-0000-0000C08D0000}"/>
    <cellStyle name="Normal 2 3 3 2 4 10" xfId="38621" xr:uid="{00000000-0005-0000-0000-0000C18D0000}"/>
    <cellStyle name="Normal 2 3 3 2 4 11" xfId="38622" xr:uid="{00000000-0005-0000-0000-0000C28D0000}"/>
    <cellStyle name="Normal 2 3 3 2 4 2" xfId="38623" xr:uid="{00000000-0005-0000-0000-0000C38D0000}"/>
    <cellStyle name="Normal 2 3 3 2 4 2 2" xfId="38624" xr:uid="{00000000-0005-0000-0000-0000C48D0000}"/>
    <cellStyle name="Normal 2 3 3 2 4 2 2 2" xfId="38625" xr:uid="{00000000-0005-0000-0000-0000C58D0000}"/>
    <cellStyle name="Normal 2 3 3 2 4 2 2 3" xfId="38626" xr:uid="{00000000-0005-0000-0000-0000C68D0000}"/>
    <cellStyle name="Normal 2 3 3 2 4 2 2_OATT calc" xfId="38627" xr:uid="{00000000-0005-0000-0000-0000C78D0000}"/>
    <cellStyle name="Normal 2 3 3 2 4 2 3" xfId="38628" xr:uid="{00000000-0005-0000-0000-0000C88D0000}"/>
    <cellStyle name="Normal 2 3 3 2 4 2 4" xfId="38629" xr:uid="{00000000-0005-0000-0000-0000C98D0000}"/>
    <cellStyle name="Normal 2 3 3 2 4 2 5" xfId="38630" xr:uid="{00000000-0005-0000-0000-0000CA8D0000}"/>
    <cellStyle name="Normal 2 3 3 2 4 2_OATT calc" xfId="38631" xr:uid="{00000000-0005-0000-0000-0000CB8D0000}"/>
    <cellStyle name="Normal 2 3 3 2 4 3" xfId="38632" xr:uid="{00000000-0005-0000-0000-0000CC8D0000}"/>
    <cellStyle name="Normal 2 3 3 2 4 3 2" xfId="38633" xr:uid="{00000000-0005-0000-0000-0000CD8D0000}"/>
    <cellStyle name="Normal 2 3 3 2 4 3 2 2" xfId="38634" xr:uid="{00000000-0005-0000-0000-0000CE8D0000}"/>
    <cellStyle name="Normal 2 3 3 2 4 3 2 3" xfId="38635" xr:uid="{00000000-0005-0000-0000-0000CF8D0000}"/>
    <cellStyle name="Normal 2 3 3 2 4 3 2_OATT calc" xfId="38636" xr:uid="{00000000-0005-0000-0000-0000D08D0000}"/>
    <cellStyle name="Normal 2 3 3 2 4 3 3" xfId="38637" xr:uid="{00000000-0005-0000-0000-0000D18D0000}"/>
    <cellStyle name="Normal 2 3 3 2 4 3 4" xfId="38638" xr:uid="{00000000-0005-0000-0000-0000D28D0000}"/>
    <cellStyle name="Normal 2 3 3 2 4 3_OATT calc" xfId="38639" xr:uid="{00000000-0005-0000-0000-0000D38D0000}"/>
    <cellStyle name="Normal 2 3 3 2 4 4" xfId="38640" xr:uid="{00000000-0005-0000-0000-0000D48D0000}"/>
    <cellStyle name="Normal 2 3 3 2 4 4 2" xfId="38641" xr:uid="{00000000-0005-0000-0000-0000D58D0000}"/>
    <cellStyle name="Normal 2 3 3 2 4 4 3" xfId="38642" xr:uid="{00000000-0005-0000-0000-0000D68D0000}"/>
    <cellStyle name="Normal 2 3 3 2 4 4_OATT calc" xfId="38643" xr:uid="{00000000-0005-0000-0000-0000D78D0000}"/>
    <cellStyle name="Normal 2 3 3 2 4 5" xfId="38644" xr:uid="{00000000-0005-0000-0000-0000D88D0000}"/>
    <cellStyle name="Normal 2 3 3 2 4 6" xfId="38645" xr:uid="{00000000-0005-0000-0000-0000D98D0000}"/>
    <cellStyle name="Normal 2 3 3 2 4 7" xfId="38646" xr:uid="{00000000-0005-0000-0000-0000DA8D0000}"/>
    <cellStyle name="Normal 2 3 3 2 4 8" xfId="38647" xr:uid="{00000000-0005-0000-0000-0000DB8D0000}"/>
    <cellStyle name="Normal 2 3 3 2 4 9" xfId="38648" xr:uid="{00000000-0005-0000-0000-0000DC8D0000}"/>
    <cellStyle name="Normal 2 3 3 2 4_OATT calc" xfId="38649" xr:uid="{00000000-0005-0000-0000-0000DD8D0000}"/>
    <cellStyle name="Normal 2 3 3 2 5" xfId="5389" xr:uid="{00000000-0005-0000-0000-0000DE8D0000}"/>
    <cellStyle name="Normal 2 3 3 2 5 2" xfId="38650" xr:uid="{00000000-0005-0000-0000-0000DF8D0000}"/>
    <cellStyle name="Normal 2 3 3 2 5 2 2" xfId="38651" xr:uid="{00000000-0005-0000-0000-0000E08D0000}"/>
    <cellStyle name="Normal 2 3 3 2 5 2 3" xfId="38652" xr:uid="{00000000-0005-0000-0000-0000E18D0000}"/>
    <cellStyle name="Normal 2 3 3 2 5 2_OATT calc" xfId="38653" xr:uid="{00000000-0005-0000-0000-0000E28D0000}"/>
    <cellStyle name="Normal 2 3 3 2 5 3" xfId="38654" xr:uid="{00000000-0005-0000-0000-0000E38D0000}"/>
    <cellStyle name="Normal 2 3 3 2 5 4" xfId="38655" xr:uid="{00000000-0005-0000-0000-0000E48D0000}"/>
    <cellStyle name="Normal 2 3 3 2 5 5" xfId="38656" xr:uid="{00000000-0005-0000-0000-0000E58D0000}"/>
    <cellStyle name="Normal 2 3 3 2 5_OATT calc" xfId="38657" xr:uid="{00000000-0005-0000-0000-0000E68D0000}"/>
    <cellStyle name="Normal 2 3 3 2 6" xfId="38658" xr:uid="{00000000-0005-0000-0000-0000E78D0000}"/>
    <cellStyle name="Normal 2 3 3 2 6 2" xfId="38659" xr:uid="{00000000-0005-0000-0000-0000E88D0000}"/>
    <cellStyle name="Normal 2 3 3 2 6 2 2" xfId="38660" xr:uid="{00000000-0005-0000-0000-0000E98D0000}"/>
    <cellStyle name="Normal 2 3 3 2 6 2 3" xfId="38661" xr:uid="{00000000-0005-0000-0000-0000EA8D0000}"/>
    <cellStyle name="Normal 2 3 3 2 6 2_OATT calc" xfId="38662" xr:uid="{00000000-0005-0000-0000-0000EB8D0000}"/>
    <cellStyle name="Normal 2 3 3 2 6 3" xfId="38663" xr:uid="{00000000-0005-0000-0000-0000EC8D0000}"/>
    <cellStyle name="Normal 2 3 3 2 6 4" xfId="38664" xr:uid="{00000000-0005-0000-0000-0000ED8D0000}"/>
    <cellStyle name="Normal 2 3 3 2 6_OATT calc" xfId="38665" xr:uid="{00000000-0005-0000-0000-0000EE8D0000}"/>
    <cellStyle name="Normal 2 3 3 2 7" xfId="38666" xr:uid="{00000000-0005-0000-0000-0000EF8D0000}"/>
    <cellStyle name="Normal 2 3 3 2 7 2" xfId="38667" xr:uid="{00000000-0005-0000-0000-0000F08D0000}"/>
    <cellStyle name="Normal 2 3 3 2 7 2 2" xfId="38668" xr:uid="{00000000-0005-0000-0000-0000F18D0000}"/>
    <cellStyle name="Normal 2 3 3 2 7 2 3" xfId="38669" xr:uid="{00000000-0005-0000-0000-0000F28D0000}"/>
    <cellStyle name="Normal 2 3 3 2 7 2_OATT calc" xfId="38670" xr:uid="{00000000-0005-0000-0000-0000F38D0000}"/>
    <cellStyle name="Normal 2 3 3 2 7 3" xfId="38671" xr:uid="{00000000-0005-0000-0000-0000F48D0000}"/>
    <cellStyle name="Normal 2 3 3 2 7 4" xfId="38672" xr:uid="{00000000-0005-0000-0000-0000F58D0000}"/>
    <cellStyle name="Normal 2 3 3 2 7_OATT calc" xfId="38673" xr:uid="{00000000-0005-0000-0000-0000F68D0000}"/>
    <cellStyle name="Normal 2 3 3 2 8" xfId="38674" xr:uid="{00000000-0005-0000-0000-0000F78D0000}"/>
    <cellStyle name="Normal 2 3 3 2 8 2" xfId="38675" xr:uid="{00000000-0005-0000-0000-0000F88D0000}"/>
    <cellStyle name="Normal 2 3 3 2 8 3" xfId="38676" xr:uid="{00000000-0005-0000-0000-0000F98D0000}"/>
    <cellStyle name="Normal 2 3 3 2 8_OATT calc" xfId="38677" xr:uid="{00000000-0005-0000-0000-0000FA8D0000}"/>
    <cellStyle name="Normal 2 3 3 2 9" xfId="38678" xr:uid="{00000000-0005-0000-0000-0000FB8D0000}"/>
    <cellStyle name="Normal 2 3 3 2_OATT calc" xfId="38679" xr:uid="{00000000-0005-0000-0000-0000FC8D0000}"/>
    <cellStyle name="Normal 2 3 3 3" xfId="3352" xr:uid="{00000000-0005-0000-0000-0000FD8D0000}"/>
    <cellStyle name="Normal 2 3 3 3 10" xfId="38680" xr:uid="{00000000-0005-0000-0000-0000FE8D0000}"/>
    <cellStyle name="Normal 2 3 3 3 11" xfId="38681" xr:uid="{00000000-0005-0000-0000-0000FF8D0000}"/>
    <cellStyle name="Normal 2 3 3 3 12" xfId="38682" xr:uid="{00000000-0005-0000-0000-0000008E0000}"/>
    <cellStyle name="Normal 2 3 3 3 13" xfId="38683" xr:uid="{00000000-0005-0000-0000-0000018E0000}"/>
    <cellStyle name="Normal 2 3 3 3 2" xfId="3934" xr:uid="{00000000-0005-0000-0000-0000028E0000}"/>
    <cellStyle name="Normal 2 3 3 3 2 10" xfId="38684" xr:uid="{00000000-0005-0000-0000-0000038E0000}"/>
    <cellStyle name="Normal 2 3 3 3 2 11" xfId="38685" xr:uid="{00000000-0005-0000-0000-0000048E0000}"/>
    <cellStyle name="Normal 2 3 3 3 2 2" xfId="5035" xr:uid="{00000000-0005-0000-0000-0000058E0000}"/>
    <cellStyle name="Normal 2 3 3 3 2 2 10" xfId="38686" xr:uid="{00000000-0005-0000-0000-0000068E0000}"/>
    <cellStyle name="Normal 2 3 3 3 2 2 11" xfId="38687" xr:uid="{00000000-0005-0000-0000-0000078E0000}"/>
    <cellStyle name="Normal 2 3 3 3 2 2 2" xfId="38688" xr:uid="{00000000-0005-0000-0000-0000088E0000}"/>
    <cellStyle name="Normal 2 3 3 3 2 2 2 2" xfId="38689" xr:uid="{00000000-0005-0000-0000-0000098E0000}"/>
    <cellStyle name="Normal 2 3 3 3 2 2 2 2 2" xfId="38690" xr:uid="{00000000-0005-0000-0000-00000A8E0000}"/>
    <cellStyle name="Normal 2 3 3 3 2 2 2 2 3" xfId="38691" xr:uid="{00000000-0005-0000-0000-00000B8E0000}"/>
    <cellStyle name="Normal 2 3 3 3 2 2 2 2_OATT calc" xfId="38692" xr:uid="{00000000-0005-0000-0000-00000C8E0000}"/>
    <cellStyle name="Normal 2 3 3 3 2 2 2 3" xfId="38693" xr:uid="{00000000-0005-0000-0000-00000D8E0000}"/>
    <cellStyle name="Normal 2 3 3 3 2 2 2 4" xfId="38694" xr:uid="{00000000-0005-0000-0000-00000E8E0000}"/>
    <cellStyle name="Normal 2 3 3 3 2 2 2 5" xfId="38695" xr:uid="{00000000-0005-0000-0000-00000F8E0000}"/>
    <cellStyle name="Normal 2 3 3 3 2 2 2_OATT calc" xfId="38696" xr:uid="{00000000-0005-0000-0000-0000108E0000}"/>
    <cellStyle name="Normal 2 3 3 3 2 2 3" xfId="38697" xr:uid="{00000000-0005-0000-0000-0000118E0000}"/>
    <cellStyle name="Normal 2 3 3 3 2 2 3 2" xfId="38698" xr:uid="{00000000-0005-0000-0000-0000128E0000}"/>
    <cellStyle name="Normal 2 3 3 3 2 2 3 2 2" xfId="38699" xr:uid="{00000000-0005-0000-0000-0000138E0000}"/>
    <cellStyle name="Normal 2 3 3 3 2 2 3 2 3" xfId="38700" xr:uid="{00000000-0005-0000-0000-0000148E0000}"/>
    <cellStyle name="Normal 2 3 3 3 2 2 3 2_OATT calc" xfId="38701" xr:uid="{00000000-0005-0000-0000-0000158E0000}"/>
    <cellStyle name="Normal 2 3 3 3 2 2 3 3" xfId="38702" xr:uid="{00000000-0005-0000-0000-0000168E0000}"/>
    <cellStyle name="Normal 2 3 3 3 2 2 3 4" xfId="38703" xr:uid="{00000000-0005-0000-0000-0000178E0000}"/>
    <cellStyle name="Normal 2 3 3 3 2 2 3_OATT calc" xfId="38704" xr:uid="{00000000-0005-0000-0000-0000188E0000}"/>
    <cellStyle name="Normal 2 3 3 3 2 2 4" xfId="38705" xr:uid="{00000000-0005-0000-0000-0000198E0000}"/>
    <cellStyle name="Normal 2 3 3 3 2 2 4 2" xfId="38706" xr:uid="{00000000-0005-0000-0000-00001A8E0000}"/>
    <cellStyle name="Normal 2 3 3 3 2 2 4 3" xfId="38707" xr:uid="{00000000-0005-0000-0000-00001B8E0000}"/>
    <cellStyle name="Normal 2 3 3 3 2 2 4_OATT calc" xfId="38708" xr:uid="{00000000-0005-0000-0000-00001C8E0000}"/>
    <cellStyle name="Normal 2 3 3 3 2 2 5" xfId="38709" xr:uid="{00000000-0005-0000-0000-00001D8E0000}"/>
    <cellStyle name="Normal 2 3 3 3 2 2 6" xfId="38710" xr:uid="{00000000-0005-0000-0000-00001E8E0000}"/>
    <cellStyle name="Normal 2 3 3 3 2 2 7" xfId="38711" xr:uid="{00000000-0005-0000-0000-00001F8E0000}"/>
    <cellStyle name="Normal 2 3 3 3 2 2 8" xfId="38712" xr:uid="{00000000-0005-0000-0000-0000208E0000}"/>
    <cellStyle name="Normal 2 3 3 3 2 2 9" xfId="38713" xr:uid="{00000000-0005-0000-0000-0000218E0000}"/>
    <cellStyle name="Normal 2 3 3 3 2 2_OATT calc" xfId="38714" xr:uid="{00000000-0005-0000-0000-0000228E0000}"/>
    <cellStyle name="Normal 2 3 3 3 2 3" xfId="5990" xr:uid="{00000000-0005-0000-0000-0000238E0000}"/>
    <cellStyle name="Normal 2 3 3 3 2 3 2" xfId="38715" xr:uid="{00000000-0005-0000-0000-0000248E0000}"/>
    <cellStyle name="Normal 2 3 3 3 2 3 2 2" xfId="38716" xr:uid="{00000000-0005-0000-0000-0000258E0000}"/>
    <cellStyle name="Normal 2 3 3 3 2 3 2 3" xfId="38717" xr:uid="{00000000-0005-0000-0000-0000268E0000}"/>
    <cellStyle name="Normal 2 3 3 3 2 3 2_OATT calc" xfId="38718" xr:uid="{00000000-0005-0000-0000-0000278E0000}"/>
    <cellStyle name="Normal 2 3 3 3 2 3 3" xfId="38719" xr:uid="{00000000-0005-0000-0000-0000288E0000}"/>
    <cellStyle name="Normal 2 3 3 3 2 3 4" xfId="38720" xr:uid="{00000000-0005-0000-0000-0000298E0000}"/>
    <cellStyle name="Normal 2 3 3 3 2 3 5" xfId="38721" xr:uid="{00000000-0005-0000-0000-00002A8E0000}"/>
    <cellStyle name="Normal 2 3 3 3 2 3_OATT calc" xfId="38722" xr:uid="{00000000-0005-0000-0000-00002B8E0000}"/>
    <cellStyle name="Normal 2 3 3 3 2 4" xfId="38723" xr:uid="{00000000-0005-0000-0000-00002C8E0000}"/>
    <cellStyle name="Normal 2 3 3 3 2 4 2" xfId="38724" xr:uid="{00000000-0005-0000-0000-00002D8E0000}"/>
    <cellStyle name="Normal 2 3 3 3 2 4 2 2" xfId="38725" xr:uid="{00000000-0005-0000-0000-00002E8E0000}"/>
    <cellStyle name="Normal 2 3 3 3 2 4 2 3" xfId="38726" xr:uid="{00000000-0005-0000-0000-00002F8E0000}"/>
    <cellStyle name="Normal 2 3 3 3 2 4 2_OATT calc" xfId="38727" xr:uid="{00000000-0005-0000-0000-0000308E0000}"/>
    <cellStyle name="Normal 2 3 3 3 2 4 3" xfId="38728" xr:uid="{00000000-0005-0000-0000-0000318E0000}"/>
    <cellStyle name="Normal 2 3 3 3 2 4 4" xfId="38729" xr:uid="{00000000-0005-0000-0000-0000328E0000}"/>
    <cellStyle name="Normal 2 3 3 3 2 4_OATT calc" xfId="38730" xr:uid="{00000000-0005-0000-0000-0000338E0000}"/>
    <cellStyle name="Normal 2 3 3 3 2 5" xfId="38731" xr:uid="{00000000-0005-0000-0000-0000348E0000}"/>
    <cellStyle name="Normal 2 3 3 3 2 5 2" xfId="38732" xr:uid="{00000000-0005-0000-0000-0000358E0000}"/>
    <cellStyle name="Normal 2 3 3 3 2 5 3" xfId="38733" xr:uid="{00000000-0005-0000-0000-0000368E0000}"/>
    <cellStyle name="Normal 2 3 3 3 2 5_OATT calc" xfId="38734" xr:uid="{00000000-0005-0000-0000-0000378E0000}"/>
    <cellStyle name="Normal 2 3 3 3 2 6" xfId="38735" xr:uid="{00000000-0005-0000-0000-0000388E0000}"/>
    <cellStyle name="Normal 2 3 3 3 2 7" xfId="38736" xr:uid="{00000000-0005-0000-0000-0000398E0000}"/>
    <cellStyle name="Normal 2 3 3 3 2 8" xfId="38737" xr:uid="{00000000-0005-0000-0000-00003A8E0000}"/>
    <cellStyle name="Normal 2 3 3 3 2 9" xfId="38738" xr:uid="{00000000-0005-0000-0000-00003B8E0000}"/>
    <cellStyle name="Normal 2 3 3 3 2_OATT calc" xfId="38739" xr:uid="{00000000-0005-0000-0000-00003C8E0000}"/>
    <cellStyle name="Normal 2 3 3 3 3" xfId="4617" xr:uid="{00000000-0005-0000-0000-00003D8E0000}"/>
    <cellStyle name="Normal 2 3 3 3 3 10" xfId="38740" xr:uid="{00000000-0005-0000-0000-00003E8E0000}"/>
    <cellStyle name="Normal 2 3 3 3 3 11" xfId="38741" xr:uid="{00000000-0005-0000-0000-00003F8E0000}"/>
    <cellStyle name="Normal 2 3 3 3 3 2" xfId="38742" xr:uid="{00000000-0005-0000-0000-0000408E0000}"/>
    <cellStyle name="Normal 2 3 3 3 3 2 2" xfId="38743" xr:uid="{00000000-0005-0000-0000-0000418E0000}"/>
    <cellStyle name="Normal 2 3 3 3 3 2 2 2" xfId="38744" xr:uid="{00000000-0005-0000-0000-0000428E0000}"/>
    <cellStyle name="Normal 2 3 3 3 3 2 2 3" xfId="38745" xr:uid="{00000000-0005-0000-0000-0000438E0000}"/>
    <cellStyle name="Normal 2 3 3 3 3 2 2_OATT calc" xfId="38746" xr:uid="{00000000-0005-0000-0000-0000448E0000}"/>
    <cellStyle name="Normal 2 3 3 3 3 2 3" xfId="38747" xr:uid="{00000000-0005-0000-0000-0000458E0000}"/>
    <cellStyle name="Normal 2 3 3 3 3 2 4" xfId="38748" xr:uid="{00000000-0005-0000-0000-0000468E0000}"/>
    <cellStyle name="Normal 2 3 3 3 3 2 5" xfId="38749" xr:uid="{00000000-0005-0000-0000-0000478E0000}"/>
    <cellStyle name="Normal 2 3 3 3 3 2_OATT calc" xfId="38750" xr:uid="{00000000-0005-0000-0000-0000488E0000}"/>
    <cellStyle name="Normal 2 3 3 3 3 3" xfId="38751" xr:uid="{00000000-0005-0000-0000-0000498E0000}"/>
    <cellStyle name="Normal 2 3 3 3 3 3 2" xfId="38752" xr:uid="{00000000-0005-0000-0000-00004A8E0000}"/>
    <cellStyle name="Normal 2 3 3 3 3 3 2 2" xfId="38753" xr:uid="{00000000-0005-0000-0000-00004B8E0000}"/>
    <cellStyle name="Normal 2 3 3 3 3 3 2 3" xfId="38754" xr:uid="{00000000-0005-0000-0000-00004C8E0000}"/>
    <cellStyle name="Normal 2 3 3 3 3 3 2_OATT calc" xfId="38755" xr:uid="{00000000-0005-0000-0000-00004D8E0000}"/>
    <cellStyle name="Normal 2 3 3 3 3 3 3" xfId="38756" xr:uid="{00000000-0005-0000-0000-00004E8E0000}"/>
    <cellStyle name="Normal 2 3 3 3 3 3 4" xfId="38757" xr:uid="{00000000-0005-0000-0000-00004F8E0000}"/>
    <cellStyle name="Normal 2 3 3 3 3 3_OATT calc" xfId="38758" xr:uid="{00000000-0005-0000-0000-0000508E0000}"/>
    <cellStyle name="Normal 2 3 3 3 3 4" xfId="38759" xr:uid="{00000000-0005-0000-0000-0000518E0000}"/>
    <cellStyle name="Normal 2 3 3 3 3 4 2" xfId="38760" xr:uid="{00000000-0005-0000-0000-0000528E0000}"/>
    <cellStyle name="Normal 2 3 3 3 3 4 3" xfId="38761" xr:uid="{00000000-0005-0000-0000-0000538E0000}"/>
    <cellStyle name="Normal 2 3 3 3 3 4_OATT calc" xfId="38762" xr:uid="{00000000-0005-0000-0000-0000548E0000}"/>
    <cellStyle name="Normal 2 3 3 3 3 5" xfId="38763" xr:uid="{00000000-0005-0000-0000-0000558E0000}"/>
    <cellStyle name="Normal 2 3 3 3 3 6" xfId="38764" xr:uid="{00000000-0005-0000-0000-0000568E0000}"/>
    <cellStyle name="Normal 2 3 3 3 3 7" xfId="38765" xr:uid="{00000000-0005-0000-0000-0000578E0000}"/>
    <cellStyle name="Normal 2 3 3 3 3 8" xfId="38766" xr:uid="{00000000-0005-0000-0000-0000588E0000}"/>
    <cellStyle name="Normal 2 3 3 3 3 9" xfId="38767" xr:uid="{00000000-0005-0000-0000-0000598E0000}"/>
    <cellStyle name="Normal 2 3 3 3 3_OATT calc" xfId="38768" xr:uid="{00000000-0005-0000-0000-00005A8E0000}"/>
    <cellStyle name="Normal 2 3 3 3 4" xfId="5517" xr:uid="{00000000-0005-0000-0000-00005B8E0000}"/>
    <cellStyle name="Normal 2 3 3 3 4 2" xfId="38769" xr:uid="{00000000-0005-0000-0000-00005C8E0000}"/>
    <cellStyle name="Normal 2 3 3 3 4 2 2" xfId="38770" xr:uid="{00000000-0005-0000-0000-00005D8E0000}"/>
    <cellStyle name="Normal 2 3 3 3 4 2 3" xfId="38771" xr:uid="{00000000-0005-0000-0000-00005E8E0000}"/>
    <cellStyle name="Normal 2 3 3 3 4 2_OATT calc" xfId="38772" xr:uid="{00000000-0005-0000-0000-00005F8E0000}"/>
    <cellStyle name="Normal 2 3 3 3 4 3" xfId="38773" xr:uid="{00000000-0005-0000-0000-0000608E0000}"/>
    <cellStyle name="Normal 2 3 3 3 4 4" xfId="38774" xr:uid="{00000000-0005-0000-0000-0000618E0000}"/>
    <cellStyle name="Normal 2 3 3 3 4 5" xfId="38775" xr:uid="{00000000-0005-0000-0000-0000628E0000}"/>
    <cellStyle name="Normal 2 3 3 3 4_OATT calc" xfId="38776" xr:uid="{00000000-0005-0000-0000-0000638E0000}"/>
    <cellStyle name="Normal 2 3 3 3 5" xfId="38777" xr:uid="{00000000-0005-0000-0000-0000648E0000}"/>
    <cellStyle name="Normal 2 3 3 3 5 2" xfId="38778" xr:uid="{00000000-0005-0000-0000-0000658E0000}"/>
    <cellStyle name="Normal 2 3 3 3 5 2 2" xfId="38779" xr:uid="{00000000-0005-0000-0000-0000668E0000}"/>
    <cellStyle name="Normal 2 3 3 3 5 2 3" xfId="38780" xr:uid="{00000000-0005-0000-0000-0000678E0000}"/>
    <cellStyle name="Normal 2 3 3 3 5 2_OATT calc" xfId="38781" xr:uid="{00000000-0005-0000-0000-0000688E0000}"/>
    <cellStyle name="Normal 2 3 3 3 5 3" xfId="38782" xr:uid="{00000000-0005-0000-0000-0000698E0000}"/>
    <cellStyle name="Normal 2 3 3 3 5 4" xfId="38783" xr:uid="{00000000-0005-0000-0000-00006A8E0000}"/>
    <cellStyle name="Normal 2 3 3 3 5_OATT calc" xfId="38784" xr:uid="{00000000-0005-0000-0000-00006B8E0000}"/>
    <cellStyle name="Normal 2 3 3 3 6" xfId="38785" xr:uid="{00000000-0005-0000-0000-00006C8E0000}"/>
    <cellStyle name="Normal 2 3 3 3 6 2" xfId="38786" xr:uid="{00000000-0005-0000-0000-00006D8E0000}"/>
    <cellStyle name="Normal 2 3 3 3 6 2 2" xfId="38787" xr:uid="{00000000-0005-0000-0000-00006E8E0000}"/>
    <cellStyle name="Normal 2 3 3 3 6 2 3" xfId="38788" xr:uid="{00000000-0005-0000-0000-00006F8E0000}"/>
    <cellStyle name="Normal 2 3 3 3 6 2_OATT calc" xfId="38789" xr:uid="{00000000-0005-0000-0000-0000708E0000}"/>
    <cellStyle name="Normal 2 3 3 3 6 3" xfId="38790" xr:uid="{00000000-0005-0000-0000-0000718E0000}"/>
    <cellStyle name="Normal 2 3 3 3 6 4" xfId="38791" xr:uid="{00000000-0005-0000-0000-0000728E0000}"/>
    <cellStyle name="Normal 2 3 3 3 6_OATT calc" xfId="38792" xr:uid="{00000000-0005-0000-0000-0000738E0000}"/>
    <cellStyle name="Normal 2 3 3 3 7" xfId="38793" xr:uid="{00000000-0005-0000-0000-0000748E0000}"/>
    <cellStyle name="Normal 2 3 3 3 7 2" xfId="38794" xr:uid="{00000000-0005-0000-0000-0000758E0000}"/>
    <cellStyle name="Normal 2 3 3 3 7 3" xfId="38795" xr:uid="{00000000-0005-0000-0000-0000768E0000}"/>
    <cellStyle name="Normal 2 3 3 3 7_OATT calc" xfId="38796" xr:uid="{00000000-0005-0000-0000-0000778E0000}"/>
    <cellStyle name="Normal 2 3 3 3 8" xfId="38797" xr:uid="{00000000-0005-0000-0000-0000788E0000}"/>
    <cellStyle name="Normal 2 3 3 3 9" xfId="38798" xr:uid="{00000000-0005-0000-0000-0000798E0000}"/>
    <cellStyle name="Normal 2 3 3 3_OATT calc" xfId="38799" xr:uid="{00000000-0005-0000-0000-00007A8E0000}"/>
    <cellStyle name="Normal 2 3 3 4" xfId="3438" xr:uid="{00000000-0005-0000-0000-00007B8E0000}"/>
    <cellStyle name="Normal 2 3 3 4 2" xfId="4037" xr:uid="{00000000-0005-0000-0000-00007C8E0000}"/>
    <cellStyle name="Normal 2 3 3 4 2 2" xfId="38800" xr:uid="{00000000-0005-0000-0000-00007D8E0000}"/>
    <cellStyle name="Normal 2 3 3 4 3" xfId="5561" xr:uid="{00000000-0005-0000-0000-00007E8E0000}"/>
    <cellStyle name="Normal 2 3 3 4 3 2" xfId="38801" xr:uid="{00000000-0005-0000-0000-00007F8E0000}"/>
    <cellStyle name="Normal 2 3 3 4 4" xfId="38802" xr:uid="{00000000-0005-0000-0000-0000808E0000}"/>
    <cellStyle name="Normal 2 3 3 5" xfId="3664" xr:uid="{00000000-0005-0000-0000-0000818E0000}"/>
    <cellStyle name="Normal 2 3 3 5 10" xfId="38803" xr:uid="{00000000-0005-0000-0000-0000828E0000}"/>
    <cellStyle name="Normal 2 3 3 5 11" xfId="38804" xr:uid="{00000000-0005-0000-0000-0000838E0000}"/>
    <cellStyle name="Normal 2 3 3 5 2" xfId="4765" xr:uid="{00000000-0005-0000-0000-0000848E0000}"/>
    <cellStyle name="Normal 2 3 3 5 2 10" xfId="38805" xr:uid="{00000000-0005-0000-0000-0000858E0000}"/>
    <cellStyle name="Normal 2 3 3 5 2 11" xfId="38806" xr:uid="{00000000-0005-0000-0000-0000868E0000}"/>
    <cellStyle name="Normal 2 3 3 5 2 2" xfId="38807" xr:uid="{00000000-0005-0000-0000-0000878E0000}"/>
    <cellStyle name="Normal 2 3 3 5 2 2 2" xfId="38808" xr:uid="{00000000-0005-0000-0000-0000888E0000}"/>
    <cellStyle name="Normal 2 3 3 5 2 2 2 2" xfId="38809" xr:uid="{00000000-0005-0000-0000-0000898E0000}"/>
    <cellStyle name="Normal 2 3 3 5 2 2 2 3" xfId="38810" xr:uid="{00000000-0005-0000-0000-00008A8E0000}"/>
    <cellStyle name="Normal 2 3 3 5 2 2 2_OATT calc" xfId="38811" xr:uid="{00000000-0005-0000-0000-00008B8E0000}"/>
    <cellStyle name="Normal 2 3 3 5 2 2 3" xfId="38812" xr:uid="{00000000-0005-0000-0000-00008C8E0000}"/>
    <cellStyle name="Normal 2 3 3 5 2 2 4" xfId="38813" xr:uid="{00000000-0005-0000-0000-00008D8E0000}"/>
    <cellStyle name="Normal 2 3 3 5 2 2 5" xfId="38814" xr:uid="{00000000-0005-0000-0000-00008E8E0000}"/>
    <cellStyle name="Normal 2 3 3 5 2 2_OATT calc" xfId="38815" xr:uid="{00000000-0005-0000-0000-00008F8E0000}"/>
    <cellStyle name="Normal 2 3 3 5 2 3" xfId="38816" xr:uid="{00000000-0005-0000-0000-0000908E0000}"/>
    <cellStyle name="Normal 2 3 3 5 2 3 2" xfId="38817" xr:uid="{00000000-0005-0000-0000-0000918E0000}"/>
    <cellStyle name="Normal 2 3 3 5 2 3 2 2" xfId="38818" xr:uid="{00000000-0005-0000-0000-0000928E0000}"/>
    <cellStyle name="Normal 2 3 3 5 2 3 2 3" xfId="38819" xr:uid="{00000000-0005-0000-0000-0000938E0000}"/>
    <cellStyle name="Normal 2 3 3 5 2 3 2_OATT calc" xfId="38820" xr:uid="{00000000-0005-0000-0000-0000948E0000}"/>
    <cellStyle name="Normal 2 3 3 5 2 3 3" xfId="38821" xr:uid="{00000000-0005-0000-0000-0000958E0000}"/>
    <cellStyle name="Normal 2 3 3 5 2 3 4" xfId="38822" xr:uid="{00000000-0005-0000-0000-0000968E0000}"/>
    <cellStyle name="Normal 2 3 3 5 2 3_OATT calc" xfId="38823" xr:uid="{00000000-0005-0000-0000-0000978E0000}"/>
    <cellStyle name="Normal 2 3 3 5 2 4" xfId="38824" xr:uid="{00000000-0005-0000-0000-0000988E0000}"/>
    <cellStyle name="Normal 2 3 3 5 2 4 2" xfId="38825" xr:uid="{00000000-0005-0000-0000-0000998E0000}"/>
    <cellStyle name="Normal 2 3 3 5 2 4 3" xfId="38826" xr:uid="{00000000-0005-0000-0000-00009A8E0000}"/>
    <cellStyle name="Normal 2 3 3 5 2 4_OATT calc" xfId="38827" xr:uid="{00000000-0005-0000-0000-00009B8E0000}"/>
    <cellStyle name="Normal 2 3 3 5 2 5" xfId="38828" xr:uid="{00000000-0005-0000-0000-00009C8E0000}"/>
    <cellStyle name="Normal 2 3 3 5 2 6" xfId="38829" xr:uid="{00000000-0005-0000-0000-00009D8E0000}"/>
    <cellStyle name="Normal 2 3 3 5 2 7" xfId="38830" xr:uid="{00000000-0005-0000-0000-00009E8E0000}"/>
    <cellStyle name="Normal 2 3 3 5 2 8" xfId="38831" xr:uid="{00000000-0005-0000-0000-00009F8E0000}"/>
    <cellStyle name="Normal 2 3 3 5 2 9" xfId="38832" xr:uid="{00000000-0005-0000-0000-0000A08E0000}"/>
    <cellStyle name="Normal 2 3 3 5 2_OATT calc" xfId="38833" xr:uid="{00000000-0005-0000-0000-0000A18E0000}"/>
    <cellStyle name="Normal 2 3 3 5 3" xfId="38834" xr:uid="{00000000-0005-0000-0000-0000A28E0000}"/>
    <cellStyle name="Normal 2 3 3 5 3 2" xfId="38835" xr:uid="{00000000-0005-0000-0000-0000A38E0000}"/>
    <cellStyle name="Normal 2 3 3 5 3 2 2" xfId="38836" xr:uid="{00000000-0005-0000-0000-0000A48E0000}"/>
    <cellStyle name="Normal 2 3 3 5 3 2 3" xfId="38837" xr:uid="{00000000-0005-0000-0000-0000A58E0000}"/>
    <cellStyle name="Normal 2 3 3 5 3 2_OATT calc" xfId="38838" xr:uid="{00000000-0005-0000-0000-0000A68E0000}"/>
    <cellStyle name="Normal 2 3 3 5 3 3" xfId="38839" xr:uid="{00000000-0005-0000-0000-0000A78E0000}"/>
    <cellStyle name="Normal 2 3 3 5 3 4" xfId="38840" xr:uid="{00000000-0005-0000-0000-0000A88E0000}"/>
    <cellStyle name="Normal 2 3 3 5 3 5" xfId="38841" xr:uid="{00000000-0005-0000-0000-0000A98E0000}"/>
    <cellStyle name="Normal 2 3 3 5 3_OATT calc" xfId="38842" xr:uid="{00000000-0005-0000-0000-0000AA8E0000}"/>
    <cellStyle name="Normal 2 3 3 5 4" xfId="38843" xr:uid="{00000000-0005-0000-0000-0000AB8E0000}"/>
    <cellStyle name="Normal 2 3 3 5 4 2" xfId="38844" xr:uid="{00000000-0005-0000-0000-0000AC8E0000}"/>
    <cellStyle name="Normal 2 3 3 5 4 2 2" xfId="38845" xr:uid="{00000000-0005-0000-0000-0000AD8E0000}"/>
    <cellStyle name="Normal 2 3 3 5 4 2 3" xfId="38846" xr:uid="{00000000-0005-0000-0000-0000AE8E0000}"/>
    <cellStyle name="Normal 2 3 3 5 4 2_OATT calc" xfId="38847" xr:uid="{00000000-0005-0000-0000-0000AF8E0000}"/>
    <cellStyle name="Normal 2 3 3 5 4 3" xfId="38848" xr:uid="{00000000-0005-0000-0000-0000B08E0000}"/>
    <cellStyle name="Normal 2 3 3 5 4 4" xfId="38849" xr:uid="{00000000-0005-0000-0000-0000B18E0000}"/>
    <cellStyle name="Normal 2 3 3 5 4_OATT calc" xfId="38850" xr:uid="{00000000-0005-0000-0000-0000B28E0000}"/>
    <cellStyle name="Normal 2 3 3 5 5" xfId="38851" xr:uid="{00000000-0005-0000-0000-0000B38E0000}"/>
    <cellStyle name="Normal 2 3 3 5 5 2" xfId="38852" xr:uid="{00000000-0005-0000-0000-0000B48E0000}"/>
    <cellStyle name="Normal 2 3 3 5 5 3" xfId="38853" xr:uid="{00000000-0005-0000-0000-0000B58E0000}"/>
    <cellStyle name="Normal 2 3 3 5 5_OATT calc" xfId="38854" xr:uid="{00000000-0005-0000-0000-0000B68E0000}"/>
    <cellStyle name="Normal 2 3 3 5 6" xfId="38855" xr:uid="{00000000-0005-0000-0000-0000B78E0000}"/>
    <cellStyle name="Normal 2 3 3 5 7" xfId="38856" xr:uid="{00000000-0005-0000-0000-0000B88E0000}"/>
    <cellStyle name="Normal 2 3 3 5 8" xfId="38857" xr:uid="{00000000-0005-0000-0000-0000B98E0000}"/>
    <cellStyle name="Normal 2 3 3 5 9" xfId="38858" xr:uid="{00000000-0005-0000-0000-0000BA8E0000}"/>
    <cellStyle name="Normal 2 3 3 5_OATT calc" xfId="38859" xr:uid="{00000000-0005-0000-0000-0000BB8E0000}"/>
    <cellStyle name="Normal 2 3 3 6" xfId="4347" xr:uid="{00000000-0005-0000-0000-0000BC8E0000}"/>
    <cellStyle name="Normal 2 3 3 6 10" xfId="38860" xr:uid="{00000000-0005-0000-0000-0000BD8E0000}"/>
    <cellStyle name="Normal 2 3 3 6 11" xfId="38861" xr:uid="{00000000-0005-0000-0000-0000BE8E0000}"/>
    <cellStyle name="Normal 2 3 3 6 2" xfId="38862" xr:uid="{00000000-0005-0000-0000-0000BF8E0000}"/>
    <cellStyle name="Normal 2 3 3 6 2 2" xfId="38863" xr:uid="{00000000-0005-0000-0000-0000C08E0000}"/>
    <cellStyle name="Normal 2 3 3 6 2 2 2" xfId="38864" xr:uid="{00000000-0005-0000-0000-0000C18E0000}"/>
    <cellStyle name="Normal 2 3 3 6 2 2 3" xfId="38865" xr:uid="{00000000-0005-0000-0000-0000C28E0000}"/>
    <cellStyle name="Normal 2 3 3 6 2 2_OATT calc" xfId="38866" xr:uid="{00000000-0005-0000-0000-0000C38E0000}"/>
    <cellStyle name="Normal 2 3 3 6 2 3" xfId="38867" xr:uid="{00000000-0005-0000-0000-0000C48E0000}"/>
    <cellStyle name="Normal 2 3 3 6 2 4" xfId="38868" xr:uid="{00000000-0005-0000-0000-0000C58E0000}"/>
    <cellStyle name="Normal 2 3 3 6 2 5" xfId="38869" xr:uid="{00000000-0005-0000-0000-0000C68E0000}"/>
    <cellStyle name="Normal 2 3 3 6 2_OATT calc" xfId="38870" xr:uid="{00000000-0005-0000-0000-0000C78E0000}"/>
    <cellStyle name="Normal 2 3 3 6 3" xfId="38871" xr:uid="{00000000-0005-0000-0000-0000C88E0000}"/>
    <cellStyle name="Normal 2 3 3 6 3 2" xfId="38872" xr:uid="{00000000-0005-0000-0000-0000C98E0000}"/>
    <cellStyle name="Normal 2 3 3 6 3 2 2" xfId="38873" xr:uid="{00000000-0005-0000-0000-0000CA8E0000}"/>
    <cellStyle name="Normal 2 3 3 6 3 2 3" xfId="38874" xr:uid="{00000000-0005-0000-0000-0000CB8E0000}"/>
    <cellStyle name="Normal 2 3 3 6 3 2_OATT calc" xfId="38875" xr:uid="{00000000-0005-0000-0000-0000CC8E0000}"/>
    <cellStyle name="Normal 2 3 3 6 3 3" xfId="38876" xr:uid="{00000000-0005-0000-0000-0000CD8E0000}"/>
    <cellStyle name="Normal 2 3 3 6 3 4" xfId="38877" xr:uid="{00000000-0005-0000-0000-0000CE8E0000}"/>
    <cellStyle name="Normal 2 3 3 6 3_OATT calc" xfId="38878" xr:uid="{00000000-0005-0000-0000-0000CF8E0000}"/>
    <cellStyle name="Normal 2 3 3 6 4" xfId="38879" xr:uid="{00000000-0005-0000-0000-0000D08E0000}"/>
    <cellStyle name="Normal 2 3 3 6 4 2" xfId="38880" xr:uid="{00000000-0005-0000-0000-0000D18E0000}"/>
    <cellStyle name="Normal 2 3 3 6 4 3" xfId="38881" xr:uid="{00000000-0005-0000-0000-0000D28E0000}"/>
    <cellStyle name="Normal 2 3 3 6 4_OATT calc" xfId="38882" xr:uid="{00000000-0005-0000-0000-0000D38E0000}"/>
    <cellStyle name="Normal 2 3 3 6 5" xfId="38883" xr:uid="{00000000-0005-0000-0000-0000D48E0000}"/>
    <cellStyle name="Normal 2 3 3 6 6" xfId="38884" xr:uid="{00000000-0005-0000-0000-0000D58E0000}"/>
    <cellStyle name="Normal 2 3 3 6 7" xfId="38885" xr:uid="{00000000-0005-0000-0000-0000D68E0000}"/>
    <cellStyle name="Normal 2 3 3 6 8" xfId="38886" xr:uid="{00000000-0005-0000-0000-0000D78E0000}"/>
    <cellStyle name="Normal 2 3 3 6 9" xfId="38887" xr:uid="{00000000-0005-0000-0000-0000D88E0000}"/>
    <cellStyle name="Normal 2 3 3 6_OATT calc" xfId="38888" xr:uid="{00000000-0005-0000-0000-0000D98E0000}"/>
    <cellStyle name="Normal 2 3 3 7" xfId="5246" xr:uid="{00000000-0005-0000-0000-0000DA8E0000}"/>
    <cellStyle name="Normal 2 3 3 7 2" xfId="38889" xr:uid="{00000000-0005-0000-0000-0000DB8E0000}"/>
    <cellStyle name="Normal 2 3 3 7 2 2" xfId="38890" xr:uid="{00000000-0005-0000-0000-0000DC8E0000}"/>
    <cellStyle name="Normal 2 3 3 7 2 3" xfId="38891" xr:uid="{00000000-0005-0000-0000-0000DD8E0000}"/>
    <cellStyle name="Normal 2 3 3 7 2_OATT calc" xfId="38892" xr:uid="{00000000-0005-0000-0000-0000DE8E0000}"/>
    <cellStyle name="Normal 2 3 3 7 3" xfId="38893" xr:uid="{00000000-0005-0000-0000-0000DF8E0000}"/>
    <cellStyle name="Normal 2 3 3 7 4" xfId="38894" xr:uid="{00000000-0005-0000-0000-0000E08E0000}"/>
    <cellStyle name="Normal 2 3 3 7 5" xfId="38895" xr:uid="{00000000-0005-0000-0000-0000E18E0000}"/>
    <cellStyle name="Normal 2 3 3 7_OATT calc" xfId="38896" xr:uid="{00000000-0005-0000-0000-0000E28E0000}"/>
    <cellStyle name="Normal 2 3 3 8" xfId="3083" xr:uid="{00000000-0005-0000-0000-0000E38E0000}"/>
    <cellStyle name="Normal 2 3 3 8 2" xfId="38897" xr:uid="{00000000-0005-0000-0000-0000E48E0000}"/>
    <cellStyle name="Normal 2 3 3 8 2 2" xfId="38898" xr:uid="{00000000-0005-0000-0000-0000E58E0000}"/>
    <cellStyle name="Normal 2 3 3 8 2 3" xfId="38899" xr:uid="{00000000-0005-0000-0000-0000E68E0000}"/>
    <cellStyle name="Normal 2 3 3 8 2_OATT calc" xfId="38900" xr:uid="{00000000-0005-0000-0000-0000E78E0000}"/>
    <cellStyle name="Normal 2 3 3 8 3" xfId="38901" xr:uid="{00000000-0005-0000-0000-0000E88E0000}"/>
    <cellStyle name="Normal 2 3 3 8 4" xfId="38902" xr:uid="{00000000-0005-0000-0000-0000E98E0000}"/>
    <cellStyle name="Normal 2 3 3 8_OATT calc" xfId="38903" xr:uid="{00000000-0005-0000-0000-0000EA8E0000}"/>
    <cellStyle name="Normal 2 3 3 9" xfId="38904" xr:uid="{00000000-0005-0000-0000-0000EB8E0000}"/>
    <cellStyle name="Normal 2 3 3 9 2" xfId="38905" xr:uid="{00000000-0005-0000-0000-0000EC8E0000}"/>
    <cellStyle name="Normal 2 3 3 9 2 2" xfId="38906" xr:uid="{00000000-0005-0000-0000-0000ED8E0000}"/>
    <cellStyle name="Normal 2 3 3 9 2 3" xfId="38907" xr:uid="{00000000-0005-0000-0000-0000EE8E0000}"/>
    <cellStyle name="Normal 2 3 3 9 2_OATT calc" xfId="38908" xr:uid="{00000000-0005-0000-0000-0000EF8E0000}"/>
    <cellStyle name="Normal 2 3 3 9 3" xfId="38909" xr:uid="{00000000-0005-0000-0000-0000F08E0000}"/>
    <cellStyle name="Normal 2 3 3 9 4" xfId="38910" xr:uid="{00000000-0005-0000-0000-0000F18E0000}"/>
    <cellStyle name="Normal 2 3 3 9_OATT calc" xfId="38911" xr:uid="{00000000-0005-0000-0000-0000F28E0000}"/>
    <cellStyle name="Normal 2 3 3_OATT calc" xfId="38912" xr:uid="{00000000-0005-0000-0000-0000F38E0000}"/>
    <cellStyle name="Normal 2 3 4" xfId="3117" xr:uid="{00000000-0005-0000-0000-0000F48E0000}"/>
    <cellStyle name="Normal 2 3 4 10" xfId="38913" xr:uid="{00000000-0005-0000-0000-0000F58E0000}"/>
    <cellStyle name="Normal 2 3 4 11" xfId="38914" xr:uid="{00000000-0005-0000-0000-0000F68E0000}"/>
    <cellStyle name="Normal 2 3 4 12" xfId="38915" xr:uid="{00000000-0005-0000-0000-0000F78E0000}"/>
    <cellStyle name="Normal 2 3 4 13" xfId="38916" xr:uid="{00000000-0005-0000-0000-0000F88E0000}"/>
    <cellStyle name="Normal 2 3 4 2" xfId="3439" xr:uid="{00000000-0005-0000-0000-0000F98E0000}"/>
    <cellStyle name="Normal 2 3 4 2 2" xfId="4009" xr:uid="{00000000-0005-0000-0000-0000FA8E0000}"/>
    <cellStyle name="Normal 2 3 4 2 2 2" xfId="38917" xr:uid="{00000000-0005-0000-0000-0000FB8E0000}"/>
    <cellStyle name="Normal 2 3 4 2 3" xfId="5562" xr:uid="{00000000-0005-0000-0000-0000FC8E0000}"/>
    <cellStyle name="Normal 2 3 4 2 3 2" xfId="38918" xr:uid="{00000000-0005-0000-0000-0000FD8E0000}"/>
    <cellStyle name="Normal 2 3 4 2 4" xfId="38919" xr:uid="{00000000-0005-0000-0000-0000FE8E0000}"/>
    <cellStyle name="Normal 2 3 4 3" xfId="3702" xr:uid="{00000000-0005-0000-0000-0000FF8E0000}"/>
    <cellStyle name="Normal 2 3 4 3 10" xfId="38920" xr:uid="{00000000-0005-0000-0000-0000008F0000}"/>
    <cellStyle name="Normal 2 3 4 3 11" xfId="38921" xr:uid="{00000000-0005-0000-0000-0000018F0000}"/>
    <cellStyle name="Normal 2 3 4 3 12" xfId="38922" xr:uid="{00000000-0005-0000-0000-0000028F0000}"/>
    <cellStyle name="Normal 2 3 4 3 2" xfId="4802" xr:uid="{00000000-0005-0000-0000-0000038F0000}"/>
    <cellStyle name="Normal 2 3 4 3 2 10" xfId="38923" xr:uid="{00000000-0005-0000-0000-0000048F0000}"/>
    <cellStyle name="Normal 2 3 4 3 2 11" xfId="38924" xr:uid="{00000000-0005-0000-0000-0000058F0000}"/>
    <cellStyle name="Normal 2 3 4 3 2 2" xfId="38925" xr:uid="{00000000-0005-0000-0000-0000068F0000}"/>
    <cellStyle name="Normal 2 3 4 3 2 2 2" xfId="38926" xr:uid="{00000000-0005-0000-0000-0000078F0000}"/>
    <cellStyle name="Normal 2 3 4 3 2 2 2 2" xfId="38927" xr:uid="{00000000-0005-0000-0000-0000088F0000}"/>
    <cellStyle name="Normal 2 3 4 3 2 2 2 3" xfId="38928" xr:uid="{00000000-0005-0000-0000-0000098F0000}"/>
    <cellStyle name="Normal 2 3 4 3 2 2 2_OATT calc" xfId="38929" xr:uid="{00000000-0005-0000-0000-00000A8F0000}"/>
    <cellStyle name="Normal 2 3 4 3 2 2 3" xfId="38930" xr:uid="{00000000-0005-0000-0000-00000B8F0000}"/>
    <cellStyle name="Normal 2 3 4 3 2 2 4" xfId="38931" xr:uid="{00000000-0005-0000-0000-00000C8F0000}"/>
    <cellStyle name="Normal 2 3 4 3 2 2 5" xfId="38932" xr:uid="{00000000-0005-0000-0000-00000D8F0000}"/>
    <cellStyle name="Normal 2 3 4 3 2 2_OATT calc" xfId="38933" xr:uid="{00000000-0005-0000-0000-00000E8F0000}"/>
    <cellStyle name="Normal 2 3 4 3 2 3" xfId="38934" xr:uid="{00000000-0005-0000-0000-00000F8F0000}"/>
    <cellStyle name="Normal 2 3 4 3 2 3 2" xfId="38935" xr:uid="{00000000-0005-0000-0000-0000108F0000}"/>
    <cellStyle name="Normal 2 3 4 3 2 3 2 2" xfId="38936" xr:uid="{00000000-0005-0000-0000-0000118F0000}"/>
    <cellStyle name="Normal 2 3 4 3 2 3 2 3" xfId="38937" xr:uid="{00000000-0005-0000-0000-0000128F0000}"/>
    <cellStyle name="Normal 2 3 4 3 2 3 2_OATT calc" xfId="38938" xr:uid="{00000000-0005-0000-0000-0000138F0000}"/>
    <cellStyle name="Normal 2 3 4 3 2 3 3" xfId="38939" xr:uid="{00000000-0005-0000-0000-0000148F0000}"/>
    <cellStyle name="Normal 2 3 4 3 2 3 4" xfId="38940" xr:uid="{00000000-0005-0000-0000-0000158F0000}"/>
    <cellStyle name="Normal 2 3 4 3 2 3_OATT calc" xfId="38941" xr:uid="{00000000-0005-0000-0000-0000168F0000}"/>
    <cellStyle name="Normal 2 3 4 3 2 4" xfId="38942" xr:uid="{00000000-0005-0000-0000-0000178F0000}"/>
    <cellStyle name="Normal 2 3 4 3 2 4 2" xfId="38943" xr:uid="{00000000-0005-0000-0000-0000188F0000}"/>
    <cellStyle name="Normal 2 3 4 3 2 4 3" xfId="38944" xr:uid="{00000000-0005-0000-0000-0000198F0000}"/>
    <cellStyle name="Normal 2 3 4 3 2 4_OATT calc" xfId="38945" xr:uid="{00000000-0005-0000-0000-00001A8F0000}"/>
    <cellStyle name="Normal 2 3 4 3 2 5" xfId="38946" xr:uid="{00000000-0005-0000-0000-00001B8F0000}"/>
    <cellStyle name="Normal 2 3 4 3 2 6" xfId="38947" xr:uid="{00000000-0005-0000-0000-00001C8F0000}"/>
    <cellStyle name="Normal 2 3 4 3 2 7" xfId="38948" xr:uid="{00000000-0005-0000-0000-00001D8F0000}"/>
    <cellStyle name="Normal 2 3 4 3 2 8" xfId="38949" xr:uid="{00000000-0005-0000-0000-00001E8F0000}"/>
    <cellStyle name="Normal 2 3 4 3 2 9" xfId="38950" xr:uid="{00000000-0005-0000-0000-00001F8F0000}"/>
    <cellStyle name="Normal 2 3 4 3 2_OATT calc" xfId="38951" xr:uid="{00000000-0005-0000-0000-0000208F0000}"/>
    <cellStyle name="Normal 2 3 4 3 3" xfId="38952" xr:uid="{00000000-0005-0000-0000-0000218F0000}"/>
    <cellStyle name="Normal 2 3 4 3 3 2" xfId="38953" xr:uid="{00000000-0005-0000-0000-0000228F0000}"/>
    <cellStyle name="Normal 2 3 4 3 3 2 2" xfId="38954" xr:uid="{00000000-0005-0000-0000-0000238F0000}"/>
    <cellStyle name="Normal 2 3 4 3 3 2 3" xfId="38955" xr:uid="{00000000-0005-0000-0000-0000248F0000}"/>
    <cellStyle name="Normal 2 3 4 3 3 2_OATT calc" xfId="38956" xr:uid="{00000000-0005-0000-0000-0000258F0000}"/>
    <cellStyle name="Normal 2 3 4 3 3 3" xfId="38957" xr:uid="{00000000-0005-0000-0000-0000268F0000}"/>
    <cellStyle name="Normal 2 3 4 3 3 4" xfId="38958" xr:uid="{00000000-0005-0000-0000-0000278F0000}"/>
    <cellStyle name="Normal 2 3 4 3 3 5" xfId="38959" xr:uid="{00000000-0005-0000-0000-0000288F0000}"/>
    <cellStyle name="Normal 2 3 4 3 3_OATT calc" xfId="38960" xr:uid="{00000000-0005-0000-0000-0000298F0000}"/>
    <cellStyle name="Normal 2 3 4 3 4" xfId="38961" xr:uid="{00000000-0005-0000-0000-00002A8F0000}"/>
    <cellStyle name="Normal 2 3 4 3 4 2" xfId="38962" xr:uid="{00000000-0005-0000-0000-00002B8F0000}"/>
    <cellStyle name="Normal 2 3 4 3 4 2 2" xfId="38963" xr:uid="{00000000-0005-0000-0000-00002C8F0000}"/>
    <cellStyle name="Normal 2 3 4 3 4 2 3" xfId="38964" xr:uid="{00000000-0005-0000-0000-00002D8F0000}"/>
    <cellStyle name="Normal 2 3 4 3 4 2_OATT calc" xfId="38965" xr:uid="{00000000-0005-0000-0000-00002E8F0000}"/>
    <cellStyle name="Normal 2 3 4 3 4 3" xfId="38966" xr:uid="{00000000-0005-0000-0000-00002F8F0000}"/>
    <cellStyle name="Normal 2 3 4 3 4 4" xfId="38967" xr:uid="{00000000-0005-0000-0000-0000308F0000}"/>
    <cellStyle name="Normal 2 3 4 3 4_OATT calc" xfId="38968" xr:uid="{00000000-0005-0000-0000-0000318F0000}"/>
    <cellStyle name="Normal 2 3 4 3 5" xfId="38969" xr:uid="{00000000-0005-0000-0000-0000328F0000}"/>
    <cellStyle name="Normal 2 3 4 3 5 2" xfId="38970" xr:uid="{00000000-0005-0000-0000-0000338F0000}"/>
    <cellStyle name="Normal 2 3 4 3 5 2 2" xfId="38971" xr:uid="{00000000-0005-0000-0000-0000348F0000}"/>
    <cellStyle name="Normal 2 3 4 3 5 2 3" xfId="38972" xr:uid="{00000000-0005-0000-0000-0000358F0000}"/>
    <cellStyle name="Normal 2 3 4 3 5 2_OATT calc" xfId="38973" xr:uid="{00000000-0005-0000-0000-0000368F0000}"/>
    <cellStyle name="Normal 2 3 4 3 5 3" xfId="38974" xr:uid="{00000000-0005-0000-0000-0000378F0000}"/>
    <cellStyle name="Normal 2 3 4 3 5 4" xfId="38975" xr:uid="{00000000-0005-0000-0000-0000388F0000}"/>
    <cellStyle name="Normal 2 3 4 3 5_OATT calc" xfId="38976" xr:uid="{00000000-0005-0000-0000-0000398F0000}"/>
    <cellStyle name="Normal 2 3 4 3 6" xfId="38977" xr:uid="{00000000-0005-0000-0000-00003A8F0000}"/>
    <cellStyle name="Normal 2 3 4 3 6 2" xfId="38978" xr:uid="{00000000-0005-0000-0000-00003B8F0000}"/>
    <cellStyle name="Normal 2 3 4 3 6 3" xfId="38979" xr:uid="{00000000-0005-0000-0000-00003C8F0000}"/>
    <cellStyle name="Normal 2 3 4 3 6_OATT calc" xfId="38980" xr:uid="{00000000-0005-0000-0000-00003D8F0000}"/>
    <cellStyle name="Normal 2 3 4 3 7" xfId="38981" xr:uid="{00000000-0005-0000-0000-00003E8F0000}"/>
    <cellStyle name="Normal 2 3 4 3 8" xfId="38982" xr:uid="{00000000-0005-0000-0000-00003F8F0000}"/>
    <cellStyle name="Normal 2 3 4 3 9" xfId="38983" xr:uid="{00000000-0005-0000-0000-0000408F0000}"/>
    <cellStyle name="Normal 2 3 4 3_OATT calc" xfId="38984" xr:uid="{00000000-0005-0000-0000-0000418F0000}"/>
    <cellStyle name="Normal 2 3 4 4" xfId="4384" xr:uid="{00000000-0005-0000-0000-0000428F0000}"/>
    <cellStyle name="Normal 2 3 4 4 10" xfId="38985" xr:uid="{00000000-0005-0000-0000-0000438F0000}"/>
    <cellStyle name="Normal 2 3 4 4 11" xfId="38986" xr:uid="{00000000-0005-0000-0000-0000448F0000}"/>
    <cellStyle name="Normal 2 3 4 4 2" xfId="38987" xr:uid="{00000000-0005-0000-0000-0000458F0000}"/>
    <cellStyle name="Normal 2 3 4 4 2 2" xfId="38988" xr:uid="{00000000-0005-0000-0000-0000468F0000}"/>
    <cellStyle name="Normal 2 3 4 4 2 2 2" xfId="38989" xr:uid="{00000000-0005-0000-0000-0000478F0000}"/>
    <cellStyle name="Normal 2 3 4 4 2 2 3" xfId="38990" xr:uid="{00000000-0005-0000-0000-0000488F0000}"/>
    <cellStyle name="Normal 2 3 4 4 2 2_OATT calc" xfId="38991" xr:uid="{00000000-0005-0000-0000-0000498F0000}"/>
    <cellStyle name="Normal 2 3 4 4 2 3" xfId="38992" xr:uid="{00000000-0005-0000-0000-00004A8F0000}"/>
    <cellStyle name="Normal 2 3 4 4 2 4" xfId="38993" xr:uid="{00000000-0005-0000-0000-00004B8F0000}"/>
    <cellStyle name="Normal 2 3 4 4 2 5" xfId="38994" xr:uid="{00000000-0005-0000-0000-00004C8F0000}"/>
    <cellStyle name="Normal 2 3 4 4 2_OATT calc" xfId="38995" xr:uid="{00000000-0005-0000-0000-00004D8F0000}"/>
    <cellStyle name="Normal 2 3 4 4 3" xfId="38996" xr:uid="{00000000-0005-0000-0000-00004E8F0000}"/>
    <cellStyle name="Normal 2 3 4 4 3 2" xfId="38997" xr:uid="{00000000-0005-0000-0000-00004F8F0000}"/>
    <cellStyle name="Normal 2 3 4 4 3 2 2" xfId="38998" xr:uid="{00000000-0005-0000-0000-0000508F0000}"/>
    <cellStyle name="Normal 2 3 4 4 3 2 3" xfId="38999" xr:uid="{00000000-0005-0000-0000-0000518F0000}"/>
    <cellStyle name="Normal 2 3 4 4 3 2_OATT calc" xfId="39000" xr:uid="{00000000-0005-0000-0000-0000528F0000}"/>
    <cellStyle name="Normal 2 3 4 4 3 3" xfId="39001" xr:uid="{00000000-0005-0000-0000-0000538F0000}"/>
    <cellStyle name="Normal 2 3 4 4 3 4" xfId="39002" xr:uid="{00000000-0005-0000-0000-0000548F0000}"/>
    <cellStyle name="Normal 2 3 4 4 3_OATT calc" xfId="39003" xr:uid="{00000000-0005-0000-0000-0000558F0000}"/>
    <cellStyle name="Normal 2 3 4 4 4" xfId="39004" xr:uid="{00000000-0005-0000-0000-0000568F0000}"/>
    <cellStyle name="Normal 2 3 4 4 4 2" xfId="39005" xr:uid="{00000000-0005-0000-0000-0000578F0000}"/>
    <cellStyle name="Normal 2 3 4 4 4 3" xfId="39006" xr:uid="{00000000-0005-0000-0000-0000588F0000}"/>
    <cellStyle name="Normal 2 3 4 4 4_OATT calc" xfId="39007" xr:uid="{00000000-0005-0000-0000-0000598F0000}"/>
    <cellStyle name="Normal 2 3 4 4 5" xfId="39008" xr:uid="{00000000-0005-0000-0000-00005A8F0000}"/>
    <cellStyle name="Normal 2 3 4 4 6" xfId="39009" xr:uid="{00000000-0005-0000-0000-00005B8F0000}"/>
    <cellStyle name="Normal 2 3 4 4 7" xfId="39010" xr:uid="{00000000-0005-0000-0000-00005C8F0000}"/>
    <cellStyle name="Normal 2 3 4 4 8" xfId="39011" xr:uid="{00000000-0005-0000-0000-00005D8F0000}"/>
    <cellStyle name="Normal 2 3 4 4 9" xfId="39012" xr:uid="{00000000-0005-0000-0000-00005E8F0000}"/>
    <cellStyle name="Normal 2 3 4 4_OATT calc" xfId="39013" xr:uid="{00000000-0005-0000-0000-00005F8F0000}"/>
    <cellStyle name="Normal 2 3 4 5" xfId="5284" xr:uid="{00000000-0005-0000-0000-0000608F0000}"/>
    <cellStyle name="Normal 2 3 4 5 2" xfId="39014" xr:uid="{00000000-0005-0000-0000-0000618F0000}"/>
    <cellStyle name="Normal 2 3 4 5 2 2" xfId="39015" xr:uid="{00000000-0005-0000-0000-0000628F0000}"/>
    <cellStyle name="Normal 2 3 4 5 2 3" xfId="39016" xr:uid="{00000000-0005-0000-0000-0000638F0000}"/>
    <cellStyle name="Normal 2 3 4 5 2_OATT calc" xfId="39017" xr:uid="{00000000-0005-0000-0000-0000648F0000}"/>
    <cellStyle name="Normal 2 3 4 5 3" xfId="39018" xr:uid="{00000000-0005-0000-0000-0000658F0000}"/>
    <cellStyle name="Normal 2 3 4 5 4" xfId="39019" xr:uid="{00000000-0005-0000-0000-0000668F0000}"/>
    <cellStyle name="Normal 2 3 4 5 5" xfId="39020" xr:uid="{00000000-0005-0000-0000-0000678F0000}"/>
    <cellStyle name="Normal 2 3 4 5_OATT calc" xfId="39021" xr:uid="{00000000-0005-0000-0000-0000688F0000}"/>
    <cellStyle name="Normal 2 3 4 6" xfId="39022" xr:uid="{00000000-0005-0000-0000-0000698F0000}"/>
    <cellStyle name="Normal 2 3 4 6 2" xfId="39023" xr:uid="{00000000-0005-0000-0000-00006A8F0000}"/>
    <cellStyle name="Normal 2 3 4 6 2 2" xfId="39024" xr:uid="{00000000-0005-0000-0000-00006B8F0000}"/>
    <cellStyle name="Normal 2 3 4 6 2 3" xfId="39025" xr:uid="{00000000-0005-0000-0000-00006C8F0000}"/>
    <cellStyle name="Normal 2 3 4 6 2_OATT calc" xfId="39026" xr:uid="{00000000-0005-0000-0000-00006D8F0000}"/>
    <cellStyle name="Normal 2 3 4 6 3" xfId="39027" xr:uid="{00000000-0005-0000-0000-00006E8F0000}"/>
    <cellStyle name="Normal 2 3 4 6 4" xfId="39028" xr:uid="{00000000-0005-0000-0000-00006F8F0000}"/>
    <cellStyle name="Normal 2 3 4 6_OATT calc" xfId="39029" xr:uid="{00000000-0005-0000-0000-0000708F0000}"/>
    <cellStyle name="Normal 2 3 4 7" xfId="39030" xr:uid="{00000000-0005-0000-0000-0000718F0000}"/>
    <cellStyle name="Normal 2 3 4 7 2" xfId="39031" xr:uid="{00000000-0005-0000-0000-0000728F0000}"/>
    <cellStyle name="Normal 2 3 4 7 2 2" xfId="39032" xr:uid="{00000000-0005-0000-0000-0000738F0000}"/>
    <cellStyle name="Normal 2 3 4 7 2 3" xfId="39033" xr:uid="{00000000-0005-0000-0000-0000748F0000}"/>
    <cellStyle name="Normal 2 3 4 7 2_OATT calc" xfId="39034" xr:uid="{00000000-0005-0000-0000-0000758F0000}"/>
    <cellStyle name="Normal 2 3 4 7 3" xfId="39035" xr:uid="{00000000-0005-0000-0000-0000768F0000}"/>
    <cellStyle name="Normal 2 3 4 7 4" xfId="39036" xr:uid="{00000000-0005-0000-0000-0000778F0000}"/>
    <cellStyle name="Normal 2 3 4 7_OATT calc" xfId="39037" xr:uid="{00000000-0005-0000-0000-0000788F0000}"/>
    <cellStyle name="Normal 2 3 4 8" xfId="39038" xr:uid="{00000000-0005-0000-0000-0000798F0000}"/>
    <cellStyle name="Normal 2 3 4 9" xfId="39039" xr:uid="{00000000-0005-0000-0000-00007A8F0000}"/>
    <cellStyle name="Normal 2 3 4_OATT calc" xfId="39040" xr:uid="{00000000-0005-0000-0000-00007B8F0000}"/>
    <cellStyle name="Normal 2 3 5" xfId="3291" xr:uid="{00000000-0005-0000-0000-00007C8F0000}"/>
    <cellStyle name="Normal 2 3 5 10" xfId="39041" xr:uid="{00000000-0005-0000-0000-00007D8F0000}"/>
    <cellStyle name="Normal 2 3 5 11" xfId="39042" xr:uid="{00000000-0005-0000-0000-00007E8F0000}"/>
    <cellStyle name="Normal 2 3 5 12" xfId="39043" xr:uid="{00000000-0005-0000-0000-00007F8F0000}"/>
    <cellStyle name="Normal 2 3 5 13" xfId="39044" xr:uid="{00000000-0005-0000-0000-0000808F0000}"/>
    <cellStyle name="Normal 2 3 5 14" xfId="39045" xr:uid="{00000000-0005-0000-0000-0000818F0000}"/>
    <cellStyle name="Normal 2 3 5 2" xfId="3480" xr:uid="{00000000-0005-0000-0000-0000828F0000}"/>
    <cellStyle name="Normal 2 3 5 2 2" xfId="4126" xr:uid="{00000000-0005-0000-0000-0000838F0000}"/>
    <cellStyle name="Normal 2 3 5 2 2 2" xfId="39046" xr:uid="{00000000-0005-0000-0000-0000848F0000}"/>
    <cellStyle name="Normal 2 3 5 2 3" xfId="5598" xr:uid="{00000000-0005-0000-0000-0000858F0000}"/>
    <cellStyle name="Normal 2 3 5 2 3 2" xfId="39047" xr:uid="{00000000-0005-0000-0000-0000868F0000}"/>
    <cellStyle name="Normal 2 3 5 2 4" xfId="39048" xr:uid="{00000000-0005-0000-0000-0000878F0000}"/>
    <cellStyle name="Normal 2 3 5 3" xfId="3873" xr:uid="{00000000-0005-0000-0000-0000888F0000}"/>
    <cellStyle name="Normal 2 3 5 3 10" xfId="39049" xr:uid="{00000000-0005-0000-0000-0000898F0000}"/>
    <cellStyle name="Normal 2 3 5 3 11" xfId="39050" xr:uid="{00000000-0005-0000-0000-00008A8F0000}"/>
    <cellStyle name="Normal 2 3 5 3 2" xfId="4973" xr:uid="{00000000-0005-0000-0000-00008B8F0000}"/>
    <cellStyle name="Normal 2 3 5 3 2 10" xfId="39051" xr:uid="{00000000-0005-0000-0000-00008C8F0000}"/>
    <cellStyle name="Normal 2 3 5 3 2 11" xfId="39052" xr:uid="{00000000-0005-0000-0000-00008D8F0000}"/>
    <cellStyle name="Normal 2 3 5 3 2 2" xfId="39053" xr:uid="{00000000-0005-0000-0000-00008E8F0000}"/>
    <cellStyle name="Normal 2 3 5 3 2 2 2" xfId="39054" xr:uid="{00000000-0005-0000-0000-00008F8F0000}"/>
    <cellStyle name="Normal 2 3 5 3 2 2 2 2" xfId="39055" xr:uid="{00000000-0005-0000-0000-0000908F0000}"/>
    <cellStyle name="Normal 2 3 5 3 2 2 2 3" xfId="39056" xr:uid="{00000000-0005-0000-0000-0000918F0000}"/>
    <cellStyle name="Normal 2 3 5 3 2 2 2_OATT calc" xfId="39057" xr:uid="{00000000-0005-0000-0000-0000928F0000}"/>
    <cellStyle name="Normal 2 3 5 3 2 2 3" xfId="39058" xr:uid="{00000000-0005-0000-0000-0000938F0000}"/>
    <cellStyle name="Normal 2 3 5 3 2 2 4" xfId="39059" xr:uid="{00000000-0005-0000-0000-0000948F0000}"/>
    <cellStyle name="Normal 2 3 5 3 2 2 5" xfId="39060" xr:uid="{00000000-0005-0000-0000-0000958F0000}"/>
    <cellStyle name="Normal 2 3 5 3 2 2_OATT calc" xfId="39061" xr:uid="{00000000-0005-0000-0000-0000968F0000}"/>
    <cellStyle name="Normal 2 3 5 3 2 3" xfId="39062" xr:uid="{00000000-0005-0000-0000-0000978F0000}"/>
    <cellStyle name="Normal 2 3 5 3 2 3 2" xfId="39063" xr:uid="{00000000-0005-0000-0000-0000988F0000}"/>
    <cellStyle name="Normal 2 3 5 3 2 3 2 2" xfId="39064" xr:uid="{00000000-0005-0000-0000-0000998F0000}"/>
    <cellStyle name="Normal 2 3 5 3 2 3 2 3" xfId="39065" xr:uid="{00000000-0005-0000-0000-00009A8F0000}"/>
    <cellStyle name="Normal 2 3 5 3 2 3 2_OATT calc" xfId="39066" xr:uid="{00000000-0005-0000-0000-00009B8F0000}"/>
    <cellStyle name="Normal 2 3 5 3 2 3 3" xfId="39067" xr:uid="{00000000-0005-0000-0000-00009C8F0000}"/>
    <cellStyle name="Normal 2 3 5 3 2 3 4" xfId="39068" xr:uid="{00000000-0005-0000-0000-00009D8F0000}"/>
    <cellStyle name="Normal 2 3 5 3 2 3_OATT calc" xfId="39069" xr:uid="{00000000-0005-0000-0000-00009E8F0000}"/>
    <cellStyle name="Normal 2 3 5 3 2 4" xfId="39070" xr:uid="{00000000-0005-0000-0000-00009F8F0000}"/>
    <cellStyle name="Normal 2 3 5 3 2 4 2" xfId="39071" xr:uid="{00000000-0005-0000-0000-0000A08F0000}"/>
    <cellStyle name="Normal 2 3 5 3 2 4 3" xfId="39072" xr:uid="{00000000-0005-0000-0000-0000A18F0000}"/>
    <cellStyle name="Normal 2 3 5 3 2 4_OATT calc" xfId="39073" xr:uid="{00000000-0005-0000-0000-0000A28F0000}"/>
    <cellStyle name="Normal 2 3 5 3 2 5" xfId="39074" xr:uid="{00000000-0005-0000-0000-0000A38F0000}"/>
    <cellStyle name="Normal 2 3 5 3 2 6" xfId="39075" xr:uid="{00000000-0005-0000-0000-0000A48F0000}"/>
    <cellStyle name="Normal 2 3 5 3 2 7" xfId="39076" xr:uid="{00000000-0005-0000-0000-0000A58F0000}"/>
    <cellStyle name="Normal 2 3 5 3 2 8" xfId="39077" xr:uid="{00000000-0005-0000-0000-0000A68F0000}"/>
    <cellStyle name="Normal 2 3 5 3 2 9" xfId="39078" xr:uid="{00000000-0005-0000-0000-0000A78F0000}"/>
    <cellStyle name="Normal 2 3 5 3 2_OATT calc" xfId="39079" xr:uid="{00000000-0005-0000-0000-0000A88F0000}"/>
    <cellStyle name="Normal 2 3 5 3 3" xfId="39080" xr:uid="{00000000-0005-0000-0000-0000A98F0000}"/>
    <cellStyle name="Normal 2 3 5 3 3 2" xfId="39081" xr:uid="{00000000-0005-0000-0000-0000AA8F0000}"/>
    <cellStyle name="Normal 2 3 5 3 3 2 2" xfId="39082" xr:uid="{00000000-0005-0000-0000-0000AB8F0000}"/>
    <cellStyle name="Normal 2 3 5 3 3 2 3" xfId="39083" xr:uid="{00000000-0005-0000-0000-0000AC8F0000}"/>
    <cellStyle name="Normal 2 3 5 3 3 2_OATT calc" xfId="39084" xr:uid="{00000000-0005-0000-0000-0000AD8F0000}"/>
    <cellStyle name="Normal 2 3 5 3 3 3" xfId="39085" xr:uid="{00000000-0005-0000-0000-0000AE8F0000}"/>
    <cellStyle name="Normal 2 3 5 3 3 4" xfId="39086" xr:uid="{00000000-0005-0000-0000-0000AF8F0000}"/>
    <cellStyle name="Normal 2 3 5 3 3 5" xfId="39087" xr:uid="{00000000-0005-0000-0000-0000B08F0000}"/>
    <cellStyle name="Normal 2 3 5 3 3_OATT calc" xfId="39088" xr:uid="{00000000-0005-0000-0000-0000B18F0000}"/>
    <cellStyle name="Normal 2 3 5 3 4" xfId="39089" xr:uid="{00000000-0005-0000-0000-0000B28F0000}"/>
    <cellStyle name="Normal 2 3 5 3 4 2" xfId="39090" xr:uid="{00000000-0005-0000-0000-0000B38F0000}"/>
    <cellStyle name="Normal 2 3 5 3 4 2 2" xfId="39091" xr:uid="{00000000-0005-0000-0000-0000B48F0000}"/>
    <cellStyle name="Normal 2 3 5 3 4 2 3" xfId="39092" xr:uid="{00000000-0005-0000-0000-0000B58F0000}"/>
    <cellStyle name="Normal 2 3 5 3 4 2_OATT calc" xfId="39093" xr:uid="{00000000-0005-0000-0000-0000B68F0000}"/>
    <cellStyle name="Normal 2 3 5 3 4 3" xfId="39094" xr:uid="{00000000-0005-0000-0000-0000B78F0000}"/>
    <cellStyle name="Normal 2 3 5 3 4 4" xfId="39095" xr:uid="{00000000-0005-0000-0000-0000B88F0000}"/>
    <cellStyle name="Normal 2 3 5 3 4_OATT calc" xfId="39096" xr:uid="{00000000-0005-0000-0000-0000B98F0000}"/>
    <cellStyle name="Normal 2 3 5 3 5" xfId="39097" xr:uid="{00000000-0005-0000-0000-0000BA8F0000}"/>
    <cellStyle name="Normal 2 3 5 3 5 2" xfId="39098" xr:uid="{00000000-0005-0000-0000-0000BB8F0000}"/>
    <cellStyle name="Normal 2 3 5 3 5 3" xfId="39099" xr:uid="{00000000-0005-0000-0000-0000BC8F0000}"/>
    <cellStyle name="Normal 2 3 5 3 5_OATT calc" xfId="39100" xr:uid="{00000000-0005-0000-0000-0000BD8F0000}"/>
    <cellStyle name="Normal 2 3 5 3 6" xfId="39101" xr:uid="{00000000-0005-0000-0000-0000BE8F0000}"/>
    <cellStyle name="Normal 2 3 5 3 7" xfId="39102" xr:uid="{00000000-0005-0000-0000-0000BF8F0000}"/>
    <cellStyle name="Normal 2 3 5 3 8" xfId="39103" xr:uid="{00000000-0005-0000-0000-0000C08F0000}"/>
    <cellStyle name="Normal 2 3 5 3 9" xfId="39104" xr:uid="{00000000-0005-0000-0000-0000C18F0000}"/>
    <cellStyle name="Normal 2 3 5 3_OATT calc" xfId="39105" xr:uid="{00000000-0005-0000-0000-0000C28F0000}"/>
    <cellStyle name="Normal 2 3 5 4" xfId="4555" xr:uid="{00000000-0005-0000-0000-0000C38F0000}"/>
    <cellStyle name="Normal 2 3 5 4 10" xfId="39106" xr:uid="{00000000-0005-0000-0000-0000C48F0000}"/>
    <cellStyle name="Normal 2 3 5 4 11" xfId="39107" xr:uid="{00000000-0005-0000-0000-0000C58F0000}"/>
    <cellStyle name="Normal 2 3 5 4 2" xfId="39108" xr:uid="{00000000-0005-0000-0000-0000C68F0000}"/>
    <cellStyle name="Normal 2 3 5 4 2 2" xfId="39109" xr:uid="{00000000-0005-0000-0000-0000C78F0000}"/>
    <cellStyle name="Normal 2 3 5 4 2 2 2" xfId="39110" xr:uid="{00000000-0005-0000-0000-0000C88F0000}"/>
    <cellStyle name="Normal 2 3 5 4 2 2 3" xfId="39111" xr:uid="{00000000-0005-0000-0000-0000C98F0000}"/>
    <cellStyle name="Normal 2 3 5 4 2 2_OATT calc" xfId="39112" xr:uid="{00000000-0005-0000-0000-0000CA8F0000}"/>
    <cellStyle name="Normal 2 3 5 4 2 3" xfId="39113" xr:uid="{00000000-0005-0000-0000-0000CB8F0000}"/>
    <cellStyle name="Normal 2 3 5 4 2 4" xfId="39114" xr:uid="{00000000-0005-0000-0000-0000CC8F0000}"/>
    <cellStyle name="Normal 2 3 5 4 2 5" xfId="39115" xr:uid="{00000000-0005-0000-0000-0000CD8F0000}"/>
    <cellStyle name="Normal 2 3 5 4 2_OATT calc" xfId="39116" xr:uid="{00000000-0005-0000-0000-0000CE8F0000}"/>
    <cellStyle name="Normal 2 3 5 4 3" xfId="39117" xr:uid="{00000000-0005-0000-0000-0000CF8F0000}"/>
    <cellStyle name="Normal 2 3 5 4 3 2" xfId="39118" xr:uid="{00000000-0005-0000-0000-0000D08F0000}"/>
    <cellStyle name="Normal 2 3 5 4 3 2 2" xfId="39119" xr:uid="{00000000-0005-0000-0000-0000D18F0000}"/>
    <cellStyle name="Normal 2 3 5 4 3 2 3" xfId="39120" xr:uid="{00000000-0005-0000-0000-0000D28F0000}"/>
    <cellStyle name="Normal 2 3 5 4 3 2_OATT calc" xfId="39121" xr:uid="{00000000-0005-0000-0000-0000D38F0000}"/>
    <cellStyle name="Normal 2 3 5 4 3 3" xfId="39122" xr:uid="{00000000-0005-0000-0000-0000D48F0000}"/>
    <cellStyle name="Normal 2 3 5 4 3 4" xfId="39123" xr:uid="{00000000-0005-0000-0000-0000D58F0000}"/>
    <cellStyle name="Normal 2 3 5 4 3_OATT calc" xfId="39124" xr:uid="{00000000-0005-0000-0000-0000D68F0000}"/>
    <cellStyle name="Normal 2 3 5 4 4" xfId="39125" xr:uid="{00000000-0005-0000-0000-0000D78F0000}"/>
    <cellStyle name="Normal 2 3 5 4 4 2" xfId="39126" xr:uid="{00000000-0005-0000-0000-0000D88F0000}"/>
    <cellStyle name="Normal 2 3 5 4 4 3" xfId="39127" xr:uid="{00000000-0005-0000-0000-0000D98F0000}"/>
    <cellStyle name="Normal 2 3 5 4 4_OATT calc" xfId="39128" xr:uid="{00000000-0005-0000-0000-0000DA8F0000}"/>
    <cellStyle name="Normal 2 3 5 4 5" xfId="39129" xr:uid="{00000000-0005-0000-0000-0000DB8F0000}"/>
    <cellStyle name="Normal 2 3 5 4 6" xfId="39130" xr:uid="{00000000-0005-0000-0000-0000DC8F0000}"/>
    <cellStyle name="Normal 2 3 5 4 7" xfId="39131" xr:uid="{00000000-0005-0000-0000-0000DD8F0000}"/>
    <cellStyle name="Normal 2 3 5 4 8" xfId="39132" xr:uid="{00000000-0005-0000-0000-0000DE8F0000}"/>
    <cellStyle name="Normal 2 3 5 4 9" xfId="39133" xr:uid="{00000000-0005-0000-0000-0000DF8F0000}"/>
    <cellStyle name="Normal 2 3 5 4_OATT calc" xfId="39134" xr:uid="{00000000-0005-0000-0000-0000E08F0000}"/>
    <cellStyle name="Normal 2 3 5 5" xfId="5455" xr:uid="{00000000-0005-0000-0000-0000E18F0000}"/>
    <cellStyle name="Normal 2 3 5 5 2" xfId="39135" xr:uid="{00000000-0005-0000-0000-0000E28F0000}"/>
    <cellStyle name="Normal 2 3 5 5 2 2" xfId="39136" xr:uid="{00000000-0005-0000-0000-0000E38F0000}"/>
    <cellStyle name="Normal 2 3 5 5 2 3" xfId="39137" xr:uid="{00000000-0005-0000-0000-0000E48F0000}"/>
    <cellStyle name="Normal 2 3 5 5 2_OATT calc" xfId="39138" xr:uid="{00000000-0005-0000-0000-0000E58F0000}"/>
    <cellStyle name="Normal 2 3 5 5 3" xfId="39139" xr:uid="{00000000-0005-0000-0000-0000E68F0000}"/>
    <cellStyle name="Normal 2 3 5 5 4" xfId="39140" xr:uid="{00000000-0005-0000-0000-0000E78F0000}"/>
    <cellStyle name="Normal 2 3 5 5 5" xfId="39141" xr:uid="{00000000-0005-0000-0000-0000E88F0000}"/>
    <cellStyle name="Normal 2 3 5 5_OATT calc" xfId="39142" xr:uid="{00000000-0005-0000-0000-0000E98F0000}"/>
    <cellStyle name="Normal 2 3 5 6" xfId="39143" xr:uid="{00000000-0005-0000-0000-0000EA8F0000}"/>
    <cellStyle name="Normal 2 3 5 6 2" xfId="39144" xr:uid="{00000000-0005-0000-0000-0000EB8F0000}"/>
    <cellStyle name="Normal 2 3 5 6 2 2" xfId="39145" xr:uid="{00000000-0005-0000-0000-0000EC8F0000}"/>
    <cellStyle name="Normal 2 3 5 6 2 3" xfId="39146" xr:uid="{00000000-0005-0000-0000-0000ED8F0000}"/>
    <cellStyle name="Normal 2 3 5 6 2_OATT calc" xfId="39147" xr:uid="{00000000-0005-0000-0000-0000EE8F0000}"/>
    <cellStyle name="Normal 2 3 5 6 3" xfId="39148" xr:uid="{00000000-0005-0000-0000-0000EF8F0000}"/>
    <cellStyle name="Normal 2 3 5 6 4" xfId="39149" xr:uid="{00000000-0005-0000-0000-0000F08F0000}"/>
    <cellStyle name="Normal 2 3 5 6_OATT calc" xfId="39150" xr:uid="{00000000-0005-0000-0000-0000F18F0000}"/>
    <cellStyle name="Normal 2 3 5 7" xfId="39151" xr:uid="{00000000-0005-0000-0000-0000F28F0000}"/>
    <cellStyle name="Normal 2 3 5 7 2" xfId="39152" xr:uid="{00000000-0005-0000-0000-0000F38F0000}"/>
    <cellStyle name="Normal 2 3 5 7 2 2" xfId="39153" xr:uid="{00000000-0005-0000-0000-0000F48F0000}"/>
    <cellStyle name="Normal 2 3 5 7 2 3" xfId="39154" xr:uid="{00000000-0005-0000-0000-0000F58F0000}"/>
    <cellStyle name="Normal 2 3 5 7 2_OATT calc" xfId="39155" xr:uid="{00000000-0005-0000-0000-0000F68F0000}"/>
    <cellStyle name="Normal 2 3 5 7 3" xfId="39156" xr:uid="{00000000-0005-0000-0000-0000F78F0000}"/>
    <cellStyle name="Normal 2 3 5 7 4" xfId="39157" xr:uid="{00000000-0005-0000-0000-0000F88F0000}"/>
    <cellStyle name="Normal 2 3 5 7_OATT calc" xfId="39158" xr:uid="{00000000-0005-0000-0000-0000F98F0000}"/>
    <cellStyle name="Normal 2 3 5 8" xfId="39159" xr:uid="{00000000-0005-0000-0000-0000FA8F0000}"/>
    <cellStyle name="Normal 2 3 5 8 2" xfId="39160" xr:uid="{00000000-0005-0000-0000-0000FB8F0000}"/>
    <cellStyle name="Normal 2 3 5 8 3" xfId="39161" xr:uid="{00000000-0005-0000-0000-0000FC8F0000}"/>
    <cellStyle name="Normal 2 3 5 8_OATT calc" xfId="39162" xr:uid="{00000000-0005-0000-0000-0000FD8F0000}"/>
    <cellStyle name="Normal 2 3 5 9" xfId="39163" xr:uid="{00000000-0005-0000-0000-0000FE8F0000}"/>
    <cellStyle name="Normal 2 3 5_OATT calc" xfId="39164" xr:uid="{00000000-0005-0000-0000-0000FF8F0000}"/>
    <cellStyle name="Normal 2 3 6" xfId="3020" xr:uid="{00000000-0005-0000-0000-000000900000}"/>
    <cellStyle name="Normal 2 3 6 10" xfId="39165" xr:uid="{00000000-0005-0000-0000-000001900000}"/>
    <cellStyle name="Normal 2 3 6 11" xfId="39166" xr:uid="{00000000-0005-0000-0000-000002900000}"/>
    <cellStyle name="Normal 2 3 6 12" xfId="39167" xr:uid="{00000000-0005-0000-0000-000003900000}"/>
    <cellStyle name="Normal 2 3 6 2" xfId="4287" xr:uid="{00000000-0005-0000-0000-000004900000}"/>
    <cellStyle name="Normal 2 3 6 2 10" xfId="39168" xr:uid="{00000000-0005-0000-0000-000005900000}"/>
    <cellStyle name="Normal 2 3 6 2 11" xfId="39169" xr:uid="{00000000-0005-0000-0000-000006900000}"/>
    <cellStyle name="Normal 2 3 6 2 2" xfId="39170" xr:uid="{00000000-0005-0000-0000-000007900000}"/>
    <cellStyle name="Normal 2 3 6 2 2 2" xfId="39171" xr:uid="{00000000-0005-0000-0000-000008900000}"/>
    <cellStyle name="Normal 2 3 6 2 2 2 2" xfId="39172" xr:uid="{00000000-0005-0000-0000-000009900000}"/>
    <cellStyle name="Normal 2 3 6 2 2 2 3" xfId="39173" xr:uid="{00000000-0005-0000-0000-00000A900000}"/>
    <cellStyle name="Normal 2 3 6 2 2 2_OATT calc" xfId="39174" xr:uid="{00000000-0005-0000-0000-00000B900000}"/>
    <cellStyle name="Normal 2 3 6 2 2 3" xfId="39175" xr:uid="{00000000-0005-0000-0000-00000C900000}"/>
    <cellStyle name="Normal 2 3 6 2 2 4" xfId="39176" xr:uid="{00000000-0005-0000-0000-00000D900000}"/>
    <cellStyle name="Normal 2 3 6 2 2 5" xfId="39177" xr:uid="{00000000-0005-0000-0000-00000E900000}"/>
    <cellStyle name="Normal 2 3 6 2 2_OATT calc" xfId="39178" xr:uid="{00000000-0005-0000-0000-00000F900000}"/>
    <cellStyle name="Normal 2 3 6 2 3" xfId="39179" xr:uid="{00000000-0005-0000-0000-000010900000}"/>
    <cellStyle name="Normal 2 3 6 2 3 2" xfId="39180" xr:uid="{00000000-0005-0000-0000-000011900000}"/>
    <cellStyle name="Normal 2 3 6 2 3 2 2" xfId="39181" xr:uid="{00000000-0005-0000-0000-000012900000}"/>
    <cellStyle name="Normal 2 3 6 2 3 2 3" xfId="39182" xr:uid="{00000000-0005-0000-0000-000013900000}"/>
    <cellStyle name="Normal 2 3 6 2 3 2_OATT calc" xfId="39183" xr:uid="{00000000-0005-0000-0000-000014900000}"/>
    <cellStyle name="Normal 2 3 6 2 3 3" xfId="39184" xr:uid="{00000000-0005-0000-0000-000015900000}"/>
    <cellStyle name="Normal 2 3 6 2 3 4" xfId="39185" xr:uid="{00000000-0005-0000-0000-000016900000}"/>
    <cellStyle name="Normal 2 3 6 2 3_OATT calc" xfId="39186" xr:uid="{00000000-0005-0000-0000-000017900000}"/>
    <cellStyle name="Normal 2 3 6 2 4" xfId="39187" xr:uid="{00000000-0005-0000-0000-000018900000}"/>
    <cellStyle name="Normal 2 3 6 2 4 2" xfId="39188" xr:uid="{00000000-0005-0000-0000-000019900000}"/>
    <cellStyle name="Normal 2 3 6 2 4 3" xfId="39189" xr:uid="{00000000-0005-0000-0000-00001A900000}"/>
    <cellStyle name="Normal 2 3 6 2 4_OATT calc" xfId="39190" xr:uid="{00000000-0005-0000-0000-00001B900000}"/>
    <cellStyle name="Normal 2 3 6 2 5" xfId="39191" xr:uid="{00000000-0005-0000-0000-00001C900000}"/>
    <cellStyle name="Normal 2 3 6 2 6" xfId="39192" xr:uid="{00000000-0005-0000-0000-00001D900000}"/>
    <cellStyle name="Normal 2 3 6 2 7" xfId="39193" xr:uid="{00000000-0005-0000-0000-00001E900000}"/>
    <cellStyle name="Normal 2 3 6 2 8" xfId="39194" xr:uid="{00000000-0005-0000-0000-00001F900000}"/>
    <cellStyle name="Normal 2 3 6 2 9" xfId="39195" xr:uid="{00000000-0005-0000-0000-000020900000}"/>
    <cellStyle name="Normal 2 3 6 2_OATT calc" xfId="39196" xr:uid="{00000000-0005-0000-0000-000021900000}"/>
    <cellStyle name="Normal 2 3 6 3" xfId="4158" xr:uid="{00000000-0005-0000-0000-000022900000}"/>
    <cellStyle name="Normal 2 3 6 3 2" xfId="39197" xr:uid="{00000000-0005-0000-0000-000023900000}"/>
    <cellStyle name="Normal 2 3 6 3 2 2" xfId="39198" xr:uid="{00000000-0005-0000-0000-000024900000}"/>
    <cellStyle name="Normal 2 3 6 3 2 3" xfId="39199" xr:uid="{00000000-0005-0000-0000-000025900000}"/>
    <cellStyle name="Normal 2 3 6 3 2_OATT calc" xfId="39200" xr:uid="{00000000-0005-0000-0000-000026900000}"/>
    <cellStyle name="Normal 2 3 6 3 3" xfId="39201" xr:uid="{00000000-0005-0000-0000-000027900000}"/>
    <cellStyle name="Normal 2 3 6 3 4" xfId="39202" xr:uid="{00000000-0005-0000-0000-000028900000}"/>
    <cellStyle name="Normal 2 3 6 3 5" xfId="39203" xr:uid="{00000000-0005-0000-0000-000029900000}"/>
    <cellStyle name="Normal 2 3 6 3_OATT calc" xfId="39204" xr:uid="{00000000-0005-0000-0000-00002A900000}"/>
    <cellStyle name="Normal 2 3 6 4" xfId="5187" xr:uid="{00000000-0005-0000-0000-00002B900000}"/>
    <cellStyle name="Normal 2 3 6 4 2" xfId="39205" xr:uid="{00000000-0005-0000-0000-00002C900000}"/>
    <cellStyle name="Normal 2 3 6 4 2 2" xfId="39206" xr:uid="{00000000-0005-0000-0000-00002D900000}"/>
    <cellStyle name="Normal 2 3 6 4 2 3" xfId="39207" xr:uid="{00000000-0005-0000-0000-00002E900000}"/>
    <cellStyle name="Normal 2 3 6 4 2_OATT calc" xfId="39208" xr:uid="{00000000-0005-0000-0000-00002F900000}"/>
    <cellStyle name="Normal 2 3 6 4 3" xfId="39209" xr:uid="{00000000-0005-0000-0000-000030900000}"/>
    <cellStyle name="Normal 2 3 6 4 4" xfId="39210" xr:uid="{00000000-0005-0000-0000-000031900000}"/>
    <cellStyle name="Normal 2 3 6 4_OATT calc" xfId="39211" xr:uid="{00000000-0005-0000-0000-000032900000}"/>
    <cellStyle name="Normal 2 3 6 5" xfId="39212" xr:uid="{00000000-0005-0000-0000-000033900000}"/>
    <cellStyle name="Normal 2 3 6 5 2" xfId="39213" xr:uid="{00000000-0005-0000-0000-000034900000}"/>
    <cellStyle name="Normal 2 3 6 5 2 2" xfId="39214" xr:uid="{00000000-0005-0000-0000-000035900000}"/>
    <cellStyle name="Normal 2 3 6 5 2 3" xfId="39215" xr:uid="{00000000-0005-0000-0000-000036900000}"/>
    <cellStyle name="Normal 2 3 6 5 2_OATT calc" xfId="39216" xr:uid="{00000000-0005-0000-0000-000037900000}"/>
    <cellStyle name="Normal 2 3 6 5 3" xfId="39217" xr:uid="{00000000-0005-0000-0000-000038900000}"/>
    <cellStyle name="Normal 2 3 6 5 4" xfId="39218" xr:uid="{00000000-0005-0000-0000-000039900000}"/>
    <cellStyle name="Normal 2 3 6 5_OATT calc" xfId="39219" xr:uid="{00000000-0005-0000-0000-00003A900000}"/>
    <cellStyle name="Normal 2 3 6 6" xfId="39220" xr:uid="{00000000-0005-0000-0000-00003B900000}"/>
    <cellStyle name="Normal 2 3 6 6 2" xfId="39221" xr:uid="{00000000-0005-0000-0000-00003C900000}"/>
    <cellStyle name="Normal 2 3 6 6 3" xfId="39222" xr:uid="{00000000-0005-0000-0000-00003D900000}"/>
    <cellStyle name="Normal 2 3 6 6_OATT calc" xfId="39223" xr:uid="{00000000-0005-0000-0000-00003E900000}"/>
    <cellStyle name="Normal 2 3 6 7" xfId="39224" xr:uid="{00000000-0005-0000-0000-00003F900000}"/>
    <cellStyle name="Normal 2 3 6 8" xfId="39225" xr:uid="{00000000-0005-0000-0000-000040900000}"/>
    <cellStyle name="Normal 2 3 6 9" xfId="39226" xr:uid="{00000000-0005-0000-0000-000041900000}"/>
    <cellStyle name="Normal 2 3 6_OATT calc" xfId="39227" xr:uid="{00000000-0005-0000-0000-000042900000}"/>
    <cellStyle name="Normal 2 3 7" xfId="3436" xr:uid="{00000000-0005-0000-0000-000043900000}"/>
    <cellStyle name="Normal 2 3 7 2" xfId="4131" xr:uid="{00000000-0005-0000-0000-000044900000}"/>
    <cellStyle name="Normal 2 3 7 2 2" xfId="39228" xr:uid="{00000000-0005-0000-0000-000045900000}"/>
    <cellStyle name="Normal 2 3 7 3" xfId="5560" xr:uid="{00000000-0005-0000-0000-000046900000}"/>
    <cellStyle name="Normal 2 3 7 3 2" xfId="39229" xr:uid="{00000000-0005-0000-0000-000047900000}"/>
    <cellStyle name="Normal 2 3 7 4" xfId="39230" xr:uid="{00000000-0005-0000-0000-000048900000}"/>
    <cellStyle name="Normal 2 3 8" xfId="39231" xr:uid="{00000000-0005-0000-0000-000049900000}"/>
    <cellStyle name="Normal 2 3 8 2" xfId="39232" xr:uid="{00000000-0005-0000-0000-00004A900000}"/>
    <cellStyle name="Normal 2 3 8 2 2" xfId="39233" xr:uid="{00000000-0005-0000-0000-00004B900000}"/>
    <cellStyle name="Normal 2 3 8 2 3" xfId="39234" xr:uid="{00000000-0005-0000-0000-00004C900000}"/>
    <cellStyle name="Normal 2 3 8 2_OATT calc" xfId="39235" xr:uid="{00000000-0005-0000-0000-00004D900000}"/>
    <cellStyle name="Normal 2 3 8 3" xfId="39236" xr:uid="{00000000-0005-0000-0000-00004E900000}"/>
    <cellStyle name="Normal 2 3 8 4" xfId="39237" xr:uid="{00000000-0005-0000-0000-00004F900000}"/>
    <cellStyle name="Normal 2 3 8 5" xfId="39238" xr:uid="{00000000-0005-0000-0000-000050900000}"/>
    <cellStyle name="Normal 2 3 8_OATT calc" xfId="39239" xr:uid="{00000000-0005-0000-0000-000051900000}"/>
    <cellStyle name="Normal 2 3 9" xfId="39240" xr:uid="{00000000-0005-0000-0000-000052900000}"/>
    <cellStyle name="Normal 2 3 9 2" xfId="39241" xr:uid="{00000000-0005-0000-0000-000053900000}"/>
    <cellStyle name="Normal 2 3 9 2 2" xfId="39242" xr:uid="{00000000-0005-0000-0000-000054900000}"/>
    <cellStyle name="Normal 2 3 9 2 3" xfId="39243" xr:uid="{00000000-0005-0000-0000-000055900000}"/>
    <cellStyle name="Normal 2 3 9 2_OATT calc" xfId="39244" xr:uid="{00000000-0005-0000-0000-000056900000}"/>
    <cellStyle name="Normal 2 3 9 3" xfId="39245" xr:uid="{00000000-0005-0000-0000-000057900000}"/>
    <cellStyle name="Normal 2 3 9 4" xfId="39246" xr:uid="{00000000-0005-0000-0000-000058900000}"/>
    <cellStyle name="Normal 2 3 9_OATT calc" xfId="39247" xr:uid="{00000000-0005-0000-0000-000059900000}"/>
    <cellStyle name="Normal 2 3_OATT calc" xfId="39248" xr:uid="{00000000-0005-0000-0000-00005A900000}"/>
    <cellStyle name="Normal 2 4" xfId="1604" xr:uid="{00000000-0005-0000-0000-00005B900000}"/>
    <cellStyle name="Normal 2 4 10" xfId="39249" xr:uid="{00000000-0005-0000-0000-00005C900000}"/>
    <cellStyle name="Normal 2 4 11" xfId="39250" xr:uid="{00000000-0005-0000-0000-00005D900000}"/>
    <cellStyle name="Normal 2 4 12" xfId="39251" xr:uid="{00000000-0005-0000-0000-00005E900000}"/>
    <cellStyle name="Normal 2 4 13" xfId="39252" xr:uid="{00000000-0005-0000-0000-00005F900000}"/>
    <cellStyle name="Normal 2 4 14" xfId="39253" xr:uid="{00000000-0005-0000-0000-000060900000}"/>
    <cellStyle name="Normal 2 4 15" xfId="39254" xr:uid="{00000000-0005-0000-0000-000061900000}"/>
    <cellStyle name="Normal 2 4 2" xfId="3087" xr:uid="{00000000-0005-0000-0000-000062900000}"/>
    <cellStyle name="Normal 2 4 2 10" xfId="39255" xr:uid="{00000000-0005-0000-0000-000063900000}"/>
    <cellStyle name="Normal 2 4 2 11" xfId="39256" xr:uid="{00000000-0005-0000-0000-000064900000}"/>
    <cellStyle name="Normal 2 4 2 12" xfId="39257" xr:uid="{00000000-0005-0000-0000-000065900000}"/>
    <cellStyle name="Normal 2 4 2 13" xfId="39258" xr:uid="{00000000-0005-0000-0000-000066900000}"/>
    <cellStyle name="Normal 2 4 2 14" xfId="39259" xr:uid="{00000000-0005-0000-0000-000067900000}"/>
    <cellStyle name="Normal 2 4 2 15" xfId="39260" xr:uid="{00000000-0005-0000-0000-000068900000}"/>
    <cellStyle name="Normal 2 4 2 2" xfId="3225" xr:uid="{00000000-0005-0000-0000-000069900000}"/>
    <cellStyle name="Normal 2 4 2 2 10" xfId="39261" xr:uid="{00000000-0005-0000-0000-00006A900000}"/>
    <cellStyle name="Normal 2 4 2 2 11" xfId="39262" xr:uid="{00000000-0005-0000-0000-00006B900000}"/>
    <cellStyle name="Normal 2 4 2 2 12" xfId="39263" xr:uid="{00000000-0005-0000-0000-00006C900000}"/>
    <cellStyle name="Normal 2 4 2 2 2" xfId="3811" xr:uid="{00000000-0005-0000-0000-00006D900000}"/>
    <cellStyle name="Normal 2 4 2 2 2 10" xfId="39264" xr:uid="{00000000-0005-0000-0000-00006E900000}"/>
    <cellStyle name="Normal 2 4 2 2 2 11" xfId="39265" xr:uid="{00000000-0005-0000-0000-00006F900000}"/>
    <cellStyle name="Normal 2 4 2 2 2 2" xfId="4913" xr:uid="{00000000-0005-0000-0000-000070900000}"/>
    <cellStyle name="Normal 2 4 2 2 2 2 10" xfId="39266" xr:uid="{00000000-0005-0000-0000-000071900000}"/>
    <cellStyle name="Normal 2 4 2 2 2 2 11" xfId="39267" xr:uid="{00000000-0005-0000-0000-000072900000}"/>
    <cellStyle name="Normal 2 4 2 2 2 2 2" xfId="39268" xr:uid="{00000000-0005-0000-0000-000073900000}"/>
    <cellStyle name="Normal 2 4 2 2 2 2 2 2" xfId="39269" xr:uid="{00000000-0005-0000-0000-000074900000}"/>
    <cellStyle name="Normal 2 4 2 2 2 2 2 2 2" xfId="39270" xr:uid="{00000000-0005-0000-0000-000075900000}"/>
    <cellStyle name="Normal 2 4 2 2 2 2 2 2 3" xfId="39271" xr:uid="{00000000-0005-0000-0000-000076900000}"/>
    <cellStyle name="Normal 2 4 2 2 2 2 2 2_OATT calc" xfId="39272" xr:uid="{00000000-0005-0000-0000-000077900000}"/>
    <cellStyle name="Normal 2 4 2 2 2 2 2 3" xfId="39273" xr:uid="{00000000-0005-0000-0000-000078900000}"/>
    <cellStyle name="Normal 2 4 2 2 2 2 2 4" xfId="39274" xr:uid="{00000000-0005-0000-0000-000079900000}"/>
    <cellStyle name="Normal 2 4 2 2 2 2 2 5" xfId="39275" xr:uid="{00000000-0005-0000-0000-00007A900000}"/>
    <cellStyle name="Normal 2 4 2 2 2 2 2_OATT calc" xfId="39276" xr:uid="{00000000-0005-0000-0000-00007B900000}"/>
    <cellStyle name="Normal 2 4 2 2 2 2 3" xfId="39277" xr:uid="{00000000-0005-0000-0000-00007C900000}"/>
    <cellStyle name="Normal 2 4 2 2 2 2 3 2" xfId="39278" xr:uid="{00000000-0005-0000-0000-00007D900000}"/>
    <cellStyle name="Normal 2 4 2 2 2 2 3 2 2" xfId="39279" xr:uid="{00000000-0005-0000-0000-00007E900000}"/>
    <cellStyle name="Normal 2 4 2 2 2 2 3 2 3" xfId="39280" xr:uid="{00000000-0005-0000-0000-00007F900000}"/>
    <cellStyle name="Normal 2 4 2 2 2 2 3 2_OATT calc" xfId="39281" xr:uid="{00000000-0005-0000-0000-000080900000}"/>
    <cellStyle name="Normal 2 4 2 2 2 2 3 3" xfId="39282" xr:uid="{00000000-0005-0000-0000-000081900000}"/>
    <cellStyle name="Normal 2 4 2 2 2 2 3 4" xfId="39283" xr:uid="{00000000-0005-0000-0000-000082900000}"/>
    <cellStyle name="Normal 2 4 2 2 2 2 3_OATT calc" xfId="39284" xr:uid="{00000000-0005-0000-0000-000083900000}"/>
    <cellStyle name="Normal 2 4 2 2 2 2 4" xfId="39285" xr:uid="{00000000-0005-0000-0000-000084900000}"/>
    <cellStyle name="Normal 2 4 2 2 2 2 4 2" xfId="39286" xr:uid="{00000000-0005-0000-0000-000085900000}"/>
    <cellStyle name="Normal 2 4 2 2 2 2 4 3" xfId="39287" xr:uid="{00000000-0005-0000-0000-000086900000}"/>
    <cellStyle name="Normal 2 4 2 2 2 2 4_OATT calc" xfId="39288" xr:uid="{00000000-0005-0000-0000-000087900000}"/>
    <cellStyle name="Normal 2 4 2 2 2 2 5" xfId="39289" xr:uid="{00000000-0005-0000-0000-000088900000}"/>
    <cellStyle name="Normal 2 4 2 2 2 2 6" xfId="39290" xr:uid="{00000000-0005-0000-0000-000089900000}"/>
    <cellStyle name="Normal 2 4 2 2 2 2 7" xfId="39291" xr:uid="{00000000-0005-0000-0000-00008A900000}"/>
    <cellStyle name="Normal 2 4 2 2 2 2 8" xfId="39292" xr:uid="{00000000-0005-0000-0000-00008B900000}"/>
    <cellStyle name="Normal 2 4 2 2 2 2 9" xfId="39293" xr:uid="{00000000-0005-0000-0000-00008C900000}"/>
    <cellStyle name="Normal 2 4 2 2 2 2_OATT calc" xfId="39294" xr:uid="{00000000-0005-0000-0000-00008D900000}"/>
    <cellStyle name="Normal 2 4 2 2 2 3" xfId="5869" xr:uid="{00000000-0005-0000-0000-00008E900000}"/>
    <cellStyle name="Normal 2 4 2 2 2 3 2" xfId="39295" xr:uid="{00000000-0005-0000-0000-00008F900000}"/>
    <cellStyle name="Normal 2 4 2 2 2 3 2 2" xfId="39296" xr:uid="{00000000-0005-0000-0000-000090900000}"/>
    <cellStyle name="Normal 2 4 2 2 2 3 2 3" xfId="39297" xr:uid="{00000000-0005-0000-0000-000091900000}"/>
    <cellStyle name="Normal 2 4 2 2 2 3 2_OATT calc" xfId="39298" xr:uid="{00000000-0005-0000-0000-000092900000}"/>
    <cellStyle name="Normal 2 4 2 2 2 3 3" xfId="39299" xr:uid="{00000000-0005-0000-0000-000093900000}"/>
    <cellStyle name="Normal 2 4 2 2 2 3 4" xfId="39300" xr:uid="{00000000-0005-0000-0000-000094900000}"/>
    <cellStyle name="Normal 2 4 2 2 2 3 5" xfId="39301" xr:uid="{00000000-0005-0000-0000-000095900000}"/>
    <cellStyle name="Normal 2 4 2 2 2 3_OATT calc" xfId="39302" xr:uid="{00000000-0005-0000-0000-000096900000}"/>
    <cellStyle name="Normal 2 4 2 2 2 4" xfId="39303" xr:uid="{00000000-0005-0000-0000-000097900000}"/>
    <cellStyle name="Normal 2 4 2 2 2 4 2" xfId="39304" xr:uid="{00000000-0005-0000-0000-000098900000}"/>
    <cellStyle name="Normal 2 4 2 2 2 4 2 2" xfId="39305" xr:uid="{00000000-0005-0000-0000-000099900000}"/>
    <cellStyle name="Normal 2 4 2 2 2 4 2 3" xfId="39306" xr:uid="{00000000-0005-0000-0000-00009A900000}"/>
    <cellStyle name="Normal 2 4 2 2 2 4 2_OATT calc" xfId="39307" xr:uid="{00000000-0005-0000-0000-00009B900000}"/>
    <cellStyle name="Normal 2 4 2 2 2 4 3" xfId="39308" xr:uid="{00000000-0005-0000-0000-00009C900000}"/>
    <cellStyle name="Normal 2 4 2 2 2 4 4" xfId="39309" xr:uid="{00000000-0005-0000-0000-00009D900000}"/>
    <cellStyle name="Normal 2 4 2 2 2 4_OATT calc" xfId="39310" xr:uid="{00000000-0005-0000-0000-00009E900000}"/>
    <cellStyle name="Normal 2 4 2 2 2 5" xfId="39311" xr:uid="{00000000-0005-0000-0000-00009F900000}"/>
    <cellStyle name="Normal 2 4 2 2 2 5 2" xfId="39312" xr:uid="{00000000-0005-0000-0000-0000A0900000}"/>
    <cellStyle name="Normal 2 4 2 2 2 5 3" xfId="39313" xr:uid="{00000000-0005-0000-0000-0000A1900000}"/>
    <cellStyle name="Normal 2 4 2 2 2 5_OATT calc" xfId="39314" xr:uid="{00000000-0005-0000-0000-0000A2900000}"/>
    <cellStyle name="Normal 2 4 2 2 2 6" xfId="39315" xr:uid="{00000000-0005-0000-0000-0000A3900000}"/>
    <cellStyle name="Normal 2 4 2 2 2 7" xfId="39316" xr:uid="{00000000-0005-0000-0000-0000A4900000}"/>
    <cellStyle name="Normal 2 4 2 2 2 8" xfId="39317" xr:uid="{00000000-0005-0000-0000-0000A5900000}"/>
    <cellStyle name="Normal 2 4 2 2 2 9" xfId="39318" xr:uid="{00000000-0005-0000-0000-0000A6900000}"/>
    <cellStyle name="Normal 2 4 2 2 2_OATT calc" xfId="39319" xr:uid="{00000000-0005-0000-0000-0000A7900000}"/>
    <cellStyle name="Normal 2 4 2 2 3" xfId="4495" xr:uid="{00000000-0005-0000-0000-0000A8900000}"/>
    <cellStyle name="Normal 2 4 2 2 3 10" xfId="39320" xr:uid="{00000000-0005-0000-0000-0000A9900000}"/>
    <cellStyle name="Normal 2 4 2 2 3 11" xfId="39321" xr:uid="{00000000-0005-0000-0000-0000AA900000}"/>
    <cellStyle name="Normal 2 4 2 2 3 2" xfId="39322" xr:uid="{00000000-0005-0000-0000-0000AB900000}"/>
    <cellStyle name="Normal 2 4 2 2 3 2 2" xfId="39323" xr:uid="{00000000-0005-0000-0000-0000AC900000}"/>
    <cellStyle name="Normal 2 4 2 2 3 2 2 2" xfId="39324" xr:uid="{00000000-0005-0000-0000-0000AD900000}"/>
    <cellStyle name="Normal 2 4 2 2 3 2 2 3" xfId="39325" xr:uid="{00000000-0005-0000-0000-0000AE900000}"/>
    <cellStyle name="Normal 2 4 2 2 3 2 2_OATT calc" xfId="39326" xr:uid="{00000000-0005-0000-0000-0000AF900000}"/>
    <cellStyle name="Normal 2 4 2 2 3 2 3" xfId="39327" xr:uid="{00000000-0005-0000-0000-0000B0900000}"/>
    <cellStyle name="Normal 2 4 2 2 3 2 4" xfId="39328" xr:uid="{00000000-0005-0000-0000-0000B1900000}"/>
    <cellStyle name="Normal 2 4 2 2 3 2 5" xfId="39329" xr:uid="{00000000-0005-0000-0000-0000B2900000}"/>
    <cellStyle name="Normal 2 4 2 2 3 2_OATT calc" xfId="39330" xr:uid="{00000000-0005-0000-0000-0000B3900000}"/>
    <cellStyle name="Normal 2 4 2 2 3 3" xfId="39331" xr:uid="{00000000-0005-0000-0000-0000B4900000}"/>
    <cellStyle name="Normal 2 4 2 2 3 3 2" xfId="39332" xr:uid="{00000000-0005-0000-0000-0000B5900000}"/>
    <cellStyle name="Normal 2 4 2 2 3 3 2 2" xfId="39333" xr:uid="{00000000-0005-0000-0000-0000B6900000}"/>
    <cellStyle name="Normal 2 4 2 2 3 3 2 3" xfId="39334" xr:uid="{00000000-0005-0000-0000-0000B7900000}"/>
    <cellStyle name="Normal 2 4 2 2 3 3 2_OATT calc" xfId="39335" xr:uid="{00000000-0005-0000-0000-0000B8900000}"/>
    <cellStyle name="Normal 2 4 2 2 3 3 3" xfId="39336" xr:uid="{00000000-0005-0000-0000-0000B9900000}"/>
    <cellStyle name="Normal 2 4 2 2 3 3 4" xfId="39337" xr:uid="{00000000-0005-0000-0000-0000BA900000}"/>
    <cellStyle name="Normal 2 4 2 2 3 3_OATT calc" xfId="39338" xr:uid="{00000000-0005-0000-0000-0000BB900000}"/>
    <cellStyle name="Normal 2 4 2 2 3 4" xfId="39339" xr:uid="{00000000-0005-0000-0000-0000BC900000}"/>
    <cellStyle name="Normal 2 4 2 2 3 4 2" xfId="39340" xr:uid="{00000000-0005-0000-0000-0000BD900000}"/>
    <cellStyle name="Normal 2 4 2 2 3 4 3" xfId="39341" xr:uid="{00000000-0005-0000-0000-0000BE900000}"/>
    <cellStyle name="Normal 2 4 2 2 3 4_OATT calc" xfId="39342" xr:uid="{00000000-0005-0000-0000-0000BF900000}"/>
    <cellStyle name="Normal 2 4 2 2 3 5" xfId="39343" xr:uid="{00000000-0005-0000-0000-0000C0900000}"/>
    <cellStyle name="Normal 2 4 2 2 3 6" xfId="39344" xr:uid="{00000000-0005-0000-0000-0000C1900000}"/>
    <cellStyle name="Normal 2 4 2 2 3 7" xfId="39345" xr:uid="{00000000-0005-0000-0000-0000C2900000}"/>
    <cellStyle name="Normal 2 4 2 2 3 8" xfId="39346" xr:uid="{00000000-0005-0000-0000-0000C3900000}"/>
    <cellStyle name="Normal 2 4 2 2 3 9" xfId="39347" xr:uid="{00000000-0005-0000-0000-0000C4900000}"/>
    <cellStyle name="Normal 2 4 2 2 3_OATT calc" xfId="39348" xr:uid="{00000000-0005-0000-0000-0000C5900000}"/>
    <cellStyle name="Normal 2 4 2 2 4" xfId="5395" xr:uid="{00000000-0005-0000-0000-0000C6900000}"/>
    <cellStyle name="Normal 2 4 2 2 4 2" xfId="39349" xr:uid="{00000000-0005-0000-0000-0000C7900000}"/>
    <cellStyle name="Normal 2 4 2 2 4 2 2" xfId="39350" xr:uid="{00000000-0005-0000-0000-0000C8900000}"/>
    <cellStyle name="Normal 2 4 2 2 4 2 3" xfId="39351" xr:uid="{00000000-0005-0000-0000-0000C9900000}"/>
    <cellStyle name="Normal 2 4 2 2 4 2_OATT calc" xfId="39352" xr:uid="{00000000-0005-0000-0000-0000CA900000}"/>
    <cellStyle name="Normal 2 4 2 2 4 3" xfId="39353" xr:uid="{00000000-0005-0000-0000-0000CB900000}"/>
    <cellStyle name="Normal 2 4 2 2 4 4" xfId="39354" xr:uid="{00000000-0005-0000-0000-0000CC900000}"/>
    <cellStyle name="Normal 2 4 2 2 4 5" xfId="39355" xr:uid="{00000000-0005-0000-0000-0000CD900000}"/>
    <cellStyle name="Normal 2 4 2 2 4_OATT calc" xfId="39356" xr:uid="{00000000-0005-0000-0000-0000CE900000}"/>
    <cellStyle name="Normal 2 4 2 2 5" xfId="39357" xr:uid="{00000000-0005-0000-0000-0000CF900000}"/>
    <cellStyle name="Normal 2 4 2 2 5 2" xfId="39358" xr:uid="{00000000-0005-0000-0000-0000D0900000}"/>
    <cellStyle name="Normal 2 4 2 2 5 2 2" xfId="39359" xr:uid="{00000000-0005-0000-0000-0000D1900000}"/>
    <cellStyle name="Normal 2 4 2 2 5 2 3" xfId="39360" xr:uid="{00000000-0005-0000-0000-0000D2900000}"/>
    <cellStyle name="Normal 2 4 2 2 5 2_OATT calc" xfId="39361" xr:uid="{00000000-0005-0000-0000-0000D3900000}"/>
    <cellStyle name="Normal 2 4 2 2 5 3" xfId="39362" xr:uid="{00000000-0005-0000-0000-0000D4900000}"/>
    <cellStyle name="Normal 2 4 2 2 5 4" xfId="39363" xr:uid="{00000000-0005-0000-0000-0000D5900000}"/>
    <cellStyle name="Normal 2 4 2 2 5_OATT calc" xfId="39364" xr:uid="{00000000-0005-0000-0000-0000D6900000}"/>
    <cellStyle name="Normal 2 4 2 2 6" xfId="39365" xr:uid="{00000000-0005-0000-0000-0000D7900000}"/>
    <cellStyle name="Normal 2 4 2 2 6 2" xfId="39366" xr:uid="{00000000-0005-0000-0000-0000D8900000}"/>
    <cellStyle name="Normal 2 4 2 2 6 3" xfId="39367" xr:uid="{00000000-0005-0000-0000-0000D9900000}"/>
    <cellStyle name="Normal 2 4 2 2 6_OATT calc" xfId="39368" xr:uid="{00000000-0005-0000-0000-0000DA900000}"/>
    <cellStyle name="Normal 2 4 2 2 7" xfId="39369" xr:uid="{00000000-0005-0000-0000-0000DB900000}"/>
    <cellStyle name="Normal 2 4 2 2 8" xfId="39370" xr:uid="{00000000-0005-0000-0000-0000DC900000}"/>
    <cellStyle name="Normal 2 4 2 2 9" xfId="39371" xr:uid="{00000000-0005-0000-0000-0000DD900000}"/>
    <cellStyle name="Normal 2 4 2 2_OATT calc" xfId="39372" xr:uid="{00000000-0005-0000-0000-0000DE900000}"/>
    <cellStyle name="Normal 2 4 2 3" xfId="3357" xr:uid="{00000000-0005-0000-0000-0000DF900000}"/>
    <cellStyle name="Normal 2 4 2 3 10" xfId="39373" xr:uid="{00000000-0005-0000-0000-0000E0900000}"/>
    <cellStyle name="Normal 2 4 2 3 11" xfId="39374" xr:uid="{00000000-0005-0000-0000-0000E1900000}"/>
    <cellStyle name="Normal 2 4 2 3 12" xfId="39375" xr:uid="{00000000-0005-0000-0000-0000E2900000}"/>
    <cellStyle name="Normal 2 4 2 3 2" xfId="3940" xr:uid="{00000000-0005-0000-0000-0000E3900000}"/>
    <cellStyle name="Normal 2 4 2 3 2 10" xfId="39376" xr:uid="{00000000-0005-0000-0000-0000E4900000}"/>
    <cellStyle name="Normal 2 4 2 3 2 11" xfId="39377" xr:uid="{00000000-0005-0000-0000-0000E5900000}"/>
    <cellStyle name="Normal 2 4 2 3 2 2" xfId="5041" xr:uid="{00000000-0005-0000-0000-0000E6900000}"/>
    <cellStyle name="Normal 2 4 2 3 2 2 10" xfId="39378" xr:uid="{00000000-0005-0000-0000-0000E7900000}"/>
    <cellStyle name="Normal 2 4 2 3 2 2 11" xfId="39379" xr:uid="{00000000-0005-0000-0000-0000E8900000}"/>
    <cellStyle name="Normal 2 4 2 3 2 2 2" xfId="39380" xr:uid="{00000000-0005-0000-0000-0000E9900000}"/>
    <cellStyle name="Normal 2 4 2 3 2 2 2 2" xfId="39381" xr:uid="{00000000-0005-0000-0000-0000EA900000}"/>
    <cellStyle name="Normal 2 4 2 3 2 2 2 2 2" xfId="39382" xr:uid="{00000000-0005-0000-0000-0000EB900000}"/>
    <cellStyle name="Normal 2 4 2 3 2 2 2 2 3" xfId="39383" xr:uid="{00000000-0005-0000-0000-0000EC900000}"/>
    <cellStyle name="Normal 2 4 2 3 2 2 2 2_OATT calc" xfId="39384" xr:uid="{00000000-0005-0000-0000-0000ED900000}"/>
    <cellStyle name="Normal 2 4 2 3 2 2 2 3" xfId="39385" xr:uid="{00000000-0005-0000-0000-0000EE900000}"/>
    <cellStyle name="Normal 2 4 2 3 2 2 2 4" xfId="39386" xr:uid="{00000000-0005-0000-0000-0000EF900000}"/>
    <cellStyle name="Normal 2 4 2 3 2 2 2 5" xfId="39387" xr:uid="{00000000-0005-0000-0000-0000F0900000}"/>
    <cellStyle name="Normal 2 4 2 3 2 2 2_OATT calc" xfId="39388" xr:uid="{00000000-0005-0000-0000-0000F1900000}"/>
    <cellStyle name="Normal 2 4 2 3 2 2 3" xfId="39389" xr:uid="{00000000-0005-0000-0000-0000F2900000}"/>
    <cellStyle name="Normal 2 4 2 3 2 2 3 2" xfId="39390" xr:uid="{00000000-0005-0000-0000-0000F3900000}"/>
    <cellStyle name="Normal 2 4 2 3 2 2 3 2 2" xfId="39391" xr:uid="{00000000-0005-0000-0000-0000F4900000}"/>
    <cellStyle name="Normal 2 4 2 3 2 2 3 2 3" xfId="39392" xr:uid="{00000000-0005-0000-0000-0000F5900000}"/>
    <cellStyle name="Normal 2 4 2 3 2 2 3 2_OATT calc" xfId="39393" xr:uid="{00000000-0005-0000-0000-0000F6900000}"/>
    <cellStyle name="Normal 2 4 2 3 2 2 3 3" xfId="39394" xr:uid="{00000000-0005-0000-0000-0000F7900000}"/>
    <cellStyle name="Normal 2 4 2 3 2 2 3 4" xfId="39395" xr:uid="{00000000-0005-0000-0000-0000F8900000}"/>
    <cellStyle name="Normal 2 4 2 3 2 2 3_OATT calc" xfId="39396" xr:uid="{00000000-0005-0000-0000-0000F9900000}"/>
    <cellStyle name="Normal 2 4 2 3 2 2 4" xfId="39397" xr:uid="{00000000-0005-0000-0000-0000FA900000}"/>
    <cellStyle name="Normal 2 4 2 3 2 2 4 2" xfId="39398" xr:uid="{00000000-0005-0000-0000-0000FB900000}"/>
    <cellStyle name="Normal 2 4 2 3 2 2 4 3" xfId="39399" xr:uid="{00000000-0005-0000-0000-0000FC900000}"/>
    <cellStyle name="Normal 2 4 2 3 2 2 4_OATT calc" xfId="39400" xr:uid="{00000000-0005-0000-0000-0000FD900000}"/>
    <cellStyle name="Normal 2 4 2 3 2 2 5" xfId="39401" xr:uid="{00000000-0005-0000-0000-0000FE900000}"/>
    <cellStyle name="Normal 2 4 2 3 2 2 6" xfId="39402" xr:uid="{00000000-0005-0000-0000-0000FF900000}"/>
    <cellStyle name="Normal 2 4 2 3 2 2 7" xfId="39403" xr:uid="{00000000-0005-0000-0000-000000910000}"/>
    <cellStyle name="Normal 2 4 2 3 2 2 8" xfId="39404" xr:uid="{00000000-0005-0000-0000-000001910000}"/>
    <cellStyle name="Normal 2 4 2 3 2 2 9" xfId="39405" xr:uid="{00000000-0005-0000-0000-000002910000}"/>
    <cellStyle name="Normal 2 4 2 3 2 2_OATT calc" xfId="39406" xr:uid="{00000000-0005-0000-0000-000003910000}"/>
    <cellStyle name="Normal 2 4 2 3 2 3" xfId="5996" xr:uid="{00000000-0005-0000-0000-000004910000}"/>
    <cellStyle name="Normal 2 4 2 3 2 3 2" xfId="39407" xr:uid="{00000000-0005-0000-0000-000005910000}"/>
    <cellStyle name="Normal 2 4 2 3 2 3 2 2" xfId="39408" xr:uid="{00000000-0005-0000-0000-000006910000}"/>
    <cellStyle name="Normal 2 4 2 3 2 3 2 3" xfId="39409" xr:uid="{00000000-0005-0000-0000-000007910000}"/>
    <cellStyle name="Normal 2 4 2 3 2 3 2_OATT calc" xfId="39410" xr:uid="{00000000-0005-0000-0000-000008910000}"/>
    <cellStyle name="Normal 2 4 2 3 2 3 3" xfId="39411" xr:uid="{00000000-0005-0000-0000-000009910000}"/>
    <cellStyle name="Normal 2 4 2 3 2 3 4" xfId="39412" xr:uid="{00000000-0005-0000-0000-00000A910000}"/>
    <cellStyle name="Normal 2 4 2 3 2 3 5" xfId="39413" xr:uid="{00000000-0005-0000-0000-00000B910000}"/>
    <cellStyle name="Normal 2 4 2 3 2 3_OATT calc" xfId="39414" xr:uid="{00000000-0005-0000-0000-00000C910000}"/>
    <cellStyle name="Normal 2 4 2 3 2 4" xfId="39415" xr:uid="{00000000-0005-0000-0000-00000D910000}"/>
    <cellStyle name="Normal 2 4 2 3 2 4 2" xfId="39416" xr:uid="{00000000-0005-0000-0000-00000E910000}"/>
    <cellStyle name="Normal 2 4 2 3 2 4 2 2" xfId="39417" xr:uid="{00000000-0005-0000-0000-00000F910000}"/>
    <cellStyle name="Normal 2 4 2 3 2 4 2 3" xfId="39418" xr:uid="{00000000-0005-0000-0000-000010910000}"/>
    <cellStyle name="Normal 2 4 2 3 2 4 2_OATT calc" xfId="39419" xr:uid="{00000000-0005-0000-0000-000011910000}"/>
    <cellStyle name="Normal 2 4 2 3 2 4 3" xfId="39420" xr:uid="{00000000-0005-0000-0000-000012910000}"/>
    <cellStyle name="Normal 2 4 2 3 2 4 4" xfId="39421" xr:uid="{00000000-0005-0000-0000-000013910000}"/>
    <cellStyle name="Normal 2 4 2 3 2 4_OATT calc" xfId="39422" xr:uid="{00000000-0005-0000-0000-000014910000}"/>
    <cellStyle name="Normal 2 4 2 3 2 5" xfId="39423" xr:uid="{00000000-0005-0000-0000-000015910000}"/>
    <cellStyle name="Normal 2 4 2 3 2 5 2" xfId="39424" xr:uid="{00000000-0005-0000-0000-000016910000}"/>
    <cellStyle name="Normal 2 4 2 3 2 5 3" xfId="39425" xr:uid="{00000000-0005-0000-0000-000017910000}"/>
    <cellStyle name="Normal 2 4 2 3 2 5_OATT calc" xfId="39426" xr:uid="{00000000-0005-0000-0000-000018910000}"/>
    <cellStyle name="Normal 2 4 2 3 2 6" xfId="39427" xr:uid="{00000000-0005-0000-0000-000019910000}"/>
    <cellStyle name="Normal 2 4 2 3 2 7" xfId="39428" xr:uid="{00000000-0005-0000-0000-00001A910000}"/>
    <cellStyle name="Normal 2 4 2 3 2 8" xfId="39429" xr:uid="{00000000-0005-0000-0000-00001B910000}"/>
    <cellStyle name="Normal 2 4 2 3 2 9" xfId="39430" xr:uid="{00000000-0005-0000-0000-00001C910000}"/>
    <cellStyle name="Normal 2 4 2 3 2_OATT calc" xfId="39431" xr:uid="{00000000-0005-0000-0000-00001D910000}"/>
    <cellStyle name="Normal 2 4 2 3 3" xfId="4623" xr:uid="{00000000-0005-0000-0000-00001E910000}"/>
    <cellStyle name="Normal 2 4 2 3 3 10" xfId="39432" xr:uid="{00000000-0005-0000-0000-00001F910000}"/>
    <cellStyle name="Normal 2 4 2 3 3 11" xfId="39433" xr:uid="{00000000-0005-0000-0000-000020910000}"/>
    <cellStyle name="Normal 2 4 2 3 3 2" xfId="39434" xr:uid="{00000000-0005-0000-0000-000021910000}"/>
    <cellStyle name="Normal 2 4 2 3 3 2 2" xfId="39435" xr:uid="{00000000-0005-0000-0000-000022910000}"/>
    <cellStyle name="Normal 2 4 2 3 3 2 2 2" xfId="39436" xr:uid="{00000000-0005-0000-0000-000023910000}"/>
    <cellStyle name="Normal 2 4 2 3 3 2 2 3" xfId="39437" xr:uid="{00000000-0005-0000-0000-000024910000}"/>
    <cellStyle name="Normal 2 4 2 3 3 2 2_OATT calc" xfId="39438" xr:uid="{00000000-0005-0000-0000-000025910000}"/>
    <cellStyle name="Normal 2 4 2 3 3 2 3" xfId="39439" xr:uid="{00000000-0005-0000-0000-000026910000}"/>
    <cellStyle name="Normal 2 4 2 3 3 2 4" xfId="39440" xr:uid="{00000000-0005-0000-0000-000027910000}"/>
    <cellStyle name="Normal 2 4 2 3 3 2 5" xfId="39441" xr:uid="{00000000-0005-0000-0000-000028910000}"/>
    <cellStyle name="Normal 2 4 2 3 3 2_OATT calc" xfId="39442" xr:uid="{00000000-0005-0000-0000-000029910000}"/>
    <cellStyle name="Normal 2 4 2 3 3 3" xfId="39443" xr:uid="{00000000-0005-0000-0000-00002A910000}"/>
    <cellStyle name="Normal 2 4 2 3 3 3 2" xfId="39444" xr:uid="{00000000-0005-0000-0000-00002B910000}"/>
    <cellStyle name="Normal 2 4 2 3 3 3 2 2" xfId="39445" xr:uid="{00000000-0005-0000-0000-00002C910000}"/>
    <cellStyle name="Normal 2 4 2 3 3 3 2 3" xfId="39446" xr:uid="{00000000-0005-0000-0000-00002D910000}"/>
    <cellStyle name="Normal 2 4 2 3 3 3 2_OATT calc" xfId="39447" xr:uid="{00000000-0005-0000-0000-00002E910000}"/>
    <cellStyle name="Normal 2 4 2 3 3 3 3" xfId="39448" xr:uid="{00000000-0005-0000-0000-00002F910000}"/>
    <cellStyle name="Normal 2 4 2 3 3 3 4" xfId="39449" xr:uid="{00000000-0005-0000-0000-000030910000}"/>
    <cellStyle name="Normal 2 4 2 3 3 3_OATT calc" xfId="39450" xr:uid="{00000000-0005-0000-0000-000031910000}"/>
    <cellStyle name="Normal 2 4 2 3 3 4" xfId="39451" xr:uid="{00000000-0005-0000-0000-000032910000}"/>
    <cellStyle name="Normal 2 4 2 3 3 4 2" xfId="39452" xr:uid="{00000000-0005-0000-0000-000033910000}"/>
    <cellStyle name="Normal 2 4 2 3 3 4 3" xfId="39453" xr:uid="{00000000-0005-0000-0000-000034910000}"/>
    <cellStyle name="Normal 2 4 2 3 3 4_OATT calc" xfId="39454" xr:uid="{00000000-0005-0000-0000-000035910000}"/>
    <cellStyle name="Normal 2 4 2 3 3 5" xfId="39455" xr:uid="{00000000-0005-0000-0000-000036910000}"/>
    <cellStyle name="Normal 2 4 2 3 3 6" xfId="39456" xr:uid="{00000000-0005-0000-0000-000037910000}"/>
    <cellStyle name="Normal 2 4 2 3 3 7" xfId="39457" xr:uid="{00000000-0005-0000-0000-000038910000}"/>
    <cellStyle name="Normal 2 4 2 3 3 8" xfId="39458" xr:uid="{00000000-0005-0000-0000-000039910000}"/>
    <cellStyle name="Normal 2 4 2 3 3 9" xfId="39459" xr:uid="{00000000-0005-0000-0000-00003A910000}"/>
    <cellStyle name="Normal 2 4 2 3 3_OATT calc" xfId="39460" xr:uid="{00000000-0005-0000-0000-00003B910000}"/>
    <cellStyle name="Normal 2 4 2 3 4" xfId="5523" xr:uid="{00000000-0005-0000-0000-00003C910000}"/>
    <cellStyle name="Normal 2 4 2 3 4 2" xfId="39461" xr:uid="{00000000-0005-0000-0000-00003D910000}"/>
    <cellStyle name="Normal 2 4 2 3 4 2 2" xfId="39462" xr:uid="{00000000-0005-0000-0000-00003E910000}"/>
    <cellStyle name="Normal 2 4 2 3 4 2 3" xfId="39463" xr:uid="{00000000-0005-0000-0000-00003F910000}"/>
    <cellStyle name="Normal 2 4 2 3 4 2_OATT calc" xfId="39464" xr:uid="{00000000-0005-0000-0000-000040910000}"/>
    <cellStyle name="Normal 2 4 2 3 4 3" xfId="39465" xr:uid="{00000000-0005-0000-0000-000041910000}"/>
    <cellStyle name="Normal 2 4 2 3 4 4" xfId="39466" xr:uid="{00000000-0005-0000-0000-000042910000}"/>
    <cellStyle name="Normal 2 4 2 3 4 5" xfId="39467" xr:uid="{00000000-0005-0000-0000-000043910000}"/>
    <cellStyle name="Normal 2 4 2 3 4_OATT calc" xfId="39468" xr:uid="{00000000-0005-0000-0000-000044910000}"/>
    <cellStyle name="Normal 2 4 2 3 5" xfId="39469" xr:uid="{00000000-0005-0000-0000-000045910000}"/>
    <cellStyle name="Normal 2 4 2 3 5 2" xfId="39470" xr:uid="{00000000-0005-0000-0000-000046910000}"/>
    <cellStyle name="Normal 2 4 2 3 5 2 2" xfId="39471" xr:uid="{00000000-0005-0000-0000-000047910000}"/>
    <cellStyle name="Normal 2 4 2 3 5 2 3" xfId="39472" xr:uid="{00000000-0005-0000-0000-000048910000}"/>
    <cellStyle name="Normal 2 4 2 3 5 2_OATT calc" xfId="39473" xr:uid="{00000000-0005-0000-0000-000049910000}"/>
    <cellStyle name="Normal 2 4 2 3 5 3" xfId="39474" xr:uid="{00000000-0005-0000-0000-00004A910000}"/>
    <cellStyle name="Normal 2 4 2 3 5 4" xfId="39475" xr:uid="{00000000-0005-0000-0000-00004B910000}"/>
    <cellStyle name="Normal 2 4 2 3 5_OATT calc" xfId="39476" xr:uid="{00000000-0005-0000-0000-00004C910000}"/>
    <cellStyle name="Normal 2 4 2 3 6" xfId="39477" xr:uid="{00000000-0005-0000-0000-00004D910000}"/>
    <cellStyle name="Normal 2 4 2 3 6 2" xfId="39478" xr:uid="{00000000-0005-0000-0000-00004E910000}"/>
    <cellStyle name="Normal 2 4 2 3 6 3" xfId="39479" xr:uid="{00000000-0005-0000-0000-00004F910000}"/>
    <cellStyle name="Normal 2 4 2 3 6_OATT calc" xfId="39480" xr:uid="{00000000-0005-0000-0000-000050910000}"/>
    <cellStyle name="Normal 2 4 2 3 7" xfId="39481" xr:uid="{00000000-0005-0000-0000-000051910000}"/>
    <cellStyle name="Normal 2 4 2 3 8" xfId="39482" xr:uid="{00000000-0005-0000-0000-000052910000}"/>
    <cellStyle name="Normal 2 4 2 3 9" xfId="39483" xr:uid="{00000000-0005-0000-0000-000053910000}"/>
    <cellStyle name="Normal 2 4 2 3_OATT calc" xfId="39484" xr:uid="{00000000-0005-0000-0000-000054910000}"/>
    <cellStyle name="Normal 2 4 2 4" xfId="3670" xr:uid="{00000000-0005-0000-0000-000055910000}"/>
    <cellStyle name="Normal 2 4 2 4 10" xfId="39485" xr:uid="{00000000-0005-0000-0000-000056910000}"/>
    <cellStyle name="Normal 2 4 2 4 11" xfId="39486" xr:uid="{00000000-0005-0000-0000-000057910000}"/>
    <cellStyle name="Normal 2 4 2 4 2" xfId="4771" xr:uid="{00000000-0005-0000-0000-000058910000}"/>
    <cellStyle name="Normal 2 4 2 4 2 10" xfId="39487" xr:uid="{00000000-0005-0000-0000-000059910000}"/>
    <cellStyle name="Normal 2 4 2 4 2 11" xfId="39488" xr:uid="{00000000-0005-0000-0000-00005A910000}"/>
    <cellStyle name="Normal 2 4 2 4 2 2" xfId="39489" xr:uid="{00000000-0005-0000-0000-00005B910000}"/>
    <cellStyle name="Normal 2 4 2 4 2 2 2" xfId="39490" xr:uid="{00000000-0005-0000-0000-00005C910000}"/>
    <cellStyle name="Normal 2 4 2 4 2 2 2 2" xfId="39491" xr:uid="{00000000-0005-0000-0000-00005D910000}"/>
    <cellStyle name="Normal 2 4 2 4 2 2 2 3" xfId="39492" xr:uid="{00000000-0005-0000-0000-00005E910000}"/>
    <cellStyle name="Normal 2 4 2 4 2 2 2_OATT calc" xfId="39493" xr:uid="{00000000-0005-0000-0000-00005F910000}"/>
    <cellStyle name="Normal 2 4 2 4 2 2 3" xfId="39494" xr:uid="{00000000-0005-0000-0000-000060910000}"/>
    <cellStyle name="Normal 2 4 2 4 2 2 4" xfId="39495" xr:uid="{00000000-0005-0000-0000-000061910000}"/>
    <cellStyle name="Normal 2 4 2 4 2 2 5" xfId="39496" xr:uid="{00000000-0005-0000-0000-000062910000}"/>
    <cellStyle name="Normal 2 4 2 4 2 2_OATT calc" xfId="39497" xr:uid="{00000000-0005-0000-0000-000063910000}"/>
    <cellStyle name="Normal 2 4 2 4 2 3" xfId="39498" xr:uid="{00000000-0005-0000-0000-000064910000}"/>
    <cellStyle name="Normal 2 4 2 4 2 3 2" xfId="39499" xr:uid="{00000000-0005-0000-0000-000065910000}"/>
    <cellStyle name="Normal 2 4 2 4 2 3 2 2" xfId="39500" xr:uid="{00000000-0005-0000-0000-000066910000}"/>
    <cellStyle name="Normal 2 4 2 4 2 3 2 3" xfId="39501" xr:uid="{00000000-0005-0000-0000-000067910000}"/>
    <cellStyle name="Normal 2 4 2 4 2 3 2_OATT calc" xfId="39502" xr:uid="{00000000-0005-0000-0000-000068910000}"/>
    <cellStyle name="Normal 2 4 2 4 2 3 3" xfId="39503" xr:uid="{00000000-0005-0000-0000-000069910000}"/>
    <cellStyle name="Normal 2 4 2 4 2 3 4" xfId="39504" xr:uid="{00000000-0005-0000-0000-00006A910000}"/>
    <cellStyle name="Normal 2 4 2 4 2 3_OATT calc" xfId="39505" xr:uid="{00000000-0005-0000-0000-00006B910000}"/>
    <cellStyle name="Normal 2 4 2 4 2 4" xfId="39506" xr:uid="{00000000-0005-0000-0000-00006C910000}"/>
    <cellStyle name="Normal 2 4 2 4 2 4 2" xfId="39507" xr:uid="{00000000-0005-0000-0000-00006D910000}"/>
    <cellStyle name="Normal 2 4 2 4 2 4 3" xfId="39508" xr:uid="{00000000-0005-0000-0000-00006E910000}"/>
    <cellStyle name="Normal 2 4 2 4 2 4_OATT calc" xfId="39509" xr:uid="{00000000-0005-0000-0000-00006F910000}"/>
    <cellStyle name="Normal 2 4 2 4 2 5" xfId="39510" xr:uid="{00000000-0005-0000-0000-000070910000}"/>
    <cellStyle name="Normal 2 4 2 4 2 6" xfId="39511" xr:uid="{00000000-0005-0000-0000-000071910000}"/>
    <cellStyle name="Normal 2 4 2 4 2 7" xfId="39512" xr:uid="{00000000-0005-0000-0000-000072910000}"/>
    <cellStyle name="Normal 2 4 2 4 2 8" xfId="39513" xr:uid="{00000000-0005-0000-0000-000073910000}"/>
    <cellStyle name="Normal 2 4 2 4 2 9" xfId="39514" xr:uid="{00000000-0005-0000-0000-000074910000}"/>
    <cellStyle name="Normal 2 4 2 4 2_OATT calc" xfId="39515" xr:uid="{00000000-0005-0000-0000-000075910000}"/>
    <cellStyle name="Normal 2 4 2 4 3" xfId="5731" xr:uid="{00000000-0005-0000-0000-000076910000}"/>
    <cellStyle name="Normal 2 4 2 4 3 2" xfId="39516" xr:uid="{00000000-0005-0000-0000-000077910000}"/>
    <cellStyle name="Normal 2 4 2 4 3 2 2" xfId="39517" xr:uid="{00000000-0005-0000-0000-000078910000}"/>
    <cellStyle name="Normal 2 4 2 4 3 2 3" xfId="39518" xr:uid="{00000000-0005-0000-0000-000079910000}"/>
    <cellStyle name="Normal 2 4 2 4 3 2_OATT calc" xfId="39519" xr:uid="{00000000-0005-0000-0000-00007A910000}"/>
    <cellStyle name="Normal 2 4 2 4 3 3" xfId="39520" xr:uid="{00000000-0005-0000-0000-00007B910000}"/>
    <cellStyle name="Normal 2 4 2 4 3 4" xfId="39521" xr:uid="{00000000-0005-0000-0000-00007C910000}"/>
    <cellStyle name="Normal 2 4 2 4 3 5" xfId="39522" xr:uid="{00000000-0005-0000-0000-00007D910000}"/>
    <cellStyle name="Normal 2 4 2 4 3_OATT calc" xfId="39523" xr:uid="{00000000-0005-0000-0000-00007E910000}"/>
    <cellStyle name="Normal 2 4 2 4 4" xfId="39524" xr:uid="{00000000-0005-0000-0000-00007F910000}"/>
    <cellStyle name="Normal 2 4 2 4 4 2" xfId="39525" xr:uid="{00000000-0005-0000-0000-000080910000}"/>
    <cellStyle name="Normal 2 4 2 4 4 2 2" xfId="39526" xr:uid="{00000000-0005-0000-0000-000081910000}"/>
    <cellStyle name="Normal 2 4 2 4 4 2 3" xfId="39527" xr:uid="{00000000-0005-0000-0000-000082910000}"/>
    <cellStyle name="Normal 2 4 2 4 4 2_OATT calc" xfId="39528" xr:uid="{00000000-0005-0000-0000-000083910000}"/>
    <cellStyle name="Normal 2 4 2 4 4 3" xfId="39529" xr:uid="{00000000-0005-0000-0000-000084910000}"/>
    <cellStyle name="Normal 2 4 2 4 4 4" xfId="39530" xr:uid="{00000000-0005-0000-0000-000085910000}"/>
    <cellStyle name="Normal 2 4 2 4 4_OATT calc" xfId="39531" xr:uid="{00000000-0005-0000-0000-000086910000}"/>
    <cellStyle name="Normal 2 4 2 4 5" xfId="39532" xr:uid="{00000000-0005-0000-0000-000087910000}"/>
    <cellStyle name="Normal 2 4 2 4 5 2" xfId="39533" xr:uid="{00000000-0005-0000-0000-000088910000}"/>
    <cellStyle name="Normal 2 4 2 4 5 3" xfId="39534" xr:uid="{00000000-0005-0000-0000-000089910000}"/>
    <cellStyle name="Normal 2 4 2 4 5_OATT calc" xfId="39535" xr:uid="{00000000-0005-0000-0000-00008A910000}"/>
    <cellStyle name="Normal 2 4 2 4 6" xfId="39536" xr:uid="{00000000-0005-0000-0000-00008B910000}"/>
    <cellStyle name="Normal 2 4 2 4 7" xfId="39537" xr:uid="{00000000-0005-0000-0000-00008C910000}"/>
    <cellStyle name="Normal 2 4 2 4 8" xfId="39538" xr:uid="{00000000-0005-0000-0000-00008D910000}"/>
    <cellStyle name="Normal 2 4 2 4 9" xfId="39539" xr:uid="{00000000-0005-0000-0000-00008E910000}"/>
    <cellStyle name="Normal 2 4 2 4_OATT calc" xfId="39540" xr:uid="{00000000-0005-0000-0000-00008F910000}"/>
    <cellStyle name="Normal 2 4 2 5" xfId="4353" xr:uid="{00000000-0005-0000-0000-000090910000}"/>
    <cellStyle name="Normal 2 4 2 5 10" xfId="39541" xr:uid="{00000000-0005-0000-0000-000091910000}"/>
    <cellStyle name="Normal 2 4 2 5 11" xfId="39542" xr:uid="{00000000-0005-0000-0000-000092910000}"/>
    <cellStyle name="Normal 2 4 2 5 2" xfId="39543" xr:uid="{00000000-0005-0000-0000-000093910000}"/>
    <cellStyle name="Normal 2 4 2 5 2 2" xfId="39544" xr:uid="{00000000-0005-0000-0000-000094910000}"/>
    <cellStyle name="Normal 2 4 2 5 2 2 2" xfId="39545" xr:uid="{00000000-0005-0000-0000-000095910000}"/>
    <cellStyle name="Normal 2 4 2 5 2 2 3" xfId="39546" xr:uid="{00000000-0005-0000-0000-000096910000}"/>
    <cellStyle name="Normal 2 4 2 5 2 2_OATT calc" xfId="39547" xr:uid="{00000000-0005-0000-0000-000097910000}"/>
    <cellStyle name="Normal 2 4 2 5 2 3" xfId="39548" xr:uid="{00000000-0005-0000-0000-000098910000}"/>
    <cellStyle name="Normal 2 4 2 5 2 4" xfId="39549" xr:uid="{00000000-0005-0000-0000-000099910000}"/>
    <cellStyle name="Normal 2 4 2 5 2 5" xfId="39550" xr:uid="{00000000-0005-0000-0000-00009A910000}"/>
    <cellStyle name="Normal 2 4 2 5 2_OATT calc" xfId="39551" xr:uid="{00000000-0005-0000-0000-00009B910000}"/>
    <cellStyle name="Normal 2 4 2 5 3" xfId="39552" xr:uid="{00000000-0005-0000-0000-00009C910000}"/>
    <cellStyle name="Normal 2 4 2 5 3 2" xfId="39553" xr:uid="{00000000-0005-0000-0000-00009D910000}"/>
    <cellStyle name="Normal 2 4 2 5 3 2 2" xfId="39554" xr:uid="{00000000-0005-0000-0000-00009E910000}"/>
    <cellStyle name="Normal 2 4 2 5 3 2 3" xfId="39555" xr:uid="{00000000-0005-0000-0000-00009F910000}"/>
    <cellStyle name="Normal 2 4 2 5 3 2_OATT calc" xfId="39556" xr:uid="{00000000-0005-0000-0000-0000A0910000}"/>
    <cellStyle name="Normal 2 4 2 5 3 3" xfId="39557" xr:uid="{00000000-0005-0000-0000-0000A1910000}"/>
    <cellStyle name="Normal 2 4 2 5 3 4" xfId="39558" xr:uid="{00000000-0005-0000-0000-0000A2910000}"/>
    <cellStyle name="Normal 2 4 2 5 3_OATT calc" xfId="39559" xr:uid="{00000000-0005-0000-0000-0000A3910000}"/>
    <cellStyle name="Normal 2 4 2 5 4" xfId="39560" xr:uid="{00000000-0005-0000-0000-0000A4910000}"/>
    <cellStyle name="Normal 2 4 2 5 4 2" xfId="39561" xr:uid="{00000000-0005-0000-0000-0000A5910000}"/>
    <cellStyle name="Normal 2 4 2 5 4 3" xfId="39562" xr:uid="{00000000-0005-0000-0000-0000A6910000}"/>
    <cellStyle name="Normal 2 4 2 5 4_OATT calc" xfId="39563" xr:uid="{00000000-0005-0000-0000-0000A7910000}"/>
    <cellStyle name="Normal 2 4 2 5 5" xfId="39564" xr:uid="{00000000-0005-0000-0000-0000A8910000}"/>
    <cellStyle name="Normal 2 4 2 5 6" xfId="39565" xr:uid="{00000000-0005-0000-0000-0000A9910000}"/>
    <cellStyle name="Normal 2 4 2 5 7" xfId="39566" xr:uid="{00000000-0005-0000-0000-0000AA910000}"/>
    <cellStyle name="Normal 2 4 2 5 8" xfId="39567" xr:uid="{00000000-0005-0000-0000-0000AB910000}"/>
    <cellStyle name="Normal 2 4 2 5 9" xfId="39568" xr:uid="{00000000-0005-0000-0000-0000AC910000}"/>
    <cellStyle name="Normal 2 4 2 5_OATT calc" xfId="39569" xr:uid="{00000000-0005-0000-0000-0000AD910000}"/>
    <cellStyle name="Normal 2 4 2 6" xfId="5252" xr:uid="{00000000-0005-0000-0000-0000AE910000}"/>
    <cellStyle name="Normal 2 4 2 6 2" xfId="39570" xr:uid="{00000000-0005-0000-0000-0000AF910000}"/>
    <cellStyle name="Normal 2 4 2 6 2 2" xfId="39571" xr:uid="{00000000-0005-0000-0000-0000B0910000}"/>
    <cellStyle name="Normal 2 4 2 6 2 3" xfId="39572" xr:uid="{00000000-0005-0000-0000-0000B1910000}"/>
    <cellStyle name="Normal 2 4 2 6 2_OATT calc" xfId="39573" xr:uid="{00000000-0005-0000-0000-0000B2910000}"/>
    <cellStyle name="Normal 2 4 2 6 3" xfId="39574" xr:uid="{00000000-0005-0000-0000-0000B3910000}"/>
    <cellStyle name="Normal 2 4 2 6 4" xfId="39575" xr:uid="{00000000-0005-0000-0000-0000B4910000}"/>
    <cellStyle name="Normal 2 4 2 6 5" xfId="39576" xr:uid="{00000000-0005-0000-0000-0000B5910000}"/>
    <cellStyle name="Normal 2 4 2 6_OATT calc" xfId="39577" xr:uid="{00000000-0005-0000-0000-0000B6910000}"/>
    <cellStyle name="Normal 2 4 2 7" xfId="39578" xr:uid="{00000000-0005-0000-0000-0000B7910000}"/>
    <cellStyle name="Normal 2 4 2 7 2" xfId="39579" xr:uid="{00000000-0005-0000-0000-0000B8910000}"/>
    <cellStyle name="Normal 2 4 2 7 2 2" xfId="39580" xr:uid="{00000000-0005-0000-0000-0000B9910000}"/>
    <cellStyle name="Normal 2 4 2 7 2 3" xfId="39581" xr:uid="{00000000-0005-0000-0000-0000BA910000}"/>
    <cellStyle name="Normal 2 4 2 7 2_OATT calc" xfId="39582" xr:uid="{00000000-0005-0000-0000-0000BB910000}"/>
    <cellStyle name="Normal 2 4 2 7 3" xfId="39583" xr:uid="{00000000-0005-0000-0000-0000BC910000}"/>
    <cellStyle name="Normal 2 4 2 7 4" xfId="39584" xr:uid="{00000000-0005-0000-0000-0000BD910000}"/>
    <cellStyle name="Normal 2 4 2 7_OATT calc" xfId="39585" xr:uid="{00000000-0005-0000-0000-0000BE910000}"/>
    <cellStyle name="Normal 2 4 2 8" xfId="39586" xr:uid="{00000000-0005-0000-0000-0000BF910000}"/>
    <cellStyle name="Normal 2 4 2 8 2" xfId="39587" xr:uid="{00000000-0005-0000-0000-0000C0910000}"/>
    <cellStyle name="Normal 2 4 2 8 2 2" xfId="39588" xr:uid="{00000000-0005-0000-0000-0000C1910000}"/>
    <cellStyle name="Normal 2 4 2 8 2 3" xfId="39589" xr:uid="{00000000-0005-0000-0000-0000C2910000}"/>
    <cellStyle name="Normal 2 4 2 8 2_OATT calc" xfId="39590" xr:uid="{00000000-0005-0000-0000-0000C3910000}"/>
    <cellStyle name="Normal 2 4 2 8 3" xfId="39591" xr:uid="{00000000-0005-0000-0000-0000C4910000}"/>
    <cellStyle name="Normal 2 4 2 8 4" xfId="39592" xr:uid="{00000000-0005-0000-0000-0000C5910000}"/>
    <cellStyle name="Normal 2 4 2 8_OATT calc" xfId="39593" xr:uid="{00000000-0005-0000-0000-0000C6910000}"/>
    <cellStyle name="Normal 2 4 2 9" xfId="39594" xr:uid="{00000000-0005-0000-0000-0000C7910000}"/>
    <cellStyle name="Normal 2 4 2 9 2" xfId="39595" xr:uid="{00000000-0005-0000-0000-0000C8910000}"/>
    <cellStyle name="Normal 2 4 2 9 3" xfId="39596" xr:uid="{00000000-0005-0000-0000-0000C9910000}"/>
    <cellStyle name="Normal 2 4 2 9_OATT calc" xfId="39597" xr:uid="{00000000-0005-0000-0000-0000CA910000}"/>
    <cellStyle name="Normal 2 4 2_OATT calc" xfId="39598" xr:uid="{00000000-0005-0000-0000-0000CB910000}"/>
    <cellStyle name="Normal 2 4 3" xfId="3133" xr:uid="{00000000-0005-0000-0000-0000CC910000}"/>
    <cellStyle name="Normal 2 4 3 10" xfId="39599" xr:uid="{00000000-0005-0000-0000-0000CD910000}"/>
    <cellStyle name="Normal 2 4 3 11" xfId="39600" xr:uid="{00000000-0005-0000-0000-0000CE910000}"/>
    <cellStyle name="Normal 2 4 3 12" xfId="39601" xr:uid="{00000000-0005-0000-0000-0000CF910000}"/>
    <cellStyle name="Normal 2 4 3 2" xfId="3719" xr:uid="{00000000-0005-0000-0000-0000D0910000}"/>
    <cellStyle name="Normal 2 4 3 2 10" xfId="39602" xr:uid="{00000000-0005-0000-0000-0000D1910000}"/>
    <cellStyle name="Normal 2 4 3 2 11" xfId="39603" xr:uid="{00000000-0005-0000-0000-0000D2910000}"/>
    <cellStyle name="Normal 2 4 3 2 2" xfId="4820" xr:uid="{00000000-0005-0000-0000-0000D3910000}"/>
    <cellStyle name="Normal 2 4 3 2 2 10" xfId="39604" xr:uid="{00000000-0005-0000-0000-0000D4910000}"/>
    <cellStyle name="Normal 2 4 3 2 2 11" xfId="39605" xr:uid="{00000000-0005-0000-0000-0000D5910000}"/>
    <cellStyle name="Normal 2 4 3 2 2 2" xfId="39606" xr:uid="{00000000-0005-0000-0000-0000D6910000}"/>
    <cellStyle name="Normal 2 4 3 2 2 2 2" xfId="39607" xr:uid="{00000000-0005-0000-0000-0000D7910000}"/>
    <cellStyle name="Normal 2 4 3 2 2 2 2 2" xfId="39608" xr:uid="{00000000-0005-0000-0000-0000D8910000}"/>
    <cellStyle name="Normal 2 4 3 2 2 2 2 3" xfId="39609" xr:uid="{00000000-0005-0000-0000-0000D9910000}"/>
    <cellStyle name="Normal 2 4 3 2 2 2 2_OATT calc" xfId="39610" xr:uid="{00000000-0005-0000-0000-0000DA910000}"/>
    <cellStyle name="Normal 2 4 3 2 2 2 3" xfId="39611" xr:uid="{00000000-0005-0000-0000-0000DB910000}"/>
    <cellStyle name="Normal 2 4 3 2 2 2 4" xfId="39612" xr:uid="{00000000-0005-0000-0000-0000DC910000}"/>
    <cellStyle name="Normal 2 4 3 2 2 2 5" xfId="39613" xr:uid="{00000000-0005-0000-0000-0000DD910000}"/>
    <cellStyle name="Normal 2 4 3 2 2 2_OATT calc" xfId="39614" xr:uid="{00000000-0005-0000-0000-0000DE910000}"/>
    <cellStyle name="Normal 2 4 3 2 2 3" xfId="39615" xr:uid="{00000000-0005-0000-0000-0000DF910000}"/>
    <cellStyle name="Normal 2 4 3 2 2 3 2" xfId="39616" xr:uid="{00000000-0005-0000-0000-0000E0910000}"/>
    <cellStyle name="Normal 2 4 3 2 2 3 2 2" xfId="39617" xr:uid="{00000000-0005-0000-0000-0000E1910000}"/>
    <cellStyle name="Normal 2 4 3 2 2 3 2 3" xfId="39618" xr:uid="{00000000-0005-0000-0000-0000E2910000}"/>
    <cellStyle name="Normal 2 4 3 2 2 3 2_OATT calc" xfId="39619" xr:uid="{00000000-0005-0000-0000-0000E3910000}"/>
    <cellStyle name="Normal 2 4 3 2 2 3 3" xfId="39620" xr:uid="{00000000-0005-0000-0000-0000E4910000}"/>
    <cellStyle name="Normal 2 4 3 2 2 3 4" xfId="39621" xr:uid="{00000000-0005-0000-0000-0000E5910000}"/>
    <cellStyle name="Normal 2 4 3 2 2 3_OATT calc" xfId="39622" xr:uid="{00000000-0005-0000-0000-0000E6910000}"/>
    <cellStyle name="Normal 2 4 3 2 2 4" xfId="39623" xr:uid="{00000000-0005-0000-0000-0000E7910000}"/>
    <cellStyle name="Normal 2 4 3 2 2 4 2" xfId="39624" xr:uid="{00000000-0005-0000-0000-0000E8910000}"/>
    <cellStyle name="Normal 2 4 3 2 2 4 3" xfId="39625" xr:uid="{00000000-0005-0000-0000-0000E9910000}"/>
    <cellStyle name="Normal 2 4 3 2 2 4_OATT calc" xfId="39626" xr:uid="{00000000-0005-0000-0000-0000EA910000}"/>
    <cellStyle name="Normal 2 4 3 2 2 5" xfId="39627" xr:uid="{00000000-0005-0000-0000-0000EB910000}"/>
    <cellStyle name="Normal 2 4 3 2 2 6" xfId="39628" xr:uid="{00000000-0005-0000-0000-0000EC910000}"/>
    <cellStyle name="Normal 2 4 3 2 2 7" xfId="39629" xr:uid="{00000000-0005-0000-0000-0000ED910000}"/>
    <cellStyle name="Normal 2 4 3 2 2 8" xfId="39630" xr:uid="{00000000-0005-0000-0000-0000EE910000}"/>
    <cellStyle name="Normal 2 4 3 2 2 9" xfId="39631" xr:uid="{00000000-0005-0000-0000-0000EF910000}"/>
    <cellStyle name="Normal 2 4 3 2 2_OATT calc" xfId="39632" xr:uid="{00000000-0005-0000-0000-0000F0910000}"/>
    <cellStyle name="Normal 2 4 3 2 3" xfId="5779" xr:uid="{00000000-0005-0000-0000-0000F1910000}"/>
    <cellStyle name="Normal 2 4 3 2 3 2" xfId="39633" xr:uid="{00000000-0005-0000-0000-0000F2910000}"/>
    <cellStyle name="Normal 2 4 3 2 3 2 2" xfId="39634" xr:uid="{00000000-0005-0000-0000-0000F3910000}"/>
    <cellStyle name="Normal 2 4 3 2 3 2 3" xfId="39635" xr:uid="{00000000-0005-0000-0000-0000F4910000}"/>
    <cellStyle name="Normal 2 4 3 2 3 2_OATT calc" xfId="39636" xr:uid="{00000000-0005-0000-0000-0000F5910000}"/>
    <cellStyle name="Normal 2 4 3 2 3 3" xfId="39637" xr:uid="{00000000-0005-0000-0000-0000F6910000}"/>
    <cellStyle name="Normal 2 4 3 2 3 4" xfId="39638" xr:uid="{00000000-0005-0000-0000-0000F7910000}"/>
    <cellStyle name="Normal 2 4 3 2 3 5" xfId="39639" xr:uid="{00000000-0005-0000-0000-0000F8910000}"/>
    <cellStyle name="Normal 2 4 3 2 3_OATT calc" xfId="39640" xr:uid="{00000000-0005-0000-0000-0000F9910000}"/>
    <cellStyle name="Normal 2 4 3 2 4" xfId="39641" xr:uid="{00000000-0005-0000-0000-0000FA910000}"/>
    <cellStyle name="Normal 2 4 3 2 4 2" xfId="39642" xr:uid="{00000000-0005-0000-0000-0000FB910000}"/>
    <cellStyle name="Normal 2 4 3 2 4 2 2" xfId="39643" xr:uid="{00000000-0005-0000-0000-0000FC910000}"/>
    <cellStyle name="Normal 2 4 3 2 4 2 3" xfId="39644" xr:uid="{00000000-0005-0000-0000-0000FD910000}"/>
    <cellStyle name="Normal 2 4 3 2 4 2_OATT calc" xfId="39645" xr:uid="{00000000-0005-0000-0000-0000FE910000}"/>
    <cellStyle name="Normal 2 4 3 2 4 3" xfId="39646" xr:uid="{00000000-0005-0000-0000-0000FF910000}"/>
    <cellStyle name="Normal 2 4 3 2 4 4" xfId="39647" xr:uid="{00000000-0005-0000-0000-000000920000}"/>
    <cellStyle name="Normal 2 4 3 2 4_OATT calc" xfId="39648" xr:uid="{00000000-0005-0000-0000-000001920000}"/>
    <cellStyle name="Normal 2 4 3 2 5" xfId="39649" xr:uid="{00000000-0005-0000-0000-000002920000}"/>
    <cellStyle name="Normal 2 4 3 2 5 2" xfId="39650" xr:uid="{00000000-0005-0000-0000-000003920000}"/>
    <cellStyle name="Normal 2 4 3 2 5 3" xfId="39651" xr:uid="{00000000-0005-0000-0000-000004920000}"/>
    <cellStyle name="Normal 2 4 3 2 5_OATT calc" xfId="39652" xr:uid="{00000000-0005-0000-0000-000005920000}"/>
    <cellStyle name="Normal 2 4 3 2 6" xfId="39653" xr:uid="{00000000-0005-0000-0000-000006920000}"/>
    <cellStyle name="Normal 2 4 3 2 7" xfId="39654" xr:uid="{00000000-0005-0000-0000-000007920000}"/>
    <cellStyle name="Normal 2 4 3 2 8" xfId="39655" xr:uid="{00000000-0005-0000-0000-000008920000}"/>
    <cellStyle name="Normal 2 4 3 2 9" xfId="39656" xr:uid="{00000000-0005-0000-0000-000009920000}"/>
    <cellStyle name="Normal 2 4 3 2_OATT calc" xfId="39657" xr:uid="{00000000-0005-0000-0000-00000A920000}"/>
    <cellStyle name="Normal 2 4 3 3" xfId="4402" xr:uid="{00000000-0005-0000-0000-00000B920000}"/>
    <cellStyle name="Normal 2 4 3 3 10" xfId="39658" xr:uid="{00000000-0005-0000-0000-00000C920000}"/>
    <cellStyle name="Normal 2 4 3 3 11" xfId="39659" xr:uid="{00000000-0005-0000-0000-00000D920000}"/>
    <cellStyle name="Normal 2 4 3 3 2" xfId="39660" xr:uid="{00000000-0005-0000-0000-00000E920000}"/>
    <cellStyle name="Normal 2 4 3 3 2 2" xfId="39661" xr:uid="{00000000-0005-0000-0000-00000F920000}"/>
    <cellStyle name="Normal 2 4 3 3 2 2 2" xfId="39662" xr:uid="{00000000-0005-0000-0000-000010920000}"/>
    <cellStyle name="Normal 2 4 3 3 2 2 3" xfId="39663" xr:uid="{00000000-0005-0000-0000-000011920000}"/>
    <cellStyle name="Normal 2 4 3 3 2 2_OATT calc" xfId="39664" xr:uid="{00000000-0005-0000-0000-000012920000}"/>
    <cellStyle name="Normal 2 4 3 3 2 3" xfId="39665" xr:uid="{00000000-0005-0000-0000-000013920000}"/>
    <cellStyle name="Normal 2 4 3 3 2 4" xfId="39666" xr:uid="{00000000-0005-0000-0000-000014920000}"/>
    <cellStyle name="Normal 2 4 3 3 2 5" xfId="39667" xr:uid="{00000000-0005-0000-0000-000015920000}"/>
    <cellStyle name="Normal 2 4 3 3 2_OATT calc" xfId="39668" xr:uid="{00000000-0005-0000-0000-000016920000}"/>
    <cellStyle name="Normal 2 4 3 3 3" xfId="39669" xr:uid="{00000000-0005-0000-0000-000017920000}"/>
    <cellStyle name="Normal 2 4 3 3 3 2" xfId="39670" xr:uid="{00000000-0005-0000-0000-000018920000}"/>
    <cellStyle name="Normal 2 4 3 3 3 2 2" xfId="39671" xr:uid="{00000000-0005-0000-0000-000019920000}"/>
    <cellStyle name="Normal 2 4 3 3 3 2 3" xfId="39672" xr:uid="{00000000-0005-0000-0000-00001A920000}"/>
    <cellStyle name="Normal 2 4 3 3 3 2_OATT calc" xfId="39673" xr:uid="{00000000-0005-0000-0000-00001B920000}"/>
    <cellStyle name="Normal 2 4 3 3 3 3" xfId="39674" xr:uid="{00000000-0005-0000-0000-00001C920000}"/>
    <cellStyle name="Normal 2 4 3 3 3 4" xfId="39675" xr:uid="{00000000-0005-0000-0000-00001D920000}"/>
    <cellStyle name="Normal 2 4 3 3 3_OATT calc" xfId="39676" xr:uid="{00000000-0005-0000-0000-00001E920000}"/>
    <cellStyle name="Normal 2 4 3 3 4" xfId="39677" xr:uid="{00000000-0005-0000-0000-00001F920000}"/>
    <cellStyle name="Normal 2 4 3 3 4 2" xfId="39678" xr:uid="{00000000-0005-0000-0000-000020920000}"/>
    <cellStyle name="Normal 2 4 3 3 4 3" xfId="39679" xr:uid="{00000000-0005-0000-0000-000021920000}"/>
    <cellStyle name="Normal 2 4 3 3 4_OATT calc" xfId="39680" xr:uid="{00000000-0005-0000-0000-000022920000}"/>
    <cellStyle name="Normal 2 4 3 3 5" xfId="39681" xr:uid="{00000000-0005-0000-0000-000023920000}"/>
    <cellStyle name="Normal 2 4 3 3 6" xfId="39682" xr:uid="{00000000-0005-0000-0000-000024920000}"/>
    <cellStyle name="Normal 2 4 3 3 7" xfId="39683" xr:uid="{00000000-0005-0000-0000-000025920000}"/>
    <cellStyle name="Normal 2 4 3 3 8" xfId="39684" xr:uid="{00000000-0005-0000-0000-000026920000}"/>
    <cellStyle name="Normal 2 4 3 3 9" xfId="39685" xr:uid="{00000000-0005-0000-0000-000027920000}"/>
    <cellStyle name="Normal 2 4 3 3_OATT calc" xfId="39686" xr:uid="{00000000-0005-0000-0000-000028920000}"/>
    <cellStyle name="Normal 2 4 3 4" xfId="5302" xr:uid="{00000000-0005-0000-0000-000029920000}"/>
    <cellStyle name="Normal 2 4 3 4 2" xfId="39687" xr:uid="{00000000-0005-0000-0000-00002A920000}"/>
    <cellStyle name="Normal 2 4 3 4 2 2" xfId="39688" xr:uid="{00000000-0005-0000-0000-00002B920000}"/>
    <cellStyle name="Normal 2 4 3 4 2 3" xfId="39689" xr:uid="{00000000-0005-0000-0000-00002C920000}"/>
    <cellStyle name="Normal 2 4 3 4 2_OATT calc" xfId="39690" xr:uid="{00000000-0005-0000-0000-00002D920000}"/>
    <cellStyle name="Normal 2 4 3 4 3" xfId="39691" xr:uid="{00000000-0005-0000-0000-00002E920000}"/>
    <cellStyle name="Normal 2 4 3 4 4" xfId="39692" xr:uid="{00000000-0005-0000-0000-00002F920000}"/>
    <cellStyle name="Normal 2 4 3 4 5" xfId="39693" xr:uid="{00000000-0005-0000-0000-000030920000}"/>
    <cellStyle name="Normal 2 4 3 4_OATT calc" xfId="39694" xr:uid="{00000000-0005-0000-0000-000031920000}"/>
    <cellStyle name="Normal 2 4 3 5" xfId="39695" xr:uid="{00000000-0005-0000-0000-000032920000}"/>
    <cellStyle name="Normal 2 4 3 5 2" xfId="39696" xr:uid="{00000000-0005-0000-0000-000033920000}"/>
    <cellStyle name="Normal 2 4 3 5 2 2" xfId="39697" xr:uid="{00000000-0005-0000-0000-000034920000}"/>
    <cellStyle name="Normal 2 4 3 5 2 3" xfId="39698" xr:uid="{00000000-0005-0000-0000-000035920000}"/>
    <cellStyle name="Normal 2 4 3 5 2_OATT calc" xfId="39699" xr:uid="{00000000-0005-0000-0000-000036920000}"/>
    <cellStyle name="Normal 2 4 3 5 3" xfId="39700" xr:uid="{00000000-0005-0000-0000-000037920000}"/>
    <cellStyle name="Normal 2 4 3 5 4" xfId="39701" xr:uid="{00000000-0005-0000-0000-000038920000}"/>
    <cellStyle name="Normal 2 4 3 5_OATT calc" xfId="39702" xr:uid="{00000000-0005-0000-0000-000039920000}"/>
    <cellStyle name="Normal 2 4 3 6" xfId="39703" xr:uid="{00000000-0005-0000-0000-00003A920000}"/>
    <cellStyle name="Normal 2 4 3 6 2" xfId="39704" xr:uid="{00000000-0005-0000-0000-00003B920000}"/>
    <cellStyle name="Normal 2 4 3 6 3" xfId="39705" xr:uid="{00000000-0005-0000-0000-00003C920000}"/>
    <cellStyle name="Normal 2 4 3 6_OATT calc" xfId="39706" xr:uid="{00000000-0005-0000-0000-00003D920000}"/>
    <cellStyle name="Normal 2 4 3 7" xfId="39707" xr:uid="{00000000-0005-0000-0000-00003E920000}"/>
    <cellStyle name="Normal 2 4 3 8" xfId="39708" xr:uid="{00000000-0005-0000-0000-00003F920000}"/>
    <cellStyle name="Normal 2 4 3 9" xfId="39709" xr:uid="{00000000-0005-0000-0000-000040920000}"/>
    <cellStyle name="Normal 2 4 3_OATT calc" xfId="39710" xr:uid="{00000000-0005-0000-0000-000041920000}"/>
    <cellStyle name="Normal 2 4 4" xfId="3296" xr:uid="{00000000-0005-0000-0000-000042920000}"/>
    <cellStyle name="Normal 2 4 4 10" xfId="39711" xr:uid="{00000000-0005-0000-0000-000043920000}"/>
    <cellStyle name="Normal 2 4 4 11" xfId="39712" xr:uid="{00000000-0005-0000-0000-000044920000}"/>
    <cellStyle name="Normal 2 4 4 12" xfId="39713" xr:uid="{00000000-0005-0000-0000-000045920000}"/>
    <cellStyle name="Normal 2 4 4 2" xfId="3878" xr:uid="{00000000-0005-0000-0000-000046920000}"/>
    <cellStyle name="Normal 2 4 4 2 10" xfId="39714" xr:uid="{00000000-0005-0000-0000-000047920000}"/>
    <cellStyle name="Normal 2 4 4 2 11" xfId="39715" xr:uid="{00000000-0005-0000-0000-000048920000}"/>
    <cellStyle name="Normal 2 4 4 2 2" xfId="4979" xr:uid="{00000000-0005-0000-0000-000049920000}"/>
    <cellStyle name="Normal 2 4 4 2 2 10" xfId="39716" xr:uid="{00000000-0005-0000-0000-00004A920000}"/>
    <cellStyle name="Normal 2 4 4 2 2 11" xfId="39717" xr:uid="{00000000-0005-0000-0000-00004B920000}"/>
    <cellStyle name="Normal 2 4 4 2 2 2" xfId="39718" xr:uid="{00000000-0005-0000-0000-00004C920000}"/>
    <cellStyle name="Normal 2 4 4 2 2 2 2" xfId="39719" xr:uid="{00000000-0005-0000-0000-00004D920000}"/>
    <cellStyle name="Normal 2 4 4 2 2 2 2 2" xfId="39720" xr:uid="{00000000-0005-0000-0000-00004E920000}"/>
    <cellStyle name="Normal 2 4 4 2 2 2 2 3" xfId="39721" xr:uid="{00000000-0005-0000-0000-00004F920000}"/>
    <cellStyle name="Normal 2 4 4 2 2 2 2_OATT calc" xfId="39722" xr:uid="{00000000-0005-0000-0000-000050920000}"/>
    <cellStyle name="Normal 2 4 4 2 2 2 3" xfId="39723" xr:uid="{00000000-0005-0000-0000-000051920000}"/>
    <cellStyle name="Normal 2 4 4 2 2 2 4" xfId="39724" xr:uid="{00000000-0005-0000-0000-000052920000}"/>
    <cellStyle name="Normal 2 4 4 2 2 2 5" xfId="39725" xr:uid="{00000000-0005-0000-0000-000053920000}"/>
    <cellStyle name="Normal 2 4 4 2 2 2_OATT calc" xfId="39726" xr:uid="{00000000-0005-0000-0000-000054920000}"/>
    <cellStyle name="Normal 2 4 4 2 2 3" xfId="39727" xr:uid="{00000000-0005-0000-0000-000055920000}"/>
    <cellStyle name="Normal 2 4 4 2 2 3 2" xfId="39728" xr:uid="{00000000-0005-0000-0000-000056920000}"/>
    <cellStyle name="Normal 2 4 4 2 2 3 2 2" xfId="39729" xr:uid="{00000000-0005-0000-0000-000057920000}"/>
    <cellStyle name="Normal 2 4 4 2 2 3 2 3" xfId="39730" xr:uid="{00000000-0005-0000-0000-000058920000}"/>
    <cellStyle name="Normal 2 4 4 2 2 3 2_OATT calc" xfId="39731" xr:uid="{00000000-0005-0000-0000-000059920000}"/>
    <cellStyle name="Normal 2 4 4 2 2 3 3" xfId="39732" xr:uid="{00000000-0005-0000-0000-00005A920000}"/>
    <cellStyle name="Normal 2 4 4 2 2 3 4" xfId="39733" xr:uid="{00000000-0005-0000-0000-00005B920000}"/>
    <cellStyle name="Normal 2 4 4 2 2 3_OATT calc" xfId="39734" xr:uid="{00000000-0005-0000-0000-00005C920000}"/>
    <cellStyle name="Normal 2 4 4 2 2 4" xfId="39735" xr:uid="{00000000-0005-0000-0000-00005D920000}"/>
    <cellStyle name="Normal 2 4 4 2 2 4 2" xfId="39736" xr:uid="{00000000-0005-0000-0000-00005E920000}"/>
    <cellStyle name="Normal 2 4 4 2 2 4 3" xfId="39737" xr:uid="{00000000-0005-0000-0000-00005F920000}"/>
    <cellStyle name="Normal 2 4 4 2 2 4_OATT calc" xfId="39738" xr:uid="{00000000-0005-0000-0000-000060920000}"/>
    <cellStyle name="Normal 2 4 4 2 2 5" xfId="39739" xr:uid="{00000000-0005-0000-0000-000061920000}"/>
    <cellStyle name="Normal 2 4 4 2 2 6" xfId="39740" xr:uid="{00000000-0005-0000-0000-000062920000}"/>
    <cellStyle name="Normal 2 4 4 2 2 7" xfId="39741" xr:uid="{00000000-0005-0000-0000-000063920000}"/>
    <cellStyle name="Normal 2 4 4 2 2 8" xfId="39742" xr:uid="{00000000-0005-0000-0000-000064920000}"/>
    <cellStyle name="Normal 2 4 4 2 2 9" xfId="39743" xr:uid="{00000000-0005-0000-0000-000065920000}"/>
    <cellStyle name="Normal 2 4 4 2 2_OATT calc" xfId="39744" xr:uid="{00000000-0005-0000-0000-000066920000}"/>
    <cellStyle name="Normal 2 4 4 2 3" xfId="5934" xr:uid="{00000000-0005-0000-0000-000067920000}"/>
    <cellStyle name="Normal 2 4 4 2 3 2" xfId="39745" xr:uid="{00000000-0005-0000-0000-000068920000}"/>
    <cellStyle name="Normal 2 4 4 2 3 2 2" xfId="39746" xr:uid="{00000000-0005-0000-0000-000069920000}"/>
    <cellStyle name="Normal 2 4 4 2 3 2 3" xfId="39747" xr:uid="{00000000-0005-0000-0000-00006A920000}"/>
    <cellStyle name="Normal 2 4 4 2 3 2_OATT calc" xfId="39748" xr:uid="{00000000-0005-0000-0000-00006B920000}"/>
    <cellStyle name="Normal 2 4 4 2 3 3" xfId="39749" xr:uid="{00000000-0005-0000-0000-00006C920000}"/>
    <cellStyle name="Normal 2 4 4 2 3 4" xfId="39750" xr:uid="{00000000-0005-0000-0000-00006D920000}"/>
    <cellStyle name="Normal 2 4 4 2 3 5" xfId="39751" xr:uid="{00000000-0005-0000-0000-00006E920000}"/>
    <cellStyle name="Normal 2 4 4 2 3_OATT calc" xfId="39752" xr:uid="{00000000-0005-0000-0000-00006F920000}"/>
    <cellStyle name="Normal 2 4 4 2 4" xfId="39753" xr:uid="{00000000-0005-0000-0000-000070920000}"/>
    <cellStyle name="Normal 2 4 4 2 4 2" xfId="39754" xr:uid="{00000000-0005-0000-0000-000071920000}"/>
    <cellStyle name="Normal 2 4 4 2 4 2 2" xfId="39755" xr:uid="{00000000-0005-0000-0000-000072920000}"/>
    <cellStyle name="Normal 2 4 4 2 4 2 3" xfId="39756" xr:uid="{00000000-0005-0000-0000-000073920000}"/>
    <cellStyle name="Normal 2 4 4 2 4 2_OATT calc" xfId="39757" xr:uid="{00000000-0005-0000-0000-000074920000}"/>
    <cellStyle name="Normal 2 4 4 2 4 3" xfId="39758" xr:uid="{00000000-0005-0000-0000-000075920000}"/>
    <cellStyle name="Normal 2 4 4 2 4 4" xfId="39759" xr:uid="{00000000-0005-0000-0000-000076920000}"/>
    <cellStyle name="Normal 2 4 4 2 4_OATT calc" xfId="39760" xr:uid="{00000000-0005-0000-0000-000077920000}"/>
    <cellStyle name="Normal 2 4 4 2 5" xfId="39761" xr:uid="{00000000-0005-0000-0000-000078920000}"/>
    <cellStyle name="Normal 2 4 4 2 5 2" xfId="39762" xr:uid="{00000000-0005-0000-0000-000079920000}"/>
    <cellStyle name="Normal 2 4 4 2 5 3" xfId="39763" xr:uid="{00000000-0005-0000-0000-00007A920000}"/>
    <cellStyle name="Normal 2 4 4 2 5_OATT calc" xfId="39764" xr:uid="{00000000-0005-0000-0000-00007B920000}"/>
    <cellStyle name="Normal 2 4 4 2 6" xfId="39765" xr:uid="{00000000-0005-0000-0000-00007C920000}"/>
    <cellStyle name="Normal 2 4 4 2 7" xfId="39766" xr:uid="{00000000-0005-0000-0000-00007D920000}"/>
    <cellStyle name="Normal 2 4 4 2 8" xfId="39767" xr:uid="{00000000-0005-0000-0000-00007E920000}"/>
    <cellStyle name="Normal 2 4 4 2 9" xfId="39768" xr:uid="{00000000-0005-0000-0000-00007F920000}"/>
    <cellStyle name="Normal 2 4 4 2_OATT calc" xfId="39769" xr:uid="{00000000-0005-0000-0000-000080920000}"/>
    <cellStyle name="Normal 2 4 4 3" xfId="4561" xr:uid="{00000000-0005-0000-0000-000081920000}"/>
    <cellStyle name="Normal 2 4 4 3 10" xfId="39770" xr:uid="{00000000-0005-0000-0000-000082920000}"/>
    <cellStyle name="Normal 2 4 4 3 11" xfId="39771" xr:uid="{00000000-0005-0000-0000-000083920000}"/>
    <cellStyle name="Normal 2 4 4 3 2" xfId="39772" xr:uid="{00000000-0005-0000-0000-000084920000}"/>
    <cellStyle name="Normal 2 4 4 3 2 2" xfId="39773" xr:uid="{00000000-0005-0000-0000-000085920000}"/>
    <cellStyle name="Normal 2 4 4 3 2 2 2" xfId="39774" xr:uid="{00000000-0005-0000-0000-000086920000}"/>
    <cellStyle name="Normal 2 4 4 3 2 2 3" xfId="39775" xr:uid="{00000000-0005-0000-0000-000087920000}"/>
    <cellStyle name="Normal 2 4 4 3 2 2_OATT calc" xfId="39776" xr:uid="{00000000-0005-0000-0000-000088920000}"/>
    <cellStyle name="Normal 2 4 4 3 2 3" xfId="39777" xr:uid="{00000000-0005-0000-0000-000089920000}"/>
    <cellStyle name="Normal 2 4 4 3 2 4" xfId="39778" xr:uid="{00000000-0005-0000-0000-00008A920000}"/>
    <cellStyle name="Normal 2 4 4 3 2 5" xfId="39779" xr:uid="{00000000-0005-0000-0000-00008B920000}"/>
    <cellStyle name="Normal 2 4 4 3 2_OATT calc" xfId="39780" xr:uid="{00000000-0005-0000-0000-00008C920000}"/>
    <cellStyle name="Normal 2 4 4 3 3" xfId="39781" xr:uid="{00000000-0005-0000-0000-00008D920000}"/>
    <cellStyle name="Normal 2 4 4 3 3 2" xfId="39782" xr:uid="{00000000-0005-0000-0000-00008E920000}"/>
    <cellStyle name="Normal 2 4 4 3 3 2 2" xfId="39783" xr:uid="{00000000-0005-0000-0000-00008F920000}"/>
    <cellStyle name="Normal 2 4 4 3 3 2 3" xfId="39784" xr:uid="{00000000-0005-0000-0000-000090920000}"/>
    <cellStyle name="Normal 2 4 4 3 3 2_OATT calc" xfId="39785" xr:uid="{00000000-0005-0000-0000-000091920000}"/>
    <cellStyle name="Normal 2 4 4 3 3 3" xfId="39786" xr:uid="{00000000-0005-0000-0000-000092920000}"/>
    <cellStyle name="Normal 2 4 4 3 3 4" xfId="39787" xr:uid="{00000000-0005-0000-0000-000093920000}"/>
    <cellStyle name="Normal 2 4 4 3 3_OATT calc" xfId="39788" xr:uid="{00000000-0005-0000-0000-000094920000}"/>
    <cellStyle name="Normal 2 4 4 3 4" xfId="39789" xr:uid="{00000000-0005-0000-0000-000095920000}"/>
    <cellStyle name="Normal 2 4 4 3 4 2" xfId="39790" xr:uid="{00000000-0005-0000-0000-000096920000}"/>
    <cellStyle name="Normal 2 4 4 3 4 3" xfId="39791" xr:uid="{00000000-0005-0000-0000-000097920000}"/>
    <cellStyle name="Normal 2 4 4 3 4_OATT calc" xfId="39792" xr:uid="{00000000-0005-0000-0000-000098920000}"/>
    <cellStyle name="Normal 2 4 4 3 5" xfId="39793" xr:uid="{00000000-0005-0000-0000-000099920000}"/>
    <cellStyle name="Normal 2 4 4 3 6" xfId="39794" xr:uid="{00000000-0005-0000-0000-00009A920000}"/>
    <cellStyle name="Normal 2 4 4 3 7" xfId="39795" xr:uid="{00000000-0005-0000-0000-00009B920000}"/>
    <cellStyle name="Normal 2 4 4 3 8" xfId="39796" xr:uid="{00000000-0005-0000-0000-00009C920000}"/>
    <cellStyle name="Normal 2 4 4 3 9" xfId="39797" xr:uid="{00000000-0005-0000-0000-00009D920000}"/>
    <cellStyle name="Normal 2 4 4 3_OATT calc" xfId="39798" xr:uid="{00000000-0005-0000-0000-00009E920000}"/>
    <cellStyle name="Normal 2 4 4 4" xfId="5461" xr:uid="{00000000-0005-0000-0000-00009F920000}"/>
    <cellStyle name="Normal 2 4 4 4 2" xfId="39799" xr:uid="{00000000-0005-0000-0000-0000A0920000}"/>
    <cellStyle name="Normal 2 4 4 4 2 2" xfId="39800" xr:uid="{00000000-0005-0000-0000-0000A1920000}"/>
    <cellStyle name="Normal 2 4 4 4 2 3" xfId="39801" xr:uid="{00000000-0005-0000-0000-0000A2920000}"/>
    <cellStyle name="Normal 2 4 4 4 2_OATT calc" xfId="39802" xr:uid="{00000000-0005-0000-0000-0000A3920000}"/>
    <cellStyle name="Normal 2 4 4 4 3" xfId="39803" xr:uid="{00000000-0005-0000-0000-0000A4920000}"/>
    <cellStyle name="Normal 2 4 4 4 4" xfId="39804" xr:uid="{00000000-0005-0000-0000-0000A5920000}"/>
    <cellStyle name="Normal 2 4 4 4 5" xfId="39805" xr:uid="{00000000-0005-0000-0000-0000A6920000}"/>
    <cellStyle name="Normal 2 4 4 4_OATT calc" xfId="39806" xr:uid="{00000000-0005-0000-0000-0000A7920000}"/>
    <cellStyle name="Normal 2 4 4 5" xfId="39807" xr:uid="{00000000-0005-0000-0000-0000A8920000}"/>
    <cellStyle name="Normal 2 4 4 5 2" xfId="39808" xr:uid="{00000000-0005-0000-0000-0000A9920000}"/>
    <cellStyle name="Normal 2 4 4 5 2 2" xfId="39809" xr:uid="{00000000-0005-0000-0000-0000AA920000}"/>
    <cellStyle name="Normal 2 4 4 5 2 3" xfId="39810" xr:uid="{00000000-0005-0000-0000-0000AB920000}"/>
    <cellStyle name="Normal 2 4 4 5 2_OATT calc" xfId="39811" xr:uid="{00000000-0005-0000-0000-0000AC920000}"/>
    <cellStyle name="Normal 2 4 4 5 3" xfId="39812" xr:uid="{00000000-0005-0000-0000-0000AD920000}"/>
    <cellStyle name="Normal 2 4 4 5 4" xfId="39813" xr:uid="{00000000-0005-0000-0000-0000AE920000}"/>
    <cellStyle name="Normal 2 4 4 5_OATT calc" xfId="39814" xr:uid="{00000000-0005-0000-0000-0000AF920000}"/>
    <cellStyle name="Normal 2 4 4 6" xfId="39815" xr:uid="{00000000-0005-0000-0000-0000B0920000}"/>
    <cellStyle name="Normal 2 4 4 6 2" xfId="39816" xr:uid="{00000000-0005-0000-0000-0000B1920000}"/>
    <cellStyle name="Normal 2 4 4 6 3" xfId="39817" xr:uid="{00000000-0005-0000-0000-0000B2920000}"/>
    <cellStyle name="Normal 2 4 4 6_OATT calc" xfId="39818" xr:uid="{00000000-0005-0000-0000-0000B3920000}"/>
    <cellStyle name="Normal 2 4 4 7" xfId="39819" xr:uid="{00000000-0005-0000-0000-0000B4920000}"/>
    <cellStyle name="Normal 2 4 4 8" xfId="39820" xr:uid="{00000000-0005-0000-0000-0000B5920000}"/>
    <cellStyle name="Normal 2 4 4 9" xfId="39821" xr:uid="{00000000-0005-0000-0000-0000B6920000}"/>
    <cellStyle name="Normal 2 4 4_OATT calc" xfId="39822" xr:uid="{00000000-0005-0000-0000-0000B7920000}"/>
    <cellStyle name="Normal 2 4 5" xfId="3567" xr:uid="{00000000-0005-0000-0000-0000B8920000}"/>
    <cellStyle name="Normal 2 4 5 10" xfId="39823" xr:uid="{00000000-0005-0000-0000-0000B9920000}"/>
    <cellStyle name="Normal 2 4 5 11" xfId="39824" xr:uid="{00000000-0005-0000-0000-0000BA920000}"/>
    <cellStyle name="Normal 2 4 5 2" xfId="4671" xr:uid="{00000000-0005-0000-0000-0000BB920000}"/>
    <cellStyle name="Normal 2 4 5 2 10" xfId="39825" xr:uid="{00000000-0005-0000-0000-0000BC920000}"/>
    <cellStyle name="Normal 2 4 5 2 11" xfId="39826" xr:uid="{00000000-0005-0000-0000-0000BD920000}"/>
    <cellStyle name="Normal 2 4 5 2 2" xfId="39827" xr:uid="{00000000-0005-0000-0000-0000BE920000}"/>
    <cellStyle name="Normal 2 4 5 2 2 2" xfId="39828" xr:uid="{00000000-0005-0000-0000-0000BF920000}"/>
    <cellStyle name="Normal 2 4 5 2 2 2 2" xfId="39829" xr:uid="{00000000-0005-0000-0000-0000C0920000}"/>
    <cellStyle name="Normal 2 4 5 2 2 2 3" xfId="39830" xr:uid="{00000000-0005-0000-0000-0000C1920000}"/>
    <cellStyle name="Normal 2 4 5 2 2 2_OATT calc" xfId="39831" xr:uid="{00000000-0005-0000-0000-0000C2920000}"/>
    <cellStyle name="Normal 2 4 5 2 2 3" xfId="39832" xr:uid="{00000000-0005-0000-0000-0000C3920000}"/>
    <cellStyle name="Normal 2 4 5 2 2 4" xfId="39833" xr:uid="{00000000-0005-0000-0000-0000C4920000}"/>
    <cellStyle name="Normal 2 4 5 2 2 5" xfId="39834" xr:uid="{00000000-0005-0000-0000-0000C5920000}"/>
    <cellStyle name="Normal 2 4 5 2 2_OATT calc" xfId="39835" xr:uid="{00000000-0005-0000-0000-0000C6920000}"/>
    <cellStyle name="Normal 2 4 5 2 3" xfId="39836" xr:uid="{00000000-0005-0000-0000-0000C7920000}"/>
    <cellStyle name="Normal 2 4 5 2 3 2" xfId="39837" xr:uid="{00000000-0005-0000-0000-0000C8920000}"/>
    <cellStyle name="Normal 2 4 5 2 3 2 2" xfId="39838" xr:uid="{00000000-0005-0000-0000-0000C9920000}"/>
    <cellStyle name="Normal 2 4 5 2 3 2 3" xfId="39839" xr:uid="{00000000-0005-0000-0000-0000CA920000}"/>
    <cellStyle name="Normal 2 4 5 2 3 2_OATT calc" xfId="39840" xr:uid="{00000000-0005-0000-0000-0000CB920000}"/>
    <cellStyle name="Normal 2 4 5 2 3 3" xfId="39841" xr:uid="{00000000-0005-0000-0000-0000CC920000}"/>
    <cellStyle name="Normal 2 4 5 2 3 4" xfId="39842" xr:uid="{00000000-0005-0000-0000-0000CD920000}"/>
    <cellStyle name="Normal 2 4 5 2 3_OATT calc" xfId="39843" xr:uid="{00000000-0005-0000-0000-0000CE920000}"/>
    <cellStyle name="Normal 2 4 5 2 4" xfId="39844" xr:uid="{00000000-0005-0000-0000-0000CF920000}"/>
    <cellStyle name="Normal 2 4 5 2 4 2" xfId="39845" xr:uid="{00000000-0005-0000-0000-0000D0920000}"/>
    <cellStyle name="Normal 2 4 5 2 4 3" xfId="39846" xr:uid="{00000000-0005-0000-0000-0000D1920000}"/>
    <cellStyle name="Normal 2 4 5 2 4_OATT calc" xfId="39847" xr:uid="{00000000-0005-0000-0000-0000D2920000}"/>
    <cellStyle name="Normal 2 4 5 2 5" xfId="39848" xr:uid="{00000000-0005-0000-0000-0000D3920000}"/>
    <cellStyle name="Normal 2 4 5 2 6" xfId="39849" xr:uid="{00000000-0005-0000-0000-0000D4920000}"/>
    <cellStyle name="Normal 2 4 5 2 7" xfId="39850" xr:uid="{00000000-0005-0000-0000-0000D5920000}"/>
    <cellStyle name="Normal 2 4 5 2 8" xfId="39851" xr:uid="{00000000-0005-0000-0000-0000D6920000}"/>
    <cellStyle name="Normal 2 4 5 2 9" xfId="39852" xr:uid="{00000000-0005-0000-0000-0000D7920000}"/>
    <cellStyle name="Normal 2 4 5 2_OATT calc" xfId="39853" xr:uid="{00000000-0005-0000-0000-0000D8920000}"/>
    <cellStyle name="Normal 2 4 5 3" xfId="5638" xr:uid="{00000000-0005-0000-0000-0000D9920000}"/>
    <cellStyle name="Normal 2 4 5 3 2" xfId="39854" xr:uid="{00000000-0005-0000-0000-0000DA920000}"/>
    <cellStyle name="Normal 2 4 5 3 2 2" xfId="39855" xr:uid="{00000000-0005-0000-0000-0000DB920000}"/>
    <cellStyle name="Normal 2 4 5 3 2 3" xfId="39856" xr:uid="{00000000-0005-0000-0000-0000DC920000}"/>
    <cellStyle name="Normal 2 4 5 3 2_OATT calc" xfId="39857" xr:uid="{00000000-0005-0000-0000-0000DD920000}"/>
    <cellStyle name="Normal 2 4 5 3 3" xfId="39858" xr:uid="{00000000-0005-0000-0000-0000DE920000}"/>
    <cellStyle name="Normal 2 4 5 3 4" xfId="39859" xr:uid="{00000000-0005-0000-0000-0000DF920000}"/>
    <cellStyle name="Normal 2 4 5 3 5" xfId="39860" xr:uid="{00000000-0005-0000-0000-0000E0920000}"/>
    <cellStyle name="Normal 2 4 5 3_OATT calc" xfId="39861" xr:uid="{00000000-0005-0000-0000-0000E1920000}"/>
    <cellStyle name="Normal 2 4 5 4" xfId="39862" xr:uid="{00000000-0005-0000-0000-0000E2920000}"/>
    <cellStyle name="Normal 2 4 5 4 2" xfId="39863" xr:uid="{00000000-0005-0000-0000-0000E3920000}"/>
    <cellStyle name="Normal 2 4 5 4 2 2" xfId="39864" xr:uid="{00000000-0005-0000-0000-0000E4920000}"/>
    <cellStyle name="Normal 2 4 5 4 2 3" xfId="39865" xr:uid="{00000000-0005-0000-0000-0000E5920000}"/>
    <cellStyle name="Normal 2 4 5 4 2_OATT calc" xfId="39866" xr:uid="{00000000-0005-0000-0000-0000E6920000}"/>
    <cellStyle name="Normal 2 4 5 4 3" xfId="39867" xr:uid="{00000000-0005-0000-0000-0000E7920000}"/>
    <cellStyle name="Normal 2 4 5 4 4" xfId="39868" xr:uid="{00000000-0005-0000-0000-0000E8920000}"/>
    <cellStyle name="Normal 2 4 5 4_OATT calc" xfId="39869" xr:uid="{00000000-0005-0000-0000-0000E9920000}"/>
    <cellStyle name="Normal 2 4 5 5" xfId="39870" xr:uid="{00000000-0005-0000-0000-0000EA920000}"/>
    <cellStyle name="Normal 2 4 5 5 2" xfId="39871" xr:uid="{00000000-0005-0000-0000-0000EB920000}"/>
    <cellStyle name="Normal 2 4 5 5 3" xfId="39872" xr:uid="{00000000-0005-0000-0000-0000EC920000}"/>
    <cellStyle name="Normal 2 4 5 5_OATT calc" xfId="39873" xr:uid="{00000000-0005-0000-0000-0000ED920000}"/>
    <cellStyle name="Normal 2 4 5 6" xfId="39874" xr:uid="{00000000-0005-0000-0000-0000EE920000}"/>
    <cellStyle name="Normal 2 4 5 7" xfId="39875" xr:uid="{00000000-0005-0000-0000-0000EF920000}"/>
    <cellStyle name="Normal 2 4 5 8" xfId="39876" xr:uid="{00000000-0005-0000-0000-0000F0920000}"/>
    <cellStyle name="Normal 2 4 5 9" xfId="39877" xr:uid="{00000000-0005-0000-0000-0000F1920000}"/>
    <cellStyle name="Normal 2 4 5_OATT calc" xfId="39878" xr:uid="{00000000-0005-0000-0000-0000F2920000}"/>
    <cellStyle name="Normal 2 4 6" xfId="4251" xr:uid="{00000000-0005-0000-0000-0000F3920000}"/>
    <cellStyle name="Normal 2 4 6 10" xfId="39879" xr:uid="{00000000-0005-0000-0000-0000F4920000}"/>
    <cellStyle name="Normal 2 4 6 11" xfId="39880" xr:uid="{00000000-0005-0000-0000-0000F5920000}"/>
    <cellStyle name="Normal 2 4 6 2" xfId="39881" xr:uid="{00000000-0005-0000-0000-0000F6920000}"/>
    <cellStyle name="Normal 2 4 6 2 2" xfId="39882" xr:uid="{00000000-0005-0000-0000-0000F7920000}"/>
    <cellStyle name="Normal 2 4 6 2 2 2" xfId="39883" xr:uid="{00000000-0005-0000-0000-0000F8920000}"/>
    <cellStyle name="Normal 2 4 6 2 2 3" xfId="39884" xr:uid="{00000000-0005-0000-0000-0000F9920000}"/>
    <cellStyle name="Normal 2 4 6 2 2_OATT calc" xfId="39885" xr:uid="{00000000-0005-0000-0000-0000FA920000}"/>
    <cellStyle name="Normal 2 4 6 2 3" xfId="39886" xr:uid="{00000000-0005-0000-0000-0000FB920000}"/>
    <cellStyle name="Normal 2 4 6 2 4" xfId="39887" xr:uid="{00000000-0005-0000-0000-0000FC920000}"/>
    <cellStyle name="Normal 2 4 6 2 5" xfId="39888" xr:uid="{00000000-0005-0000-0000-0000FD920000}"/>
    <cellStyle name="Normal 2 4 6 2_OATT calc" xfId="39889" xr:uid="{00000000-0005-0000-0000-0000FE920000}"/>
    <cellStyle name="Normal 2 4 6 3" xfId="39890" xr:uid="{00000000-0005-0000-0000-0000FF920000}"/>
    <cellStyle name="Normal 2 4 6 3 2" xfId="39891" xr:uid="{00000000-0005-0000-0000-000000930000}"/>
    <cellStyle name="Normal 2 4 6 3 2 2" xfId="39892" xr:uid="{00000000-0005-0000-0000-000001930000}"/>
    <cellStyle name="Normal 2 4 6 3 2 3" xfId="39893" xr:uid="{00000000-0005-0000-0000-000002930000}"/>
    <cellStyle name="Normal 2 4 6 3 2_OATT calc" xfId="39894" xr:uid="{00000000-0005-0000-0000-000003930000}"/>
    <cellStyle name="Normal 2 4 6 3 3" xfId="39895" xr:uid="{00000000-0005-0000-0000-000004930000}"/>
    <cellStyle name="Normal 2 4 6 3 4" xfId="39896" xr:uid="{00000000-0005-0000-0000-000005930000}"/>
    <cellStyle name="Normal 2 4 6 3_OATT calc" xfId="39897" xr:uid="{00000000-0005-0000-0000-000006930000}"/>
    <cellStyle name="Normal 2 4 6 4" xfId="39898" xr:uid="{00000000-0005-0000-0000-000007930000}"/>
    <cellStyle name="Normal 2 4 6 4 2" xfId="39899" xr:uid="{00000000-0005-0000-0000-000008930000}"/>
    <cellStyle name="Normal 2 4 6 4 3" xfId="39900" xr:uid="{00000000-0005-0000-0000-000009930000}"/>
    <cellStyle name="Normal 2 4 6 4_OATT calc" xfId="39901" xr:uid="{00000000-0005-0000-0000-00000A930000}"/>
    <cellStyle name="Normal 2 4 6 5" xfId="39902" xr:uid="{00000000-0005-0000-0000-00000B930000}"/>
    <cellStyle name="Normal 2 4 6 6" xfId="39903" xr:uid="{00000000-0005-0000-0000-00000C930000}"/>
    <cellStyle name="Normal 2 4 6 7" xfId="39904" xr:uid="{00000000-0005-0000-0000-00000D930000}"/>
    <cellStyle name="Normal 2 4 6 8" xfId="39905" xr:uid="{00000000-0005-0000-0000-00000E930000}"/>
    <cellStyle name="Normal 2 4 6 9" xfId="39906" xr:uid="{00000000-0005-0000-0000-00000F930000}"/>
    <cellStyle name="Normal 2 4 6_OATT calc" xfId="39907" xr:uid="{00000000-0005-0000-0000-000010930000}"/>
    <cellStyle name="Normal 2 4 7" xfId="5147" xr:uid="{00000000-0005-0000-0000-000011930000}"/>
    <cellStyle name="Normal 2 4 7 2" xfId="39908" xr:uid="{00000000-0005-0000-0000-000012930000}"/>
    <cellStyle name="Normal 2 4 7 2 2" xfId="39909" xr:uid="{00000000-0005-0000-0000-000013930000}"/>
    <cellStyle name="Normal 2 4 7 2 3" xfId="39910" xr:uid="{00000000-0005-0000-0000-000014930000}"/>
    <cellStyle name="Normal 2 4 7 2_OATT calc" xfId="39911" xr:uid="{00000000-0005-0000-0000-000015930000}"/>
    <cellStyle name="Normal 2 4 7 3" xfId="39912" xr:uid="{00000000-0005-0000-0000-000016930000}"/>
    <cellStyle name="Normal 2 4 7 4" xfId="39913" xr:uid="{00000000-0005-0000-0000-000017930000}"/>
    <cellStyle name="Normal 2 4 7 5" xfId="39914" xr:uid="{00000000-0005-0000-0000-000018930000}"/>
    <cellStyle name="Normal 2 4 7_OATT calc" xfId="39915" xr:uid="{00000000-0005-0000-0000-000019930000}"/>
    <cellStyle name="Normal 2 4 8" xfId="2945" xr:uid="{00000000-0005-0000-0000-00001A930000}"/>
    <cellStyle name="Normal 2 4 8 2" xfId="39916" xr:uid="{00000000-0005-0000-0000-00001B930000}"/>
    <cellStyle name="Normal 2 4 8 2 2" xfId="39917" xr:uid="{00000000-0005-0000-0000-00001C930000}"/>
    <cellStyle name="Normal 2 4 8 2 3" xfId="39918" xr:uid="{00000000-0005-0000-0000-00001D930000}"/>
    <cellStyle name="Normal 2 4 8 2_OATT calc" xfId="39919" xr:uid="{00000000-0005-0000-0000-00001E930000}"/>
    <cellStyle name="Normal 2 4 8 3" xfId="39920" xr:uid="{00000000-0005-0000-0000-00001F930000}"/>
    <cellStyle name="Normal 2 4 8 4" xfId="39921" xr:uid="{00000000-0005-0000-0000-000020930000}"/>
    <cellStyle name="Normal 2 4 8_OATT calc" xfId="39922" xr:uid="{00000000-0005-0000-0000-000021930000}"/>
    <cellStyle name="Normal 2 4 9" xfId="39923" xr:uid="{00000000-0005-0000-0000-000022930000}"/>
    <cellStyle name="Normal 2 4 9 2" xfId="39924" xr:uid="{00000000-0005-0000-0000-000023930000}"/>
    <cellStyle name="Normal 2 4 9 3" xfId="39925" xr:uid="{00000000-0005-0000-0000-000024930000}"/>
    <cellStyle name="Normal 2 4 9_OATT calc" xfId="39926" xr:uid="{00000000-0005-0000-0000-000025930000}"/>
    <cellStyle name="Normal 2 4_OATT calc" xfId="39927" xr:uid="{00000000-0005-0000-0000-000026930000}"/>
    <cellStyle name="Normal 2 5" xfId="1605" xr:uid="{00000000-0005-0000-0000-000027930000}"/>
    <cellStyle name="Normal 2 5 10" xfId="39928" xr:uid="{00000000-0005-0000-0000-000028930000}"/>
    <cellStyle name="Normal 2 5 10 2" xfId="39929" xr:uid="{00000000-0005-0000-0000-000029930000}"/>
    <cellStyle name="Normal 2 5 10 3" xfId="39930" xr:uid="{00000000-0005-0000-0000-00002A930000}"/>
    <cellStyle name="Normal 2 5 10_OATT calc" xfId="39931" xr:uid="{00000000-0005-0000-0000-00002B930000}"/>
    <cellStyle name="Normal 2 5 11" xfId="39932" xr:uid="{00000000-0005-0000-0000-00002C930000}"/>
    <cellStyle name="Normal 2 5 12" xfId="39933" xr:uid="{00000000-0005-0000-0000-00002D930000}"/>
    <cellStyle name="Normal 2 5 13" xfId="39934" xr:uid="{00000000-0005-0000-0000-00002E930000}"/>
    <cellStyle name="Normal 2 5 14" xfId="39935" xr:uid="{00000000-0005-0000-0000-00002F930000}"/>
    <cellStyle name="Normal 2 5 15" xfId="39936" xr:uid="{00000000-0005-0000-0000-000030930000}"/>
    <cellStyle name="Normal 2 5 16" xfId="39937" xr:uid="{00000000-0005-0000-0000-000031930000}"/>
    <cellStyle name="Normal 2 5 17" xfId="39938" xr:uid="{00000000-0005-0000-0000-000032930000}"/>
    <cellStyle name="Normal 2 5 2" xfId="1606" xr:uid="{00000000-0005-0000-0000-000033930000}"/>
    <cellStyle name="Normal 2 5 2 10" xfId="39939" xr:uid="{00000000-0005-0000-0000-000034930000}"/>
    <cellStyle name="Normal 2 5 2 11" xfId="39940" xr:uid="{00000000-0005-0000-0000-000035930000}"/>
    <cellStyle name="Normal 2 5 2 12" xfId="39941" xr:uid="{00000000-0005-0000-0000-000036930000}"/>
    <cellStyle name="Normal 2 5 2 13" xfId="39942" xr:uid="{00000000-0005-0000-0000-000037930000}"/>
    <cellStyle name="Normal 2 5 2 14" xfId="39943" xr:uid="{00000000-0005-0000-0000-000038930000}"/>
    <cellStyle name="Normal 2 5 2 2" xfId="3232" xr:uid="{00000000-0005-0000-0000-000039930000}"/>
    <cellStyle name="Normal 2 5 2 2 10" xfId="39944" xr:uid="{00000000-0005-0000-0000-00003A930000}"/>
    <cellStyle name="Normal 2 5 2 2 11" xfId="39945" xr:uid="{00000000-0005-0000-0000-00003B930000}"/>
    <cellStyle name="Normal 2 5 2 2 12" xfId="39946" xr:uid="{00000000-0005-0000-0000-00003C930000}"/>
    <cellStyle name="Normal 2 5 2 2 2" xfId="3818" xr:uid="{00000000-0005-0000-0000-00003D930000}"/>
    <cellStyle name="Normal 2 5 2 2 2 10" xfId="39947" xr:uid="{00000000-0005-0000-0000-00003E930000}"/>
    <cellStyle name="Normal 2 5 2 2 2 11" xfId="39948" xr:uid="{00000000-0005-0000-0000-00003F930000}"/>
    <cellStyle name="Normal 2 5 2 2 2 2" xfId="4920" xr:uid="{00000000-0005-0000-0000-000040930000}"/>
    <cellStyle name="Normal 2 5 2 2 2 2 10" xfId="39949" xr:uid="{00000000-0005-0000-0000-000041930000}"/>
    <cellStyle name="Normal 2 5 2 2 2 2 11" xfId="39950" xr:uid="{00000000-0005-0000-0000-000042930000}"/>
    <cellStyle name="Normal 2 5 2 2 2 2 2" xfId="39951" xr:uid="{00000000-0005-0000-0000-000043930000}"/>
    <cellStyle name="Normal 2 5 2 2 2 2 2 2" xfId="39952" xr:uid="{00000000-0005-0000-0000-000044930000}"/>
    <cellStyle name="Normal 2 5 2 2 2 2 2 2 2" xfId="39953" xr:uid="{00000000-0005-0000-0000-000045930000}"/>
    <cellStyle name="Normal 2 5 2 2 2 2 2 2 3" xfId="39954" xr:uid="{00000000-0005-0000-0000-000046930000}"/>
    <cellStyle name="Normal 2 5 2 2 2 2 2 2_OATT calc" xfId="39955" xr:uid="{00000000-0005-0000-0000-000047930000}"/>
    <cellStyle name="Normal 2 5 2 2 2 2 2 3" xfId="39956" xr:uid="{00000000-0005-0000-0000-000048930000}"/>
    <cellStyle name="Normal 2 5 2 2 2 2 2 4" xfId="39957" xr:uid="{00000000-0005-0000-0000-000049930000}"/>
    <cellStyle name="Normal 2 5 2 2 2 2 2 5" xfId="39958" xr:uid="{00000000-0005-0000-0000-00004A930000}"/>
    <cellStyle name="Normal 2 5 2 2 2 2 2_OATT calc" xfId="39959" xr:uid="{00000000-0005-0000-0000-00004B930000}"/>
    <cellStyle name="Normal 2 5 2 2 2 2 3" xfId="39960" xr:uid="{00000000-0005-0000-0000-00004C930000}"/>
    <cellStyle name="Normal 2 5 2 2 2 2 3 2" xfId="39961" xr:uid="{00000000-0005-0000-0000-00004D930000}"/>
    <cellStyle name="Normal 2 5 2 2 2 2 3 2 2" xfId="39962" xr:uid="{00000000-0005-0000-0000-00004E930000}"/>
    <cellStyle name="Normal 2 5 2 2 2 2 3 2 3" xfId="39963" xr:uid="{00000000-0005-0000-0000-00004F930000}"/>
    <cellStyle name="Normal 2 5 2 2 2 2 3 2_OATT calc" xfId="39964" xr:uid="{00000000-0005-0000-0000-000050930000}"/>
    <cellStyle name="Normal 2 5 2 2 2 2 3 3" xfId="39965" xr:uid="{00000000-0005-0000-0000-000051930000}"/>
    <cellStyle name="Normal 2 5 2 2 2 2 3 4" xfId="39966" xr:uid="{00000000-0005-0000-0000-000052930000}"/>
    <cellStyle name="Normal 2 5 2 2 2 2 3_OATT calc" xfId="39967" xr:uid="{00000000-0005-0000-0000-000053930000}"/>
    <cellStyle name="Normal 2 5 2 2 2 2 4" xfId="39968" xr:uid="{00000000-0005-0000-0000-000054930000}"/>
    <cellStyle name="Normal 2 5 2 2 2 2 4 2" xfId="39969" xr:uid="{00000000-0005-0000-0000-000055930000}"/>
    <cellStyle name="Normal 2 5 2 2 2 2 4 3" xfId="39970" xr:uid="{00000000-0005-0000-0000-000056930000}"/>
    <cellStyle name="Normal 2 5 2 2 2 2 4_OATT calc" xfId="39971" xr:uid="{00000000-0005-0000-0000-000057930000}"/>
    <cellStyle name="Normal 2 5 2 2 2 2 5" xfId="39972" xr:uid="{00000000-0005-0000-0000-000058930000}"/>
    <cellStyle name="Normal 2 5 2 2 2 2 6" xfId="39973" xr:uid="{00000000-0005-0000-0000-000059930000}"/>
    <cellStyle name="Normal 2 5 2 2 2 2 7" xfId="39974" xr:uid="{00000000-0005-0000-0000-00005A930000}"/>
    <cellStyle name="Normal 2 5 2 2 2 2 8" xfId="39975" xr:uid="{00000000-0005-0000-0000-00005B930000}"/>
    <cellStyle name="Normal 2 5 2 2 2 2 9" xfId="39976" xr:uid="{00000000-0005-0000-0000-00005C930000}"/>
    <cellStyle name="Normal 2 5 2 2 2 2_OATT calc" xfId="39977" xr:uid="{00000000-0005-0000-0000-00005D930000}"/>
    <cellStyle name="Normal 2 5 2 2 2 3" xfId="5876" xr:uid="{00000000-0005-0000-0000-00005E930000}"/>
    <cellStyle name="Normal 2 5 2 2 2 3 2" xfId="39978" xr:uid="{00000000-0005-0000-0000-00005F930000}"/>
    <cellStyle name="Normal 2 5 2 2 2 3 2 2" xfId="39979" xr:uid="{00000000-0005-0000-0000-000060930000}"/>
    <cellStyle name="Normal 2 5 2 2 2 3 2 3" xfId="39980" xr:uid="{00000000-0005-0000-0000-000061930000}"/>
    <cellStyle name="Normal 2 5 2 2 2 3 2_OATT calc" xfId="39981" xr:uid="{00000000-0005-0000-0000-000062930000}"/>
    <cellStyle name="Normal 2 5 2 2 2 3 3" xfId="39982" xr:uid="{00000000-0005-0000-0000-000063930000}"/>
    <cellStyle name="Normal 2 5 2 2 2 3 4" xfId="39983" xr:uid="{00000000-0005-0000-0000-000064930000}"/>
    <cellStyle name="Normal 2 5 2 2 2 3 5" xfId="39984" xr:uid="{00000000-0005-0000-0000-000065930000}"/>
    <cellStyle name="Normal 2 5 2 2 2 3_OATT calc" xfId="39985" xr:uid="{00000000-0005-0000-0000-000066930000}"/>
    <cellStyle name="Normal 2 5 2 2 2 4" xfId="39986" xr:uid="{00000000-0005-0000-0000-000067930000}"/>
    <cellStyle name="Normal 2 5 2 2 2 4 2" xfId="39987" xr:uid="{00000000-0005-0000-0000-000068930000}"/>
    <cellStyle name="Normal 2 5 2 2 2 4 2 2" xfId="39988" xr:uid="{00000000-0005-0000-0000-000069930000}"/>
    <cellStyle name="Normal 2 5 2 2 2 4 2 3" xfId="39989" xr:uid="{00000000-0005-0000-0000-00006A930000}"/>
    <cellStyle name="Normal 2 5 2 2 2 4 2_OATT calc" xfId="39990" xr:uid="{00000000-0005-0000-0000-00006B930000}"/>
    <cellStyle name="Normal 2 5 2 2 2 4 3" xfId="39991" xr:uid="{00000000-0005-0000-0000-00006C930000}"/>
    <cellStyle name="Normal 2 5 2 2 2 4 4" xfId="39992" xr:uid="{00000000-0005-0000-0000-00006D930000}"/>
    <cellStyle name="Normal 2 5 2 2 2 4_OATT calc" xfId="39993" xr:uid="{00000000-0005-0000-0000-00006E930000}"/>
    <cellStyle name="Normal 2 5 2 2 2 5" xfId="39994" xr:uid="{00000000-0005-0000-0000-00006F930000}"/>
    <cellStyle name="Normal 2 5 2 2 2 5 2" xfId="39995" xr:uid="{00000000-0005-0000-0000-000070930000}"/>
    <cellStyle name="Normal 2 5 2 2 2 5 3" xfId="39996" xr:uid="{00000000-0005-0000-0000-000071930000}"/>
    <cellStyle name="Normal 2 5 2 2 2 5_OATT calc" xfId="39997" xr:uid="{00000000-0005-0000-0000-000072930000}"/>
    <cellStyle name="Normal 2 5 2 2 2 6" xfId="39998" xr:uid="{00000000-0005-0000-0000-000073930000}"/>
    <cellStyle name="Normal 2 5 2 2 2 7" xfId="39999" xr:uid="{00000000-0005-0000-0000-000074930000}"/>
    <cellStyle name="Normal 2 5 2 2 2 8" xfId="40000" xr:uid="{00000000-0005-0000-0000-000075930000}"/>
    <cellStyle name="Normal 2 5 2 2 2 9" xfId="40001" xr:uid="{00000000-0005-0000-0000-000076930000}"/>
    <cellStyle name="Normal 2 5 2 2 2_OATT calc" xfId="40002" xr:uid="{00000000-0005-0000-0000-000077930000}"/>
    <cellStyle name="Normal 2 5 2 2 3" xfId="4502" xr:uid="{00000000-0005-0000-0000-000078930000}"/>
    <cellStyle name="Normal 2 5 2 2 3 10" xfId="40003" xr:uid="{00000000-0005-0000-0000-000079930000}"/>
    <cellStyle name="Normal 2 5 2 2 3 11" xfId="40004" xr:uid="{00000000-0005-0000-0000-00007A930000}"/>
    <cellStyle name="Normal 2 5 2 2 3 2" xfId="40005" xr:uid="{00000000-0005-0000-0000-00007B930000}"/>
    <cellStyle name="Normal 2 5 2 2 3 2 2" xfId="40006" xr:uid="{00000000-0005-0000-0000-00007C930000}"/>
    <cellStyle name="Normal 2 5 2 2 3 2 2 2" xfId="40007" xr:uid="{00000000-0005-0000-0000-00007D930000}"/>
    <cellStyle name="Normal 2 5 2 2 3 2 2 3" xfId="40008" xr:uid="{00000000-0005-0000-0000-00007E930000}"/>
    <cellStyle name="Normal 2 5 2 2 3 2 2_OATT calc" xfId="40009" xr:uid="{00000000-0005-0000-0000-00007F930000}"/>
    <cellStyle name="Normal 2 5 2 2 3 2 3" xfId="40010" xr:uid="{00000000-0005-0000-0000-000080930000}"/>
    <cellStyle name="Normal 2 5 2 2 3 2 4" xfId="40011" xr:uid="{00000000-0005-0000-0000-000081930000}"/>
    <cellStyle name="Normal 2 5 2 2 3 2 5" xfId="40012" xr:uid="{00000000-0005-0000-0000-000082930000}"/>
    <cellStyle name="Normal 2 5 2 2 3 2_OATT calc" xfId="40013" xr:uid="{00000000-0005-0000-0000-000083930000}"/>
    <cellStyle name="Normal 2 5 2 2 3 3" xfId="40014" xr:uid="{00000000-0005-0000-0000-000084930000}"/>
    <cellStyle name="Normal 2 5 2 2 3 3 2" xfId="40015" xr:uid="{00000000-0005-0000-0000-000085930000}"/>
    <cellStyle name="Normal 2 5 2 2 3 3 2 2" xfId="40016" xr:uid="{00000000-0005-0000-0000-000086930000}"/>
    <cellStyle name="Normal 2 5 2 2 3 3 2 3" xfId="40017" xr:uid="{00000000-0005-0000-0000-000087930000}"/>
    <cellStyle name="Normal 2 5 2 2 3 3 2_OATT calc" xfId="40018" xr:uid="{00000000-0005-0000-0000-000088930000}"/>
    <cellStyle name="Normal 2 5 2 2 3 3 3" xfId="40019" xr:uid="{00000000-0005-0000-0000-000089930000}"/>
    <cellStyle name="Normal 2 5 2 2 3 3 4" xfId="40020" xr:uid="{00000000-0005-0000-0000-00008A930000}"/>
    <cellStyle name="Normal 2 5 2 2 3 3_OATT calc" xfId="40021" xr:uid="{00000000-0005-0000-0000-00008B930000}"/>
    <cellStyle name="Normal 2 5 2 2 3 4" xfId="40022" xr:uid="{00000000-0005-0000-0000-00008C930000}"/>
    <cellStyle name="Normal 2 5 2 2 3 4 2" xfId="40023" xr:uid="{00000000-0005-0000-0000-00008D930000}"/>
    <cellStyle name="Normal 2 5 2 2 3 4 3" xfId="40024" xr:uid="{00000000-0005-0000-0000-00008E930000}"/>
    <cellStyle name="Normal 2 5 2 2 3 4_OATT calc" xfId="40025" xr:uid="{00000000-0005-0000-0000-00008F930000}"/>
    <cellStyle name="Normal 2 5 2 2 3 5" xfId="40026" xr:uid="{00000000-0005-0000-0000-000090930000}"/>
    <cellStyle name="Normal 2 5 2 2 3 6" xfId="40027" xr:uid="{00000000-0005-0000-0000-000091930000}"/>
    <cellStyle name="Normal 2 5 2 2 3 7" xfId="40028" xr:uid="{00000000-0005-0000-0000-000092930000}"/>
    <cellStyle name="Normal 2 5 2 2 3 8" xfId="40029" xr:uid="{00000000-0005-0000-0000-000093930000}"/>
    <cellStyle name="Normal 2 5 2 2 3 9" xfId="40030" xr:uid="{00000000-0005-0000-0000-000094930000}"/>
    <cellStyle name="Normal 2 5 2 2 3_OATT calc" xfId="40031" xr:uid="{00000000-0005-0000-0000-000095930000}"/>
    <cellStyle name="Normal 2 5 2 2 4" xfId="5402" xr:uid="{00000000-0005-0000-0000-000096930000}"/>
    <cellStyle name="Normal 2 5 2 2 4 2" xfId="40032" xr:uid="{00000000-0005-0000-0000-000097930000}"/>
    <cellStyle name="Normal 2 5 2 2 4 2 2" xfId="40033" xr:uid="{00000000-0005-0000-0000-000098930000}"/>
    <cellStyle name="Normal 2 5 2 2 4 2 3" xfId="40034" xr:uid="{00000000-0005-0000-0000-000099930000}"/>
    <cellStyle name="Normal 2 5 2 2 4 2_OATT calc" xfId="40035" xr:uid="{00000000-0005-0000-0000-00009A930000}"/>
    <cellStyle name="Normal 2 5 2 2 4 3" xfId="40036" xr:uid="{00000000-0005-0000-0000-00009B930000}"/>
    <cellStyle name="Normal 2 5 2 2 4 4" xfId="40037" xr:uid="{00000000-0005-0000-0000-00009C930000}"/>
    <cellStyle name="Normal 2 5 2 2 4 5" xfId="40038" xr:uid="{00000000-0005-0000-0000-00009D930000}"/>
    <cellStyle name="Normal 2 5 2 2 4_OATT calc" xfId="40039" xr:uid="{00000000-0005-0000-0000-00009E930000}"/>
    <cellStyle name="Normal 2 5 2 2 5" xfId="40040" xr:uid="{00000000-0005-0000-0000-00009F930000}"/>
    <cellStyle name="Normal 2 5 2 2 5 2" xfId="40041" xr:uid="{00000000-0005-0000-0000-0000A0930000}"/>
    <cellStyle name="Normal 2 5 2 2 5 2 2" xfId="40042" xr:uid="{00000000-0005-0000-0000-0000A1930000}"/>
    <cellStyle name="Normal 2 5 2 2 5 2 3" xfId="40043" xr:uid="{00000000-0005-0000-0000-0000A2930000}"/>
    <cellStyle name="Normal 2 5 2 2 5 2_OATT calc" xfId="40044" xr:uid="{00000000-0005-0000-0000-0000A3930000}"/>
    <cellStyle name="Normal 2 5 2 2 5 3" xfId="40045" xr:uid="{00000000-0005-0000-0000-0000A4930000}"/>
    <cellStyle name="Normal 2 5 2 2 5 4" xfId="40046" xr:uid="{00000000-0005-0000-0000-0000A5930000}"/>
    <cellStyle name="Normal 2 5 2 2 5_OATT calc" xfId="40047" xr:uid="{00000000-0005-0000-0000-0000A6930000}"/>
    <cellStyle name="Normal 2 5 2 2 6" xfId="40048" xr:uid="{00000000-0005-0000-0000-0000A7930000}"/>
    <cellStyle name="Normal 2 5 2 2 6 2" xfId="40049" xr:uid="{00000000-0005-0000-0000-0000A8930000}"/>
    <cellStyle name="Normal 2 5 2 2 6 3" xfId="40050" xr:uid="{00000000-0005-0000-0000-0000A9930000}"/>
    <cellStyle name="Normal 2 5 2 2 6_OATT calc" xfId="40051" xr:uid="{00000000-0005-0000-0000-0000AA930000}"/>
    <cellStyle name="Normal 2 5 2 2 7" xfId="40052" xr:uid="{00000000-0005-0000-0000-0000AB930000}"/>
    <cellStyle name="Normal 2 5 2 2 8" xfId="40053" xr:uid="{00000000-0005-0000-0000-0000AC930000}"/>
    <cellStyle name="Normal 2 5 2 2 9" xfId="40054" xr:uid="{00000000-0005-0000-0000-0000AD930000}"/>
    <cellStyle name="Normal 2 5 2 2_OATT calc" xfId="40055" xr:uid="{00000000-0005-0000-0000-0000AE930000}"/>
    <cellStyle name="Normal 2 5 2 3" xfId="3363" xr:uid="{00000000-0005-0000-0000-0000AF930000}"/>
    <cellStyle name="Normal 2 5 2 3 10" xfId="40056" xr:uid="{00000000-0005-0000-0000-0000B0930000}"/>
    <cellStyle name="Normal 2 5 2 3 11" xfId="40057" xr:uid="{00000000-0005-0000-0000-0000B1930000}"/>
    <cellStyle name="Normal 2 5 2 3 12" xfId="40058" xr:uid="{00000000-0005-0000-0000-0000B2930000}"/>
    <cellStyle name="Normal 2 5 2 3 2" xfId="3946" xr:uid="{00000000-0005-0000-0000-0000B3930000}"/>
    <cellStyle name="Normal 2 5 2 3 2 10" xfId="40059" xr:uid="{00000000-0005-0000-0000-0000B4930000}"/>
    <cellStyle name="Normal 2 5 2 3 2 11" xfId="40060" xr:uid="{00000000-0005-0000-0000-0000B5930000}"/>
    <cellStyle name="Normal 2 5 2 3 2 2" xfId="5047" xr:uid="{00000000-0005-0000-0000-0000B6930000}"/>
    <cellStyle name="Normal 2 5 2 3 2 2 10" xfId="40061" xr:uid="{00000000-0005-0000-0000-0000B7930000}"/>
    <cellStyle name="Normal 2 5 2 3 2 2 11" xfId="40062" xr:uid="{00000000-0005-0000-0000-0000B8930000}"/>
    <cellStyle name="Normal 2 5 2 3 2 2 2" xfId="40063" xr:uid="{00000000-0005-0000-0000-0000B9930000}"/>
    <cellStyle name="Normal 2 5 2 3 2 2 2 2" xfId="40064" xr:uid="{00000000-0005-0000-0000-0000BA930000}"/>
    <cellStyle name="Normal 2 5 2 3 2 2 2 2 2" xfId="40065" xr:uid="{00000000-0005-0000-0000-0000BB930000}"/>
    <cellStyle name="Normal 2 5 2 3 2 2 2 2 3" xfId="40066" xr:uid="{00000000-0005-0000-0000-0000BC930000}"/>
    <cellStyle name="Normal 2 5 2 3 2 2 2 2_OATT calc" xfId="40067" xr:uid="{00000000-0005-0000-0000-0000BD930000}"/>
    <cellStyle name="Normal 2 5 2 3 2 2 2 3" xfId="40068" xr:uid="{00000000-0005-0000-0000-0000BE930000}"/>
    <cellStyle name="Normal 2 5 2 3 2 2 2 4" xfId="40069" xr:uid="{00000000-0005-0000-0000-0000BF930000}"/>
    <cellStyle name="Normal 2 5 2 3 2 2 2 5" xfId="40070" xr:uid="{00000000-0005-0000-0000-0000C0930000}"/>
    <cellStyle name="Normal 2 5 2 3 2 2 2_OATT calc" xfId="40071" xr:uid="{00000000-0005-0000-0000-0000C1930000}"/>
    <cellStyle name="Normal 2 5 2 3 2 2 3" xfId="40072" xr:uid="{00000000-0005-0000-0000-0000C2930000}"/>
    <cellStyle name="Normal 2 5 2 3 2 2 3 2" xfId="40073" xr:uid="{00000000-0005-0000-0000-0000C3930000}"/>
    <cellStyle name="Normal 2 5 2 3 2 2 3 2 2" xfId="40074" xr:uid="{00000000-0005-0000-0000-0000C4930000}"/>
    <cellStyle name="Normal 2 5 2 3 2 2 3 2 3" xfId="40075" xr:uid="{00000000-0005-0000-0000-0000C5930000}"/>
    <cellStyle name="Normal 2 5 2 3 2 2 3 2_OATT calc" xfId="40076" xr:uid="{00000000-0005-0000-0000-0000C6930000}"/>
    <cellStyle name="Normal 2 5 2 3 2 2 3 3" xfId="40077" xr:uid="{00000000-0005-0000-0000-0000C7930000}"/>
    <cellStyle name="Normal 2 5 2 3 2 2 3 4" xfId="40078" xr:uid="{00000000-0005-0000-0000-0000C8930000}"/>
    <cellStyle name="Normal 2 5 2 3 2 2 3_OATT calc" xfId="40079" xr:uid="{00000000-0005-0000-0000-0000C9930000}"/>
    <cellStyle name="Normal 2 5 2 3 2 2 4" xfId="40080" xr:uid="{00000000-0005-0000-0000-0000CA930000}"/>
    <cellStyle name="Normal 2 5 2 3 2 2 4 2" xfId="40081" xr:uid="{00000000-0005-0000-0000-0000CB930000}"/>
    <cellStyle name="Normal 2 5 2 3 2 2 4 3" xfId="40082" xr:uid="{00000000-0005-0000-0000-0000CC930000}"/>
    <cellStyle name="Normal 2 5 2 3 2 2 4_OATT calc" xfId="40083" xr:uid="{00000000-0005-0000-0000-0000CD930000}"/>
    <cellStyle name="Normal 2 5 2 3 2 2 5" xfId="40084" xr:uid="{00000000-0005-0000-0000-0000CE930000}"/>
    <cellStyle name="Normal 2 5 2 3 2 2 6" xfId="40085" xr:uid="{00000000-0005-0000-0000-0000CF930000}"/>
    <cellStyle name="Normal 2 5 2 3 2 2 7" xfId="40086" xr:uid="{00000000-0005-0000-0000-0000D0930000}"/>
    <cellStyle name="Normal 2 5 2 3 2 2 8" xfId="40087" xr:uid="{00000000-0005-0000-0000-0000D1930000}"/>
    <cellStyle name="Normal 2 5 2 3 2 2 9" xfId="40088" xr:uid="{00000000-0005-0000-0000-0000D2930000}"/>
    <cellStyle name="Normal 2 5 2 3 2 2_OATT calc" xfId="40089" xr:uid="{00000000-0005-0000-0000-0000D3930000}"/>
    <cellStyle name="Normal 2 5 2 3 2 3" xfId="6002" xr:uid="{00000000-0005-0000-0000-0000D4930000}"/>
    <cellStyle name="Normal 2 5 2 3 2 3 2" xfId="40090" xr:uid="{00000000-0005-0000-0000-0000D5930000}"/>
    <cellStyle name="Normal 2 5 2 3 2 3 2 2" xfId="40091" xr:uid="{00000000-0005-0000-0000-0000D6930000}"/>
    <cellStyle name="Normal 2 5 2 3 2 3 2 3" xfId="40092" xr:uid="{00000000-0005-0000-0000-0000D7930000}"/>
    <cellStyle name="Normal 2 5 2 3 2 3 2_OATT calc" xfId="40093" xr:uid="{00000000-0005-0000-0000-0000D8930000}"/>
    <cellStyle name="Normal 2 5 2 3 2 3 3" xfId="40094" xr:uid="{00000000-0005-0000-0000-0000D9930000}"/>
    <cellStyle name="Normal 2 5 2 3 2 3 4" xfId="40095" xr:uid="{00000000-0005-0000-0000-0000DA930000}"/>
    <cellStyle name="Normal 2 5 2 3 2 3 5" xfId="40096" xr:uid="{00000000-0005-0000-0000-0000DB930000}"/>
    <cellStyle name="Normal 2 5 2 3 2 3_OATT calc" xfId="40097" xr:uid="{00000000-0005-0000-0000-0000DC930000}"/>
    <cellStyle name="Normal 2 5 2 3 2 4" xfId="40098" xr:uid="{00000000-0005-0000-0000-0000DD930000}"/>
    <cellStyle name="Normal 2 5 2 3 2 4 2" xfId="40099" xr:uid="{00000000-0005-0000-0000-0000DE930000}"/>
    <cellStyle name="Normal 2 5 2 3 2 4 2 2" xfId="40100" xr:uid="{00000000-0005-0000-0000-0000DF930000}"/>
    <cellStyle name="Normal 2 5 2 3 2 4 2 3" xfId="40101" xr:uid="{00000000-0005-0000-0000-0000E0930000}"/>
    <cellStyle name="Normal 2 5 2 3 2 4 2_OATT calc" xfId="40102" xr:uid="{00000000-0005-0000-0000-0000E1930000}"/>
    <cellStyle name="Normal 2 5 2 3 2 4 3" xfId="40103" xr:uid="{00000000-0005-0000-0000-0000E2930000}"/>
    <cellStyle name="Normal 2 5 2 3 2 4 4" xfId="40104" xr:uid="{00000000-0005-0000-0000-0000E3930000}"/>
    <cellStyle name="Normal 2 5 2 3 2 4_OATT calc" xfId="40105" xr:uid="{00000000-0005-0000-0000-0000E4930000}"/>
    <cellStyle name="Normal 2 5 2 3 2 5" xfId="40106" xr:uid="{00000000-0005-0000-0000-0000E5930000}"/>
    <cellStyle name="Normal 2 5 2 3 2 5 2" xfId="40107" xr:uid="{00000000-0005-0000-0000-0000E6930000}"/>
    <cellStyle name="Normal 2 5 2 3 2 5 3" xfId="40108" xr:uid="{00000000-0005-0000-0000-0000E7930000}"/>
    <cellStyle name="Normal 2 5 2 3 2 5_OATT calc" xfId="40109" xr:uid="{00000000-0005-0000-0000-0000E8930000}"/>
    <cellStyle name="Normal 2 5 2 3 2 6" xfId="40110" xr:uid="{00000000-0005-0000-0000-0000E9930000}"/>
    <cellStyle name="Normal 2 5 2 3 2 7" xfId="40111" xr:uid="{00000000-0005-0000-0000-0000EA930000}"/>
    <cellStyle name="Normal 2 5 2 3 2 8" xfId="40112" xr:uid="{00000000-0005-0000-0000-0000EB930000}"/>
    <cellStyle name="Normal 2 5 2 3 2 9" xfId="40113" xr:uid="{00000000-0005-0000-0000-0000EC930000}"/>
    <cellStyle name="Normal 2 5 2 3 2_OATT calc" xfId="40114" xr:uid="{00000000-0005-0000-0000-0000ED930000}"/>
    <cellStyle name="Normal 2 5 2 3 3" xfId="4629" xr:uid="{00000000-0005-0000-0000-0000EE930000}"/>
    <cellStyle name="Normal 2 5 2 3 3 10" xfId="40115" xr:uid="{00000000-0005-0000-0000-0000EF930000}"/>
    <cellStyle name="Normal 2 5 2 3 3 11" xfId="40116" xr:uid="{00000000-0005-0000-0000-0000F0930000}"/>
    <cellStyle name="Normal 2 5 2 3 3 2" xfId="40117" xr:uid="{00000000-0005-0000-0000-0000F1930000}"/>
    <cellStyle name="Normal 2 5 2 3 3 2 2" xfId="40118" xr:uid="{00000000-0005-0000-0000-0000F2930000}"/>
    <cellStyle name="Normal 2 5 2 3 3 2 2 2" xfId="40119" xr:uid="{00000000-0005-0000-0000-0000F3930000}"/>
    <cellStyle name="Normal 2 5 2 3 3 2 2 3" xfId="40120" xr:uid="{00000000-0005-0000-0000-0000F4930000}"/>
    <cellStyle name="Normal 2 5 2 3 3 2 2_OATT calc" xfId="40121" xr:uid="{00000000-0005-0000-0000-0000F5930000}"/>
    <cellStyle name="Normal 2 5 2 3 3 2 3" xfId="40122" xr:uid="{00000000-0005-0000-0000-0000F6930000}"/>
    <cellStyle name="Normal 2 5 2 3 3 2 4" xfId="40123" xr:uid="{00000000-0005-0000-0000-0000F7930000}"/>
    <cellStyle name="Normal 2 5 2 3 3 2 5" xfId="40124" xr:uid="{00000000-0005-0000-0000-0000F8930000}"/>
    <cellStyle name="Normal 2 5 2 3 3 2_OATT calc" xfId="40125" xr:uid="{00000000-0005-0000-0000-0000F9930000}"/>
    <cellStyle name="Normal 2 5 2 3 3 3" xfId="40126" xr:uid="{00000000-0005-0000-0000-0000FA930000}"/>
    <cellStyle name="Normal 2 5 2 3 3 3 2" xfId="40127" xr:uid="{00000000-0005-0000-0000-0000FB930000}"/>
    <cellStyle name="Normal 2 5 2 3 3 3 2 2" xfId="40128" xr:uid="{00000000-0005-0000-0000-0000FC930000}"/>
    <cellStyle name="Normal 2 5 2 3 3 3 2 3" xfId="40129" xr:uid="{00000000-0005-0000-0000-0000FD930000}"/>
    <cellStyle name="Normal 2 5 2 3 3 3 2_OATT calc" xfId="40130" xr:uid="{00000000-0005-0000-0000-0000FE930000}"/>
    <cellStyle name="Normal 2 5 2 3 3 3 3" xfId="40131" xr:uid="{00000000-0005-0000-0000-0000FF930000}"/>
    <cellStyle name="Normal 2 5 2 3 3 3 4" xfId="40132" xr:uid="{00000000-0005-0000-0000-000000940000}"/>
    <cellStyle name="Normal 2 5 2 3 3 3_OATT calc" xfId="40133" xr:uid="{00000000-0005-0000-0000-000001940000}"/>
    <cellStyle name="Normal 2 5 2 3 3 4" xfId="40134" xr:uid="{00000000-0005-0000-0000-000002940000}"/>
    <cellStyle name="Normal 2 5 2 3 3 4 2" xfId="40135" xr:uid="{00000000-0005-0000-0000-000003940000}"/>
    <cellStyle name="Normal 2 5 2 3 3 4 3" xfId="40136" xr:uid="{00000000-0005-0000-0000-000004940000}"/>
    <cellStyle name="Normal 2 5 2 3 3 4_OATT calc" xfId="40137" xr:uid="{00000000-0005-0000-0000-000005940000}"/>
    <cellStyle name="Normal 2 5 2 3 3 5" xfId="40138" xr:uid="{00000000-0005-0000-0000-000006940000}"/>
    <cellStyle name="Normal 2 5 2 3 3 6" xfId="40139" xr:uid="{00000000-0005-0000-0000-000007940000}"/>
    <cellStyle name="Normal 2 5 2 3 3 7" xfId="40140" xr:uid="{00000000-0005-0000-0000-000008940000}"/>
    <cellStyle name="Normal 2 5 2 3 3 8" xfId="40141" xr:uid="{00000000-0005-0000-0000-000009940000}"/>
    <cellStyle name="Normal 2 5 2 3 3 9" xfId="40142" xr:uid="{00000000-0005-0000-0000-00000A940000}"/>
    <cellStyle name="Normal 2 5 2 3 3_OATT calc" xfId="40143" xr:uid="{00000000-0005-0000-0000-00000B940000}"/>
    <cellStyle name="Normal 2 5 2 3 4" xfId="5529" xr:uid="{00000000-0005-0000-0000-00000C940000}"/>
    <cellStyle name="Normal 2 5 2 3 4 2" xfId="40144" xr:uid="{00000000-0005-0000-0000-00000D940000}"/>
    <cellStyle name="Normal 2 5 2 3 4 2 2" xfId="40145" xr:uid="{00000000-0005-0000-0000-00000E940000}"/>
    <cellStyle name="Normal 2 5 2 3 4 2 3" xfId="40146" xr:uid="{00000000-0005-0000-0000-00000F940000}"/>
    <cellStyle name="Normal 2 5 2 3 4 2_OATT calc" xfId="40147" xr:uid="{00000000-0005-0000-0000-000010940000}"/>
    <cellStyle name="Normal 2 5 2 3 4 3" xfId="40148" xr:uid="{00000000-0005-0000-0000-000011940000}"/>
    <cellStyle name="Normal 2 5 2 3 4 4" xfId="40149" xr:uid="{00000000-0005-0000-0000-000012940000}"/>
    <cellStyle name="Normal 2 5 2 3 4 5" xfId="40150" xr:uid="{00000000-0005-0000-0000-000013940000}"/>
    <cellStyle name="Normal 2 5 2 3 4_OATT calc" xfId="40151" xr:uid="{00000000-0005-0000-0000-000014940000}"/>
    <cellStyle name="Normal 2 5 2 3 5" xfId="40152" xr:uid="{00000000-0005-0000-0000-000015940000}"/>
    <cellStyle name="Normal 2 5 2 3 5 2" xfId="40153" xr:uid="{00000000-0005-0000-0000-000016940000}"/>
    <cellStyle name="Normal 2 5 2 3 5 2 2" xfId="40154" xr:uid="{00000000-0005-0000-0000-000017940000}"/>
    <cellStyle name="Normal 2 5 2 3 5 2 3" xfId="40155" xr:uid="{00000000-0005-0000-0000-000018940000}"/>
    <cellStyle name="Normal 2 5 2 3 5 2_OATT calc" xfId="40156" xr:uid="{00000000-0005-0000-0000-000019940000}"/>
    <cellStyle name="Normal 2 5 2 3 5 3" xfId="40157" xr:uid="{00000000-0005-0000-0000-00001A940000}"/>
    <cellStyle name="Normal 2 5 2 3 5 4" xfId="40158" xr:uid="{00000000-0005-0000-0000-00001B940000}"/>
    <cellStyle name="Normal 2 5 2 3 5_OATT calc" xfId="40159" xr:uid="{00000000-0005-0000-0000-00001C940000}"/>
    <cellStyle name="Normal 2 5 2 3 6" xfId="40160" xr:uid="{00000000-0005-0000-0000-00001D940000}"/>
    <cellStyle name="Normal 2 5 2 3 6 2" xfId="40161" xr:uid="{00000000-0005-0000-0000-00001E940000}"/>
    <cellStyle name="Normal 2 5 2 3 6 3" xfId="40162" xr:uid="{00000000-0005-0000-0000-00001F940000}"/>
    <cellStyle name="Normal 2 5 2 3 6_OATT calc" xfId="40163" xr:uid="{00000000-0005-0000-0000-000020940000}"/>
    <cellStyle name="Normal 2 5 2 3 7" xfId="40164" xr:uid="{00000000-0005-0000-0000-000021940000}"/>
    <cellStyle name="Normal 2 5 2 3 8" xfId="40165" xr:uid="{00000000-0005-0000-0000-000022940000}"/>
    <cellStyle name="Normal 2 5 2 3 9" xfId="40166" xr:uid="{00000000-0005-0000-0000-000023940000}"/>
    <cellStyle name="Normal 2 5 2 3_OATT calc" xfId="40167" xr:uid="{00000000-0005-0000-0000-000024940000}"/>
    <cellStyle name="Normal 2 5 2 4" xfId="3676" xr:uid="{00000000-0005-0000-0000-000025940000}"/>
    <cellStyle name="Normal 2 5 2 4 10" xfId="40168" xr:uid="{00000000-0005-0000-0000-000026940000}"/>
    <cellStyle name="Normal 2 5 2 4 11" xfId="40169" xr:uid="{00000000-0005-0000-0000-000027940000}"/>
    <cellStyle name="Normal 2 5 2 4 2" xfId="4777" xr:uid="{00000000-0005-0000-0000-000028940000}"/>
    <cellStyle name="Normal 2 5 2 4 2 10" xfId="40170" xr:uid="{00000000-0005-0000-0000-000029940000}"/>
    <cellStyle name="Normal 2 5 2 4 2 11" xfId="40171" xr:uid="{00000000-0005-0000-0000-00002A940000}"/>
    <cellStyle name="Normal 2 5 2 4 2 2" xfId="40172" xr:uid="{00000000-0005-0000-0000-00002B940000}"/>
    <cellStyle name="Normal 2 5 2 4 2 2 2" xfId="40173" xr:uid="{00000000-0005-0000-0000-00002C940000}"/>
    <cellStyle name="Normal 2 5 2 4 2 2 2 2" xfId="40174" xr:uid="{00000000-0005-0000-0000-00002D940000}"/>
    <cellStyle name="Normal 2 5 2 4 2 2 2 3" xfId="40175" xr:uid="{00000000-0005-0000-0000-00002E940000}"/>
    <cellStyle name="Normal 2 5 2 4 2 2 2_OATT calc" xfId="40176" xr:uid="{00000000-0005-0000-0000-00002F940000}"/>
    <cellStyle name="Normal 2 5 2 4 2 2 3" xfId="40177" xr:uid="{00000000-0005-0000-0000-000030940000}"/>
    <cellStyle name="Normal 2 5 2 4 2 2 4" xfId="40178" xr:uid="{00000000-0005-0000-0000-000031940000}"/>
    <cellStyle name="Normal 2 5 2 4 2 2 5" xfId="40179" xr:uid="{00000000-0005-0000-0000-000032940000}"/>
    <cellStyle name="Normal 2 5 2 4 2 2_OATT calc" xfId="40180" xr:uid="{00000000-0005-0000-0000-000033940000}"/>
    <cellStyle name="Normal 2 5 2 4 2 3" xfId="40181" xr:uid="{00000000-0005-0000-0000-000034940000}"/>
    <cellStyle name="Normal 2 5 2 4 2 3 2" xfId="40182" xr:uid="{00000000-0005-0000-0000-000035940000}"/>
    <cellStyle name="Normal 2 5 2 4 2 3 2 2" xfId="40183" xr:uid="{00000000-0005-0000-0000-000036940000}"/>
    <cellStyle name="Normal 2 5 2 4 2 3 2 3" xfId="40184" xr:uid="{00000000-0005-0000-0000-000037940000}"/>
    <cellStyle name="Normal 2 5 2 4 2 3 2_OATT calc" xfId="40185" xr:uid="{00000000-0005-0000-0000-000038940000}"/>
    <cellStyle name="Normal 2 5 2 4 2 3 3" xfId="40186" xr:uid="{00000000-0005-0000-0000-000039940000}"/>
    <cellStyle name="Normal 2 5 2 4 2 3 4" xfId="40187" xr:uid="{00000000-0005-0000-0000-00003A940000}"/>
    <cellStyle name="Normal 2 5 2 4 2 3_OATT calc" xfId="40188" xr:uid="{00000000-0005-0000-0000-00003B940000}"/>
    <cellStyle name="Normal 2 5 2 4 2 4" xfId="40189" xr:uid="{00000000-0005-0000-0000-00003C940000}"/>
    <cellStyle name="Normal 2 5 2 4 2 4 2" xfId="40190" xr:uid="{00000000-0005-0000-0000-00003D940000}"/>
    <cellStyle name="Normal 2 5 2 4 2 4 3" xfId="40191" xr:uid="{00000000-0005-0000-0000-00003E940000}"/>
    <cellStyle name="Normal 2 5 2 4 2 4_OATT calc" xfId="40192" xr:uid="{00000000-0005-0000-0000-00003F940000}"/>
    <cellStyle name="Normal 2 5 2 4 2 5" xfId="40193" xr:uid="{00000000-0005-0000-0000-000040940000}"/>
    <cellStyle name="Normal 2 5 2 4 2 6" xfId="40194" xr:uid="{00000000-0005-0000-0000-000041940000}"/>
    <cellStyle name="Normal 2 5 2 4 2 7" xfId="40195" xr:uid="{00000000-0005-0000-0000-000042940000}"/>
    <cellStyle name="Normal 2 5 2 4 2 8" xfId="40196" xr:uid="{00000000-0005-0000-0000-000043940000}"/>
    <cellStyle name="Normal 2 5 2 4 2 9" xfId="40197" xr:uid="{00000000-0005-0000-0000-000044940000}"/>
    <cellStyle name="Normal 2 5 2 4 2_OATT calc" xfId="40198" xr:uid="{00000000-0005-0000-0000-000045940000}"/>
    <cellStyle name="Normal 2 5 2 4 3" xfId="5737" xr:uid="{00000000-0005-0000-0000-000046940000}"/>
    <cellStyle name="Normal 2 5 2 4 3 2" xfId="40199" xr:uid="{00000000-0005-0000-0000-000047940000}"/>
    <cellStyle name="Normal 2 5 2 4 3 2 2" xfId="40200" xr:uid="{00000000-0005-0000-0000-000048940000}"/>
    <cellStyle name="Normal 2 5 2 4 3 2 3" xfId="40201" xr:uid="{00000000-0005-0000-0000-000049940000}"/>
    <cellStyle name="Normal 2 5 2 4 3 2_OATT calc" xfId="40202" xr:uid="{00000000-0005-0000-0000-00004A940000}"/>
    <cellStyle name="Normal 2 5 2 4 3 3" xfId="40203" xr:uid="{00000000-0005-0000-0000-00004B940000}"/>
    <cellStyle name="Normal 2 5 2 4 3 4" xfId="40204" xr:uid="{00000000-0005-0000-0000-00004C940000}"/>
    <cellStyle name="Normal 2 5 2 4 3 5" xfId="40205" xr:uid="{00000000-0005-0000-0000-00004D940000}"/>
    <cellStyle name="Normal 2 5 2 4 3_OATT calc" xfId="40206" xr:uid="{00000000-0005-0000-0000-00004E940000}"/>
    <cellStyle name="Normal 2 5 2 4 4" xfId="40207" xr:uid="{00000000-0005-0000-0000-00004F940000}"/>
    <cellStyle name="Normal 2 5 2 4 4 2" xfId="40208" xr:uid="{00000000-0005-0000-0000-000050940000}"/>
    <cellStyle name="Normal 2 5 2 4 4 2 2" xfId="40209" xr:uid="{00000000-0005-0000-0000-000051940000}"/>
    <cellStyle name="Normal 2 5 2 4 4 2 3" xfId="40210" xr:uid="{00000000-0005-0000-0000-000052940000}"/>
    <cellStyle name="Normal 2 5 2 4 4 2_OATT calc" xfId="40211" xr:uid="{00000000-0005-0000-0000-000053940000}"/>
    <cellStyle name="Normal 2 5 2 4 4 3" xfId="40212" xr:uid="{00000000-0005-0000-0000-000054940000}"/>
    <cellStyle name="Normal 2 5 2 4 4 4" xfId="40213" xr:uid="{00000000-0005-0000-0000-000055940000}"/>
    <cellStyle name="Normal 2 5 2 4 4_OATT calc" xfId="40214" xr:uid="{00000000-0005-0000-0000-000056940000}"/>
    <cellStyle name="Normal 2 5 2 4 5" xfId="40215" xr:uid="{00000000-0005-0000-0000-000057940000}"/>
    <cellStyle name="Normal 2 5 2 4 5 2" xfId="40216" xr:uid="{00000000-0005-0000-0000-000058940000}"/>
    <cellStyle name="Normal 2 5 2 4 5 3" xfId="40217" xr:uid="{00000000-0005-0000-0000-000059940000}"/>
    <cellStyle name="Normal 2 5 2 4 5_OATT calc" xfId="40218" xr:uid="{00000000-0005-0000-0000-00005A940000}"/>
    <cellStyle name="Normal 2 5 2 4 6" xfId="40219" xr:uid="{00000000-0005-0000-0000-00005B940000}"/>
    <cellStyle name="Normal 2 5 2 4 7" xfId="40220" xr:uid="{00000000-0005-0000-0000-00005C940000}"/>
    <cellStyle name="Normal 2 5 2 4 8" xfId="40221" xr:uid="{00000000-0005-0000-0000-00005D940000}"/>
    <cellStyle name="Normal 2 5 2 4 9" xfId="40222" xr:uid="{00000000-0005-0000-0000-00005E940000}"/>
    <cellStyle name="Normal 2 5 2 4_OATT calc" xfId="40223" xr:uid="{00000000-0005-0000-0000-00005F940000}"/>
    <cellStyle name="Normal 2 5 2 5" xfId="4359" xr:uid="{00000000-0005-0000-0000-000060940000}"/>
    <cellStyle name="Normal 2 5 2 5 10" xfId="40224" xr:uid="{00000000-0005-0000-0000-000061940000}"/>
    <cellStyle name="Normal 2 5 2 5 11" xfId="40225" xr:uid="{00000000-0005-0000-0000-000062940000}"/>
    <cellStyle name="Normal 2 5 2 5 2" xfId="40226" xr:uid="{00000000-0005-0000-0000-000063940000}"/>
    <cellStyle name="Normal 2 5 2 5 2 2" xfId="40227" xr:uid="{00000000-0005-0000-0000-000064940000}"/>
    <cellStyle name="Normal 2 5 2 5 2 2 2" xfId="40228" xr:uid="{00000000-0005-0000-0000-000065940000}"/>
    <cellStyle name="Normal 2 5 2 5 2 2 3" xfId="40229" xr:uid="{00000000-0005-0000-0000-000066940000}"/>
    <cellStyle name="Normal 2 5 2 5 2 2_OATT calc" xfId="40230" xr:uid="{00000000-0005-0000-0000-000067940000}"/>
    <cellStyle name="Normal 2 5 2 5 2 3" xfId="40231" xr:uid="{00000000-0005-0000-0000-000068940000}"/>
    <cellStyle name="Normal 2 5 2 5 2 4" xfId="40232" xr:uid="{00000000-0005-0000-0000-000069940000}"/>
    <cellStyle name="Normal 2 5 2 5 2 5" xfId="40233" xr:uid="{00000000-0005-0000-0000-00006A940000}"/>
    <cellStyle name="Normal 2 5 2 5 2_OATT calc" xfId="40234" xr:uid="{00000000-0005-0000-0000-00006B940000}"/>
    <cellStyle name="Normal 2 5 2 5 3" xfId="40235" xr:uid="{00000000-0005-0000-0000-00006C940000}"/>
    <cellStyle name="Normal 2 5 2 5 3 2" xfId="40236" xr:uid="{00000000-0005-0000-0000-00006D940000}"/>
    <cellStyle name="Normal 2 5 2 5 3 2 2" xfId="40237" xr:uid="{00000000-0005-0000-0000-00006E940000}"/>
    <cellStyle name="Normal 2 5 2 5 3 2 3" xfId="40238" xr:uid="{00000000-0005-0000-0000-00006F940000}"/>
    <cellStyle name="Normal 2 5 2 5 3 2_OATT calc" xfId="40239" xr:uid="{00000000-0005-0000-0000-000070940000}"/>
    <cellStyle name="Normal 2 5 2 5 3 3" xfId="40240" xr:uid="{00000000-0005-0000-0000-000071940000}"/>
    <cellStyle name="Normal 2 5 2 5 3 4" xfId="40241" xr:uid="{00000000-0005-0000-0000-000072940000}"/>
    <cellStyle name="Normal 2 5 2 5 3_OATT calc" xfId="40242" xr:uid="{00000000-0005-0000-0000-000073940000}"/>
    <cellStyle name="Normal 2 5 2 5 4" xfId="40243" xr:uid="{00000000-0005-0000-0000-000074940000}"/>
    <cellStyle name="Normal 2 5 2 5 4 2" xfId="40244" xr:uid="{00000000-0005-0000-0000-000075940000}"/>
    <cellStyle name="Normal 2 5 2 5 4 3" xfId="40245" xr:uid="{00000000-0005-0000-0000-000076940000}"/>
    <cellStyle name="Normal 2 5 2 5 4_OATT calc" xfId="40246" xr:uid="{00000000-0005-0000-0000-000077940000}"/>
    <cellStyle name="Normal 2 5 2 5 5" xfId="40247" xr:uid="{00000000-0005-0000-0000-000078940000}"/>
    <cellStyle name="Normal 2 5 2 5 6" xfId="40248" xr:uid="{00000000-0005-0000-0000-000079940000}"/>
    <cellStyle name="Normal 2 5 2 5 7" xfId="40249" xr:uid="{00000000-0005-0000-0000-00007A940000}"/>
    <cellStyle name="Normal 2 5 2 5 8" xfId="40250" xr:uid="{00000000-0005-0000-0000-00007B940000}"/>
    <cellStyle name="Normal 2 5 2 5 9" xfId="40251" xr:uid="{00000000-0005-0000-0000-00007C940000}"/>
    <cellStyle name="Normal 2 5 2 5_OATT calc" xfId="40252" xr:uid="{00000000-0005-0000-0000-00007D940000}"/>
    <cellStyle name="Normal 2 5 2 6" xfId="5282" xr:uid="{00000000-0005-0000-0000-00007E940000}"/>
    <cellStyle name="Normal 2 5 2 6 2" xfId="40253" xr:uid="{00000000-0005-0000-0000-00007F940000}"/>
    <cellStyle name="Normal 2 5 2 6 2 2" xfId="40254" xr:uid="{00000000-0005-0000-0000-000080940000}"/>
    <cellStyle name="Normal 2 5 2 6 2 3" xfId="40255" xr:uid="{00000000-0005-0000-0000-000081940000}"/>
    <cellStyle name="Normal 2 5 2 6 2_OATT calc" xfId="40256" xr:uid="{00000000-0005-0000-0000-000082940000}"/>
    <cellStyle name="Normal 2 5 2 6 3" xfId="40257" xr:uid="{00000000-0005-0000-0000-000083940000}"/>
    <cellStyle name="Normal 2 5 2 6 4" xfId="40258" xr:uid="{00000000-0005-0000-0000-000084940000}"/>
    <cellStyle name="Normal 2 5 2 6 5" xfId="40259" xr:uid="{00000000-0005-0000-0000-000085940000}"/>
    <cellStyle name="Normal 2 5 2 6_OATT calc" xfId="40260" xr:uid="{00000000-0005-0000-0000-000086940000}"/>
    <cellStyle name="Normal 2 5 2 7" xfId="3092" xr:uid="{00000000-0005-0000-0000-000087940000}"/>
    <cellStyle name="Normal 2 5 2 7 2" xfId="40261" xr:uid="{00000000-0005-0000-0000-000088940000}"/>
    <cellStyle name="Normal 2 5 2 7 2 2" xfId="40262" xr:uid="{00000000-0005-0000-0000-000089940000}"/>
    <cellStyle name="Normal 2 5 2 7 2 3" xfId="40263" xr:uid="{00000000-0005-0000-0000-00008A940000}"/>
    <cellStyle name="Normal 2 5 2 7 2_OATT calc" xfId="40264" xr:uid="{00000000-0005-0000-0000-00008B940000}"/>
    <cellStyle name="Normal 2 5 2 7 3" xfId="40265" xr:uid="{00000000-0005-0000-0000-00008C940000}"/>
    <cellStyle name="Normal 2 5 2 7 4" xfId="40266" xr:uid="{00000000-0005-0000-0000-00008D940000}"/>
    <cellStyle name="Normal 2 5 2 7_OATT calc" xfId="40267" xr:uid="{00000000-0005-0000-0000-00008E940000}"/>
    <cellStyle name="Normal 2 5 2 8" xfId="40268" xr:uid="{00000000-0005-0000-0000-00008F940000}"/>
    <cellStyle name="Normal 2 5 2 8 2" xfId="40269" xr:uid="{00000000-0005-0000-0000-000090940000}"/>
    <cellStyle name="Normal 2 5 2 8 3" xfId="40270" xr:uid="{00000000-0005-0000-0000-000091940000}"/>
    <cellStyle name="Normal 2 5 2 8_OATT calc" xfId="40271" xr:uid="{00000000-0005-0000-0000-000092940000}"/>
    <cellStyle name="Normal 2 5 2 9" xfId="40272" xr:uid="{00000000-0005-0000-0000-000093940000}"/>
    <cellStyle name="Normal 2 5 2_OATT calc" xfId="40273" xr:uid="{00000000-0005-0000-0000-000094940000}"/>
    <cellStyle name="Normal 2 5 3" xfId="3152" xr:uid="{00000000-0005-0000-0000-000095940000}"/>
    <cellStyle name="Normal 2 5 3 10" xfId="40274" xr:uid="{00000000-0005-0000-0000-000096940000}"/>
    <cellStyle name="Normal 2 5 3 11" xfId="40275" xr:uid="{00000000-0005-0000-0000-000097940000}"/>
    <cellStyle name="Normal 2 5 3 12" xfId="40276" xr:uid="{00000000-0005-0000-0000-000098940000}"/>
    <cellStyle name="Normal 2 5 3 2" xfId="3738" xr:uid="{00000000-0005-0000-0000-000099940000}"/>
    <cellStyle name="Normal 2 5 3 2 10" xfId="40277" xr:uid="{00000000-0005-0000-0000-00009A940000}"/>
    <cellStyle name="Normal 2 5 3 2 11" xfId="40278" xr:uid="{00000000-0005-0000-0000-00009B940000}"/>
    <cellStyle name="Normal 2 5 3 2 2" xfId="4839" xr:uid="{00000000-0005-0000-0000-00009C940000}"/>
    <cellStyle name="Normal 2 5 3 2 2 10" xfId="40279" xr:uid="{00000000-0005-0000-0000-00009D940000}"/>
    <cellStyle name="Normal 2 5 3 2 2 11" xfId="40280" xr:uid="{00000000-0005-0000-0000-00009E940000}"/>
    <cellStyle name="Normal 2 5 3 2 2 2" xfId="40281" xr:uid="{00000000-0005-0000-0000-00009F940000}"/>
    <cellStyle name="Normal 2 5 3 2 2 2 2" xfId="40282" xr:uid="{00000000-0005-0000-0000-0000A0940000}"/>
    <cellStyle name="Normal 2 5 3 2 2 2 2 2" xfId="40283" xr:uid="{00000000-0005-0000-0000-0000A1940000}"/>
    <cellStyle name="Normal 2 5 3 2 2 2 2 3" xfId="40284" xr:uid="{00000000-0005-0000-0000-0000A2940000}"/>
    <cellStyle name="Normal 2 5 3 2 2 2 2_OATT calc" xfId="40285" xr:uid="{00000000-0005-0000-0000-0000A3940000}"/>
    <cellStyle name="Normal 2 5 3 2 2 2 3" xfId="40286" xr:uid="{00000000-0005-0000-0000-0000A4940000}"/>
    <cellStyle name="Normal 2 5 3 2 2 2 4" xfId="40287" xr:uid="{00000000-0005-0000-0000-0000A5940000}"/>
    <cellStyle name="Normal 2 5 3 2 2 2 5" xfId="40288" xr:uid="{00000000-0005-0000-0000-0000A6940000}"/>
    <cellStyle name="Normal 2 5 3 2 2 2_OATT calc" xfId="40289" xr:uid="{00000000-0005-0000-0000-0000A7940000}"/>
    <cellStyle name="Normal 2 5 3 2 2 3" xfId="40290" xr:uid="{00000000-0005-0000-0000-0000A8940000}"/>
    <cellStyle name="Normal 2 5 3 2 2 3 2" xfId="40291" xr:uid="{00000000-0005-0000-0000-0000A9940000}"/>
    <cellStyle name="Normal 2 5 3 2 2 3 2 2" xfId="40292" xr:uid="{00000000-0005-0000-0000-0000AA940000}"/>
    <cellStyle name="Normal 2 5 3 2 2 3 2 3" xfId="40293" xr:uid="{00000000-0005-0000-0000-0000AB940000}"/>
    <cellStyle name="Normal 2 5 3 2 2 3 2_OATT calc" xfId="40294" xr:uid="{00000000-0005-0000-0000-0000AC940000}"/>
    <cellStyle name="Normal 2 5 3 2 2 3 3" xfId="40295" xr:uid="{00000000-0005-0000-0000-0000AD940000}"/>
    <cellStyle name="Normal 2 5 3 2 2 3 4" xfId="40296" xr:uid="{00000000-0005-0000-0000-0000AE940000}"/>
    <cellStyle name="Normal 2 5 3 2 2 3_OATT calc" xfId="40297" xr:uid="{00000000-0005-0000-0000-0000AF940000}"/>
    <cellStyle name="Normal 2 5 3 2 2 4" xfId="40298" xr:uid="{00000000-0005-0000-0000-0000B0940000}"/>
    <cellStyle name="Normal 2 5 3 2 2 4 2" xfId="40299" xr:uid="{00000000-0005-0000-0000-0000B1940000}"/>
    <cellStyle name="Normal 2 5 3 2 2 4 3" xfId="40300" xr:uid="{00000000-0005-0000-0000-0000B2940000}"/>
    <cellStyle name="Normal 2 5 3 2 2 4_OATT calc" xfId="40301" xr:uid="{00000000-0005-0000-0000-0000B3940000}"/>
    <cellStyle name="Normal 2 5 3 2 2 5" xfId="40302" xr:uid="{00000000-0005-0000-0000-0000B4940000}"/>
    <cellStyle name="Normal 2 5 3 2 2 6" xfId="40303" xr:uid="{00000000-0005-0000-0000-0000B5940000}"/>
    <cellStyle name="Normal 2 5 3 2 2 7" xfId="40304" xr:uid="{00000000-0005-0000-0000-0000B6940000}"/>
    <cellStyle name="Normal 2 5 3 2 2 8" xfId="40305" xr:uid="{00000000-0005-0000-0000-0000B7940000}"/>
    <cellStyle name="Normal 2 5 3 2 2 9" xfId="40306" xr:uid="{00000000-0005-0000-0000-0000B8940000}"/>
    <cellStyle name="Normal 2 5 3 2 2_OATT calc" xfId="40307" xr:uid="{00000000-0005-0000-0000-0000B9940000}"/>
    <cellStyle name="Normal 2 5 3 2 3" xfId="5798" xr:uid="{00000000-0005-0000-0000-0000BA940000}"/>
    <cellStyle name="Normal 2 5 3 2 3 2" xfId="40308" xr:uid="{00000000-0005-0000-0000-0000BB940000}"/>
    <cellStyle name="Normal 2 5 3 2 3 2 2" xfId="40309" xr:uid="{00000000-0005-0000-0000-0000BC940000}"/>
    <cellStyle name="Normal 2 5 3 2 3 2 3" xfId="40310" xr:uid="{00000000-0005-0000-0000-0000BD940000}"/>
    <cellStyle name="Normal 2 5 3 2 3 2_OATT calc" xfId="40311" xr:uid="{00000000-0005-0000-0000-0000BE940000}"/>
    <cellStyle name="Normal 2 5 3 2 3 3" xfId="40312" xr:uid="{00000000-0005-0000-0000-0000BF940000}"/>
    <cellStyle name="Normal 2 5 3 2 3 4" xfId="40313" xr:uid="{00000000-0005-0000-0000-0000C0940000}"/>
    <cellStyle name="Normal 2 5 3 2 3 5" xfId="40314" xr:uid="{00000000-0005-0000-0000-0000C1940000}"/>
    <cellStyle name="Normal 2 5 3 2 3_OATT calc" xfId="40315" xr:uid="{00000000-0005-0000-0000-0000C2940000}"/>
    <cellStyle name="Normal 2 5 3 2 4" xfId="40316" xr:uid="{00000000-0005-0000-0000-0000C3940000}"/>
    <cellStyle name="Normal 2 5 3 2 4 2" xfId="40317" xr:uid="{00000000-0005-0000-0000-0000C4940000}"/>
    <cellStyle name="Normal 2 5 3 2 4 2 2" xfId="40318" xr:uid="{00000000-0005-0000-0000-0000C5940000}"/>
    <cellStyle name="Normal 2 5 3 2 4 2 3" xfId="40319" xr:uid="{00000000-0005-0000-0000-0000C6940000}"/>
    <cellStyle name="Normal 2 5 3 2 4 2_OATT calc" xfId="40320" xr:uid="{00000000-0005-0000-0000-0000C7940000}"/>
    <cellStyle name="Normal 2 5 3 2 4 3" xfId="40321" xr:uid="{00000000-0005-0000-0000-0000C8940000}"/>
    <cellStyle name="Normal 2 5 3 2 4 4" xfId="40322" xr:uid="{00000000-0005-0000-0000-0000C9940000}"/>
    <cellStyle name="Normal 2 5 3 2 4_OATT calc" xfId="40323" xr:uid="{00000000-0005-0000-0000-0000CA940000}"/>
    <cellStyle name="Normal 2 5 3 2 5" xfId="40324" xr:uid="{00000000-0005-0000-0000-0000CB940000}"/>
    <cellStyle name="Normal 2 5 3 2 5 2" xfId="40325" xr:uid="{00000000-0005-0000-0000-0000CC940000}"/>
    <cellStyle name="Normal 2 5 3 2 5 3" xfId="40326" xr:uid="{00000000-0005-0000-0000-0000CD940000}"/>
    <cellStyle name="Normal 2 5 3 2 5_OATT calc" xfId="40327" xr:uid="{00000000-0005-0000-0000-0000CE940000}"/>
    <cellStyle name="Normal 2 5 3 2 6" xfId="40328" xr:uid="{00000000-0005-0000-0000-0000CF940000}"/>
    <cellStyle name="Normal 2 5 3 2 7" xfId="40329" xr:uid="{00000000-0005-0000-0000-0000D0940000}"/>
    <cellStyle name="Normal 2 5 3 2 8" xfId="40330" xr:uid="{00000000-0005-0000-0000-0000D1940000}"/>
    <cellStyle name="Normal 2 5 3 2 9" xfId="40331" xr:uid="{00000000-0005-0000-0000-0000D2940000}"/>
    <cellStyle name="Normal 2 5 3 2_OATT calc" xfId="40332" xr:uid="{00000000-0005-0000-0000-0000D3940000}"/>
    <cellStyle name="Normal 2 5 3 3" xfId="4421" xr:uid="{00000000-0005-0000-0000-0000D4940000}"/>
    <cellStyle name="Normal 2 5 3 3 10" xfId="40333" xr:uid="{00000000-0005-0000-0000-0000D5940000}"/>
    <cellStyle name="Normal 2 5 3 3 11" xfId="40334" xr:uid="{00000000-0005-0000-0000-0000D6940000}"/>
    <cellStyle name="Normal 2 5 3 3 2" xfId="40335" xr:uid="{00000000-0005-0000-0000-0000D7940000}"/>
    <cellStyle name="Normal 2 5 3 3 2 2" xfId="40336" xr:uid="{00000000-0005-0000-0000-0000D8940000}"/>
    <cellStyle name="Normal 2 5 3 3 2 2 2" xfId="40337" xr:uid="{00000000-0005-0000-0000-0000D9940000}"/>
    <cellStyle name="Normal 2 5 3 3 2 2 3" xfId="40338" xr:uid="{00000000-0005-0000-0000-0000DA940000}"/>
    <cellStyle name="Normal 2 5 3 3 2 2_OATT calc" xfId="40339" xr:uid="{00000000-0005-0000-0000-0000DB940000}"/>
    <cellStyle name="Normal 2 5 3 3 2 3" xfId="40340" xr:uid="{00000000-0005-0000-0000-0000DC940000}"/>
    <cellStyle name="Normal 2 5 3 3 2 4" xfId="40341" xr:uid="{00000000-0005-0000-0000-0000DD940000}"/>
    <cellStyle name="Normal 2 5 3 3 2 5" xfId="40342" xr:uid="{00000000-0005-0000-0000-0000DE940000}"/>
    <cellStyle name="Normal 2 5 3 3 2_OATT calc" xfId="40343" xr:uid="{00000000-0005-0000-0000-0000DF940000}"/>
    <cellStyle name="Normal 2 5 3 3 3" xfId="40344" xr:uid="{00000000-0005-0000-0000-0000E0940000}"/>
    <cellStyle name="Normal 2 5 3 3 3 2" xfId="40345" xr:uid="{00000000-0005-0000-0000-0000E1940000}"/>
    <cellStyle name="Normal 2 5 3 3 3 2 2" xfId="40346" xr:uid="{00000000-0005-0000-0000-0000E2940000}"/>
    <cellStyle name="Normal 2 5 3 3 3 2 3" xfId="40347" xr:uid="{00000000-0005-0000-0000-0000E3940000}"/>
    <cellStyle name="Normal 2 5 3 3 3 2_OATT calc" xfId="40348" xr:uid="{00000000-0005-0000-0000-0000E4940000}"/>
    <cellStyle name="Normal 2 5 3 3 3 3" xfId="40349" xr:uid="{00000000-0005-0000-0000-0000E5940000}"/>
    <cellStyle name="Normal 2 5 3 3 3 4" xfId="40350" xr:uid="{00000000-0005-0000-0000-0000E6940000}"/>
    <cellStyle name="Normal 2 5 3 3 3_OATT calc" xfId="40351" xr:uid="{00000000-0005-0000-0000-0000E7940000}"/>
    <cellStyle name="Normal 2 5 3 3 4" xfId="40352" xr:uid="{00000000-0005-0000-0000-0000E8940000}"/>
    <cellStyle name="Normal 2 5 3 3 4 2" xfId="40353" xr:uid="{00000000-0005-0000-0000-0000E9940000}"/>
    <cellStyle name="Normal 2 5 3 3 4 3" xfId="40354" xr:uid="{00000000-0005-0000-0000-0000EA940000}"/>
    <cellStyle name="Normal 2 5 3 3 4_OATT calc" xfId="40355" xr:uid="{00000000-0005-0000-0000-0000EB940000}"/>
    <cellStyle name="Normal 2 5 3 3 5" xfId="40356" xr:uid="{00000000-0005-0000-0000-0000EC940000}"/>
    <cellStyle name="Normal 2 5 3 3 6" xfId="40357" xr:uid="{00000000-0005-0000-0000-0000ED940000}"/>
    <cellStyle name="Normal 2 5 3 3 7" xfId="40358" xr:uid="{00000000-0005-0000-0000-0000EE940000}"/>
    <cellStyle name="Normal 2 5 3 3 8" xfId="40359" xr:uid="{00000000-0005-0000-0000-0000EF940000}"/>
    <cellStyle name="Normal 2 5 3 3 9" xfId="40360" xr:uid="{00000000-0005-0000-0000-0000F0940000}"/>
    <cellStyle name="Normal 2 5 3 3_OATT calc" xfId="40361" xr:uid="{00000000-0005-0000-0000-0000F1940000}"/>
    <cellStyle name="Normal 2 5 3 4" xfId="5321" xr:uid="{00000000-0005-0000-0000-0000F2940000}"/>
    <cellStyle name="Normal 2 5 3 4 2" xfId="40362" xr:uid="{00000000-0005-0000-0000-0000F3940000}"/>
    <cellStyle name="Normal 2 5 3 4 2 2" xfId="40363" xr:uid="{00000000-0005-0000-0000-0000F4940000}"/>
    <cellStyle name="Normal 2 5 3 4 2 3" xfId="40364" xr:uid="{00000000-0005-0000-0000-0000F5940000}"/>
    <cellStyle name="Normal 2 5 3 4 2_OATT calc" xfId="40365" xr:uid="{00000000-0005-0000-0000-0000F6940000}"/>
    <cellStyle name="Normal 2 5 3 4 3" xfId="40366" xr:uid="{00000000-0005-0000-0000-0000F7940000}"/>
    <cellStyle name="Normal 2 5 3 4 4" xfId="40367" xr:uid="{00000000-0005-0000-0000-0000F8940000}"/>
    <cellStyle name="Normal 2 5 3 4 5" xfId="40368" xr:uid="{00000000-0005-0000-0000-0000F9940000}"/>
    <cellStyle name="Normal 2 5 3 4_OATT calc" xfId="40369" xr:uid="{00000000-0005-0000-0000-0000FA940000}"/>
    <cellStyle name="Normal 2 5 3 5" xfId="40370" xr:uid="{00000000-0005-0000-0000-0000FB940000}"/>
    <cellStyle name="Normal 2 5 3 5 2" xfId="40371" xr:uid="{00000000-0005-0000-0000-0000FC940000}"/>
    <cellStyle name="Normal 2 5 3 5 2 2" xfId="40372" xr:uid="{00000000-0005-0000-0000-0000FD940000}"/>
    <cellStyle name="Normal 2 5 3 5 2 3" xfId="40373" xr:uid="{00000000-0005-0000-0000-0000FE940000}"/>
    <cellStyle name="Normal 2 5 3 5 2_OATT calc" xfId="40374" xr:uid="{00000000-0005-0000-0000-0000FF940000}"/>
    <cellStyle name="Normal 2 5 3 5 3" xfId="40375" xr:uid="{00000000-0005-0000-0000-000000950000}"/>
    <cellStyle name="Normal 2 5 3 5 4" xfId="40376" xr:uid="{00000000-0005-0000-0000-000001950000}"/>
    <cellStyle name="Normal 2 5 3 5_OATT calc" xfId="40377" xr:uid="{00000000-0005-0000-0000-000002950000}"/>
    <cellStyle name="Normal 2 5 3 6" xfId="40378" xr:uid="{00000000-0005-0000-0000-000003950000}"/>
    <cellStyle name="Normal 2 5 3 6 2" xfId="40379" xr:uid="{00000000-0005-0000-0000-000004950000}"/>
    <cellStyle name="Normal 2 5 3 6 3" xfId="40380" xr:uid="{00000000-0005-0000-0000-000005950000}"/>
    <cellStyle name="Normal 2 5 3 6_OATT calc" xfId="40381" xr:uid="{00000000-0005-0000-0000-000006950000}"/>
    <cellStyle name="Normal 2 5 3 7" xfId="40382" xr:uid="{00000000-0005-0000-0000-000007950000}"/>
    <cellStyle name="Normal 2 5 3 8" xfId="40383" xr:uid="{00000000-0005-0000-0000-000008950000}"/>
    <cellStyle name="Normal 2 5 3 9" xfId="40384" xr:uid="{00000000-0005-0000-0000-000009950000}"/>
    <cellStyle name="Normal 2 5 3_OATT calc" xfId="40385" xr:uid="{00000000-0005-0000-0000-00000A950000}"/>
    <cellStyle name="Normal 2 5 4" xfId="3303" xr:uid="{00000000-0005-0000-0000-00000B950000}"/>
    <cellStyle name="Normal 2 5 4 10" xfId="40386" xr:uid="{00000000-0005-0000-0000-00000C950000}"/>
    <cellStyle name="Normal 2 5 4 11" xfId="40387" xr:uid="{00000000-0005-0000-0000-00000D950000}"/>
    <cellStyle name="Normal 2 5 4 12" xfId="40388" xr:uid="{00000000-0005-0000-0000-00000E950000}"/>
    <cellStyle name="Normal 2 5 4 2" xfId="3885" xr:uid="{00000000-0005-0000-0000-00000F950000}"/>
    <cellStyle name="Normal 2 5 4 2 10" xfId="40389" xr:uid="{00000000-0005-0000-0000-000010950000}"/>
    <cellStyle name="Normal 2 5 4 2 11" xfId="40390" xr:uid="{00000000-0005-0000-0000-000011950000}"/>
    <cellStyle name="Normal 2 5 4 2 2" xfId="4986" xr:uid="{00000000-0005-0000-0000-000012950000}"/>
    <cellStyle name="Normal 2 5 4 2 2 10" xfId="40391" xr:uid="{00000000-0005-0000-0000-000013950000}"/>
    <cellStyle name="Normal 2 5 4 2 2 11" xfId="40392" xr:uid="{00000000-0005-0000-0000-000014950000}"/>
    <cellStyle name="Normal 2 5 4 2 2 2" xfId="40393" xr:uid="{00000000-0005-0000-0000-000015950000}"/>
    <cellStyle name="Normal 2 5 4 2 2 2 2" xfId="40394" xr:uid="{00000000-0005-0000-0000-000016950000}"/>
    <cellStyle name="Normal 2 5 4 2 2 2 2 2" xfId="40395" xr:uid="{00000000-0005-0000-0000-000017950000}"/>
    <cellStyle name="Normal 2 5 4 2 2 2 2 3" xfId="40396" xr:uid="{00000000-0005-0000-0000-000018950000}"/>
    <cellStyle name="Normal 2 5 4 2 2 2 2_OATT calc" xfId="40397" xr:uid="{00000000-0005-0000-0000-000019950000}"/>
    <cellStyle name="Normal 2 5 4 2 2 2 3" xfId="40398" xr:uid="{00000000-0005-0000-0000-00001A950000}"/>
    <cellStyle name="Normal 2 5 4 2 2 2 4" xfId="40399" xr:uid="{00000000-0005-0000-0000-00001B950000}"/>
    <cellStyle name="Normal 2 5 4 2 2 2 5" xfId="40400" xr:uid="{00000000-0005-0000-0000-00001C950000}"/>
    <cellStyle name="Normal 2 5 4 2 2 2_OATT calc" xfId="40401" xr:uid="{00000000-0005-0000-0000-00001D950000}"/>
    <cellStyle name="Normal 2 5 4 2 2 3" xfId="40402" xr:uid="{00000000-0005-0000-0000-00001E950000}"/>
    <cellStyle name="Normal 2 5 4 2 2 3 2" xfId="40403" xr:uid="{00000000-0005-0000-0000-00001F950000}"/>
    <cellStyle name="Normal 2 5 4 2 2 3 2 2" xfId="40404" xr:uid="{00000000-0005-0000-0000-000020950000}"/>
    <cellStyle name="Normal 2 5 4 2 2 3 2 3" xfId="40405" xr:uid="{00000000-0005-0000-0000-000021950000}"/>
    <cellStyle name="Normal 2 5 4 2 2 3 2_OATT calc" xfId="40406" xr:uid="{00000000-0005-0000-0000-000022950000}"/>
    <cellStyle name="Normal 2 5 4 2 2 3 3" xfId="40407" xr:uid="{00000000-0005-0000-0000-000023950000}"/>
    <cellStyle name="Normal 2 5 4 2 2 3 4" xfId="40408" xr:uid="{00000000-0005-0000-0000-000024950000}"/>
    <cellStyle name="Normal 2 5 4 2 2 3_OATT calc" xfId="40409" xr:uid="{00000000-0005-0000-0000-000025950000}"/>
    <cellStyle name="Normal 2 5 4 2 2 4" xfId="40410" xr:uid="{00000000-0005-0000-0000-000026950000}"/>
    <cellStyle name="Normal 2 5 4 2 2 4 2" xfId="40411" xr:uid="{00000000-0005-0000-0000-000027950000}"/>
    <cellStyle name="Normal 2 5 4 2 2 4 3" xfId="40412" xr:uid="{00000000-0005-0000-0000-000028950000}"/>
    <cellStyle name="Normal 2 5 4 2 2 4_OATT calc" xfId="40413" xr:uid="{00000000-0005-0000-0000-000029950000}"/>
    <cellStyle name="Normal 2 5 4 2 2 5" xfId="40414" xr:uid="{00000000-0005-0000-0000-00002A950000}"/>
    <cellStyle name="Normal 2 5 4 2 2 6" xfId="40415" xr:uid="{00000000-0005-0000-0000-00002B950000}"/>
    <cellStyle name="Normal 2 5 4 2 2 7" xfId="40416" xr:uid="{00000000-0005-0000-0000-00002C950000}"/>
    <cellStyle name="Normal 2 5 4 2 2 8" xfId="40417" xr:uid="{00000000-0005-0000-0000-00002D950000}"/>
    <cellStyle name="Normal 2 5 4 2 2 9" xfId="40418" xr:uid="{00000000-0005-0000-0000-00002E950000}"/>
    <cellStyle name="Normal 2 5 4 2 2_OATT calc" xfId="40419" xr:uid="{00000000-0005-0000-0000-00002F950000}"/>
    <cellStyle name="Normal 2 5 4 2 3" xfId="5941" xr:uid="{00000000-0005-0000-0000-000030950000}"/>
    <cellStyle name="Normal 2 5 4 2 3 2" xfId="40420" xr:uid="{00000000-0005-0000-0000-000031950000}"/>
    <cellStyle name="Normal 2 5 4 2 3 2 2" xfId="40421" xr:uid="{00000000-0005-0000-0000-000032950000}"/>
    <cellStyle name="Normal 2 5 4 2 3 2 3" xfId="40422" xr:uid="{00000000-0005-0000-0000-000033950000}"/>
    <cellStyle name="Normal 2 5 4 2 3 2_OATT calc" xfId="40423" xr:uid="{00000000-0005-0000-0000-000034950000}"/>
    <cellStyle name="Normal 2 5 4 2 3 3" xfId="40424" xr:uid="{00000000-0005-0000-0000-000035950000}"/>
    <cellStyle name="Normal 2 5 4 2 3 4" xfId="40425" xr:uid="{00000000-0005-0000-0000-000036950000}"/>
    <cellStyle name="Normal 2 5 4 2 3 5" xfId="40426" xr:uid="{00000000-0005-0000-0000-000037950000}"/>
    <cellStyle name="Normal 2 5 4 2 3_OATT calc" xfId="40427" xr:uid="{00000000-0005-0000-0000-000038950000}"/>
    <cellStyle name="Normal 2 5 4 2 4" xfId="40428" xr:uid="{00000000-0005-0000-0000-000039950000}"/>
    <cellStyle name="Normal 2 5 4 2 4 2" xfId="40429" xr:uid="{00000000-0005-0000-0000-00003A950000}"/>
    <cellStyle name="Normal 2 5 4 2 4 2 2" xfId="40430" xr:uid="{00000000-0005-0000-0000-00003B950000}"/>
    <cellStyle name="Normal 2 5 4 2 4 2 3" xfId="40431" xr:uid="{00000000-0005-0000-0000-00003C950000}"/>
    <cellStyle name="Normal 2 5 4 2 4 2_OATT calc" xfId="40432" xr:uid="{00000000-0005-0000-0000-00003D950000}"/>
    <cellStyle name="Normal 2 5 4 2 4 3" xfId="40433" xr:uid="{00000000-0005-0000-0000-00003E950000}"/>
    <cellStyle name="Normal 2 5 4 2 4 4" xfId="40434" xr:uid="{00000000-0005-0000-0000-00003F950000}"/>
    <cellStyle name="Normal 2 5 4 2 4_OATT calc" xfId="40435" xr:uid="{00000000-0005-0000-0000-000040950000}"/>
    <cellStyle name="Normal 2 5 4 2 5" xfId="40436" xr:uid="{00000000-0005-0000-0000-000041950000}"/>
    <cellStyle name="Normal 2 5 4 2 5 2" xfId="40437" xr:uid="{00000000-0005-0000-0000-000042950000}"/>
    <cellStyle name="Normal 2 5 4 2 5 3" xfId="40438" xr:uid="{00000000-0005-0000-0000-000043950000}"/>
    <cellStyle name="Normal 2 5 4 2 5_OATT calc" xfId="40439" xr:uid="{00000000-0005-0000-0000-000044950000}"/>
    <cellStyle name="Normal 2 5 4 2 6" xfId="40440" xr:uid="{00000000-0005-0000-0000-000045950000}"/>
    <cellStyle name="Normal 2 5 4 2 7" xfId="40441" xr:uid="{00000000-0005-0000-0000-000046950000}"/>
    <cellStyle name="Normal 2 5 4 2 8" xfId="40442" xr:uid="{00000000-0005-0000-0000-000047950000}"/>
    <cellStyle name="Normal 2 5 4 2 9" xfId="40443" xr:uid="{00000000-0005-0000-0000-000048950000}"/>
    <cellStyle name="Normal 2 5 4 2_OATT calc" xfId="40444" xr:uid="{00000000-0005-0000-0000-000049950000}"/>
    <cellStyle name="Normal 2 5 4 3" xfId="4568" xr:uid="{00000000-0005-0000-0000-00004A950000}"/>
    <cellStyle name="Normal 2 5 4 3 10" xfId="40445" xr:uid="{00000000-0005-0000-0000-00004B950000}"/>
    <cellStyle name="Normal 2 5 4 3 11" xfId="40446" xr:uid="{00000000-0005-0000-0000-00004C950000}"/>
    <cellStyle name="Normal 2 5 4 3 2" xfId="40447" xr:uid="{00000000-0005-0000-0000-00004D950000}"/>
    <cellStyle name="Normal 2 5 4 3 2 2" xfId="40448" xr:uid="{00000000-0005-0000-0000-00004E950000}"/>
    <cellStyle name="Normal 2 5 4 3 2 2 2" xfId="40449" xr:uid="{00000000-0005-0000-0000-00004F950000}"/>
    <cellStyle name="Normal 2 5 4 3 2 2 3" xfId="40450" xr:uid="{00000000-0005-0000-0000-000050950000}"/>
    <cellStyle name="Normal 2 5 4 3 2 2_OATT calc" xfId="40451" xr:uid="{00000000-0005-0000-0000-000051950000}"/>
    <cellStyle name="Normal 2 5 4 3 2 3" xfId="40452" xr:uid="{00000000-0005-0000-0000-000052950000}"/>
    <cellStyle name="Normal 2 5 4 3 2 4" xfId="40453" xr:uid="{00000000-0005-0000-0000-000053950000}"/>
    <cellStyle name="Normal 2 5 4 3 2 5" xfId="40454" xr:uid="{00000000-0005-0000-0000-000054950000}"/>
    <cellStyle name="Normal 2 5 4 3 2_OATT calc" xfId="40455" xr:uid="{00000000-0005-0000-0000-000055950000}"/>
    <cellStyle name="Normal 2 5 4 3 3" xfId="40456" xr:uid="{00000000-0005-0000-0000-000056950000}"/>
    <cellStyle name="Normal 2 5 4 3 3 2" xfId="40457" xr:uid="{00000000-0005-0000-0000-000057950000}"/>
    <cellStyle name="Normal 2 5 4 3 3 2 2" xfId="40458" xr:uid="{00000000-0005-0000-0000-000058950000}"/>
    <cellStyle name="Normal 2 5 4 3 3 2 3" xfId="40459" xr:uid="{00000000-0005-0000-0000-000059950000}"/>
    <cellStyle name="Normal 2 5 4 3 3 2_OATT calc" xfId="40460" xr:uid="{00000000-0005-0000-0000-00005A950000}"/>
    <cellStyle name="Normal 2 5 4 3 3 3" xfId="40461" xr:uid="{00000000-0005-0000-0000-00005B950000}"/>
    <cellStyle name="Normal 2 5 4 3 3 4" xfId="40462" xr:uid="{00000000-0005-0000-0000-00005C950000}"/>
    <cellStyle name="Normal 2 5 4 3 3_OATT calc" xfId="40463" xr:uid="{00000000-0005-0000-0000-00005D950000}"/>
    <cellStyle name="Normal 2 5 4 3 4" xfId="40464" xr:uid="{00000000-0005-0000-0000-00005E950000}"/>
    <cellStyle name="Normal 2 5 4 3 4 2" xfId="40465" xr:uid="{00000000-0005-0000-0000-00005F950000}"/>
    <cellStyle name="Normal 2 5 4 3 4 3" xfId="40466" xr:uid="{00000000-0005-0000-0000-000060950000}"/>
    <cellStyle name="Normal 2 5 4 3 4_OATT calc" xfId="40467" xr:uid="{00000000-0005-0000-0000-000061950000}"/>
    <cellStyle name="Normal 2 5 4 3 5" xfId="40468" xr:uid="{00000000-0005-0000-0000-000062950000}"/>
    <cellStyle name="Normal 2 5 4 3 6" xfId="40469" xr:uid="{00000000-0005-0000-0000-000063950000}"/>
    <cellStyle name="Normal 2 5 4 3 7" xfId="40470" xr:uid="{00000000-0005-0000-0000-000064950000}"/>
    <cellStyle name="Normal 2 5 4 3 8" xfId="40471" xr:uid="{00000000-0005-0000-0000-000065950000}"/>
    <cellStyle name="Normal 2 5 4 3 9" xfId="40472" xr:uid="{00000000-0005-0000-0000-000066950000}"/>
    <cellStyle name="Normal 2 5 4 3_OATT calc" xfId="40473" xr:uid="{00000000-0005-0000-0000-000067950000}"/>
    <cellStyle name="Normal 2 5 4 4" xfId="5468" xr:uid="{00000000-0005-0000-0000-000068950000}"/>
    <cellStyle name="Normal 2 5 4 4 2" xfId="40474" xr:uid="{00000000-0005-0000-0000-000069950000}"/>
    <cellStyle name="Normal 2 5 4 4 2 2" xfId="40475" xr:uid="{00000000-0005-0000-0000-00006A950000}"/>
    <cellStyle name="Normal 2 5 4 4 2 3" xfId="40476" xr:uid="{00000000-0005-0000-0000-00006B950000}"/>
    <cellStyle name="Normal 2 5 4 4 2_OATT calc" xfId="40477" xr:uid="{00000000-0005-0000-0000-00006C950000}"/>
    <cellStyle name="Normal 2 5 4 4 3" xfId="40478" xr:uid="{00000000-0005-0000-0000-00006D950000}"/>
    <cellStyle name="Normal 2 5 4 4 4" xfId="40479" xr:uid="{00000000-0005-0000-0000-00006E950000}"/>
    <cellStyle name="Normal 2 5 4 4 5" xfId="40480" xr:uid="{00000000-0005-0000-0000-00006F950000}"/>
    <cellStyle name="Normal 2 5 4 4_OATT calc" xfId="40481" xr:uid="{00000000-0005-0000-0000-000070950000}"/>
    <cellStyle name="Normal 2 5 4 5" xfId="40482" xr:uid="{00000000-0005-0000-0000-000071950000}"/>
    <cellStyle name="Normal 2 5 4 5 2" xfId="40483" xr:uid="{00000000-0005-0000-0000-000072950000}"/>
    <cellStyle name="Normal 2 5 4 5 2 2" xfId="40484" xr:uid="{00000000-0005-0000-0000-000073950000}"/>
    <cellStyle name="Normal 2 5 4 5 2 3" xfId="40485" xr:uid="{00000000-0005-0000-0000-000074950000}"/>
    <cellStyle name="Normal 2 5 4 5 2_OATT calc" xfId="40486" xr:uid="{00000000-0005-0000-0000-000075950000}"/>
    <cellStyle name="Normal 2 5 4 5 3" xfId="40487" xr:uid="{00000000-0005-0000-0000-000076950000}"/>
    <cellStyle name="Normal 2 5 4 5 4" xfId="40488" xr:uid="{00000000-0005-0000-0000-000077950000}"/>
    <cellStyle name="Normal 2 5 4 5_OATT calc" xfId="40489" xr:uid="{00000000-0005-0000-0000-000078950000}"/>
    <cellStyle name="Normal 2 5 4 6" xfId="40490" xr:uid="{00000000-0005-0000-0000-000079950000}"/>
    <cellStyle name="Normal 2 5 4 6 2" xfId="40491" xr:uid="{00000000-0005-0000-0000-00007A950000}"/>
    <cellStyle name="Normal 2 5 4 6 3" xfId="40492" xr:uid="{00000000-0005-0000-0000-00007B950000}"/>
    <cellStyle name="Normal 2 5 4 6_OATT calc" xfId="40493" xr:uid="{00000000-0005-0000-0000-00007C950000}"/>
    <cellStyle name="Normal 2 5 4 7" xfId="40494" xr:uid="{00000000-0005-0000-0000-00007D950000}"/>
    <cellStyle name="Normal 2 5 4 8" xfId="40495" xr:uid="{00000000-0005-0000-0000-00007E950000}"/>
    <cellStyle name="Normal 2 5 4 9" xfId="40496" xr:uid="{00000000-0005-0000-0000-00007F950000}"/>
    <cellStyle name="Normal 2 5 4_OATT calc" xfId="40497" xr:uid="{00000000-0005-0000-0000-000080950000}"/>
    <cellStyle name="Normal 2 5 5" xfId="3615" xr:uid="{00000000-0005-0000-0000-000081950000}"/>
    <cellStyle name="Normal 2 5 5 10" xfId="40498" xr:uid="{00000000-0005-0000-0000-000082950000}"/>
    <cellStyle name="Normal 2 5 5 11" xfId="40499" xr:uid="{00000000-0005-0000-0000-000083950000}"/>
    <cellStyle name="Normal 2 5 5 2" xfId="4716" xr:uid="{00000000-0005-0000-0000-000084950000}"/>
    <cellStyle name="Normal 2 5 5 2 10" xfId="40500" xr:uid="{00000000-0005-0000-0000-000085950000}"/>
    <cellStyle name="Normal 2 5 5 2 11" xfId="40501" xr:uid="{00000000-0005-0000-0000-000086950000}"/>
    <cellStyle name="Normal 2 5 5 2 2" xfId="40502" xr:uid="{00000000-0005-0000-0000-000087950000}"/>
    <cellStyle name="Normal 2 5 5 2 2 2" xfId="40503" xr:uid="{00000000-0005-0000-0000-000088950000}"/>
    <cellStyle name="Normal 2 5 5 2 2 2 2" xfId="40504" xr:uid="{00000000-0005-0000-0000-000089950000}"/>
    <cellStyle name="Normal 2 5 5 2 2 2 3" xfId="40505" xr:uid="{00000000-0005-0000-0000-00008A950000}"/>
    <cellStyle name="Normal 2 5 5 2 2 2_OATT calc" xfId="40506" xr:uid="{00000000-0005-0000-0000-00008B950000}"/>
    <cellStyle name="Normal 2 5 5 2 2 3" xfId="40507" xr:uid="{00000000-0005-0000-0000-00008C950000}"/>
    <cellStyle name="Normal 2 5 5 2 2 4" xfId="40508" xr:uid="{00000000-0005-0000-0000-00008D950000}"/>
    <cellStyle name="Normal 2 5 5 2 2 5" xfId="40509" xr:uid="{00000000-0005-0000-0000-00008E950000}"/>
    <cellStyle name="Normal 2 5 5 2 2_OATT calc" xfId="40510" xr:uid="{00000000-0005-0000-0000-00008F950000}"/>
    <cellStyle name="Normal 2 5 5 2 3" xfId="40511" xr:uid="{00000000-0005-0000-0000-000090950000}"/>
    <cellStyle name="Normal 2 5 5 2 3 2" xfId="40512" xr:uid="{00000000-0005-0000-0000-000091950000}"/>
    <cellStyle name="Normal 2 5 5 2 3 2 2" xfId="40513" xr:uid="{00000000-0005-0000-0000-000092950000}"/>
    <cellStyle name="Normal 2 5 5 2 3 2 3" xfId="40514" xr:uid="{00000000-0005-0000-0000-000093950000}"/>
    <cellStyle name="Normal 2 5 5 2 3 2_OATT calc" xfId="40515" xr:uid="{00000000-0005-0000-0000-000094950000}"/>
    <cellStyle name="Normal 2 5 5 2 3 3" xfId="40516" xr:uid="{00000000-0005-0000-0000-000095950000}"/>
    <cellStyle name="Normal 2 5 5 2 3 4" xfId="40517" xr:uid="{00000000-0005-0000-0000-000096950000}"/>
    <cellStyle name="Normal 2 5 5 2 3_OATT calc" xfId="40518" xr:uid="{00000000-0005-0000-0000-000097950000}"/>
    <cellStyle name="Normal 2 5 5 2 4" xfId="40519" xr:uid="{00000000-0005-0000-0000-000098950000}"/>
    <cellStyle name="Normal 2 5 5 2 4 2" xfId="40520" xr:uid="{00000000-0005-0000-0000-000099950000}"/>
    <cellStyle name="Normal 2 5 5 2 4 3" xfId="40521" xr:uid="{00000000-0005-0000-0000-00009A950000}"/>
    <cellStyle name="Normal 2 5 5 2 4_OATT calc" xfId="40522" xr:uid="{00000000-0005-0000-0000-00009B950000}"/>
    <cellStyle name="Normal 2 5 5 2 5" xfId="40523" xr:uid="{00000000-0005-0000-0000-00009C950000}"/>
    <cellStyle name="Normal 2 5 5 2 6" xfId="40524" xr:uid="{00000000-0005-0000-0000-00009D950000}"/>
    <cellStyle name="Normal 2 5 5 2 7" xfId="40525" xr:uid="{00000000-0005-0000-0000-00009E950000}"/>
    <cellStyle name="Normal 2 5 5 2 8" xfId="40526" xr:uid="{00000000-0005-0000-0000-00009F950000}"/>
    <cellStyle name="Normal 2 5 5 2 9" xfId="40527" xr:uid="{00000000-0005-0000-0000-0000A0950000}"/>
    <cellStyle name="Normal 2 5 5 2_OATT calc" xfId="40528" xr:uid="{00000000-0005-0000-0000-0000A1950000}"/>
    <cellStyle name="Normal 2 5 5 3" xfId="5677" xr:uid="{00000000-0005-0000-0000-0000A2950000}"/>
    <cellStyle name="Normal 2 5 5 3 2" xfId="40529" xr:uid="{00000000-0005-0000-0000-0000A3950000}"/>
    <cellStyle name="Normal 2 5 5 3 2 2" xfId="40530" xr:uid="{00000000-0005-0000-0000-0000A4950000}"/>
    <cellStyle name="Normal 2 5 5 3 2 3" xfId="40531" xr:uid="{00000000-0005-0000-0000-0000A5950000}"/>
    <cellStyle name="Normal 2 5 5 3 2_OATT calc" xfId="40532" xr:uid="{00000000-0005-0000-0000-0000A6950000}"/>
    <cellStyle name="Normal 2 5 5 3 3" xfId="40533" xr:uid="{00000000-0005-0000-0000-0000A7950000}"/>
    <cellStyle name="Normal 2 5 5 3 4" xfId="40534" xr:uid="{00000000-0005-0000-0000-0000A8950000}"/>
    <cellStyle name="Normal 2 5 5 3 5" xfId="40535" xr:uid="{00000000-0005-0000-0000-0000A9950000}"/>
    <cellStyle name="Normal 2 5 5 3_OATT calc" xfId="40536" xr:uid="{00000000-0005-0000-0000-0000AA950000}"/>
    <cellStyle name="Normal 2 5 5 4" xfId="40537" xr:uid="{00000000-0005-0000-0000-0000AB950000}"/>
    <cellStyle name="Normal 2 5 5 4 2" xfId="40538" xr:uid="{00000000-0005-0000-0000-0000AC950000}"/>
    <cellStyle name="Normal 2 5 5 4 2 2" xfId="40539" xr:uid="{00000000-0005-0000-0000-0000AD950000}"/>
    <cellStyle name="Normal 2 5 5 4 2 3" xfId="40540" xr:uid="{00000000-0005-0000-0000-0000AE950000}"/>
    <cellStyle name="Normal 2 5 5 4 2_OATT calc" xfId="40541" xr:uid="{00000000-0005-0000-0000-0000AF950000}"/>
    <cellStyle name="Normal 2 5 5 4 3" xfId="40542" xr:uid="{00000000-0005-0000-0000-0000B0950000}"/>
    <cellStyle name="Normal 2 5 5 4 4" xfId="40543" xr:uid="{00000000-0005-0000-0000-0000B1950000}"/>
    <cellStyle name="Normal 2 5 5 4_OATT calc" xfId="40544" xr:uid="{00000000-0005-0000-0000-0000B2950000}"/>
    <cellStyle name="Normal 2 5 5 5" xfId="40545" xr:uid="{00000000-0005-0000-0000-0000B3950000}"/>
    <cellStyle name="Normal 2 5 5 5 2" xfId="40546" xr:uid="{00000000-0005-0000-0000-0000B4950000}"/>
    <cellStyle name="Normal 2 5 5 5 3" xfId="40547" xr:uid="{00000000-0005-0000-0000-0000B5950000}"/>
    <cellStyle name="Normal 2 5 5 5_OATT calc" xfId="40548" xr:uid="{00000000-0005-0000-0000-0000B6950000}"/>
    <cellStyle name="Normal 2 5 5 6" xfId="40549" xr:uid="{00000000-0005-0000-0000-0000B7950000}"/>
    <cellStyle name="Normal 2 5 5 7" xfId="40550" xr:uid="{00000000-0005-0000-0000-0000B8950000}"/>
    <cellStyle name="Normal 2 5 5 8" xfId="40551" xr:uid="{00000000-0005-0000-0000-0000B9950000}"/>
    <cellStyle name="Normal 2 5 5 9" xfId="40552" xr:uid="{00000000-0005-0000-0000-0000BA950000}"/>
    <cellStyle name="Normal 2 5 5_OATT calc" xfId="40553" xr:uid="{00000000-0005-0000-0000-0000BB950000}"/>
    <cellStyle name="Normal 2 5 6" xfId="4298" xr:uid="{00000000-0005-0000-0000-0000BC950000}"/>
    <cellStyle name="Normal 2 5 6 10" xfId="40554" xr:uid="{00000000-0005-0000-0000-0000BD950000}"/>
    <cellStyle name="Normal 2 5 6 11" xfId="40555" xr:uid="{00000000-0005-0000-0000-0000BE950000}"/>
    <cellStyle name="Normal 2 5 6 2" xfId="40556" xr:uid="{00000000-0005-0000-0000-0000BF950000}"/>
    <cellStyle name="Normal 2 5 6 2 2" xfId="40557" xr:uid="{00000000-0005-0000-0000-0000C0950000}"/>
    <cellStyle name="Normal 2 5 6 2 2 2" xfId="40558" xr:uid="{00000000-0005-0000-0000-0000C1950000}"/>
    <cellStyle name="Normal 2 5 6 2 2 3" xfId="40559" xr:uid="{00000000-0005-0000-0000-0000C2950000}"/>
    <cellStyle name="Normal 2 5 6 2 2_OATT calc" xfId="40560" xr:uid="{00000000-0005-0000-0000-0000C3950000}"/>
    <cellStyle name="Normal 2 5 6 2 3" xfId="40561" xr:uid="{00000000-0005-0000-0000-0000C4950000}"/>
    <cellStyle name="Normal 2 5 6 2 4" xfId="40562" xr:uid="{00000000-0005-0000-0000-0000C5950000}"/>
    <cellStyle name="Normal 2 5 6 2 5" xfId="40563" xr:uid="{00000000-0005-0000-0000-0000C6950000}"/>
    <cellStyle name="Normal 2 5 6 2_OATT calc" xfId="40564" xr:uid="{00000000-0005-0000-0000-0000C7950000}"/>
    <cellStyle name="Normal 2 5 6 3" xfId="40565" xr:uid="{00000000-0005-0000-0000-0000C8950000}"/>
    <cellStyle name="Normal 2 5 6 3 2" xfId="40566" xr:uid="{00000000-0005-0000-0000-0000C9950000}"/>
    <cellStyle name="Normal 2 5 6 3 2 2" xfId="40567" xr:uid="{00000000-0005-0000-0000-0000CA950000}"/>
    <cellStyle name="Normal 2 5 6 3 2 3" xfId="40568" xr:uid="{00000000-0005-0000-0000-0000CB950000}"/>
    <cellStyle name="Normal 2 5 6 3 2_OATT calc" xfId="40569" xr:uid="{00000000-0005-0000-0000-0000CC950000}"/>
    <cellStyle name="Normal 2 5 6 3 3" xfId="40570" xr:uid="{00000000-0005-0000-0000-0000CD950000}"/>
    <cellStyle name="Normal 2 5 6 3 4" xfId="40571" xr:uid="{00000000-0005-0000-0000-0000CE950000}"/>
    <cellStyle name="Normal 2 5 6 3_OATT calc" xfId="40572" xr:uid="{00000000-0005-0000-0000-0000CF950000}"/>
    <cellStyle name="Normal 2 5 6 4" xfId="40573" xr:uid="{00000000-0005-0000-0000-0000D0950000}"/>
    <cellStyle name="Normal 2 5 6 4 2" xfId="40574" xr:uid="{00000000-0005-0000-0000-0000D1950000}"/>
    <cellStyle name="Normal 2 5 6 4 3" xfId="40575" xr:uid="{00000000-0005-0000-0000-0000D2950000}"/>
    <cellStyle name="Normal 2 5 6 4_OATT calc" xfId="40576" xr:uid="{00000000-0005-0000-0000-0000D3950000}"/>
    <cellStyle name="Normal 2 5 6 5" xfId="40577" xr:uid="{00000000-0005-0000-0000-0000D4950000}"/>
    <cellStyle name="Normal 2 5 6 6" xfId="40578" xr:uid="{00000000-0005-0000-0000-0000D5950000}"/>
    <cellStyle name="Normal 2 5 6 7" xfId="40579" xr:uid="{00000000-0005-0000-0000-0000D6950000}"/>
    <cellStyle name="Normal 2 5 6 8" xfId="40580" xr:uid="{00000000-0005-0000-0000-0000D7950000}"/>
    <cellStyle name="Normal 2 5 6 9" xfId="40581" xr:uid="{00000000-0005-0000-0000-0000D8950000}"/>
    <cellStyle name="Normal 2 5 6_OATT calc" xfId="40582" xr:uid="{00000000-0005-0000-0000-0000D9950000}"/>
    <cellStyle name="Normal 2 5 7" xfId="5198" xr:uid="{00000000-0005-0000-0000-0000DA950000}"/>
    <cellStyle name="Normal 2 5 7 2" xfId="40583" xr:uid="{00000000-0005-0000-0000-0000DB950000}"/>
    <cellStyle name="Normal 2 5 7 2 2" xfId="40584" xr:uid="{00000000-0005-0000-0000-0000DC950000}"/>
    <cellStyle name="Normal 2 5 7 2 3" xfId="40585" xr:uid="{00000000-0005-0000-0000-0000DD950000}"/>
    <cellStyle name="Normal 2 5 7 2_OATT calc" xfId="40586" xr:uid="{00000000-0005-0000-0000-0000DE950000}"/>
    <cellStyle name="Normal 2 5 7 3" xfId="40587" xr:uid="{00000000-0005-0000-0000-0000DF950000}"/>
    <cellStyle name="Normal 2 5 7 4" xfId="40588" xr:uid="{00000000-0005-0000-0000-0000E0950000}"/>
    <cellStyle name="Normal 2 5 7 5" xfId="40589" xr:uid="{00000000-0005-0000-0000-0000E1950000}"/>
    <cellStyle name="Normal 2 5 7_OATT calc" xfId="40590" xr:uid="{00000000-0005-0000-0000-0000E2950000}"/>
    <cellStyle name="Normal 2 5 8" xfId="3029" xr:uid="{00000000-0005-0000-0000-0000E3950000}"/>
    <cellStyle name="Normal 2 5 8 2" xfId="40591" xr:uid="{00000000-0005-0000-0000-0000E4950000}"/>
    <cellStyle name="Normal 2 5 8 2 2" xfId="40592" xr:uid="{00000000-0005-0000-0000-0000E5950000}"/>
    <cellStyle name="Normal 2 5 8 2 3" xfId="40593" xr:uid="{00000000-0005-0000-0000-0000E6950000}"/>
    <cellStyle name="Normal 2 5 8 2_OATT calc" xfId="40594" xr:uid="{00000000-0005-0000-0000-0000E7950000}"/>
    <cellStyle name="Normal 2 5 8 3" xfId="40595" xr:uid="{00000000-0005-0000-0000-0000E8950000}"/>
    <cellStyle name="Normal 2 5 8 4" xfId="40596" xr:uid="{00000000-0005-0000-0000-0000E9950000}"/>
    <cellStyle name="Normal 2 5 8_OATT calc" xfId="40597" xr:uid="{00000000-0005-0000-0000-0000EA950000}"/>
    <cellStyle name="Normal 2 5 9" xfId="40598" xr:uid="{00000000-0005-0000-0000-0000EB950000}"/>
    <cellStyle name="Normal 2 5 9 2" xfId="40599" xr:uid="{00000000-0005-0000-0000-0000EC950000}"/>
    <cellStyle name="Normal 2 5 9 2 2" xfId="40600" xr:uid="{00000000-0005-0000-0000-0000ED950000}"/>
    <cellStyle name="Normal 2 5 9 2 3" xfId="40601" xr:uid="{00000000-0005-0000-0000-0000EE950000}"/>
    <cellStyle name="Normal 2 5 9 2_OATT calc" xfId="40602" xr:uid="{00000000-0005-0000-0000-0000EF950000}"/>
    <cellStyle name="Normal 2 5 9 3" xfId="40603" xr:uid="{00000000-0005-0000-0000-0000F0950000}"/>
    <cellStyle name="Normal 2 5 9 4" xfId="40604" xr:uid="{00000000-0005-0000-0000-0000F1950000}"/>
    <cellStyle name="Normal 2 5 9_OATT calc" xfId="40605" xr:uid="{00000000-0005-0000-0000-0000F2950000}"/>
    <cellStyle name="Normal 2 5_OATT calc" xfId="40606" xr:uid="{00000000-0005-0000-0000-0000F3950000}"/>
    <cellStyle name="Normal 2 6" xfId="1607" xr:uid="{00000000-0005-0000-0000-0000F4950000}"/>
    <cellStyle name="Normal 2 6 10" xfId="40607" xr:uid="{00000000-0005-0000-0000-0000F5950000}"/>
    <cellStyle name="Normal 2 6 11" xfId="40608" xr:uid="{00000000-0005-0000-0000-0000F6950000}"/>
    <cellStyle name="Normal 2 6 12" xfId="40609" xr:uid="{00000000-0005-0000-0000-0000F7950000}"/>
    <cellStyle name="Normal 2 6 13" xfId="40610" xr:uid="{00000000-0005-0000-0000-0000F8950000}"/>
    <cellStyle name="Normal 2 6 14" xfId="40611" xr:uid="{00000000-0005-0000-0000-0000F9950000}"/>
    <cellStyle name="Normal 2 6 15" xfId="40612" xr:uid="{00000000-0005-0000-0000-0000FA950000}"/>
    <cellStyle name="Normal 2 6 2" xfId="1608" xr:uid="{00000000-0005-0000-0000-0000FB950000}"/>
    <cellStyle name="Normal 2 6 2 10" xfId="40613" xr:uid="{00000000-0005-0000-0000-0000FC950000}"/>
    <cellStyle name="Normal 2 6 2 11" xfId="40614" xr:uid="{00000000-0005-0000-0000-0000FD950000}"/>
    <cellStyle name="Normal 2 6 2 12" xfId="40615" xr:uid="{00000000-0005-0000-0000-0000FE950000}"/>
    <cellStyle name="Normal 2 6 2 2" xfId="3771" xr:uid="{00000000-0005-0000-0000-0000FF950000}"/>
    <cellStyle name="Normal 2 6 2 2 10" xfId="40616" xr:uid="{00000000-0005-0000-0000-000000960000}"/>
    <cellStyle name="Normal 2 6 2 2 11" xfId="40617" xr:uid="{00000000-0005-0000-0000-000001960000}"/>
    <cellStyle name="Normal 2 6 2 2 2" xfId="4872" xr:uid="{00000000-0005-0000-0000-000002960000}"/>
    <cellStyle name="Normal 2 6 2 2 2 10" xfId="40618" xr:uid="{00000000-0005-0000-0000-000003960000}"/>
    <cellStyle name="Normal 2 6 2 2 2 11" xfId="40619" xr:uid="{00000000-0005-0000-0000-000004960000}"/>
    <cellStyle name="Normal 2 6 2 2 2 2" xfId="40620" xr:uid="{00000000-0005-0000-0000-000005960000}"/>
    <cellStyle name="Normal 2 6 2 2 2 2 2" xfId="40621" xr:uid="{00000000-0005-0000-0000-000006960000}"/>
    <cellStyle name="Normal 2 6 2 2 2 2 2 2" xfId="40622" xr:uid="{00000000-0005-0000-0000-000007960000}"/>
    <cellStyle name="Normal 2 6 2 2 2 2 2 3" xfId="40623" xr:uid="{00000000-0005-0000-0000-000008960000}"/>
    <cellStyle name="Normal 2 6 2 2 2 2 2_OATT calc" xfId="40624" xr:uid="{00000000-0005-0000-0000-000009960000}"/>
    <cellStyle name="Normal 2 6 2 2 2 2 3" xfId="40625" xr:uid="{00000000-0005-0000-0000-00000A960000}"/>
    <cellStyle name="Normal 2 6 2 2 2 2 4" xfId="40626" xr:uid="{00000000-0005-0000-0000-00000B960000}"/>
    <cellStyle name="Normal 2 6 2 2 2 2 5" xfId="40627" xr:uid="{00000000-0005-0000-0000-00000C960000}"/>
    <cellStyle name="Normal 2 6 2 2 2 2_OATT calc" xfId="40628" xr:uid="{00000000-0005-0000-0000-00000D960000}"/>
    <cellStyle name="Normal 2 6 2 2 2 3" xfId="40629" xr:uid="{00000000-0005-0000-0000-00000E960000}"/>
    <cellStyle name="Normal 2 6 2 2 2 3 2" xfId="40630" xr:uid="{00000000-0005-0000-0000-00000F960000}"/>
    <cellStyle name="Normal 2 6 2 2 2 3 2 2" xfId="40631" xr:uid="{00000000-0005-0000-0000-000010960000}"/>
    <cellStyle name="Normal 2 6 2 2 2 3 2 3" xfId="40632" xr:uid="{00000000-0005-0000-0000-000011960000}"/>
    <cellStyle name="Normal 2 6 2 2 2 3 2_OATT calc" xfId="40633" xr:uid="{00000000-0005-0000-0000-000012960000}"/>
    <cellStyle name="Normal 2 6 2 2 2 3 3" xfId="40634" xr:uid="{00000000-0005-0000-0000-000013960000}"/>
    <cellStyle name="Normal 2 6 2 2 2 3 4" xfId="40635" xr:uid="{00000000-0005-0000-0000-000014960000}"/>
    <cellStyle name="Normal 2 6 2 2 2 3_OATT calc" xfId="40636" xr:uid="{00000000-0005-0000-0000-000015960000}"/>
    <cellStyle name="Normal 2 6 2 2 2 4" xfId="40637" xr:uid="{00000000-0005-0000-0000-000016960000}"/>
    <cellStyle name="Normal 2 6 2 2 2 4 2" xfId="40638" xr:uid="{00000000-0005-0000-0000-000017960000}"/>
    <cellStyle name="Normal 2 6 2 2 2 4 3" xfId="40639" xr:uid="{00000000-0005-0000-0000-000018960000}"/>
    <cellStyle name="Normal 2 6 2 2 2 4_OATT calc" xfId="40640" xr:uid="{00000000-0005-0000-0000-000019960000}"/>
    <cellStyle name="Normal 2 6 2 2 2 5" xfId="40641" xr:uid="{00000000-0005-0000-0000-00001A960000}"/>
    <cellStyle name="Normal 2 6 2 2 2 6" xfId="40642" xr:uid="{00000000-0005-0000-0000-00001B960000}"/>
    <cellStyle name="Normal 2 6 2 2 2 7" xfId="40643" xr:uid="{00000000-0005-0000-0000-00001C960000}"/>
    <cellStyle name="Normal 2 6 2 2 2 8" xfId="40644" xr:uid="{00000000-0005-0000-0000-00001D960000}"/>
    <cellStyle name="Normal 2 6 2 2 2 9" xfId="40645" xr:uid="{00000000-0005-0000-0000-00001E960000}"/>
    <cellStyle name="Normal 2 6 2 2 2_OATT calc" xfId="40646" xr:uid="{00000000-0005-0000-0000-00001F960000}"/>
    <cellStyle name="Normal 2 6 2 2 3" xfId="5831" xr:uid="{00000000-0005-0000-0000-000020960000}"/>
    <cellStyle name="Normal 2 6 2 2 3 2" xfId="40647" xr:uid="{00000000-0005-0000-0000-000021960000}"/>
    <cellStyle name="Normal 2 6 2 2 3 2 2" xfId="40648" xr:uid="{00000000-0005-0000-0000-000022960000}"/>
    <cellStyle name="Normal 2 6 2 2 3 2 3" xfId="40649" xr:uid="{00000000-0005-0000-0000-000023960000}"/>
    <cellStyle name="Normal 2 6 2 2 3 2_OATT calc" xfId="40650" xr:uid="{00000000-0005-0000-0000-000024960000}"/>
    <cellStyle name="Normal 2 6 2 2 3 3" xfId="40651" xr:uid="{00000000-0005-0000-0000-000025960000}"/>
    <cellStyle name="Normal 2 6 2 2 3 4" xfId="40652" xr:uid="{00000000-0005-0000-0000-000026960000}"/>
    <cellStyle name="Normal 2 6 2 2 3 5" xfId="40653" xr:uid="{00000000-0005-0000-0000-000027960000}"/>
    <cellStyle name="Normal 2 6 2 2 3_OATT calc" xfId="40654" xr:uid="{00000000-0005-0000-0000-000028960000}"/>
    <cellStyle name="Normal 2 6 2 2 4" xfId="40655" xr:uid="{00000000-0005-0000-0000-000029960000}"/>
    <cellStyle name="Normal 2 6 2 2 4 2" xfId="40656" xr:uid="{00000000-0005-0000-0000-00002A960000}"/>
    <cellStyle name="Normal 2 6 2 2 4 2 2" xfId="40657" xr:uid="{00000000-0005-0000-0000-00002B960000}"/>
    <cellStyle name="Normal 2 6 2 2 4 2 3" xfId="40658" xr:uid="{00000000-0005-0000-0000-00002C960000}"/>
    <cellStyle name="Normal 2 6 2 2 4 2_OATT calc" xfId="40659" xr:uid="{00000000-0005-0000-0000-00002D960000}"/>
    <cellStyle name="Normal 2 6 2 2 4 3" xfId="40660" xr:uid="{00000000-0005-0000-0000-00002E960000}"/>
    <cellStyle name="Normal 2 6 2 2 4 4" xfId="40661" xr:uid="{00000000-0005-0000-0000-00002F960000}"/>
    <cellStyle name="Normal 2 6 2 2 4_OATT calc" xfId="40662" xr:uid="{00000000-0005-0000-0000-000030960000}"/>
    <cellStyle name="Normal 2 6 2 2 5" xfId="40663" xr:uid="{00000000-0005-0000-0000-000031960000}"/>
    <cellStyle name="Normal 2 6 2 2 5 2" xfId="40664" xr:uid="{00000000-0005-0000-0000-000032960000}"/>
    <cellStyle name="Normal 2 6 2 2 5 3" xfId="40665" xr:uid="{00000000-0005-0000-0000-000033960000}"/>
    <cellStyle name="Normal 2 6 2 2 5_OATT calc" xfId="40666" xr:uid="{00000000-0005-0000-0000-000034960000}"/>
    <cellStyle name="Normal 2 6 2 2 6" xfId="40667" xr:uid="{00000000-0005-0000-0000-000035960000}"/>
    <cellStyle name="Normal 2 6 2 2 7" xfId="40668" xr:uid="{00000000-0005-0000-0000-000036960000}"/>
    <cellStyle name="Normal 2 6 2 2 8" xfId="40669" xr:uid="{00000000-0005-0000-0000-000037960000}"/>
    <cellStyle name="Normal 2 6 2 2 9" xfId="40670" xr:uid="{00000000-0005-0000-0000-000038960000}"/>
    <cellStyle name="Normal 2 6 2 2_OATT calc" xfId="40671" xr:uid="{00000000-0005-0000-0000-000039960000}"/>
    <cellStyle name="Normal 2 6 2 3" xfId="4454" xr:uid="{00000000-0005-0000-0000-00003A960000}"/>
    <cellStyle name="Normal 2 6 2 3 10" xfId="40672" xr:uid="{00000000-0005-0000-0000-00003B960000}"/>
    <cellStyle name="Normal 2 6 2 3 11" xfId="40673" xr:uid="{00000000-0005-0000-0000-00003C960000}"/>
    <cellStyle name="Normal 2 6 2 3 2" xfId="40674" xr:uid="{00000000-0005-0000-0000-00003D960000}"/>
    <cellStyle name="Normal 2 6 2 3 2 2" xfId="40675" xr:uid="{00000000-0005-0000-0000-00003E960000}"/>
    <cellStyle name="Normal 2 6 2 3 2 2 2" xfId="40676" xr:uid="{00000000-0005-0000-0000-00003F960000}"/>
    <cellStyle name="Normal 2 6 2 3 2 2 3" xfId="40677" xr:uid="{00000000-0005-0000-0000-000040960000}"/>
    <cellStyle name="Normal 2 6 2 3 2 2_OATT calc" xfId="40678" xr:uid="{00000000-0005-0000-0000-000041960000}"/>
    <cellStyle name="Normal 2 6 2 3 2 3" xfId="40679" xr:uid="{00000000-0005-0000-0000-000042960000}"/>
    <cellStyle name="Normal 2 6 2 3 2 4" xfId="40680" xr:uid="{00000000-0005-0000-0000-000043960000}"/>
    <cellStyle name="Normal 2 6 2 3 2 5" xfId="40681" xr:uid="{00000000-0005-0000-0000-000044960000}"/>
    <cellStyle name="Normal 2 6 2 3 2_OATT calc" xfId="40682" xr:uid="{00000000-0005-0000-0000-000045960000}"/>
    <cellStyle name="Normal 2 6 2 3 3" xfId="40683" xr:uid="{00000000-0005-0000-0000-000046960000}"/>
    <cellStyle name="Normal 2 6 2 3 3 2" xfId="40684" xr:uid="{00000000-0005-0000-0000-000047960000}"/>
    <cellStyle name="Normal 2 6 2 3 3 2 2" xfId="40685" xr:uid="{00000000-0005-0000-0000-000048960000}"/>
    <cellStyle name="Normal 2 6 2 3 3 2 3" xfId="40686" xr:uid="{00000000-0005-0000-0000-000049960000}"/>
    <cellStyle name="Normal 2 6 2 3 3 2_OATT calc" xfId="40687" xr:uid="{00000000-0005-0000-0000-00004A960000}"/>
    <cellStyle name="Normal 2 6 2 3 3 3" xfId="40688" xr:uid="{00000000-0005-0000-0000-00004B960000}"/>
    <cellStyle name="Normal 2 6 2 3 3 4" xfId="40689" xr:uid="{00000000-0005-0000-0000-00004C960000}"/>
    <cellStyle name="Normal 2 6 2 3 3_OATT calc" xfId="40690" xr:uid="{00000000-0005-0000-0000-00004D960000}"/>
    <cellStyle name="Normal 2 6 2 3 4" xfId="40691" xr:uid="{00000000-0005-0000-0000-00004E960000}"/>
    <cellStyle name="Normal 2 6 2 3 4 2" xfId="40692" xr:uid="{00000000-0005-0000-0000-00004F960000}"/>
    <cellStyle name="Normal 2 6 2 3 4 3" xfId="40693" xr:uid="{00000000-0005-0000-0000-000050960000}"/>
    <cellStyle name="Normal 2 6 2 3 4_OATT calc" xfId="40694" xr:uid="{00000000-0005-0000-0000-000051960000}"/>
    <cellStyle name="Normal 2 6 2 3 5" xfId="40695" xr:uid="{00000000-0005-0000-0000-000052960000}"/>
    <cellStyle name="Normal 2 6 2 3 6" xfId="40696" xr:uid="{00000000-0005-0000-0000-000053960000}"/>
    <cellStyle name="Normal 2 6 2 3 7" xfId="40697" xr:uid="{00000000-0005-0000-0000-000054960000}"/>
    <cellStyle name="Normal 2 6 2 3 8" xfId="40698" xr:uid="{00000000-0005-0000-0000-000055960000}"/>
    <cellStyle name="Normal 2 6 2 3 9" xfId="40699" xr:uid="{00000000-0005-0000-0000-000056960000}"/>
    <cellStyle name="Normal 2 6 2 3_OATT calc" xfId="40700" xr:uid="{00000000-0005-0000-0000-000057960000}"/>
    <cellStyle name="Normal 2 6 2 4" xfId="5354" xr:uid="{00000000-0005-0000-0000-000058960000}"/>
    <cellStyle name="Normal 2 6 2 4 2" xfId="40701" xr:uid="{00000000-0005-0000-0000-000059960000}"/>
    <cellStyle name="Normal 2 6 2 4 2 2" xfId="40702" xr:uid="{00000000-0005-0000-0000-00005A960000}"/>
    <cellStyle name="Normal 2 6 2 4 2 3" xfId="40703" xr:uid="{00000000-0005-0000-0000-00005B960000}"/>
    <cellStyle name="Normal 2 6 2 4 2_OATT calc" xfId="40704" xr:uid="{00000000-0005-0000-0000-00005C960000}"/>
    <cellStyle name="Normal 2 6 2 4 3" xfId="40705" xr:uid="{00000000-0005-0000-0000-00005D960000}"/>
    <cellStyle name="Normal 2 6 2 4 4" xfId="40706" xr:uid="{00000000-0005-0000-0000-00005E960000}"/>
    <cellStyle name="Normal 2 6 2 4 5" xfId="40707" xr:uid="{00000000-0005-0000-0000-00005F960000}"/>
    <cellStyle name="Normal 2 6 2 4_OATT calc" xfId="40708" xr:uid="{00000000-0005-0000-0000-000060960000}"/>
    <cellStyle name="Normal 2 6 2 5" xfId="3183" xr:uid="{00000000-0005-0000-0000-000061960000}"/>
    <cellStyle name="Normal 2 6 2 5 2" xfId="40709" xr:uid="{00000000-0005-0000-0000-000062960000}"/>
    <cellStyle name="Normal 2 6 2 5 2 2" xfId="40710" xr:uid="{00000000-0005-0000-0000-000063960000}"/>
    <cellStyle name="Normal 2 6 2 5 2 3" xfId="40711" xr:uid="{00000000-0005-0000-0000-000064960000}"/>
    <cellStyle name="Normal 2 6 2 5 2_OATT calc" xfId="40712" xr:uid="{00000000-0005-0000-0000-000065960000}"/>
    <cellStyle name="Normal 2 6 2 5 3" xfId="40713" xr:uid="{00000000-0005-0000-0000-000066960000}"/>
    <cellStyle name="Normal 2 6 2 5 4" xfId="40714" xr:uid="{00000000-0005-0000-0000-000067960000}"/>
    <cellStyle name="Normal 2 6 2 5_OATT calc" xfId="40715" xr:uid="{00000000-0005-0000-0000-000068960000}"/>
    <cellStyle name="Normal 2 6 2 6" xfId="40716" xr:uid="{00000000-0005-0000-0000-000069960000}"/>
    <cellStyle name="Normal 2 6 2 6 2" xfId="40717" xr:uid="{00000000-0005-0000-0000-00006A960000}"/>
    <cellStyle name="Normal 2 6 2 6 3" xfId="40718" xr:uid="{00000000-0005-0000-0000-00006B960000}"/>
    <cellStyle name="Normal 2 6 2 6_OATT calc" xfId="40719" xr:uid="{00000000-0005-0000-0000-00006C960000}"/>
    <cellStyle name="Normal 2 6 2 7" xfId="40720" xr:uid="{00000000-0005-0000-0000-00006D960000}"/>
    <cellStyle name="Normal 2 6 2 8" xfId="40721" xr:uid="{00000000-0005-0000-0000-00006E960000}"/>
    <cellStyle name="Normal 2 6 2 9" xfId="40722" xr:uid="{00000000-0005-0000-0000-00006F960000}"/>
    <cellStyle name="Normal 2 6 2_OATT calc" xfId="40723" xr:uid="{00000000-0005-0000-0000-000070960000}"/>
    <cellStyle name="Normal 2 6 3" xfId="3322" xr:uid="{00000000-0005-0000-0000-000071960000}"/>
    <cellStyle name="Normal 2 6 3 10" xfId="40724" xr:uid="{00000000-0005-0000-0000-000072960000}"/>
    <cellStyle name="Normal 2 6 3 11" xfId="40725" xr:uid="{00000000-0005-0000-0000-000073960000}"/>
    <cellStyle name="Normal 2 6 3 12" xfId="40726" xr:uid="{00000000-0005-0000-0000-000074960000}"/>
    <cellStyle name="Normal 2 6 3 2" xfId="3904" xr:uid="{00000000-0005-0000-0000-000075960000}"/>
    <cellStyle name="Normal 2 6 3 2 10" xfId="40727" xr:uid="{00000000-0005-0000-0000-000076960000}"/>
    <cellStyle name="Normal 2 6 3 2 11" xfId="40728" xr:uid="{00000000-0005-0000-0000-000077960000}"/>
    <cellStyle name="Normal 2 6 3 2 2" xfId="5005" xr:uid="{00000000-0005-0000-0000-000078960000}"/>
    <cellStyle name="Normal 2 6 3 2 2 10" xfId="40729" xr:uid="{00000000-0005-0000-0000-000079960000}"/>
    <cellStyle name="Normal 2 6 3 2 2 11" xfId="40730" xr:uid="{00000000-0005-0000-0000-00007A960000}"/>
    <cellStyle name="Normal 2 6 3 2 2 2" xfId="40731" xr:uid="{00000000-0005-0000-0000-00007B960000}"/>
    <cellStyle name="Normal 2 6 3 2 2 2 2" xfId="40732" xr:uid="{00000000-0005-0000-0000-00007C960000}"/>
    <cellStyle name="Normal 2 6 3 2 2 2 2 2" xfId="40733" xr:uid="{00000000-0005-0000-0000-00007D960000}"/>
    <cellStyle name="Normal 2 6 3 2 2 2 2 3" xfId="40734" xr:uid="{00000000-0005-0000-0000-00007E960000}"/>
    <cellStyle name="Normal 2 6 3 2 2 2 2_OATT calc" xfId="40735" xr:uid="{00000000-0005-0000-0000-00007F960000}"/>
    <cellStyle name="Normal 2 6 3 2 2 2 3" xfId="40736" xr:uid="{00000000-0005-0000-0000-000080960000}"/>
    <cellStyle name="Normal 2 6 3 2 2 2 4" xfId="40737" xr:uid="{00000000-0005-0000-0000-000081960000}"/>
    <cellStyle name="Normal 2 6 3 2 2 2 5" xfId="40738" xr:uid="{00000000-0005-0000-0000-000082960000}"/>
    <cellStyle name="Normal 2 6 3 2 2 2_OATT calc" xfId="40739" xr:uid="{00000000-0005-0000-0000-000083960000}"/>
    <cellStyle name="Normal 2 6 3 2 2 3" xfId="40740" xr:uid="{00000000-0005-0000-0000-000084960000}"/>
    <cellStyle name="Normal 2 6 3 2 2 3 2" xfId="40741" xr:uid="{00000000-0005-0000-0000-000085960000}"/>
    <cellStyle name="Normal 2 6 3 2 2 3 2 2" xfId="40742" xr:uid="{00000000-0005-0000-0000-000086960000}"/>
    <cellStyle name="Normal 2 6 3 2 2 3 2 3" xfId="40743" xr:uid="{00000000-0005-0000-0000-000087960000}"/>
    <cellStyle name="Normal 2 6 3 2 2 3 2_OATT calc" xfId="40744" xr:uid="{00000000-0005-0000-0000-000088960000}"/>
    <cellStyle name="Normal 2 6 3 2 2 3 3" xfId="40745" xr:uid="{00000000-0005-0000-0000-000089960000}"/>
    <cellStyle name="Normal 2 6 3 2 2 3 4" xfId="40746" xr:uid="{00000000-0005-0000-0000-00008A960000}"/>
    <cellStyle name="Normal 2 6 3 2 2 3_OATT calc" xfId="40747" xr:uid="{00000000-0005-0000-0000-00008B960000}"/>
    <cellStyle name="Normal 2 6 3 2 2 4" xfId="40748" xr:uid="{00000000-0005-0000-0000-00008C960000}"/>
    <cellStyle name="Normal 2 6 3 2 2 4 2" xfId="40749" xr:uid="{00000000-0005-0000-0000-00008D960000}"/>
    <cellStyle name="Normal 2 6 3 2 2 4 3" xfId="40750" xr:uid="{00000000-0005-0000-0000-00008E960000}"/>
    <cellStyle name="Normal 2 6 3 2 2 4_OATT calc" xfId="40751" xr:uid="{00000000-0005-0000-0000-00008F960000}"/>
    <cellStyle name="Normal 2 6 3 2 2 5" xfId="40752" xr:uid="{00000000-0005-0000-0000-000090960000}"/>
    <cellStyle name="Normal 2 6 3 2 2 6" xfId="40753" xr:uid="{00000000-0005-0000-0000-000091960000}"/>
    <cellStyle name="Normal 2 6 3 2 2 7" xfId="40754" xr:uid="{00000000-0005-0000-0000-000092960000}"/>
    <cellStyle name="Normal 2 6 3 2 2 8" xfId="40755" xr:uid="{00000000-0005-0000-0000-000093960000}"/>
    <cellStyle name="Normal 2 6 3 2 2 9" xfId="40756" xr:uid="{00000000-0005-0000-0000-000094960000}"/>
    <cellStyle name="Normal 2 6 3 2 2_OATT calc" xfId="40757" xr:uid="{00000000-0005-0000-0000-000095960000}"/>
    <cellStyle name="Normal 2 6 3 2 3" xfId="5960" xr:uid="{00000000-0005-0000-0000-000096960000}"/>
    <cellStyle name="Normal 2 6 3 2 3 2" xfId="40758" xr:uid="{00000000-0005-0000-0000-000097960000}"/>
    <cellStyle name="Normal 2 6 3 2 3 2 2" xfId="40759" xr:uid="{00000000-0005-0000-0000-000098960000}"/>
    <cellStyle name="Normal 2 6 3 2 3 2 3" xfId="40760" xr:uid="{00000000-0005-0000-0000-000099960000}"/>
    <cellStyle name="Normal 2 6 3 2 3 2_OATT calc" xfId="40761" xr:uid="{00000000-0005-0000-0000-00009A960000}"/>
    <cellStyle name="Normal 2 6 3 2 3 3" xfId="40762" xr:uid="{00000000-0005-0000-0000-00009B960000}"/>
    <cellStyle name="Normal 2 6 3 2 3 4" xfId="40763" xr:uid="{00000000-0005-0000-0000-00009C960000}"/>
    <cellStyle name="Normal 2 6 3 2 3 5" xfId="40764" xr:uid="{00000000-0005-0000-0000-00009D960000}"/>
    <cellStyle name="Normal 2 6 3 2 3_OATT calc" xfId="40765" xr:uid="{00000000-0005-0000-0000-00009E960000}"/>
    <cellStyle name="Normal 2 6 3 2 4" xfId="40766" xr:uid="{00000000-0005-0000-0000-00009F960000}"/>
    <cellStyle name="Normal 2 6 3 2 4 2" xfId="40767" xr:uid="{00000000-0005-0000-0000-0000A0960000}"/>
    <cellStyle name="Normal 2 6 3 2 4 2 2" xfId="40768" xr:uid="{00000000-0005-0000-0000-0000A1960000}"/>
    <cellStyle name="Normal 2 6 3 2 4 2 3" xfId="40769" xr:uid="{00000000-0005-0000-0000-0000A2960000}"/>
    <cellStyle name="Normal 2 6 3 2 4 2_OATT calc" xfId="40770" xr:uid="{00000000-0005-0000-0000-0000A3960000}"/>
    <cellStyle name="Normal 2 6 3 2 4 3" xfId="40771" xr:uid="{00000000-0005-0000-0000-0000A4960000}"/>
    <cellStyle name="Normal 2 6 3 2 4 4" xfId="40772" xr:uid="{00000000-0005-0000-0000-0000A5960000}"/>
    <cellStyle name="Normal 2 6 3 2 4_OATT calc" xfId="40773" xr:uid="{00000000-0005-0000-0000-0000A6960000}"/>
    <cellStyle name="Normal 2 6 3 2 5" xfId="40774" xr:uid="{00000000-0005-0000-0000-0000A7960000}"/>
    <cellStyle name="Normal 2 6 3 2 5 2" xfId="40775" xr:uid="{00000000-0005-0000-0000-0000A8960000}"/>
    <cellStyle name="Normal 2 6 3 2 5 3" xfId="40776" xr:uid="{00000000-0005-0000-0000-0000A9960000}"/>
    <cellStyle name="Normal 2 6 3 2 5_OATT calc" xfId="40777" xr:uid="{00000000-0005-0000-0000-0000AA960000}"/>
    <cellStyle name="Normal 2 6 3 2 6" xfId="40778" xr:uid="{00000000-0005-0000-0000-0000AB960000}"/>
    <cellStyle name="Normal 2 6 3 2 7" xfId="40779" xr:uid="{00000000-0005-0000-0000-0000AC960000}"/>
    <cellStyle name="Normal 2 6 3 2 8" xfId="40780" xr:uid="{00000000-0005-0000-0000-0000AD960000}"/>
    <cellStyle name="Normal 2 6 3 2 9" xfId="40781" xr:uid="{00000000-0005-0000-0000-0000AE960000}"/>
    <cellStyle name="Normal 2 6 3 2_OATT calc" xfId="40782" xr:uid="{00000000-0005-0000-0000-0000AF960000}"/>
    <cellStyle name="Normal 2 6 3 3" xfId="4587" xr:uid="{00000000-0005-0000-0000-0000B0960000}"/>
    <cellStyle name="Normal 2 6 3 3 10" xfId="40783" xr:uid="{00000000-0005-0000-0000-0000B1960000}"/>
    <cellStyle name="Normal 2 6 3 3 11" xfId="40784" xr:uid="{00000000-0005-0000-0000-0000B2960000}"/>
    <cellStyle name="Normal 2 6 3 3 2" xfId="40785" xr:uid="{00000000-0005-0000-0000-0000B3960000}"/>
    <cellStyle name="Normal 2 6 3 3 2 2" xfId="40786" xr:uid="{00000000-0005-0000-0000-0000B4960000}"/>
    <cellStyle name="Normal 2 6 3 3 2 2 2" xfId="40787" xr:uid="{00000000-0005-0000-0000-0000B5960000}"/>
    <cellStyle name="Normal 2 6 3 3 2 2 3" xfId="40788" xr:uid="{00000000-0005-0000-0000-0000B6960000}"/>
    <cellStyle name="Normal 2 6 3 3 2 2_OATT calc" xfId="40789" xr:uid="{00000000-0005-0000-0000-0000B7960000}"/>
    <cellStyle name="Normal 2 6 3 3 2 3" xfId="40790" xr:uid="{00000000-0005-0000-0000-0000B8960000}"/>
    <cellStyle name="Normal 2 6 3 3 2 4" xfId="40791" xr:uid="{00000000-0005-0000-0000-0000B9960000}"/>
    <cellStyle name="Normal 2 6 3 3 2 5" xfId="40792" xr:uid="{00000000-0005-0000-0000-0000BA960000}"/>
    <cellStyle name="Normal 2 6 3 3 2_OATT calc" xfId="40793" xr:uid="{00000000-0005-0000-0000-0000BB960000}"/>
    <cellStyle name="Normal 2 6 3 3 3" xfId="40794" xr:uid="{00000000-0005-0000-0000-0000BC960000}"/>
    <cellStyle name="Normal 2 6 3 3 3 2" xfId="40795" xr:uid="{00000000-0005-0000-0000-0000BD960000}"/>
    <cellStyle name="Normal 2 6 3 3 3 2 2" xfId="40796" xr:uid="{00000000-0005-0000-0000-0000BE960000}"/>
    <cellStyle name="Normal 2 6 3 3 3 2 3" xfId="40797" xr:uid="{00000000-0005-0000-0000-0000BF960000}"/>
    <cellStyle name="Normal 2 6 3 3 3 2_OATT calc" xfId="40798" xr:uid="{00000000-0005-0000-0000-0000C0960000}"/>
    <cellStyle name="Normal 2 6 3 3 3 3" xfId="40799" xr:uid="{00000000-0005-0000-0000-0000C1960000}"/>
    <cellStyle name="Normal 2 6 3 3 3 4" xfId="40800" xr:uid="{00000000-0005-0000-0000-0000C2960000}"/>
    <cellStyle name="Normal 2 6 3 3 3_OATT calc" xfId="40801" xr:uid="{00000000-0005-0000-0000-0000C3960000}"/>
    <cellStyle name="Normal 2 6 3 3 4" xfId="40802" xr:uid="{00000000-0005-0000-0000-0000C4960000}"/>
    <cellStyle name="Normal 2 6 3 3 4 2" xfId="40803" xr:uid="{00000000-0005-0000-0000-0000C5960000}"/>
    <cellStyle name="Normal 2 6 3 3 4 3" xfId="40804" xr:uid="{00000000-0005-0000-0000-0000C6960000}"/>
    <cellStyle name="Normal 2 6 3 3 4_OATT calc" xfId="40805" xr:uid="{00000000-0005-0000-0000-0000C7960000}"/>
    <cellStyle name="Normal 2 6 3 3 5" xfId="40806" xr:uid="{00000000-0005-0000-0000-0000C8960000}"/>
    <cellStyle name="Normal 2 6 3 3 6" xfId="40807" xr:uid="{00000000-0005-0000-0000-0000C9960000}"/>
    <cellStyle name="Normal 2 6 3 3 7" xfId="40808" xr:uid="{00000000-0005-0000-0000-0000CA960000}"/>
    <cellStyle name="Normal 2 6 3 3 8" xfId="40809" xr:uid="{00000000-0005-0000-0000-0000CB960000}"/>
    <cellStyle name="Normal 2 6 3 3 9" xfId="40810" xr:uid="{00000000-0005-0000-0000-0000CC960000}"/>
    <cellStyle name="Normal 2 6 3 3_OATT calc" xfId="40811" xr:uid="{00000000-0005-0000-0000-0000CD960000}"/>
    <cellStyle name="Normal 2 6 3 4" xfId="5487" xr:uid="{00000000-0005-0000-0000-0000CE960000}"/>
    <cellStyle name="Normal 2 6 3 4 2" xfId="40812" xr:uid="{00000000-0005-0000-0000-0000CF960000}"/>
    <cellStyle name="Normal 2 6 3 4 2 2" xfId="40813" xr:uid="{00000000-0005-0000-0000-0000D0960000}"/>
    <cellStyle name="Normal 2 6 3 4 2 3" xfId="40814" xr:uid="{00000000-0005-0000-0000-0000D1960000}"/>
    <cellStyle name="Normal 2 6 3 4 2_OATT calc" xfId="40815" xr:uid="{00000000-0005-0000-0000-0000D2960000}"/>
    <cellStyle name="Normal 2 6 3 4 3" xfId="40816" xr:uid="{00000000-0005-0000-0000-0000D3960000}"/>
    <cellStyle name="Normal 2 6 3 4 4" xfId="40817" xr:uid="{00000000-0005-0000-0000-0000D4960000}"/>
    <cellStyle name="Normal 2 6 3 4 5" xfId="40818" xr:uid="{00000000-0005-0000-0000-0000D5960000}"/>
    <cellStyle name="Normal 2 6 3 4_OATT calc" xfId="40819" xr:uid="{00000000-0005-0000-0000-0000D6960000}"/>
    <cellStyle name="Normal 2 6 3 5" xfId="40820" xr:uid="{00000000-0005-0000-0000-0000D7960000}"/>
    <cellStyle name="Normal 2 6 3 5 2" xfId="40821" xr:uid="{00000000-0005-0000-0000-0000D8960000}"/>
    <cellStyle name="Normal 2 6 3 5 2 2" xfId="40822" xr:uid="{00000000-0005-0000-0000-0000D9960000}"/>
    <cellStyle name="Normal 2 6 3 5 2 3" xfId="40823" xr:uid="{00000000-0005-0000-0000-0000DA960000}"/>
    <cellStyle name="Normal 2 6 3 5 2_OATT calc" xfId="40824" xr:uid="{00000000-0005-0000-0000-0000DB960000}"/>
    <cellStyle name="Normal 2 6 3 5 3" xfId="40825" xr:uid="{00000000-0005-0000-0000-0000DC960000}"/>
    <cellStyle name="Normal 2 6 3 5 4" xfId="40826" xr:uid="{00000000-0005-0000-0000-0000DD960000}"/>
    <cellStyle name="Normal 2 6 3 5_OATT calc" xfId="40827" xr:uid="{00000000-0005-0000-0000-0000DE960000}"/>
    <cellStyle name="Normal 2 6 3 6" xfId="40828" xr:uid="{00000000-0005-0000-0000-0000DF960000}"/>
    <cellStyle name="Normal 2 6 3 6 2" xfId="40829" xr:uid="{00000000-0005-0000-0000-0000E0960000}"/>
    <cellStyle name="Normal 2 6 3 6 3" xfId="40830" xr:uid="{00000000-0005-0000-0000-0000E1960000}"/>
    <cellStyle name="Normal 2 6 3 6_OATT calc" xfId="40831" xr:uid="{00000000-0005-0000-0000-0000E2960000}"/>
    <cellStyle name="Normal 2 6 3 7" xfId="40832" xr:uid="{00000000-0005-0000-0000-0000E3960000}"/>
    <cellStyle name="Normal 2 6 3 8" xfId="40833" xr:uid="{00000000-0005-0000-0000-0000E4960000}"/>
    <cellStyle name="Normal 2 6 3 9" xfId="40834" xr:uid="{00000000-0005-0000-0000-0000E5960000}"/>
    <cellStyle name="Normal 2 6 3_OATT calc" xfId="40835" xr:uid="{00000000-0005-0000-0000-0000E6960000}"/>
    <cellStyle name="Normal 2 6 4" xfId="3634" xr:uid="{00000000-0005-0000-0000-0000E7960000}"/>
    <cellStyle name="Normal 2 6 4 10" xfId="40836" xr:uid="{00000000-0005-0000-0000-0000E8960000}"/>
    <cellStyle name="Normal 2 6 4 11" xfId="40837" xr:uid="{00000000-0005-0000-0000-0000E9960000}"/>
    <cellStyle name="Normal 2 6 4 2" xfId="4735" xr:uid="{00000000-0005-0000-0000-0000EA960000}"/>
    <cellStyle name="Normal 2 6 4 2 10" xfId="40838" xr:uid="{00000000-0005-0000-0000-0000EB960000}"/>
    <cellStyle name="Normal 2 6 4 2 11" xfId="40839" xr:uid="{00000000-0005-0000-0000-0000EC960000}"/>
    <cellStyle name="Normal 2 6 4 2 2" xfId="40840" xr:uid="{00000000-0005-0000-0000-0000ED960000}"/>
    <cellStyle name="Normal 2 6 4 2 2 2" xfId="40841" xr:uid="{00000000-0005-0000-0000-0000EE960000}"/>
    <cellStyle name="Normal 2 6 4 2 2 2 2" xfId="40842" xr:uid="{00000000-0005-0000-0000-0000EF960000}"/>
    <cellStyle name="Normal 2 6 4 2 2 2 3" xfId="40843" xr:uid="{00000000-0005-0000-0000-0000F0960000}"/>
    <cellStyle name="Normal 2 6 4 2 2 2_OATT calc" xfId="40844" xr:uid="{00000000-0005-0000-0000-0000F1960000}"/>
    <cellStyle name="Normal 2 6 4 2 2 3" xfId="40845" xr:uid="{00000000-0005-0000-0000-0000F2960000}"/>
    <cellStyle name="Normal 2 6 4 2 2 4" xfId="40846" xr:uid="{00000000-0005-0000-0000-0000F3960000}"/>
    <cellStyle name="Normal 2 6 4 2 2 5" xfId="40847" xr:uid="{00000000-0005-0000-0000-0000F4960000}"/>
    <cellStyle name="Normal 2 6 4 2 2_OATT calc" xfId="40848" xr:uid="{00000000-0005-0000-0000-0000F5960000}"/>
    <cellStyle name="Normal 2 6 4 2 3" xfId="40849" xr:uid="{00000000-0005-0000-0000-0000F6960000}"/>
    <cellStyle name="Normal 2 6 4 2 3 2" xfId="40850" xr:uid="{00000000-0005-0000-0000-0000F7960000}"/>
    <cellStyle name="Normal 2 6 4 2 3 2 2" xfId="40851" xr:uid="{00000000-0005-0000-0000-0000F8960000}"/>
    <cellStyle name="Normal 2 6 4 2 3 2 3" xfId="40852" xr:uid="{00000000-0005-0000-0000-0000F9960000}"/>
    <cellStyle name="Normal 2 6 4 2 3 2_OATT calc" xfId="40853" xr:uid="{00000000-0005-0000-0000-0000FA960000}"/>
    <cellStyle name="Normal 2 6 4 2 3 3" xfId="40854" xr:uid="{00000000-0005-0000-0000-0000FB960000}"/>
    <cellStyle name="Normal 2 6 4 2 3 4" xfId="40855" xr:uid="{00000000-0005-0000-0000-0000FC960000}"/>
    <cellStyle name="Normal 2 6 4 2 3_OATT calc" xfId="40856" xr:uid="{00000000-0005-0000-0000-0000FD960000}"/>
    <cellStyle name="Normal 2 6 4 2 4" xfId="40857" xr:uid="{00000000-0005-0000-0000-0000FE960000}"/>
    <cellStyle name="Normal 2 6 4 2 4 2" xfId="40858" xr:uid="{00000000-0005-0000-0000-0000FF960000}"/>
    <cellStyle name="Normal 2 6 4 2 4 3" xfId="40859" xr:uid="{00000000-0005-0000-0000-000000970000}"/>
    <cellStyle name="Normal 2 6 4 2 4_OATT calc" xfId="40860" xr:uid="{00000000-0005-0000-0000-000001970000}"/>
    <cellStyle name="Normal 2 6 4 2 5" xfId="40861" xr:uid="{00000000-0005-0000-0000-000002970000}"/>
    <cellStyle name="Normal 2 6 4 2 6" xfId="40862" xr:uid="{00000000-0005-0000-0000-000003970000}"/>
    <cellStyle name="Normal 2 6 4 2 7" xfId="40863" xr:uid="{00000000-0005-0000-0000-000004970000}"/>
    <cellStyle name="Normal 2 6 4 2 8" xfId="40864" xr:uid="{00000000-0005-0000-0000-000005970000}"/>
    <cellStyle name="Normal 2 6 4 2 9" xfId="40865" xr:uid="{00000000-0005-0000-0000-000006970000}"/>
    <cellStyle name="Normal 2 6 4 2_OATT calc" xfId="40866" xr:uid="{00000000-0005-0000-0000-000007970000}"/>
    <cellStyle name="Normal 2 6 4 3" xfId="5696" xr:uid="{00000000-0005-0000-0000-000008970000}"/>
    <cellStyle name="Normal 2 6 4 3 2" xfId="40867" xr:uid="{00000000-0005-0000-0000-000009970000}"/>
    <cellStyle name="Normal 2 6 4 3 2 2" xfId="40868" xr:uid="{00000000-0005-0000-0000-00000A970000}"/>
    <cellStyle name="Normal 2 6 4 3 2 3" xfId="40869" xr:uid="{00000000-0005-0000-0000-00000B970000}"/>
    <cellStyle name="Normal 2 6 4 3 2_OATT calc" xfId="40870" xr:uid="{00000000-0005-0000-0000-00000C970000}"/>
    <cellStyle name="Normal 2 6 4 3 3" xfId="40871" xr:uid="{00000000-0005-0000-0000-00000D970000}"/>
    <cellStyle name="Normal 2 6 4 3 4" xfId="40872" xr:uid="{00000000-0005-0000-0000-00000E970000}"/>
    <cellStyle name="Normal 2 6 4 3 5" xfId="40873" xr:uid="{00000000-0005-0000-0000-00000F970000}"/>
    <cellStyle name="Normal 2 6 4 3_OATT calc" xfId="40874" xr:uid="{00000000-0005-0000-0000-000010970000}"/>
    <cellStyle name="Normal 2 6 4 4" xfId="40875" xr:uid="{00000000-0005-0000-0000-000011970000}"/>
    <cellStyle name="Normal 2 6 4 4 2" xfId="40876" xr:uid="{00000000-0005-0000-0000-000012970000}"/>
    <cellStyle name="Normal 2 6 4 4 2 2" xfId="40877" xr:uid="{00000000-0005-0000-0000-000013970000}"/>
    <cellStyle name="Normal 2 6 4 4 2 3" xfId="40878" xr:uid="{00000000-0005-0000-0000-000014970000}"/>
    <cellStyle name="Normal 2 6 4 4 2_OATT calc" xfId="40879" xr:uid="{00000000-0005-0000-0000-000015970000}"/>
    <cellStyle name="Normal 2 6 4 4 3" xfId="40880" xr:uid="{00000000-0005-0000-0000-000016970000}"/>
    <cellStyle name="Normal 2 6 4 4 4" xfId="40881" xr:uid="{00000000-0005-0000-0000-000017970000}"/>
    <cellStyle name="Normal 2 6 4 4_OATT calc" xfId="40882" xr:uid="{00000000-0005-0000-0000-000018970000}"/>
    <cellStyle name="Normal 2 6 4 5" xfId="40883" xr:uid="{00000000-0005-0000-0000-000019970000}"/>
    <cellStyle name="Normal 2 6 4 5 2" xfId="40884" xr:uid="{00000000-0005-0000-0000-00001A970000}"/>
    <cellStyle name="Normal 2 6 4 5 3" xfId="40885" xr:uid="{00000000-0005-0000-0000-00001B970000}"/>
    <cellStyle name="Normal 2 6 4 5_OATT calc" xfId="40886" xr:uid="{00000000-0005-0000-0000-00001C970000}"/>
    <cellStyle name="Normal 2 6 4 6" xfId="40887" xr:uid="{00000000-0005-0000-0000-00001D970000}"/>
    <cellStyle name="Normal 2 6 4 7" xfId="40888" xr:uid="{00000000-0005-0000-0000-00001E970000}"/>
    <cellStyle name="Normal 2 6 4 8" xfId="40889" xr:uid="{00000000-0005-0000-0000-00001F970000}"/>
    <cellStyle name="Normal 2 6 4 9" xfId="40890" xr:uid="{00000000-0005-0000-0000-000020970000}"/>
    <cellStyle name="Normal 2 6 4_OATT calc" xfId="40891" xr:uid="{00000000-0005-0000-0000-000021970000}"/>
    <cellStyle name="Normal 2 6 5" xfId="4317" xr:uid="{00000000-0005-0000-0000-000022970000}"/>
    <cellStyle name="Normal 2 6 5 10" xfId="40892" xr:uid="{00000000-0005-0000-0000-000023970000}"/>
    <cellStyle name="Normal 2 6 5 11" xfId="40893" xr:uid="{00000000-0005-0000-0000-000024970000}"/>
    <cellStyle name="Normal 2 6 5 2" xfId="40894" xr:uid="{00000000-0005-0000-0000-000025970000}"/>
    <cellStyle name="Normal 2 6 5 2 2" xfId="40895" xr:uid="{00000000-0005-0000-0000-000026970000}"/>
    <cellStyle name="Normal 2 6 5 2 2 2" xfId="40896" xr:uid="{00000000-0005-0000-0000-000027970000}"/>
    <cellStyle name="Normal 2 6 5 2 2 3" xfId="40897" xr:uid="{00000000-0005-0000-0000-000028970000}"/>
    <cellStyle name="Normal 2 6 5 2 2_OATT calc" xfId="40898" xr:uid="{00000000-0005-0000-0000-000029970000}"/>
    <cellStyle name="Normal 2 6 5 2 3" xfId="40899" xr:uid="{00000000-0005-0000-0000-00002A970000}"/>
    <cellStyle name="Normal 2 6 5 2 4" xfId="40900" xr:uid="{00000000-0005-0000-0000-00002B970000}"/>
    <cellStyle name="Normal 2 6 5 2 5" xfId="40901" xr:uid="{00000000-0005-0000-0000-00002C970000}"/>
    <cellStyle name="Normal 2 6 5 2_OATT calc" xfId="40902" xr:uid="{00000000-0005-0000-0000-00002D970000}"/>
    <cellStyle name="Normal 2 6 5 3" xfId="40903" xr:uid="{00000000-0005-0000-0000-00002E970000}"/>
    <cellStyle name="Normal 2 6 5 3 2" xfId="40904" xr:uid="{00000000-0005-0000-0000-00002F970000}"/>
    <cellStyle name="Normal 2 6 5 3 2 2" xfId="40905" xr:uid="{00000000-0005-0000-0000-000030970000}"/>
    <cellStyle name="Normal 2 6 5 3 2 3" xfId="40906" xr:uid="{00000000-0005-0000-0000-000031970000}"/>
    <cellStyle name="Normal 2 6 5 3 2_OATT calc" xfId="40907" xr:uid="{00000000-0005-0000-0000-000032970000}"/>
    <cellStyle name="Normal 2 6 5 3 3" xfId="40908" xr:uid="{00000000-0005-0000-0000-000033970000}"/>
    <cellStyle name="Normal 2 6 5 3 4" xfId="40909" xr:uid="{00000000-0005-0000-0000-000034970000}"/>
    <cellStyle name="Normal 2 6 5 3_OATT calc" xfId="40910" xr:uid="{00000000-0005-0000-0000-000035970000}"/>
    <cellStyle name="Normal 2 6 5 4" xfId="40911" xr:uid="{00000000-0005-0000-0000-000036970000}"/>
    <cellStyle name="Normal 2 6 5 4 2" xfId="40912" xr:uid="{00000000-0005-0000-0000-000037970000}"/>
    <cellStyle name="Normal 2 6 5 4 3" xfId="40913" xr:uid="{00000000-0005-0000-0000-000038970000}"/>
    <cellStyle name="Normal 2 6 5 4_OATT calc" xfId="40914" xr:uid="{00000000-0005-0000-0000-000039970000}"/>
    <cellStyle name="Normal 2 6 5 5" xfId="40915" xr:uid="{00000000-0005-0000-0000-00003A970000}"/>
    <cellStyle name="Normal 2 6 5 6" xfId="40916" xr:uid="{00000000-0005-0000-0000-00003B970000}"/>
    <cellStyle name="Normal 2 6 5 7" xfId="40917" xr:uid="{00000000-0005-0000-0000-00003C970000}"/>
    <cellStyle name="Normal 2 6 5 8" xfId="40918" xr:uid="{00000000-0005-0000-0000-00003D970000}"/>
    <cellStyle name="Normal 2 6 5 9" xfId="40919" xr:uid="{00000000-0005-0000-0000-00003E970000}"/>
    <cellStyle name="Normal 2 6 5_OATT calc" xfId="40920" xr:uid="{00000000-0005-0000-0000-00003F970000}"/>
    <cellStyle name="Normal 2 6 6" xfId="5217" xr:uid="{00000000-0005-0000-0000-000040970000}"/>
    <cellStyle name="Normal 2 6 6 2" xfId="40921" xr:uid="{00000000-0005-0000-0000-000041970000}"/>
    <cellStyle name="Normal 2 6 6 2 2" xfId="40922" xr:uid="{00000000-0005-0000-0000-000042970000}"/>
    <cellStyle name="Normal 2 6 6 2 3" xfId="40923" xr:uid="{00000000-0005-0000-0000-000043970000}"/>
    <cellStyle name="Normal 2 6 6 2_OATT calc" xfId="40924" xr:uid="{00000000-0005-0000-0000-000044970000}"/>
    <cellStyle name="Normal 2 6 6 3" xfId="40925" xr:uid="{00000000-0005-0000-0000-000045970000}"/>
    <cellStyle name="Normal 2 6 6 4" xfId="40926" xr:uid="{00000000-0005-0000-0000-000046970000}"/>
    <cellStyle name="Normal 2 6 6 5" xfId="40927" xr:uid="{00000000-0005-0000-0000-000047970000}"/>
    <cellStyle name="Normal 2 6 6_OATT calc" xfId="40928" xr:uid="{00000000-0005-0000-0000-000048970000}"/>
    <cellStyle name="Normal 2 6 7" xfId="3045" xr:uid="{00000000-0005-0000-0000-000049970000}"/>
    <cellStyle name="Normal 2 6 7 2" xfId="40929" xr:uid="{00000000-0005-0000-0000-00004A970000}"/>
    <cellStyle name="Normal 2 6 7 2 2" xfId="40930" xr:uid="{00000000-0005-0000-0000-00004B970000}"/>
    <cellStyle name="Normal 2 6 7 2 3" xfId="40931" xr:uid="{00000000-0005-0000-0000-00004C970000}"/>
    <cellStyle name="Normal 2 6 7 2_OATT calc" xfId="40932" xr:uid="{00000000-0005-0000-0000-00004D970000}"/>
    <cellStyle name="Normal 2 6 7 3" xfId="40933" xr:uid="{00000000-0005-0000-0000-00004E970000}"/>
    <cellStyle name="Normal 2 6 7 4" xfId="40934" xr:uid="{00000000-0005-0000-0000-00004F970000}"/>
    <cellStyle name="Normal 2 6 7_OATT calc" xfId="40935" xr:uid="{00000000-0005-0000-0000-000050970000}"/>
    <cellStyle name="Normal 2 6 8" xfId="40936" xr:uid="{00000000-0005-0000-0000-000051970000}"/>
    <cellStyle name="Normal 2 6 8 2" xfId="40937" xr:uid="{00000000-0005-0000-0000-000052970000}"/>
    <cellStyle name="Normal 2 6 8 2 2" xfId="40938" xr:uid="{00000000-0005-0000-0000-000053970000}"/>
    <cellStyle name="Normal 2 6 8 2 3" xfId="40939" xr:uid="{00000000-0005-0000-0000-000054970000}"/>
    <cellStyle name="Normal 2 6 8 2_OATT calc" xfId="40940" xr:uid="{00000000-0005-0000-0000-000055970000}"/>
    <cellStyle name="Normal 2 6 8 3" xfId="40941" xr:uid="{00000000-0005-0000-0000-000056970000}"/>
    <cellStyle name="Normal 2 6 8 4" xfId="40942" xr:uid="{00000000-0005-0000-0000-000057970000}"/>
    <cellStyle name="Normal 2 6 8_OATT calc" xfId="40943" xr:uid="{00000000-0005-0000-0000-000058970000}"/>
    <cellStyle name="Normal 2 6 9" xfId="40944" xr:uid="{00000000-0005-0000-0000-000059970000}"/>
    <cellStyle name="Normal 2 6 9 2" xfId="40945" xr:uid="{00000000-0005-0000-0000-00005A970000}"/>
    <cellStyle name="Normal 2 6 9 3" xfId="40946" xr:uid="{00000000-0005-0000-0000-00005B970000}"/>
    <cellStyle name="Normal 2 6 9_OATT calc" xfId="40947" xr:uid="{00000000-0005-0000-0000-00005C970000}"/>
    <cellStyle name="Normal 2 6_OATT calc" xfId="40948" xr:uid="{00000000-0005-0000-0000-00005D970000}"/>
    <cellStyle name="Normal 2 7" xfId="1609" xr:uid="{00000000-0005-0000-0000-00005E970000}"/>
    <cellStyle name="Normal 2 7 10" xfId="40949" xr:uid="{00000000-0005-0000-0000-00005F970000}"/>
    <cellStyle name="Normal 2 7 11" xfId="40950" xr:uid="{00000000-0005-0000-0000-000060970000}"/>
    <cellStyle name="Normal 2 7 12" xfId="40951" xr:uid="{00000000-0005-0000-0000-000061970000}"/>
    <cellStyle name="Normal 2 7 13" xfId="40952" xr:uid="{00000000-0005-0000-0000-000062970000}"/>
    <cellStyle name="Normal 2 7 14" xfId="40953" xr:uid="{00000000-0005-0000-0000-000063970000}"/>
    <cellStyle name="Normal 2 7 15" xfId="40954" xr:uid="{00000000-0005-0000-0000-000064970000}"/>
    <cellStyle name="Normal 2 7 2" xfId="3206" xr:uid="{00000000-0005-0000-0000-000065970000}"/>
    <cellStyle name="Normal 2 7 2 10" xfId="40955" xr:uid="{00000000-0005-0000-0000-000066970000}"/>
    <cellStyle name="Normal 2 7 2 11" xfId="40956" xr:uid="{00000000-0005-0000-0000-000067970000}"/>
    <cellStyle name="Normal 2 7 2 12" xfId="40957" xr:uid="{00000000-0005-0000-0000-000068970000}"/>
    <cellStyle name="Normal 2 7 2 2" xfId="3790" xr:uid="{00000000-0005-0000-0000-000069970000}"/>
    <cellStyle name="Normal 2 7 2 2 10" xfId="40958" xr:uid="{00000000-0005-0000-0000-00006A970000}"/>
    <cellStyle name="Normal 2 7 2 2 11" xfId="40959" xr:uid="{00000000-0005-0000-0000-00006B970000}"/>
    <cellStyle name="Normal 2 7 2 2 2" xfId="4891" xr:uid="{00000000-0005-0000-0000-00006C970000}"/>
    <cellStyle name="Normal 2 7 2 2 2 10" xfId="40960" xr:uid="{00000000-0005-0000-0000-00006D970000}"/>
    <cellStyle name="Normal 2 7 2 2 2 11" xfId="40961" xr:uid="{00000000-0005-0000-0000-00006E970000}"/>
    <cellStyle name="Normal 2 7 2 2 2 2" xfId="40962" xr:uid="{00000000-0005-0000-0000-00006F970000}"/>
    <cellStyle name="Normal 2 7 2 2 2 2 2" xfId="40963" xr:uid="{00000000-0005-0000-0000-000070970000}"/>
    <cellStyle name="Normal 2 7 2 2 2 2 2 2" xfId="40964" xr:uid="{00000000-0005-0000-0000-000071970000}"/>
    <cellStyle name="Normal 2 7 2 2 2 2 2 3" xfId="40965" xr:uid="{00000000-0005-0000-0000-000072970000}"/>
    <cellStyle name="Normal 2 7 2 2 2 2 2_OATT calc" xfId="40966" xr:uid="{00000000-0005-0000-0000-000073970000}"/>
    <cellStyle name="Normal 2 7 2 2 2 2 3" xfId="40967" xr:uid="{00000000-0005-0000-0000-000074970000}"/>
    <cellStyle name="Normal 2 7 2 2 2 2 4" xfId="40968" xr:uid="{00000000-0005-0000-0000-000075970000}"/>
    <cellStyle name="Normal 2 7 2 2 2 2 5" xfId="40969" xr:uid="{00000000-0005-0000-0000-000076970000}"/>
    <cellStyle name="Normal 2 7 2 2 2 2_OATT calc" xfId="40970" xr:uid="{00000000-0005-0000-0000-000077970000}"/>
    <cellStyle name="Normal 2 7 2 2 2 3" xfId="40971" xr:uid="{00000000-0005-0000-0000-000078970000}"/>
    <cellStyle name="Normal 2 7 2 2 2 3 2" xfId="40972" xr:uid="{00000000-0005-0000-0000-000079970000}"/>
    <cellStyle name="Normal 2 7 2 2 2 3 2 2" xfId="40973" xr:uid="{00000000-0005-0000-0000-00007A970000}"/>
    <cellStyle name="Normal 2 7 2 2 2 3 2 3" xfId="40974" xr:uid="{00000000-0005-0000-0000-00007B970000}"/>
    <cellStyle name="Normal 2 7 2 2 2 3 2_OATT calc" xfId="40975" xr:uid="{00000000-0005-0000-0000-00007C970000}"/>
    <cellStyle name="Normal 2 7 2 2 2 3 3" xfId="40976" xr:uid="{00000000-0005-0000-0000-00007D970000}"/>
    <cellStyle name="Normal 2 7 2 2 2 3 4" xfId="40977" xr:uid="{00000000-0005-0000-0000-00007E970000}"/>
    <cellStyle name="Normal 2 7 2 2 2 3_OATT calc" xfId="40978" xr:uid="{00000000-0005-0000-0000-00007F970000}"/>
    <cellStyle name="Normal 2 7 2 2 2 4" xfId="40979" xr:uid="{00000000-0005-0000-0000-000080970000}"/>
    <cellStyle name="Normal 2 7 2 2 2 4 2" xfId="40980" xr:uid="{00000000-0005-0000-0000-000081970000}"/>
    <cellStyle name="Normal 2 7 2 2 2 4 3" xfId="40981" xr:uid="{00000000-0005-0000-0000-000082970000}"/>
    <cellStyle name="Normal 2 7 2 2 2 4_OATT calc" xfId="40982" xr:uid="{00000000-0005-0000-0000-000083970000}"/>
    <cellStyle name="Normal 2 7 2 2 2 5" xfId="40983" xr:uid="{00000000-0005-0000-0000-000084970000}"/>
    <cellStyle name="Normal 2 7 2 2 2 6" xfId="40984" xr:uid="{00000000-0005-0000-0000-000085970000}"/>
    <cellStyle name="Normal 2 7 2 2 2 7" xfId="40985" xr:uid="{00000000-0005-0000-0000-000086970000}"/>
    <cellStyle name="Normal 2 7 2 2 2 8" xfId="40986" xr:uid="{00000000-0005-0000-0000-000087970000}"/>
    <cellStyle name="Normal 2 7 2 2 2 9" xfId="40987" xr:uid="{00000000-0005-0000-0000-000088970000}"/>
    <cellStyle name="Normal 2 7 2 2 2_OATT calc" xfId="40988" xr:uid="{00000000-0005-0000-0000-000089970000}"/>
    <cellStyle name="Normal 2 7 2 2 3" xfId="5848" xr:uid="{00000000-0005-0000-0000-00008A970000}"/>
    <cellStyle name="Normal 2 7 2 2 3 2" xfId="40989" xr:uid="{00000000-0005-0000-0000-00008B970000}"/>
    <cellStyle name="Normal 2 7 2 2 3 2 2" xfId="40990" xr:uid="{00000000-0005-0000-0000-00008C970000}"/>
    <cellStyle name="Normal 2 7 2 2 3 2 3" xfId="40991" xr:uid="{00000000-0005-0000-0000-00008D970000}"/>
    <cellStyle name="Normal 2 7 2 2 3 2_OATT calc" xfId="40992" xr:uid="{00000000-0005-0000-0000-00008E970000}"/>
    <cellStyle name="Normal 2 7 2 2 3 3" xfId="40993" xr:uid="{00000000-0005-0000-0000-00008F970000}"/>
    <cellStyle name="Normal 2 7 2 2 3 4" xfId="40994" xr:uid="{00000000-0005-0000-0000-000090970000}"/>
    <cellStyle name="Normal 2 7 2 2 3 5" xfId="40995" xr:uid="{00000000-0005-0000-0000-000091970000}"/>
    <cellStyle name="Normal 2 7 2 2 3_OATT calc" xfId="40996" xr:uid="{00000000-0005-0000-0000-000092970000}"/>
    <cellStyle name="Normal 2 7 2 2 4" xfId="40997" xr:uid="{00000000-0005-0000-0000-000093970000}"/>
    <cellStyle name="Normal 2 7 2 2 4 2" xfId="40998" xr:uid="{00000000-0005-0000-0000-000094970000}"/>
    <cellStyle name="Normal 2 7 2 2 4 2 2" xfId="40999" xr:uid="{00000000-0005-0000-0000-000095970000}"/>
    <cellStyle name="Normal 2 7 2 2 4 2 3" xfId="41000" xr:uid="{00000000-0005-0000-0000-000096970000}"/>
    <cellStyle name="Normal 2 7 2 2 4 2_OATT calc" xfId="41001" xr:uid="{00000000-0005-0000-0000-000097970000}"/>
    <cellStyle name="Normal 2 7 2 2 4 3" xfId="41002" xr:uid="{00000000-0005-0000-0000-000098970000}"/>
    <cellStyle name="Normal 2 7 2 2 4 4" xfId="41003" xr:uid="{00000000-0005-0000-0000-000099970000}"/>
    <cellStyle name="Normal 2 7 2 2 4_OATT calc" xfId="41004" xr:uid="{00000000-0005-0000-0000-00009A970000}"/>
    <cellStyle name="Normal 2 7 2 2 5" xfId="41005" xr:uid="{00000000-0005-0000-0000-00009B970000}"/>
    <cellStyle name="Normal 2 7 2 2 5 2" xfId="41006" xr:uid="{00000000-0005-0000-0000-00009C970000}"/>
    <cellStyle name="Normal 2 7 2 2 5 3" xfId="41007" xr:uid="{00000000-0005-0000-0000-00009D970000}"/>
    <cellStyle name="Normal 2 7 2 2 5_OATT calc" xfId="41008" xr:uid="{00000000-0005-0000-0000-00009E970000}"/>
    <cellStyle name="Normal 2 7 2 2 6" xfId="41009" xr:uid="{00000000-0005-0000-0000-00009F970000}"/>
    <cellStyle name="Normal 2 7 2 2 7" xfId="41010" xr:uid="{00000000-0005-0000-0000-0000A0970000}"/>
    <cellStyle name="Normal 2 7 2 2 8" xfId="41011" xr:uid="{00000000-0005-0000-0000-0000A1970000}"/>
    <cellStyle name="Normal 2 7 2 2 9" xfId="41012" xr:uid="{00000000-0005-0000-0000-0000A2970000}"/>
    <cellStyle name="Normal 2 7 2 2_OATT calc" xfId="41013" xr:uid="{00000000-0005-0000-0000-0000A3970000}"/>
    <cellStyle name="Normal 2 7 2 3" xfId="4473" xr:uid="{00000000-0005-0000-0000-0000A4970000}"/>
    <cellStyle name="Normal 2 7 2 3 10" xfId="41014" xr:uid="{00000000-0005-0000-0000-0000A5970000}"/>
    <cellStyle name="Normal 2 7 2 3 11" xfId="41015" xr:uid="{00000000-0005-0000-0000-0000A6970000}"/>
    <cellStyle name="Normal 2 7 2 3 2" xfId="41016" xr:uid="{00000000-0005-0000-0000-0000A7970000}"/>
    <cellStyle name="Normal 2 7 2 3 2 2" xfId="41017" xr:uid="{00000000-0005-0000-0000-0000A8970000}"/>
    <cellStyle name="Normal 2 7 2 3 2 2 2" xfId="41018" xr:uid="{00000000-0005-0000-0000-0000A9970000}"/>
    <cellStyle name="Normal 2 7 2 3 2 2 3" xfId="41019" xr:uid="{00000000-0005-0000-0000-0000AA970000}"/>
    <cellStyle name="Normal 2 7 2 3 2 2_OATT calc" xfId="41020" xr:uid="{00000000-0005-0000-0000-0000AB970000}"/>
    <cellStyle name="Normal 2 7 2 3 2 3" xfId="41021" xr:uid="{00000000-0005-0000-0000-0000AC970000}"/>
    <cellStyle name="Normal 2 7 2 3 2 4" xfId="41022" xr:uid="{00000000-0005-0000-0000-0000AD970000}"/>
    <cellStyle name="Normal 2 7 2 3 2 5" xfId="41023" xr:uid="{00000000-0005-0000-0000-0000AE970000}"/>
    <cellStyle name="Normal 2 7 2 3 2_OATT calc" xfId="41024" xr:uid="{00000000-0005-0000-0000-0000AF970000}"/>
    <cellStyle name="Normal 2 7 2 3 3" xfId="41025" xr:uid="{00000000-0005-0000-0000-0000B0970000}"/>
    <cellStyle name="Normal 2 7 2 3 3 2" xfId="41026" xr:uid="{00000000-0005-0000-0000-0000B1970000}"/>
    <cellStyle name="Normal 2 7 2 3 3 2 2" xfId="41027" xr:uid="{00000000-0005-0000-0000-0000B2970000}"/>
    <cellStyle name="Normal 2 7 2 3 3 2 3" xfId="41028" xr:uid="{00000000-0005-0000-0000-0000B3970000}"/>
    <cellStyle name="Normal 2 7 2 3 3 2_OATT calc" xfId="41029" xr:uid="{00000000-0005-0000-0000-0000B4970000}"/>
    <cellStyle name="Normal 2 7 2 3 3 3" xfId="41030" xr:uid="{00000000-0005-0000-0000-0000B5970000}"/>
    <cellStyle name="Normal 2 7 2 3 3 4" xfId="41031" xr:uid="{00000000-0005-0000-0000-0000B6970000}"/>
    <cellStyle name="Normal 2 7 2 3 3_OATT calc" xfId="41032" xr:uid="{00000000-0005-0000-0000-0000B7970000}"/>
    <cellStyle name="Normal 2 7 2 3 4" xfId="41033" xr:uid="{00000000-0005-0000-0000-0000B8970000}"/>
    <cellStyle name="Normal 2 7 2 3 4 2" xfId="41034" xr:uid="{00000000-0005-0000-0000-0000B9970000}"/>
    <cellStyle name="Normal 2 7 2 3 4 3" xfId="41035" xr:uid="{00000000-0005-0000-0000-0000BA970000}"/>
    <cellStyle name="Normal 2 7 2 3 4_OATT calc" xfId="41036" xr:uid="{00000000-0005-0000-0000-0000BB970000}"/>
    <cellStyle name="Normal 2 7 2 3 5" xfId="41037" xr:uid="{00000000-0005-0000-0000-0000BC970000}"/>
    <cellStyle name="Normal 2 7 2 3 6" xfId="41038" xr:uid="{00000000-0005-0000-0000-0000BD970000}"/>
    <cellStyle name="Normal 2 7 2 3 7" xfId="41039" xr:uid="{00000000-0005-0000-0000-0000BE970000}"/>
    <cellStyle name="Normal 2 7 2 3 8" xfId="41040" xr:uid="{00000000-0005-0000-0000-0000BF970000}"/>
    <cellStyle name="Normal 2 7 2 3 9" xfId="41041" xr:uid="{00000000-0005-0000-0000-0000C0970000}"/>
    <cellStyle name="Normal 2 7 2 3_OATT calc" xfId="41042" xr:uid="{00000000-0005-0000-0000-0000C1970000}"/>
    <cellStyle name="Normal 2 7 2 4" xfId="5373" xr:uid="{00000000-0005-0000-0000-0000C2970000}"/>
    <cellStyle name="Normal 2 7 2 4 2" xfId="41043" xr:uid="{00000000-0005-0000-0000-0000C3970000}"/>
    <cellStyle name="Normal 2 7 2 4 2 2" xfId="41044" xr:uid="{00000000-0005-0000-0000-0000C4970000}"/>
    <cellStyle name="Normal 2 7 2 4 2 3" xfId="41045" xr:uid="{00000000-0005-0000-0000-0000C5970000}"/>
    <cellStyle name="Normal 2 7 2 4 2_OATT calc" xfId="41046" xr:uid="{00000000-0005-0000-0000-0000C6970000}"/>
    <cellStyle name="Normal 2 7 2 4 3" xfId="41047" xr:uid="{00000000-0005-0000-0000-0000C7970000}"/>
    <cellStyle name="Normal 2 7 2 4 4" xfId="41048" xr:uid="{00000000-0005-0000-0000-0000C8970000}"/>
    <cellStyle name="Normal 2 7 2 4 5" xfId="41049" xr:uid="{00000000-0005-0000-0000-0000C9970000}"/>
    <cellStyle name="Normal 2 7 2 4_OATT calc" xfId="41050" xr:uid="{00000000-0005-0000-0000-0000CA970000}"/>
    <cellStyle name="Normal 2 7 2 5" xfId="41051" xr:uid="{00000000-0005-0000-0000-0000CB970000}"/>
    <cellStyle name="Normal 2 7 2 5 2" xfId="41052" xr:uid="{00000000-0005-0000-0000-0000CC970000}"/>
    <cellStyle name="Normal 2 7 2 5 2 2" xfId="41053" xr:uid="{00000000-0005-0000-0000-0000CD970000}"/>
    <cellStyle name="Normal 2 7 2 5 2 3" xfId="41054" xr:uid="{00000000-0005-0000-0000-0000CE970000}"/>
    <cellStyle name="Normal 2 7 2 5 2_OATT calc" xfId="41055" xr:uid="{00000000-0005-0000-0000-0000CF970000}"/>
    <cellStyle name="Normal 2 7 2 5 3" xfId="41056" xr:uid="{00000000-0005-0000-0000-0000D0970000}"/>
    <cellStyle name="Normal 2 7 2 5 4" xfId="41057" xr:uid="{00000000-0005-0000-0000-0000D1970000}"/>
    <cellStyle name="Normal 2 7 2 5_OATT calc" xfId="41058" xr:uid="{00000000-0005-0000-0000-0000D2970000}"/>
    <cellStyle name="Normal 2 7 2 6" xfId="41059" xr:uid="{00000000-0005-0000-0000-0000D3970000}"/>
    <cellStyle name="Normal 2 7 2 6 2" xfId="41060" xr:uid="{00000000-0005-0000-0000-0000D4970000}"/>
    <cellStyle name="Normal 2 7 2 6 3" xfId="41061" xr:uid="{00000000-0005-0000-0000-0000D5970000}"/>
    <cellStyle name="Normal 2 7 2 6_OATT calc" xfId="41062" xr:uid="{00000000-0005-0000-0000-0000D6970000}"/>
    <cellStyle name="Normal 2 7 2 7" xfId="41063" xr:uid="{00000000-0005-0000-0000-0000D7970000}"/>
    <cellStyle name="Normal 2 7 2 8" xfId="41064" xr:uid="{00000000-0005-0000-0000-0000D8970000}"/>
    <cellStyle name="Normal 2 7 2 9" xfId="41065" xr:uid="{00000000-0005-0000-0000-0000D9970000}"/>
    <cellStyle name="Normal 2 7 2_OATT calc" xfId="41066" xr:uid="{00000000-0005-0000-0000-0000DA970000}"/>
    <cellStyle name="Normal 2 7 3" xfId="3275" xr:uid="{00000000-0005-0000-0000-0000DB970000}"/>
    <cellStyle name="Normal 2 7 3 10" xfId="41067" xr:uid="{00000000-0005-0000-0000-0000DC970000}"/>
    <cellStyle name="Normal 2 7 3 11" xfId="41068" xr:uid="{00000000-0005-0000-0000-0000DD970000}"/>
    <cellStyle name="Normal 2 7 3 12" xfId="41069" xr:uid="{00000000-0005-0000-0000-0000DE970000}"/>
    <cellStyle name="Normal 2 7 3 2" xfId="3857" xr:uid="{00000000-0005-0000-0000-0000DF970000}"/>
    <cellStyle name="Normal 2 7 3 2 10" xfId="41070" xr:uid="{00000000-0005-0000-0000-0000E0970000}"/>
    <cellStyle name="Normal 2 7 3 2 11" xfId="41071" xr:uid="{00000000-0005-0000-0000-0000E1970000}"/>
    <cellStyle name="Normal 2 7 3 2 2" xfId="4957" xr:uid="{00000000-0005-0000-0000-0000E2970000}"/>
    <cellStyle name="Normal 2 7 3 2 2 10" xfId="41072" xr:uid="{00000000-0005-0000-0000-0000E3970000}"/>
    <cellStyle name="Normal 2 7 3 2 2 11" xfId="41073" xr:uid="{00000000-0005-0000-0000-0000E4970000}"/>
    <cellStyle name="Normal 2 7 3 2 2 2" xfId="41074" xr:uid="{00000000-0005-0000-0000-0000E5970000}"/>
    <cellStyle name="Normal 2 7 3 2 2 2 2" xfId="41075" xr:uid="{00000000-0005-0000-0000-0000E6970000}"/>
    <cellStyle name="Normal 2 7 3 2 2 2 2 2" xfId="41076" xr:uid="{00000000-0005-0000-0000-0000E7970000}"/>
    <cellStyle name="Normal 2 7 3 2 2 2 2 3" xfId="41077" xr:uid="{00000000-0005-0000-0000-0000E8970000}"/>
    <cellStyle name="Normal 2 7 3 2 2 2 2_OATT calc" xfId="41078" xr:uid="{00000000-0005-0000-0000-0000E9970000}"/>
    <cellStyle name="Normal 2 7 3 2 2 2 3" xfId="41079" xr:uid="{00000000-0005-0000-0000-0000EA970000}"/>
    <cellStyle name="Normal 2 7 3 2 2 2 4" xfId="41080" xr:uid="{00000000-0005-0000-0000-0000EB970000}"/>
    <cellStyle name="Normal 2 7 3 2 2 2 5" xfId="41081" xr:uid="{00000000-0005-0000-0000-0000EC970000}"/>
    <cellStyle name="Normal 2 7 3 2 2 2_OATT calc" xfId="41082" xr:uid="{00000000-0005-0000-0000-0000ED970000}"/>
    <cellStyle name="Normal 2 7 3 2 2 3" xfId="41083" xr:uid="{00000000-0005-0000-0000-0000EE970000}"/>
    <cellStyle name="Normal 2 7 3 2 2 3 2" xfId="41084" xr:uid="{00000000-0005-0000-0000-0000EF970000}"/>
    <cellStyle name="Normal 2 7 3 2 2 3 2 2" xfId="41085" xr:uid="{00000000-0005-0000-0000-0000F0970000}"/>
    <cellStyle name="Normal 2 7 3 2 2 3 2 3" xfId="41086" xr:uid="{00000000-0005-0000-0000-0000F1970000}"/>
    <cellStyle name="Normal 2 7 3 2 2 3 2_OATT calc" xfId="41087" xr:uid="{00000000-0005-0000-0000-0000F2970000}"/>
    <cellStyle name="Normal 2 7 3 2 2 3 3" xfId="41088" xr:uid="{00000000-0005-0000-0000-0000F3970000}"/>
    <cellStyle name="Normal 2 7 3 2 2 3 4" xfId="41089" xr:uid="{00000000-0005-0000-0000-0000F4970000}"/>
    <cellStyle name="Normal 2 7 3 2 2 3_OATT calc" xfId="41090" xr:uid="{00000000-0005-0000-0000-0000F5970000}"/>
    <cellStyle name="Normal 2 7 3 2 2 4" xfId="41091" xr:uid="{00000000-0005-0000-0000-0000F6970000}"/>
    <cellStyle name="Normal 2 7 3 2 2 4 2" xfId="41092" xr:uid="{00000000-0005-0000-0000-0000F7970000}"/>
    <cellStyle name="Normal 2 7 3 2 2 4 3" xfId="41093" xr:uid="{00000000-0005-0000-0000-0000F8970000}"/>
    <cellStyle name="Normal 2 7 3 2 2 4_OATT calc" xfId="41094" xr:uid="{00000000-0005-0000-0000-0000F9970000}"/>
    <cellStyle name="Normal 2 7 3 2 2 5" xfId="41095" xr:uid="{00000000-0005-0000-0000-0000FA970000}"/>
    <cellStyle name="Normal 2 7 3 2 2 6" xfId="41096" xr:uid="{00000000-0005-0000-0000-0000FB970000}"/>
    <cellStyle name="Normal 2 7 3 2 2 7" xfId="41097" xr:uid="{00000000-0005-0000-0000-0000FC970000}"/>
    <cellStyle name="Normal 2 7 3 2 2 8" xfId="41098" xr:uid="{00000000-0005-0000-0000-0000FD970000}"/>
    <cellStyle name="Normal 2 7 3 2 2 9" xfId="41099" xr:uid="{00000000-0005-0000-0000-0000FE970000}"/>
    <cellStyle name="Normal 2 7 3 2 2_OATT calc" xfId="41100" xr:uid="{00000000-0005-0000-0000-0000FF970000}"/>
    <cellStyle name="Normal 2 7 3 2 3" xfId="5913" xr:uid="{00000000-0005-0000-0000-000000980000}"/>
    <cellStyle name="Normal 2 7 3 2 3 2" xfId="41101" xr:uid="{00000000-0005-0000-0000-000001980000}"/>
    <cellStyle name="Normal 2 7 3 2 3 2 2" xfId="41102" xr:uid="{00000000-0005-0000-0000-000002980000}"/>
    <cellStyle name="Normal 2 7 3 2 3 2 3" xfId="41103" xr:uid="{00000000-0005-0000-0000-000003980000}"/>
    <cellStyle name="Normal 2 7 3 2 3 2_OATT calc" xfId="41104" xr:uid="{00000000-0005-0000-0000-000004980000}"/>
    <cellStyle name="Normal 2 7 3 2 3 3" xfId="41105" xr:uid="{00000000-0005-0000-0000-000005980000}"/>
    <cellStyle name="Normal 2 7 3 2 3 4" xfId="41106" xr:uid="{00000000-0005-0000-0000-000006980000}"/>
    <cellStyle name="Normal 2 7 3 2 3 5" xfId="41107" xr:uid="{00000000-0005-0000-0000-000007980000}"/>
    <cellStyle name="Normal 2 7 3 2 3_OATT calc" xfId="41108" xr:uid="{00000000-0005-0000-0000-000008980000}"/>
    <cellStyle name="Normal 2 7 3 2 4" xfId="41109" xr:uid="{00000000-0005-0000-0000-000009980000}"/>
    <cellStyle name="Normal 2 7 3 2 4 2" xfId="41110" xr:uid="{00000000-0005-0000-0000-00000A980000}"/>
    <cellStyle name="Normal 2 7 3 2 4 2 2" xfId="41111" xr:uid="{00000000-0005-0000-0000-00000B980000}"/>
    <cellStyle name="Normal 2 7 3 2 4 2 3" xfId="41112" xr:uid="{00000000-0005-0000-0000-00000C980000}"/>
    <cellStyle name="Normal 2 7 3 2 4 2_OATT calc" xfId="41113" xr:uid="{00000000-0005-0000-0000-00000D980000}"/>
    <cellStyle name="Normal 2 7 3 2 4 3" xfId="41114" xr:uid="{00000000-0005-0000-0000-00000E980000}"/>
    <cellStyle name="Normal 2 7 3 2 4 4" xfId="41115" xr:uid="{00000000-0005-0000-0000-00000F980000}"/>
    <cellStyle name="Normal 2 7 3 2 4_OATT calc" xfId="41116" xr:uid="{00000000-0005-0000-0000-000010980000}"/>
    <cellStyle name="Normal 2 7 3 2 5" xfId="41117" xr:uid="{00000000-0005-0000-0000-000011980000}"/>
    <cellStyle name="Normal 2 7 3 2 5 2" xfId="41118" xr:uid="{00000000-0005-0000-0000-000012980000}"/>
    <cellStyle name="Normal 2 7 3 2 5 3" xfId="41119" xr:uid="{00000000-0005-0000-0000-000013980000}"/>
    <cellStyle name="Normal 2 7 3 2 5_OATT calc" xfId="41120" xr:uid="{00000000-0005-0000-0000-000014980000}"/>
    <cellStyle name="Normal 2 7 3 2 6" xfId="41121" xr:uid="{00000000-0005-0000-0000-000015980000}"/>
    <cellStyle name="Normal 2 7 3 2 7" xfId="41122" xr:uid="{00000000-0005-0000-0000-000016980000}"/>
    <cellStyle name="Normal 2 7 3 2 8" xfId="41123" xr:uid="{00000000-0005-0000-0000-000017980000}"/>
    <cellStyle name="Normal 2 7 3 2 9" xfId="41124" xr:uid="{00000000-0005-0000-0000-000018980000}"/>
    <cellStyle name="Normal 2 7 3 2_OATT calc" xfId="41125" xr:uid="{00000000-0005-0000-0000-000019980000}"/>
    <cellStyle name="Normal 2 7 3 3" xfId="4539" xr:uid="{00000000-0005-0000-0000-00001A980000}"/>
    <cellStyle name="Normal 2 7 3 3 10" xfId="41126" xr:uid="{00000000-0005-0000-0000-00001B980000}"/>
    <cellStyle name="Normal 2 7 3 3 11" xfId="41127" xr:uid="{00000000-0005-0000-0000-00001C980000}"/>
    <cellStyle name="Normal 2 7 3 3 2" xfId="41128" xr:uid="{00000000-0005-0000-0000-00001D980000}"/>
    <cellStyle name="Normal 2 7 3 3 2 2" xfId="41129" xr:uid="{00000000-0005-0000-0000-00001E980000}"/>
    <cellStyle name="Normal 2 7 3 3 2 2 2" xfId="41130" xr:uid="{00000000-0005-0000-0000-00001F980000}"/>
    <cellStyle name="Normal 2 7 3 3 2 2 3" xfId="41131" xr:uid="{00000000-0005-0000-0000-000020980000}"/>
    <cellStyle name="Normal 2 7 3 3 2 2_OATT calc" xfId="41132" xr:uid="{00000000-0005-0000-0000-000021980000}"/>
    <cellStyle name="Normal 2 7 3 3 2 3" xfId="41133" xr:uid="{00000000-0005-0000-0000-000022980000}"/>
    <cellStyle name="Normal 2 7 3 3 2 4" xfId="41134" xr:uid="{00000000-0005-0000-0000-000023980000}"/>
    <cellStyle name="Normal 2 7 3 3 2 5" xfId="41135" xr:uid="{00000000-0005-0000-0000-000024980000}"/>
    <cellStyle name="Normal 2 7 3 3 2_OATT calc" xfId="41136" xr:uid="{00000000-0005-0000-0000-000025980000}"/>
    <cellStyle name="Normal 2 7 3 3 3" xfId="41137" xr:uid="{00000000-0005-0000-0000-000026980000}"/>
    <cellStyle name="Normal 2 7 3 3 3 2" xfId="41138" xr:uid="{00000000-0005-0000-0000-000027980000}"/>
    <cellStyle name="Normal 2 7 3 3 3 2 2" xfId="41139" xr:uid="{00000000-0005-0000-0000-000028980000}"/>
    <cellStyle name="Normal 2 7 3 3 3 2 3" xfId="41140" xr:uid="{00000000-0005-0000-0000-000029980000}"/>
    <cellStyle name="Normal 2 7 3 3 3 2_OATT calc" xfId="41141" xr:uid="{00000000-0005-0000-0000-00002A980000}"/>
    <cellStyle name="Normal 2 7 3 3 3 3" xfId="41142" xr:uid="{00000000-0005-0000-0000-00002B980000}"/>
    <cellStyle name="Normal 2 7 3 3 3 4" xfId="41143" xr:uid="{00000000-0005-0000-0000-00002C980000}"/>
    <cellStyle name="Normal 2 7 3 3 3_OATT calc" xfId="41144" xr:uid="{00000000-0005-0000-0000-00002D980000}"/>
    <cellStyle name="Normal 2 7 3 3 4" xfId="41145" xr:uid="{00000000-0005-0000-0000-00002E980000}"/>
    <cellStyle name="Normal 2 7 3 3 4 2" xfId="41146" xr:uid="{00000000-0005-0000-0000-00002F980000}"/>
    <cellStyle name="Normal 2 7 3 3 4 3" xfId="41147" xr:uid="{00000000-0005-0000-0000-000030980000}"/>
    <cellStyle name="Normal 2 7 3 3 4_OATT calc" xfId="41148" xr:uid="{00000000-0005-0000-0000-000031980000}"/>
    <cellStyle name="Normal 2 7 3 3 5" xfId="41149" xr:uid="{00000000-0005-0000-0000-000032980000}"/>
    <cellStyle name="Normal 2 7 3 3 6" xfId="41150" xr:uid="{00000000-0005-0000-0000-000033980000}"/>
    <cellStyle name="Normal 2 7 3 3 7" xfId="41151" xr:uid="{00000000-0005-0000-0000-000034980000}"/>
    <cellStyle name="Normal 2 7 3 3 8" xfId="41152" xr:uid="{00000000-0005-0000-0000-000035980000}"/>
    <cellStyle name="Normal 2 7 3 3 9" xfId="41153" xr:uid="{00000000-0005-0000-0000-000036980000}"/>
    <cellStyle name="Normal 2 7 3 3_OATT calc" xfId="41154" xr:uid="{00000000-0005-0000-0000-000037980000}"/>
    <cellStyle name="Normal 2 7 3 4" xfId="5439" xr:uid="{00000000-0005-0000-0000-000038980000}"/>
    <cellStyle name="Normal 2 7 3 4 2" xfId="41155" xr:uid="{00000000-0005-0000-0000-000039980000}"/>
    <cellStyle name="Normal 2 7 3 4 2 2" xfId="41156" xr:uid="{00000000-0005-0000-0000-00003A980000}"/>
    <cellStyle name="Normal 2 7 3 4 2 3" xfId="41157" xr:uid="{00000000-0005-0000-0000-00003B980000}"/>
    <cellStyle name="Normal 2 7 3 4 2_OATT calc" xfId="41158" xr:uid="{00000000-0005-0000-0000-00003C980000}"/>
    <cellStyle name="Normal 2 7 3 4 3" xfId="41159" xr:uid="{00000000-0005-0000-0000-00003D980000}"/>
    <cellStyle name="Normal 2 7 3 4 4" xfId="41160" xr:uid="{00000000-0005-0000-0000-00003E980000}"/>
    <cellStyle name="Normal 2 7 3 4 5" xfId="41161" xr:uid="{00000000-0005-0000-0000-00003F980000}"/>
    <cellStyle name="Normal 2 7 3 4_OATT calc" xfId="41162" xr:uid="{00000000-0005-0000-0000-000040980000}"/>
    <cellStyle name="Normal 2 7 3 5" xfId="41163" xr:uid="{00000000-0005-0000-0000-000041980000}"/>
    <cellStyle name="Normal 2 7 3 5 2" xfId="41164" xr:uid="{00000000-0005-0000-0000-000042980000}"/>
    <cellStyle name="Normal 2 7 3 5 2 2" xfId="41165" xr:uid="{00000000-0005-0000-0000-000043980000}"/>
    <cellStyle name="Normal 2 7 3 5 2 3" xfId="41166" xr:uid="{00000000-0005-0000-0000-000044980000}"/>
    <cellStyle name="Normal 2 7 3 5 2_OATT calc" xfId="41167" xr:uid="{00000000-0005-0000-0000-000045980000}"/>
    <cellStyle name="Normal 2 7 3 5 3" xfId="41168" xr:uid="{00000000-0005-0000-0000-000046980000}"/>
    <cellStyle name="Normal 2 7 3 5 4" xfId="41169" xr:uid="{00000000-0005-0000-0000-000047980000}"/>
    <cellStyle name="Normal 2 7 3 5_OATT calc" xfId="41170" xr:uid="{00000000-0005-0000-0000-000048980000}"/>
    <cellStyle name="Normal 2 7 3 6" xfId="41171" xr:uid="{00000000-0005-0000-0000-000049980000}"/>
    <cellStyle name="Normal 2 7 3 6 2" xfId="41172" xr:uid="{00000000-0005-0000-0000-00004A980000}"/>
    <cellStyle name="Normal 2 7 3 6 3" xfId="41173" xr:uid="{00000000-0005-0000-0000-00004B980000}"/>
    <cellStyle name="Normal 2 7 3 6_OATT calc" xfId="41174" xr:uid="{00000000-0005-0000-0000-00004C980000}"/>
    <cellStyle name="Normal 2 7 3 7" xfId="41175" xr:uid="{00000000-0005-0000-0000-00004D980000}"/>
    <cellStyle name="Normal 2 7 3 8" xfId="41176" xr:uid="{00000000-0005-0000-0000-00004E980000}"/>
    <cellStyle name="Normal 2 7 3 9" xfId="41177" xr:uid="{00000000-0005-0000-0000-00004F980000}"/>
    <cellStyle name="Normal 2 7 3_OATT calc" xfId="41178" xr:uid="{00000000-0005-0000-0000-000050980000}"/>
    <cellStyle name="Normal 2 7 4" xfId="3591" xr:uid="{00000000-0005-0000-0000-000051980000}"/>
    <cellStyle name="Normal 2 7 4 10" xfId="41179" xr:uid="{00000000-0005-0000-0000-000052980000}"/>
    <cellStyle name="Normal 2 7 4 11" xfId="41180" xr:uid="{00000000-0005-0000-0000-000053980000}"/>
    <cellStyle name="Normal 2 7 4 2" xfId="4692" xr:uid="{00000000-0005-0000-0000-000054980000}"/>
    <cellStyle name="Normal 2 7 4 2 10" xfId="41181" xr:uid="{00000000-0005-0000-0000-000055980000}"/>
    <cellStyle name="Normal 2 7 4 2 11" xfId="41182" xr:uid="{00000000-0005-0000-0000-000056980000}"/>
    <cellStyle name="Normal 2 7 4 2 2" xfId="41183" xr:uid="{00000000-0005-0000-0000-000057980000}"/>
    <cellStyle name="Normal 2 7 4 2 2 2" xfId="41184" xr:uid="{00000000-0005-0000-0000-000058980000}"/>
    <cellStyle name="Normal 2 7 4 2 2 2 2" xfId="41185" xr:uid="{00000000-0005-0000-0000-000059980000}"/>
    <cellStyle name="Normal 2 7 4 2 2 2 3" xfId="41186" xr:uid="{00000000-0005-0000-0000-00005A980000}"/>
    <cellStyle name="Normal 2 7 4 2 2 2_OATT calc" xfId="41187" xr:uid="{00000000-0005-0000-0000-00005B980000}"/>
    <cellStyle name="Normal 2 7 4 2 2 3" xfId="41188" xr:uid="{00000000-0005-0000-0000-00005C980000}"/>
    <cellStyle name="Normal 2 7 4 2 2 4" xfId="41189" xr:uid="{00000000-0005-0000-0000-00005D980000}"/>
    <cellStyle name="Normal 2 7 4 2 2 5" xfId="41190" xr:uid="{00000000-0005-0000-0000-00005E980000}"/>
    <cellStyle name="Normal 2 7 4 2 2_OATT calc" xfId="41191" xr:uid="{00000000-0005-0000-0000-00005F980000}"/>
    <cellStyle name="Normal 2 7 4 2 3" xfId="41192" xr:uid="{00000000-0005-0000-0000-000060980000}"/>
    <cellStyle name="Normal 2 7 4 2 3 2" xfId="41193" xr:uid="{00000000-0005-0000-0000-000061980000}"/>
    <cellStyle name="Normal 2 7 4 2 3 2 2" xfId="41194" xr:uid="{00000000-0005-0000-0000-000062980000}"/>
    <cellStyle name="Normal 2 7 4 2 3 2 3" xfId="41195" xr:uid="{00000000-0005-0000-0000-000063980000}"/>
    <cellStyle name="Normal 2 7 4 2 3 2_OATT calc" xfId="41196" xr:uid="{00000000-0005-0000-0000-000064980000}"/>
    <cellStyle name="Normal 2 7 4 2 3 3" xfId="41197" xr:uid="{00000000-0005-0000-0000-000065980000}"/>
    <cellStyle name="Normal 2 7 4 2 3 4" xfId="41198" xr:uid="{00000000-0005-0000-0000-000066980000}"/>
    <cellStyle name="Normal 2 7 4 2 3_OATT calc" xfId="41199" xr:uid="{00000000-0005-0000-0000-000067980000}"/>
    <cellStyle name="Normal 2 7 4 2 4" xfId="41200" xr:uid="{00000000-0005-0000-0000-000068980000}"/>
    <cellStyle name="Normal 2 7 4 2 4 2" xfId="41201" xr:uid="{00000000-0005-0000-0000-000069980000}"/>
    <cellStyle name="Normal 2 7 4 2 4 3" xfId="41202" xr:uid="{00000000-0005-0000-0000-00006A980000}"/>
    <cellStyle name="Normal 2 7 4 2 4_OATT calc" xfId="41203" xr:uid="{00000000-0005-0000-0000-00006B980000}"/>
    <cellStyle name="Normal 2 7 4 2 5" xfId="41204" xr:uid="{00000000-0005-0000-0000-00006C980000}"/>
    <cellStyle name="Normal 2 7 4 2 6" xfId="41205" xr:uid="{00000000-0005-0000-0000-00006D980000}"/>
    <cellStyle name="Normal 2 7 4 2 7" xfId="41206" xr:uid="{00000000-0005-0000-0000-00006E980000}"/>
    <cellStyle name="Normal 2 7 4 2 8" xfId="41207" xr:uid="{00000000-0005-0000-0000-00006F980000}"/>
    <cellStyle name="Normal 2 7 4 2 9" xfId="41208" xr:uid="{00000000-0005-0000-0000-000070980000}"/>
    <cellStyle name="Normal 2 7 4 2_OATT calc" xfId="41209" xr:uid="{00000000-0005-0000-0000-000071980000}"/>
    <cellStyle name="Normal 2 7 4 3" xfId="5655" xr:uid="{00000000-0005-0000-0000-000072980000}"/>
    <cellStyle name="Normal 2 7 4 3 2" xfId="41210" xr:uid="{00000000-0005-0000-0000-000073980000}"/>
    <cellStyle name="Normal 2 7 4 3 2 2" xfId="41211" xr:uid="{00000000-0005-0000-0000-000074980000}"/>
    <cellStyle name="Normal 2 7 4 3 2 3" xfId="41212" xr:uid="{00000000-0005-0000-0000-000075980000}"/>
    <cellStyle name="Normal 2 7 4 3 2_OATT calc" xfId="41213" xr:uid="{00000000-0005-0000-0000-000076980000}"/>
    <cellStyle name="Normal 2 7 4 3 3" xfId="41214" xr:uid="{00000000-0005-0000-0000-000077980000}"/>
    <cellStyle name="Normal 2 7 4 3 4" xfId="41215" xr:uid="{00000000-0005-0000-0000-000078980000}"/>
    <cellStyle name="Normal 2 7 4 3 5" xfId="41216" xr:uid="{00000000-0005-0000-0000-000079980000}"/>
    <cellStyle name="Normal 2 7 4 3_OATT calc" xfId="41217" xr:uid="{00000000-0005-0000-0000-00007A980000}"/>
    <cellStyle name="Normal 2 7 4 4" xfId="41218" xr:uid="{00000000-0005-0000-0000-00007B980000}"/>
    <cellStyle name="Normal 2 7 4 4 2" xfId="41219" xr:uid="{00000000-0005-0000-0000-00007C980000}"/>
    <cellStyle name="Normal 2 7 4 4 2 2" xfId="41220" xr:uid="{00000000-0005-0000-0000-00007D980000}"/>
    <cellStyle name="Normal 2 7 4 4 2 3" xfId="41221" xr:uid="{00000000-0005-0000-0000-00007E980000}"/>
    <cellStyle name="Normal 2 7 4 4 2_OATT calc" xfId="41222" xr:uid="{00000000-0005-0000-0000-00007F980000}"/>
    <cellStyle name="Normal 2 7 4 4 3" xfId="41223" xr:uid="{00000000-0005-0000-0000-000080980000}"/>
    <cellStyle name="Normal 2 7 4 4 4" xfId="41224" xr:uid="{00000000-0005-0000-0000-000081980000}"/>
    <cellStyle name="Normal 2 7 4 4_OATT calc" xfId="41225" xr:uid="{00000000-0005-0000-0000-000082980000}"/>
    <cellStyle name="Normal 2 7 4 5" xfId="41226" xr:uid="{00000000-0005-0000-0000-000083980000}"/>
    <cellStyle name="Normal 2 7 4 5 2" xfId="41227" xr:uid="{00000000-0005-0000-0000-000084980000}"/>
    <cellStyle name="Normal 2 7 4 5 3" xfId="41228" xr:uid="{00000000-0005-0000-0000-000085980000}"/>
    <cellStyle name="Normal 2 7 4 5_OATT calc" xfId="41229" xr:uid="{00000000-0005-0000-0000-000086980000}"/>
    <cellStyle name="Normal 2 7 4 6" xfId="41230" xr:uid="{00000000-0005-0000-0000-000087980000}"/>
    <cellStyle name="Normal 2 7 4 7" xfId="41231" xr:uid="{00000000-0005-0000-0000-000088980000}"/>
    <cellStyle name="Normal 2 7 4 8" xfId="41232" xr:uid="{00000000-0005-0000-0000-000089980000}"/>
    <cellStyle name="Normal 2 7 4 9" xfId="41233" xr:uid="{00000000-0005-0000-0000-00008A980000}"/>
    <cellStyle name="Normal 2 7 4_OATT calc" xfId="41234" xr:uid="{00000000-0005-0000-0000-00008B980000}"/>
    <cellStyle name="Normal 2 7 5" xfId="4271" xr:uid="{00000000-0005-0000-0000-00008C980000}"/>
    <cellStyle name="Normal 2 7 5 10" xfId="41235" xr:uid="{00000000-0005-0000-0000-00008D980000}"/>
    <cellStyle name="Normal 2 7 5 11" xfId="41236" xr:uid="{00000000-0005-0000-0000-00008E980000}"/>
    <cellStyle name="Normal 2 7 5 2" xfId="41237" xr:uid="{00000000-0005-0000-0000-00008F980000}"/>
    <cellStyle name="Normal 2 7 5 2 2" xfId="41238" xr:uid="{00000000-0005-0000-0000-000090980000}"/>
    <cellStyle name="Normal 2 7 5 2 2 2" xfId="41239" xr:uid="{00000000-0005-0000-0000-000091980000}"/>
    <cellStyle name="Normal 2 7 5 2 2 3" xfId="41240" xr:uid="{00000000-0005-0000-0000-000092980000}"/>
    <cellStyle name="Normal 2 7 5 2 2_OATT calc" xfId="41241" xr:uid="{00000000-0005-0000-0000-000093980000}"/>
    <cellStyle name="Normal 2 7 5 2 3" xfId="41242" xr:uid="{00000000-0005-0000-0000-000094980000}"/>
    <cellStyle name="Normal 2 7 5 2 4" xfId="41243" xr:uid="{00000000-0005-0000-0000-000095980000}"/>
    <cellStyle name="Normal 2 7 5 2 5" xfId="41244" xr:uid="{00000000-0005-0000-0000-000096980000}"/>
    <cellStyle name="Normal 2 7 5 2_OATT calc" xfId="41245" xr:uid="{00000000-0005-0000-0000-000097980000}"/>
    <cellStyle name="Normal 2 7 5 3" xfId="41246" xr:uid="{00000000-0005-0000-0000-000098980000}"/>
    <cellStyle name="Normal 2 7 5 3 2" xfId="41247" xr:uid="{00000000-0005-0000-0000-000099980000}"/>
    <cellStyle name="Normal 2 7 5 3 2 2" xfId="41248" xr:uid="{00000000-0005-0000-0000-00009A980000}"/>
    <cellStyle name="Normal 2 7 5 3 2 3" xfId="41249" xr:uid="{00000000-0005-0000-0000-00009B980000}"/>
    <cellStyle name="Normal 2 7 5 3 2_OATT calc" xfId="41250" xr:uid="{00000000-0005-0000-0000-00009C980000}"/>
    <cellStyle name="Normal 2 7 5 3 3" xfId="41251" xr:uid="{00000000-0005-0000-0000-00009D980000}"/>
    <cellStyle name="Normal 2 7 5 3 4" xfId="41252" xr:uid="{00000000-0005-0000-0000-00009E980000}"/>
    <cellStyle name="Normal 2 7 5 3_OATT calc" xfId="41253" xr:uid="{00000000-0005-0000-0000-00009F980000}"/>
    <cellStyle name="Normal 2 7 5 4" xfId="41254" xr:uid="{00000000-0005-0000-0000-0000A0980000}"/>
    <cellStyle name="Normal 2 7 5 4 2" xfId="41255" xr:uid="{00000000-0005-0000-0000-0000A1980000}"/>
    <cellStyle name="Normal 2 7 5 4 3" xfId="41256" xr:uid="{00000000-0005-0000-0000-0000A2980000}"/>
    <cellStyle name="Normal 2 7 5 4_OATT calc" xfId="41257" xr:uid="{00000000-0005-0000-0000-0000A3980000}"/>
    <cellStyle name="Normal 2 7 5 5" xfId="41258" xr:uid="{00000000-0005-0000-0000-0000A4980000}"/>
    <cellStyle name="Normal 2 7 5 6" xfId="41259" xr:uid="{00000000-0005-0000-0000-0000A5980000}"/>
    <cellStyle name="Normal 2 7 5 7" xfId="41260" xr:uid="{00000000-0005-0000-0000-0000A6980000}"/>
    <cellStyle name="Normal 2 7 5 8" xfId="41261" xr:uid="{00000000-0005-0000-0000-0000A7980000}"/>
    <cellStyle name="Normal 2 7 5 9" xfId="41262" xr:uid="{00000000-0005-0000-0000-0000A8980000}"/>
    <cellStyle name="Normal 2 7 5_OATT calc" xfId="41263" xr:uid="{00000000-0005-0000-0000-0000A9980000}"/>
    <cellStyle name="Normal 2 7 6" xfId="5171" xr:uid="{00000000-0005-0000-0000-0000AA980000}"/>
    <cellStyle name="Normal 2 7 6 2" xfId="41264" xr:uid="{00000000-0005-0000-0000-0000AB980000}"/>
    <cellStyle name="Normal 2 7 6 2 2" xfId="41265" xr:uid="{00000000-0005-0000-0000-0000AC980000}"/>
    <cellStyle name="Normal 2 7 6 2 3" xfId="41266" xr:uid="{00000000-0005-0000-0000-0000AD980000}"/>
    <cellStyle name="Normal 2 7 6 2_OATT calc" xfId="41267" xr:uid="{00000000-0005-0000-0000-0000AE980000}"/>
    <cellStyle name="Normal 2 7 6 3" xfId="41268" xr:uid="{00000000-0005-0000-0000-0000AF980000}"/>
    <cellStyle name="Normal 2 7 6 4" xfId="41269" xr:uid="{00000000-0005-0000-0000-0000B0980000}"/>
    <cellStyle name="Normal 2 7 6 5" xfId="41270" xr:uid="{00000000-0005-0000-0000-0000B1980000}"/>
    <cellStyle name="Normal 2 7 6_OATT calc" xfId="41271" xr:uid="{00000000-0005-0000-0000-0000B2980000}"/>
    <cellStyle name="Normal 2 7 7" xfId="3005" xr:uid="{00000000-0005-0000-0000-0000B3980000}"/>
    <cellStyle name="Normal 2 7 7 2" xfId="41272" xr:uid="{00000000-0005-0000-0000-0000B4980000}"/>
    <cellStyle name="Normal 2 7 7 2 2" xfId="41273" xr:uid="{00000000-0005-0000-0000-0000B5980000}"/>
    <cellStyle name="Normal 2 7 7 2 3" xfId="41274" xr:uid="{00000000-0005-0000-0000-0000B6980000}"/>
    <cellStyle name="Normal 2 7 7 2_OATT calc" xfId="41275" xr:uid="{00000000-0005-0000-0000-0000B7980000}"/>
    <cellStyle name="Normal 2 7 7 3" xfId="41276" xr:uid="{00000000-0005-0000-0000-0000B8980000}"/>
    <cellStyle name="Normal 2 7 7 4" xfId="41277" xr:uid="{00000000-0005-0000-0000-0000B9980000}"/>
    <cellStyle name="Normal 2 7 7_OATT calc" xfId="41278" xr:uid="{00000000-0005-0000-0000-0000BA980000}"/>
    <cellStyle name="Normal 2 7 8" xfId="41279" xr:uid="{00000000-0005-0000-0000-0000BB980000}"/>
    <cellStyle name="Normal 2 7 8 2" xfId="41280" xr:uid="{00000000-0005-0000-0000-0000BC980000}"/>
    <cellStyle name="Normal 2 7 8 2 2" xfId="41281" xr:uid="{00000000-0005-0000-0000-0000BD980000}"/>
    <cellStyle name="Normal 2 7 8 2 3" xfId="41282" xr:uid="{00000000-0005-0000-0000-0000BE980000}"/>
    <cellStyle name="Normal 2 7 8 2_OATT calc" xfId="41283" xr:uid="{00000000-0005-0000-0000-0000BF980000}"/>
    <cellStyle name="Normal 2 7 8 3" xfId="41284" xr:uid="{00000000-0005-0000-0000-0000C0980000}"/>
    <cellStyle name="Normal 2 7 8 4" xfId="41285" xr:uid="{00000000-0005-0000-0000-0000C1980000}"/>
    <cellStyle name="Normal 2 7 8_OATT calc" xfId="41286" xr:uid="{00000000-0005-0000-0000-0000C2980000}"/>
    <cellStyle name="Normal 2 7 9" xfId="41287" xr:uid="{00000000-0005-0000-0000-0000C3980000}"/>
    <cellStyle name="Normal 2 7 9 2" xfId="41288" xr:uid="{00000000-0005-0000-0000-0000C4980000}"/>
    <cellStyle name="Normal 2 7 9 3" xfId="41289" xr:uid="{00000000-0005-0000-0000-0000C5980000}"/>
    <cellStyle name="Normal 2 7 9_OATT calc" xfId="41290" xr:uid="{00000000-0005-0000-0000-0000C6980000}"/>
    <cellStyle name="Normal 2 7_OATT calc" xfId="41291" xr:uid="{00000000-0005-0000-0000-0000C7980000}"/>
    <cellStyle name="Normal 2 8" xfId="3100" xr:uid="{00000000-0005-0000-0000-0000C8980000}"/>
    <cellStyle name="Normal 2 8 10" xfId="41292" xr:uid="{00000000-0005-0000-0000-0000C9980000}"/>
    <cellStyle name="Normal 2 8 11" xfId="41293" xr:uid="{00000000-0005-0000-0000-0000CA980000}"/>
    <cellStyle name="Normal 2 8 12" xfId="41294" xr:uid="{00000000-0005-0000-0000-0000CB980000}"/>
    <cellStyle name="Normal 2 8 2" xfId="3683" xr:uid="{00000000-0005-0000-0000-0000CC980000}"/>
    <cellStyle name="Normal 2 8 2 10" xfId="41295" xr:uid="{00000000-0005-0000-0000-0000CD980000}"/>
    <cellStyle name="Normal 2 8 2 11" xfId="41296" xr:uid="{00000000-0005-0000-0000-0000CE980000}"/>
    <cellStyle name="Normal 2 8 2 2" xfId="4783" xr:uid="{00000000-0005-0000-0000-0000CF980000}"/>
    <cellStyle name="Normal 2 8 2 2 10" xfId="41297" xr:uid="{00000000-0005-0000-0000-0000D0980000}"/>
    <cellStyle name="Normal 2 8 2 2 11" xfId="41298" xr:uid="{00000000-0005-0000-0000-0000D1980000}"/>
    <cellStyle name="Normal 2 8 2 2 2" xfId="41299" xr:uid="{00000000-0005-0000-0000-0000D2980000}"/>
    <cellStyle name="Normal 2 8 2 2 2 2" xfId="41300" xr:uid="{00000000-0005-0000-0000-0000D3980000}"/>
    <cellStyle name="Normal 2 8 2 2 2 2 2" xfId="41301" xr:uid="{00000000-0005-0000-0000-0000D4980000}"/>
    <cellStyle name="Normal 2 8 2 2 2 2 3" xfId="41302" xr:uid="{00000000-0005-0000-0000-0000D5980000}"/>
    <cellStyle name="Normal 2 8 2 2 2 2_OATT calc" xfId="41303" xr:uid="{00000000-0005-0000-0000-0000D6980000}"/>
    <cellStyle name="Normal 2 8 2 2 2 3" xfId="41304" xr:uid="{00000000-0005-0000-0000-0000D7980000}"/>
    <cellStyle name="Normal 2 8 2 2 2 4" xfId="41305" xr:uid="{00000000-0005-0000-0000-0000D8980000}"/>
    <cellStyle name="Normal 2 8 2 2 2 5" xfId="41306" xr:uid="{00000000-0005-0000-0000-0000D9980000}"/>
    <cellStyle name="Normal 2 8 2 2 2_OATT calc" xfId="41307" xr:uid="{00000000-0005-0000-0000-0000DA980000}"/>
    <cellStyle name="Normal 2 8 2 2 3" xfId="41308" xr:uid="{00000000-0005-0000-0000-0000DB980000}"/>
    <cellStyle name="Normal 2 8 2 2 3 2" xfId="41309" xr:uid="{00000000-0005-0000-0000-0000DC980000}"/>
    <cellStyle name="Normal 2 8 2 2 3 2 2" xfId="41310" xr:uid="{00000000-0005-0000-0000-0000DD980000}"/>
    <cellStyle name="Normal 2 8 2 2 3 2 3" xfId="41311" xr:uid="{00000000-0005-0000-0000-0000DE980000}"/>
    <cellStyle name="Normal 2 8 2 2 3 2_OATT calc" xfId="41312" xr:uid="{00000000-0005-0000-0000-0000DF980000}"/>
    <cellStyle name="Normal 2 8 2 2 3 3" xfId="41313" xr:uid="{00000000-0005-0000-0000-0000E0980000}"/>
    <cellStyle name="Normal 2 8 2 2 3 4" xfId="41314" xr:uid="{00000000-0005-0000-0000-0000E1980000}"/>
    <cellStyle name="Normal 2 8 2 2 3_OATT calc" xfId="41315" xr:uid="{00000000-0005-0000-0000-0000E2980000}"/>
    <cellStyle name="Normal 2 8 2 2 4" xfId="41316" xr:uid="{00000000-0005-0000-0000-0000E3980000}"/>
    <cellStyle name="Normal 2 8 2 2 4 2" xfId="41317" xr:uid="{00000000-0005-0000-0000-0000E4980000}"/>
    <cellStyle name="Normal 2 8 2 2 4 3" xfId="41318" xr:uid="{00000000-0005-0000-0000-0000E5980000}"/>
    <cellStyle name="Normal 2 8 2 2 4_OATT calc" xfId="41319" xr:uid="{00000000-0005-0000-0000-0000E6980000}"/>
    <cellStyle name="Normal 2 8 2 2 5" xfId="41320" xr:uid="{00000000-0005-0000-0000-0000E7980000}"/>
    <cellStyle name="Normal 2 8 2 2 6" xfId="41321" xr:uid="{00000000-0005-0000-0000-0000E8980000}"/>
    <cellStyle name="Normal 2 8 2 2 7" xfId="41322" xr:uid="{00000000-0005-0000-0000-0000E9980000}"/>
    <cellStyle name="Normal 2 8 2 2 8" xfId="41323" xr:uid="{00000000-0005-0000-0000-0000EA980000}"/>
    <cellStyle name="Normal 2 8 2 2 9" xfId="41324" xr:uid="{00000000-0005-0000-0000-0000EB980000}"/>
    <cellStyle name="Normal 2 8 2 2_OATT calc" xfId="41325" xr:uid="{00000000-0005-0000-0000-0000EC980000}"/>
    <cellStyle name="Normal 2 8 2 3" xfId="5743" xr:uid="{00000000-0005-0000-0000-0000ED980000}"/>
    <cellStyle name="Normal 2 8 2 3 2" xfId="41326" xr:uid="{00000000-0005-0000-0000-0000EE980000}"/>
    <cellStyle name="Normal 2 8 2 3 2 2" xfId="41327" xr:uid="{00000000-0005-0000-0000-0000EF980000}"/>
    <cellStyle name="Normal 2 8 2 3 2 3" xfId="41328" xr:uid="{00000000-0005-0000-0000-0000F0980000}"/>
    <cellStyle name="Normal 2 8 2 3 2_OATT calc" xfId="41329" xr:uid="{00000000-0005-0000-0000-0000F1980000}"/>
    <cellStyle name="Normal 2 8 2 3 3" xfId="41330" xr:uid="{00000000-0005-0000-0000-0000F2980000}"/>
    <cellStyle name="Normal 2 8 2 3 4" xfId="41331" xr:uid="{00000000-0005-0000-0000-0000F3980000}"/>
    <cellStyle name="Normal 2 8 2 3 5" xfId="41332" xr:uid="{00000000-0005-0000-0000-0000F4980000}"/>
    <cellStyle name="Normal 2 8 2 3_OATT calc" xfId="41333" xr:uid="{00000000-0005-0000-0000-0000F5980000}"/>
    <cellStyle name="Normal 2 8 2 4" xfId="41334" xr:uid="{00000000-0005-0000-0000-0000F6980000}"/>
    <cellStyle name="Normal 2 8 2 4 2" xfId="41335" xr:uid="{00000000-0005-0000-0000-0000F7980000}"/>
    <cellStyle name="Normal 2 8 2 4 2 2" xfId="41336" xr:uid="{00000000-0005-0000-0000-0000F8980000}"/>
    <cellStyle name="Normal 2 8 2 4 2 3" xfId="41337" xr:uid="{00000000-0005-0000-0000-0000F9980000}"/>
    <cellStyle name="Normal 2 8 2 4 2_OATT calc" xfId="41338" xr:uid="{00000000-0005-0000-0000-0000FA980000}"/>
    <cellStyle name="Normal 2 8 2 4 3" xfId="41339" xr:uid="{00000000-0005-0000-0000-0000FB980000}"/>
    <cellStyle name="Normal 2 8 2 4 4" xfId="41340" xr:uid="{00000000-0005-0000-0000-0000FC980000}"/>
    <cellStyle name="Normal 2 8 2 4_OATT calc" xfId="41341" xr:uid="{00000000-0005-0000-0000-0000FD980000}"/>
    <cellStyle name="Normal 2 8 2 5" xfId="41342" xr:uid="{00000000-0005-0000-0000-0000FE980000}"/>
    <cellStyle name="Normal 2 8 2 5 2" xfId="41343" xr:uid="{00000000-0005-0000-0000-0000FF980000}"/>
    <cellStyle name="Normal 2 8 2 5 3" xfId="41344" xr:uid="{00000000-0005-0000-0000-000000990000}"/>
    <cellStyle name="Normal 2 8 2 5_OATT calc" xfId="41345" xr:uid="{00000000-0005-0000-0000-000001990000}"/>
    <cellStyle name="Normal 2 8 2 6" xfId="41346" xr:uid="{00000000-0005-0000-0000-000002990000}"/>
    <cellStyle name="Normal 2 8 2 7" xfId="41347" xr:uid="{00000000-0005-0000-0000-000003990000}"/>
    <cellStyle name="Normal 2 8 2 8" xfId="41348" xr:uid="{00000000-0005-0000-0000-000004990000}"/>
    <cellStyle name="Normal 2 8 2 9" xfId="41349" xr:uid="{00000000-0005-0000-0000-000005990000}"/>
    <cellStyle name="Normal 2 8 2_OATT calc" xfId="41350" xr:uid="{00000000-0005-0000-0000-000006990000}"/>
    <cellStyle name="Normal 2 8 3" xfId="4365" xr:uid="{00000000-0005-0000-0000-000007990000}"/>
    <cellStyle name="Normal 2 8 3 10" xfId="41351" xr:uid="{00000000-0005-0000-0000-000008990000}"/>
    <cellStyle name="Normal 2 8 3 11" xfId="41352" xr:uid="{00000000-0005-0000-0000-000009990000}"/>
    <cellStyle name="Normal 2 8 3 2" xfId="41353" xr:uid="{00000000-0005-0000-0000-00000A990000}"/>
    <cellStyle name="Normal 2 8 3 2 2" xfId="41354" xr:uid="{00000000-0005-0000-0000-00000B990000}"/>
    <cellStyle name="Normal 2 8 3 2 2 2" xfId="41355" xr:uid="{00000000-0005-0000-0000-00000C990000}"/>
    <cellStyle name="Normal 2 8 3 2 2 3" xfId="41356" xr:uid="{00000000-0005-0000-0000-00000D990000}"/>
    <cellStyle name="Normal 2 8 3 2 2_OATT calc" xfId="41357" xr:uid="{00000000-0005-0000-0000-00000E990000}"/>
    <cellStyle name="Normal 2 8 3 2 3" xfId="41358" xr:uid="{00000000-0005-0000-0000-00000F990000}"/>
    <cellStyle name="Normal 2 8 3 2 4" xfId="41359" xr:uid="{00000000-0005-0000-0000-000010990000}"/>
    <cellStyle name="Normal 2 8 3 2 5" xfId="41360" xr:uid="{00000000-0005-0000-0000-000011990000}"/>
    <cellStyle name="Normal 2 8 3 2_OATT calc" xfId="41361" xr:uid="{00000000-0005-0000-0000-000012990000}"/>
    <cellStyle name="Normal 2 8 3 3" xfId="41362" xr:uid="{00000000-0005-0000-0000-000013990000}"/>
    <cellStyle name="Normal 2 8 3 3 2" xfId="41363" xr:uid="{00000000-0005-0000-0000-000014990000}"/>
    <cellStyle name="Normal 2 8 3 3 2 2" xfId="41364" xr:uid="{00000000-0005-0000-0000-000015990000}"/>
    <cellStyle name="Normal 2 8 3 3 2 3" xfId="41365" xr:uid="{00000000-0005-0000-0000-000016990000}"/>
    <cellStyle name="Normal 2 8 3 3 2_OATT calc" xfId="41366" xr:uid="{00000000-0005-0000-0000-000017990000}"/>
    <cellStyle name="Normal 2 8 3 3 3" xfId="41367" xr:uid="{00000000-0005-0000-0000-000018990000}"/>
    <cellStyle name="Normal 2 8 3 3 4" xfId="41368" xr:uid="{00000000-0005-0000-0000-000019990000}"/>
    <cellStyle name="Normal 2 8 3 3_OATT calc" xfId="41369" xr:uid="{00000000-0005-0000-0000-00001A990000}"/>
    <cellStyle name="Normal 2 8 3 4" xfId="41370" xr:uid="{00000000-0005-0000-0000-00001B990000}"/>
    <cellStyle name="Normal 2 8 3 4 2" xfId="41371" xr:uid="{00000000-0005-0000-0000-00001C990000}"/>
    <cellStyle name="Normal 2 8 3 4 3" xfId="41372" xr:uid="{00000000-0005-0000-0000-00001D990000}"/>
    <cellStyle name="Normal 2 8 3 4_OATT calc" xfId="41373" xr:uid="{00000000-0005-0000-0000-00001E990000}"/>
    <cellStyle name="Normal 2 8 3 5" xfId="41374" xr:uid="{00000000-0005-0000-0000-00001F990000}"/>
    <cellStyle name="Normal 2 8 3 6" xfId="41375" xr:uid="{00000000-0005-0000-0000-000020990000}"/>
    <cellStyle name="Normal 2 8 3 7" xfId="41376" xr:uid="{00000000-0005-0000-0000-000021990000}"/>
    <cellStyle name="Normal 2 8 3 8" xfId="41377" xr:uid="{00000000-0005-0000-0000-000022990000}"/>
    <cellStyle name="Normal 2 8 3 9" xfId="41378" xr:uid="{00000000-0005-0000-0000-000023990000}"/>
    <cellStyle name="Normal 2 8 3_OATT calc" xfId="41379" xr:uid="{00000000-0005-0000-0000-000024990000}"/>
    <cellStyle name="Normal 2 8 4" xfId="5279" xr:uid="{00000000-0005-0000-0000-000025990000}"/>
    <cellStyle name="Normal 2 8 4 2" xfId="41380" xr:uid="{00000000-0005-0000-0000-000026990000}"/>
    <cellStyle name="Normal 2 8 4 2 2" xfId="41381" xr:uid="{00000000-0005-0000-0000-000027990000}"/>
    <cellStyle name="Normal 2 8 4 2 3" xfId="41382" xr:uid="{00000000-0005-0000-0000-000028990000}"/>
    <cellStyle name="Normal 2 8 4 2_OATT calc" xfId="41383" xr:uid="{00000000-0005-0000-0000-000029990000}"/>
    <cellStyle name="Normal 2 8 4 3" xfId="41384" xr:uid="{00000000-0005-0000-0000-00002A990000}"/>
    <cellStyle name="Normal 2 8 4 4" xfId="41385" xr:uid="{00000000-0005-0000-0000-00002B990000}"/>
    <cellStyle name="Normal 2 8 4 5" xfId="41386" xr:uid="{00000000-0005-0000-0000-00002C990000}"/>
    <cellStyle name="Normal 2 8 4_OATT calc" xfId="41387" xr:uid="{00000000-0005-0000-0000-00002D990000}"/>
    <cellStyle name="Normal 2 8 5" xfId="41388" xr:uid="{00000000-0005-0000-0000-00002E990000}"/>
    <cellStyle name="Normal 2 8 5 2" xfId="41389" xr:uid="{00000000-0005-0000-0000-00002F990000}"/>
    <cellStyle name="Normal 2 8 5 2 2" xfId="41390" xr:uid="{00000000-0005-0000-0000-000030990000}"/>
    <cellStyle name="Normal 2 8 5 2 3" xfId="41391" xr:uid="{00000000-0005-0000-0000-000031990000}"/>
    <cellStyle name="Normal 2 8 5 2_OATT calc" xfId="41392" xr:uid="{00000000-0005-0000-0000-000032990000}"/>
    <cellStyle name="Normal 2 8 5 3" xfId="41393" xr:uid="{00000000-0005-0000-0000-000033990000}"/>
    <cellStyle name="Normal 2 8 5 4" xfId="41394" xr:uid="{00000000-0005-0000-0000-000034990000}"/>
    <cellStyle name="Normal 2 8 5_OATT calc" xfId="41395" xr:uid="{00000000-0005-0000-0000-000035990000}"/>
    <cellStyle name="Normal 2 8 6" xfId="41396" xr:uid="{00000000-0005-0000-0000-000036990000}"/>
    <cellStyle name="Normal 2 8 6 2" xfId="41397" xr:uid="{00000000-0005-0000-0000-000037990000}"/>
    <cellStyle name="Normal 2 8 6 3" xfId="41398" xr:uid="{00000000-0005-0000-0000-000038990000}"/>
    <cellStyle name="Normal 2 8 6_OATT calc" xfId="41399" xr:uid="{00000000-0005-0000-0000-000039990000}"/>
    <cellStyle name="Normal 2 8 7" xfId="41400" xr:uid="{00000000-0005-0000-0000-00003A990000}"/>
    <cellStyle name="Normal 2 8 8" xfId="41401" xr:uid="{00000000-0005-0000-0000-00003B990000}"/>
    <cellStyle name="Normal 2 8 9" xfId="41402" xr:uid="{00000000-0005-0000-0000-00003C990000}"/>
    <cellStyle name="Normal 2 8_OATT calc" xfId="41403" xr:uid="{00000000-0005-0000-0000-00003D990000}"/>
    <cellStyle name="Normal 2 9" xfId="3434" xr:uid="{00000000-0005-0000-0000-00003E990000}"/>
    <cellStyle name="Normal 2 9 2" xfId="4179" xr:uid="{00000000-0005-0000-0000-00003F990000}"/>
    <cellStyle name="Normal 2 9 3" xfId="5559" xr:uid="{00000000-0005-0000-0000-000040990000}"/>
    <cellStyle name="Normal 2 9 3 2" xfId="41404" xr:uid="{00000000-0005-0000-0000-000041990000}"/>
    <cellStyle name="Normal 2 9 4" xfId="41405" xr:uid="{00000000-0005-0000-0000-000042990000}"/>
    <cellStyle name="Normal 2_OATT calc" xfId="41406" xr:uid="{00000000-0005-0000-0000-000043990000}"/>
    <cellStyle name="Normal 20" xfId="41407" xr:uid="{00000000-0005-0000-0000-000044990000}"/>
    <cellStyle name="Normal 21" xfId="41408" xr:uid="{00000000-0005-0000-0000-000045990000}"/>
    <cellStyle name="Normal 22" xfId="41409" xr:uid="{00000000-0005-0000-0000-000046990000}"/>
    <cellStyle name="Normal 23" xfId="41410" xr:uid="{00000000-0005-0000-0000-000047990000}"/>
    <cellStyle name="Normal 24" xfId="41411" xr:uid="{00000000-0005-0000-0000-000048990000}"/>
    <cellStyle name="Normal 25" xfId="41412" xr:uid="{00000000-0005-0000-0000-000049990000}"/>
    <cellStyle name="Normal 26" xfId="41413" xr:uid="{00000000-0005-0000-0000-00004A990000}"/>
    <cellStyle name="Normal 27" xfId="41414" xr:uid="{00000000-0005-0000-0000-00004B990000}"/>
    <cellStyle name="Normal 28" xfId="41415" xr:uid="{00000000-0005-0000-0000-00004C990000}"/>
    <cellStyle name="Normal 29" xfId="41416" xr:uid="{00000000-0005-0000-0000-00004D990000}"/>
    <cellStyle name="Normal 3" xfId="1610" xr:uid="{00000000-0005-0000-0000-00004E990000}"/>
    <cellStyle name="Normal 3 10" xfId="4036" xr:uid="{00000000-0005-0000-0000-00004F990000}"/>
    <cellStyle name="Normal 3 10 2" xfId="6024" xr:uid="{00000000-0005-0000-0000-000050990000}"/>
    <cellStyle name="Normal 3 10 2 2" xfId="41417" xr:uid="{00000000-0005-0000-0000-000051990000}"/>
    <cellStyle name="Normal 3 10 2 3" xfId="41418" xr:uid="{00000000-0005-0000-0000-000052990000}"/>
    <cellStyle name="Normal 3 10 2_OATT calc" xfId="41419" xr:uid="{00000000-0005-0000-0000-000053990000}"/>
    <cellStyle name="Normal 3 10 3" xfId="41420" xr:uid="{00000000-0005-0000-0000-000054990000}"/>
    <cellStyle name="Normal 3 10 4" xfId="41421" xr:uid="{00000000-0005-0000-0000-000055990000}"/>
    <cellStyle name="Normal 3 10 5" xfId="41422" xr:uid="{00000000-0005-0000-0000-000056990000}"/>
    <cellStyle name="Normal 3 10_OATT calc" xfId="41423" xr:uid="{00000000-0005-0000-0000-000057990000}"/>
    <cellStyle name="Normal 3 11" xfId="5133" xr:uid="{00000000-0005-0000-0000-000058990000}"/>
    <cellStyle name="Normal 3 11 2" xfId="41424" xr:uid="{00000000-0005-0000-0000-000059990000}"/>
    <cellStyle name="Normal 3 11 2 2" xfId="41425" xr:uid="{00000000-0005-0000-0000-00005A990000}"/>
    <cellStyle name="Normal 3 11 2 3" xfId="41426" xr:uid="{00000000-0005-0000-0000-00005B990000}"/>
    <cellStyle name="Normal 3 11 2_OATT calc" xfId="41427" xr:uid="{00000000-0005-0000-0000-00005C990000}"/>
    <cellStyle name="Normal 3 11 3" xfId="41428" xr:uid="{00000000-0005-0000-0000-00005D990000}"/>
    <cellStyle name="Normal 3 11 4" xfId="41429" xr:uid="{00000000-0005-0000-0000-00005E990000}"/>
    <cellStyle name="Normal 3 11_OATT calc" xfId="41430" xr:uid="{00000000-0005-0000-0000-00005F990000}"/>
    <cellStyle name="Normal 3 12" xfId="41431" xr:uid="{00000000-0005-0000-0000-000060990000}"/>
    <cellStyle name="Normal 3 13" xfId="41432" xr:uid="{00000000-0005-0000-0000-000061990000}"/>
    <cellStyle name="Normal 3 14" xfId="41433" xr:uid="{00000000-0005-0000-0000-000062990000}"/>
    <cellStyle name="Normal 3 15" xfId="41434" xr:uid="{00000000-0005-0000-0000-000063990000}"/>
    <cellStyle name="Normal 3 16" xfId="41435" xr:uid="{00000000-0005-0000-0000-000064990000}"/>
    <cellStyle name="Normal 3 17" xfId="41436" xr:uid="{00000000-0005-0000-0000-000065990000}"/>
    <cellStyle name="Normal 3 18" xfId="41437" xr:uid="{00000000-0005-0000-0000-000066990000}"/>
    <cellStyle name="Normal 3 19" xfId="41438" xr:uid="{00000000-0005-0000-0000-000067990000}"/>
    <cellStyle name="Normal 3 2" xfId="1611" xr:uid="{00000000-0005-0000-0000-000068990000}"/>
    <cellStyle name="Normal 3 2 10" xfId="41439" xr:uid="{00000000-0005-0000-0000-000069990000}"/>
    <cellStyle name="Normal 3 2 10 2" xfId="41440" xr:uid="{00000000-0005-0000-0000-00006A990000}"/>
    <cellStyle name="Normal 3 2 10 3" xfId="41441" xr:uid="{00000000-0005-0000-0000-00006B990000}"/>
    <cellStyle name="Normal 3 2 10_OATT calc" xfId="41442" xr:uid="{00000000-0005-0000-0000-00006C990000}"/>
    <cellStyle name="Normal 3 2 11" xfId="41443" xr:uid="{00000000-0005-0000-0000-00006D990000}"/>
    <cellStyle name="Normal 3 2 12" xfId="41444" xr:uid="{00000000-0005-0000-0000-00006E990000}"/>
    <cellStyle name="Normal 3 2 13" xfId="41445" xr:uid="{00000000-0005-0000-0000-00006F990000}"/>
    <cellStyle name="Normal 3 2 14" xfId="41446" xr:uid="{00000000-0005-0000-0000-000070990000}"/>
    <cellStyle name="Normal 3 2 15" xfId="41447" xr:uid="{00000000-0005-0000-0000-000071990000}"/>
    <cellStyle name="Normal 3 2 16" xfId="41448" xr:uid="{00000000-0005-0000-0000-000072990000}"/>
    <cellStyle name="Normal 3 2 17" xfId="41449" xr:uid="{00000000-0005-0000-0000-000073990000}"/>
    <cellStyle name="Normal 3 2 2" xfId="1612" xr:uid="{00000000-0005-0000-0000-000074990000}"/>
    <cellStyle name="Normal 3 2 2 10" xfId="41450" xr:uid="{00000000-0005-0000-0000-000075990000}"/>
    <cellStyle name="Normal 3 2 2 11" xfId="41451" xr:uid="{00000000-0005-0000-0000-000076990000}"/>
    <cellStyle name="Normal 3 2 2 12" xfId="41452" xr:uid="{00000000-0005-0000-0000-000077990000}"/>
    <cellStyle name="Normal 3 2 2 13" xfId="41453" xr:uid="{00000000-0005-0000-0000-000078990000}"/>
    <cellStyle name="Normal 3 2 2 14" xfId="41454" xr:uid="{00000000-0005-0000-0000-000079990000}"/>
    <cellStyle name="Normal 3 2 2 2" xfId="1613" xr:uid="{00000000-0005-0000-0000-00007A990000}"/>
    <cellStyle name="Normal 3 2 2 2 10" xfId="41455" xr:uid="{00000000-0005-0000-0000-00007B990000}"/>
    <cellStyle name="Normal 3 2 2 2 11" xfId="41456" xr:uid="{00000000-0005-0000-0000-00007C990000}"/>
    <cellStyle name="Normal 3 2 2 2 12" xfId="41457" xr:uid="{00000000-0005-0000-0000-00007D990000}"/>
    <cellStyle name="Normal 3 2 2 2 2" xfId="1614" xr:uid="{00000000-0005-0000-0000-00007E990000}"/>
    <cellStyle name="Normal 3 2 2 2 2 10" xfId="41458" xr:uid="{00000000-0005-0000-0000-00007F990000}"/>
    <cellStyle name="Normal 3 2 2 2 2 11" xfId="41459" xr:uid="{00000000-0005-0000-0000-000080990000}"/>
    <cellStyle name="Normal 3 2 2 2 2 2" xfId="4908" xr:uid="{00000000-0005-0000-0000-000081990000}"/>
    <cellStyle name="Normal 3 2 2 2 2 2 10" xfId="41460" xr:uid="{00000000-0005-0000-0000-000082990000}"/>
    <cellStyle name="Normal 3 2 2 2 2 2 11" xfId="41461" xr:uid="{00000000-0005-0000-0000-000083990000}"/>
    <cellStyle name="Normal 3 2 2 2 2 2 2" xfId="41462" xr:uid="{00000000-0005-0000-0000-000084990000}"/>
    <cellStyle name="Normal 3 2 2 2 2 2 2 2" xfId="41463" xr:uid="{00000000-0005-0000-0000-000085990000}"/>
    <cellStyle name="Normal 3 2 2 2 2 2 2 2 2" xfId="41464" xr:uid="{00000000-0005-0000-0000-000086990000}"/>
    <cellStyle name="Normal 3 2 2 2 2 2 2 2 3" xfId="41465" xr:uid="{00000000-0005-0000-0000-000087990000}"/>
    <cellStyle name="Normal 3 2 2 2 2 2 2 2_OATT calc" xfId="41466" xr:uid="{00000000-0005-0000-0000-000088990000}"/>
    <cellStyle name="Normal 3 2 2 2 2 2 2 3" xfId="41467" xr:uid="{00000000-0005-0000-0000-000089990000}"/>
    <cellStyle name="Normal 3 2 2 2 2 2 2 4" xfId="41468" xr:uid="{00000000-0005-0000-0000-00008A990000}"/>
    <cellStyle name="Normal 3 2 2 2 2 2 2 5" xfId="41469" xr:uid="{00000000-0005-0000-0000-00008B990000}"/>
    <cellStyle name="Normal 3 2 2 2 2 2 2_OATT calc" xfId="41470" xr:uid="{00000000-0005-0000-0000-00008C990000}"/>
    <cellStyle name="Normal 3 2 2 2 2 2 3" xfId="41471" xr:uid="{00000000-0005-0000-0000-00008D990000}"/>
    <cellStyle name="Normal 3 2 2 2 2 2 3 2" xfId="41472" xr:uid="{00000000-0005-0000-0000-00008E990000}"/>
    <cellStyle name="Normal 3 2 2 2 2 2 3 2 2" xfId="41473" xr:uid="{00000000-0005-0000-0000-00008F990000}"/>
    <cellStyle name="Normal 3 2 2 2 2 2 3 2 3" xfId="41474" xr:uid="{00000000-0005-0000-0000-000090990000}"/>
    <cellStyle name="Normal 3 2 2 2 2 2 3 2_OATT calc" xfId="41475" xr:uid="{00000000-0005-0000-0000-000091990000}"/>
    <cellStyle name="Normal 3 2 2 2 2 2 3 3" xfId="41476" xr:uid="{00000000-0005-0000-0000-000092990000}"/>
    <cellStyle name="Normal 3 2 2 2 2 2 3 4" xfId="41477" xr:uid="{00000000-0005-0000-0000-000093990000}"/>
    <cellStyle name="Normal 3 2 2 2 2 2 3_OATT calc" xfId="41478" xr:uid="{00000000-0005-0000-0000-000094990000}"/>
    <cellStyle name="Normal 3 2 2 2 2 2 4" xfId="41479" xr:uid="{00000000-0005-0000-0000-000095990000}"/>
    <cellStyle name="Normal 3 2 2 2 2 2 4 2" xfId="41480" xr:uid="{00000000-0005-0000-0000-000096990000}"/>
    <cellStyle name="Normal 3 2 2 2 2 2 4 3" xfId="41481" xr:uid="{00000000-0005-0000-0000-000097990000}"/>
    <cellStyle name="Normal 3 2 2 2 2 2 4_OATT calc" xfId="41482" xr:uid="{00000000-0005-0000-0000-000098990000}"/>
    <cellStyle name="Normal 3 2 2 2 2 2 5" xfId="41483" xr:uid="{00000000-0005-0000-0000-000099990000}"/>
    <cellStyle name="Normal 3 2 2 2 2 2 6" xfId="41484" xr:uid="{00000000-0005-0000-0000-00009A990000}"/>
    <cellStyle name="Normal 3 2 2 2 2 2 7" xfId="41485" xr:uid="{00000000-0005-0000-0000-00009B990000}"/>
    <cellStyle name="Normal 3 2 2 2 2 2 8" xfId="41486" xr:uid="{00000000-0005-0000-0000-00009C990000}"/>
    <cellStyle name="Normal 3 2 2 2 2 2 9" xfId="41487" xr:uid="{00000000-0005-0000-0000-00009D990000}"/>
    <cellStyle name="Normal 3 2 2 2 2 2_OATT calc" xfId="41488" xr:uid="{00000000-0005-0000-0000-00009E990000}"/>
    <cellStyle name="Normal 3 2 2 2 2 3" xfId="5864" xr:uid="{00000000-0005-0000-0000-00009F990000}"/>
    <cellStyle name="Normal 3 2 2 2 2 3 2" xfId="41489" xr:uid="{00000000-0005-0000-0000-0000A0990000}"/>
    <cellStyle name="Normal 3 2 2 2 2 3 2 2" xfId="41490" xr:uid="{00000000-0005-0000-0000-0000A1990000}"/>
    <cellStyle name="Normal 3 2 2 2 2 3 2 3" xfId="41491" xr:uid="{00000000-0005-0000-0000-0000A2990000}"/>
    <cellStyle name="Normal 3 2 2 2 2 3 2_OATT calc" xfId="41492" xr:uid="{00000000-0005-0000-0000-0000A3990000}"/>
    <cellStyle name="Normal 3 2 2 2 2 3 3" xfId="41493" xr:uid="{00000000-0005-0000-0000-0000A4990000}"/>
    <cellStyle name="Normal 3 2 2 2 2 3 4" xfId="41494" xr:uid="{00000000-0005-0000-0000-0000A5990000}"/>
    <cellStyle name="Normal 3 2 2 2 2 3 5" xfId="41495" xr:uid="{00000000-0005-0000-0000-0000A6990000}"/>
    <cellStyle name="Normal 3 2 2 2 2 3_OATT calc" xfId="41496" xr:uid="{00000000-0005-0000-0000-0000A7990000}"/>
    <cellStyle name="Normal 3 2 2 2 2 4" xfId="41497" xr:uid="{00000000-0005-0000-0000-0000A8990000}"/>
    <cellStyle name="Normal 3 2 2 2 2 4 2" xfId="41498" xr:uid="{00000000-0005-0000-0000-0000A9990000}"/>
    <cellStyle name="Normal 3 2 2 2 2 4 2 2" xfId="41499" xr:uid="{00000000-0005-0000-0000-0000AA990000}"/>
    <cellStyle name="Normal 3 2 2 2 2 4 2 3" xfId="41500" xr:uid="{00000000-0005-0000-0000-0000AB990000}"/>
    <cellStyle name="Normal 3 2 2 2 2 4 2_OATT calc" xfId="41501" xr:uid="{00000000-0005-0000-0000-0000AC990000}"/>
    <cellStyle name="Normal 3 2 2 2 2 4 3" xfId="41502" xr:uid="{00000000-0005-0000-0000-0000AD990000}"/>
    <cellStyle name="Normal 3 2 2 2 2 4 4" xfId="41503" xr:uid="{00000000-0005-0000-0000-0000AE990000}"/>
    <cellStyle name="Normal 3 2 2 2 2 4_OATT calc" xfId="41504" xr:uid="{00000000-0005-0000-0000-0000AF990000}"/>
    <cellStyle name="Normal 3 2 2 2 2 5" xfId="41505" xr:uid="{00000000-0005-0000-0000-0000B0990000}"/>
    <cellStyle name="Normal 3 2 2 2 2 5 2" xfId="41506" xr:uid="{00000000-0005-0000-0000-0000B1990000}"/>
    <cellStyle name="Normal 3 2 2 2 2 5 3" xfId="41507" xr:uid="{00000000-0005-0000-0000-0000B2990000}"/>
    <cellStyle name="Normal 3 2 2 2 2 5_OATT calc" xfId="41508" xr:uid="{00000000-0005-0000-0000-0000B3990000}"/>
    <cellStyle name="Normal 3 2 2 2 2 6" xfId="41509" xr:uid="{00000000-0005-0000-0000-0000B4990000}"/>
    <cellStyle name="Normal 3 2 2 2 2 7" xfId="41510" xr:uid="{00000000-0005-0000-0000-0000B5990000}"/>
    <cellStyle name="Normal 3 2 2 2 2 8" xfId="41511" xr:uid="{00000000-0005-0000-0000-0000B6990000}"/>
    <cellStyle name="Normal 3 2 2 2 2 9" xfId="41512" xr:uid="{00000000-0005-0000-0000-0000B7990000}"/>
    <cellStyle name="Normal 3 2 2 2 2_OATT calc" xfId="41513" xr:uid="{00000000-0005-0000-0000-0000B8990000}"/>
    <cellStyle name="Normal 3 2 2 2 3" xfId="4490" xr:uid="{00000000-0005-0000-0000-0000B9990000}"/>
    <cellStyle name="Normal 3 2 2 2 3 10" xfId="41514" xr:uid="{00000000-0005-0000-0000-0000BA990000}"/>
    <cellStyle name="Normal 3 2 2 2 3 11" xfId="41515" xr:uid="{00000000-0005-0000-0000-0000BB990000}"/>
    <cellStyle name="Normal 3 2 2 2 3 2" xfId="41516" xr:uid="{00000000-0005-0000-0000-0000BC990000}"/>
    <cellStyle name="Normal 3 2 2 2 3 2 2" xfId="41517" xr:uid="{00000000-0005-0000-0000-0000BD990000}"/>
    <cellStyle name="Normal 3 2 2 2 3 2 2 2" xfId="41518" xr:uid="{00000000-0005-0000-0000-0000BE990000}"/>
    <cellStyle name="Normal 3 2 2 2 3 2 2 3" xfId="41519" xr:uid="{00000000-0005-0000-0000-0000BF990000}"/>
    <cellStyle name="Normal 3 2 2 2 3 2 2_OATT calc" xfId="41520" xr:uid="{00000000-0005-0000-0000-0000C0990000}"/>
    <cellStyle name="Normal 3 2 2 2 3 2 3" xfId="41521" xr:uid="{00000000-0005-0000-0000-0000C1990000}"/>
    <cellStyle name="Normal 3 2 2 2 3 2 4" xfId="41522" xr:uid="{00000000-0005-0000-0000-0000C2990000}"/>
    <cellStyle name="Normal 3 2 2 2 3 2 5" xfId="41523" xr:uid="{00000000-0005-0000-0000-0000C3990000}"/>
    <cellStyle name="Normal 3 2 2 2 3 2_OATT calc" xfId="41524" xr:uid="{00000000-0005-0000-0000-0000C4990000}"/>
    <cellStyle name="Normal 3 2 2 2 3 3" xfId="41525" xr:uid="{00000000-0005-0000-0000-0000C5990000}"/>
    <cellStyle name="Normal 3 2 2 2 3 3 2" xfId="41526" xr:uid="{00000000-0005-0000-0000-0000C6990000}"/>
    <cellStyle name="Normal 3 2 2 2 3 3 2 2" xfId="41527" xr:uid="{00000000-0005-0000-0000-0000C7990000}"/>
    <cellStyle name="Normal 3 2 2 2 3 3 2 3" xfId="41528" xr:uid="{00000000-0005-0000-0000-0000C8990000}"/>
    <cellStyle name="Normal 3 2 2 2 3 3 2_OATT calc" xfId="41529" xr:uid="{00000000-0005-0000-0000-0000C9990000}"/>
    <cellStyle name="Normal 3 2 2 2 3 3 3" xfId="41530" xr:uid="{00000000-0005-0000-0000-0000CA990000}"/>
    <cellStyle name="Normal 3 2 2 2 3 3 4" xfId="41531" xr:uid="{00000000-0005-0000-0000-0000CB990000}"/>
    <cellStyle name="Normal 3 2 2 2 3 3_OATT calc" xfId="41532" xr:uid="{00000000-0005-0000-0000-0000CC990000}"/>
    <cellStyle name="Normal 3 2 2 2 3 4" xfId="41533" xr:uid="{00000000-0005-0000-0000-0000CD990000}"/>
    <cellStyle name="Normal 3 2 2 2 3 4 2" xfId="41534" xr:uid="{00000000-0005-0000-0000-0000CE990000}"/>
    <cellStyle name="Normal 3 2 2 2 3 4 3" xfId="41535" xr:uid="{00000000-0005-0000-0000-0000CF990000}"/>
    <cellStyle name="Normal 3 2 2 2 3 4_OATT calc" xfId="41536" xr:uid="{00000000-0005-0000-0000-0000D0990000}"/>
    <cellStyle name="Normal 3 2 2 2 3 5" xfId="41537" xr:uid="{00000000-0005-0000-0000-0000D1990000}"/>
    <cellStyle name="Normal 3 2 2 2 3 6" xfId="41538" xr:uid="{00000000-0005-0000-0000-0000D2990000}"/>
    <cellStyle name="Normal 3 2 2 2 3 7" xfId="41539" xr:uid="{00000000-0005-0000-0000-0000D3990000}"/>
    <cellStyle name="Normal 3 2 2 2 3 8" xfId="41540" xr:uid="{00000000-0005-0000-0000-0000D4990000}"/>
    <cellStyle name="Normal 3 2 2 2 3 9" xfId="41541" xr:uid="{00000000-0005-0000-0000-0000D5990000}"/>
    <cellStyle name="Normal 3 2 2 2 3_OATT calc" xfId="41542" xr:uid="{00000000-0005-0000-0000-0000D6990000}"/>
    <cellStyle name="Normal 3 2 2 2 4" xfId="5390" xr:uid="{00000000-0005-0000-0000-0000D7990000}"/>
    <cellStyle name="Normal 3 2 2 2 4 2" xfId="41543" xr:uid="{00000000-0005-0000-0000-0000D8990000}"/>
    <cellStyle name="Normal 3 2 2 2 4 2 2" xfId="41544" xr:uid="{00000000-0005-0000-0000-0000D9990000}"/>
    <cellStyle name="Normal 3 2 2 2 4 2 3" xfId="41545" xr:uid="{00000000-0005-0000-0000-0000DA990000}"/>
    <cellStyle name="Normal 3 2 2 2 4 2_OATT calc" xfId="41546" xr:uid="{00000000-0005-0000-0000-0000DB990000}"/>
    <cellStyle name="Normal 3 2 2 2 4 3" xfId="41547" xr:uid="{00000000-0005-0000-0000-0000DC990000}"/>
    <cellStyle name="Normal 3 2 2 2 4 4" xfId="41548" xr:uid="{00000000-0005-0000-0000-0000DD990000}"/>
    <cellStyle name="Normal 3 2 2 2 4 5" xfId="41549" xr:uid="{00000000-0005-0000-0000-0000DE990000}"/>
    <cellStyle name="Normal 3 2 2 2 4_OATT calc" xfId="41550" xr:uid="{00000000-0005-0000-0000-0000DF990000}"/>
    <cellStyle name="Normal 3 2 2 2 5" xfId="41551" xr:uid="{00000000-0005-0000-0000-0000E0990000}"/>
    <cellStyle name="Normal 3 2 2 2 5 2" xfId="41552" xr:uid="{00000000-0005-0000-0000-0000E1990000}"/>
    <cellStyle name="Normal 3 2 2 2 5 2 2" xfId="41553" xr:uid="{00000000-0005-0000-0000-0000E2990000}"/>
    <cellStyle name="Normal 3 2 2 2 5 2 3" xfId="41554" xr:uid="{00000000-0005-0000-0000-0000E3990000}"/>
    <cellStyle name="Normal 3 2 2 2 5 2_OATT calc" xfId="41555" xr:uid="{00000000-0005-0000-0000-0000E4990000}"/>
    <cellStyle name="Normal 3 2 2 2 5 3" xfId="41556" xr:uid="{00000000-0005-0000-0000-0000E5990000}"/>
    <cellStyle name="Normal 3 2 2 2 5 4" xfId="41557" xr:uid="{00000000-0005-0000-0000-0000E6990000}"/>
    <cellStyle name="Normal 3 2 2 2 5_OATT calc" xfId="41558" xr:uid="{00000000-0005-0000-0000-0000E7990000}"/>
    <cellStyle name="Normal 3 2 2 2 6" xfId="41559" xr:uid="{00000000-0005-0000-0000-0000E8990000}"/>
    <cellStyle name="Normal 3 2 2 2 6 2" xfId="41560" xr:uid="{00000000-0005-0000-0000-0000E9990000}"/>
    <cellStyle name="Normal 3 2 2 2 6 3" xfId="41561" xr:uid="{00000000-0005-0000-0000-0000EA990000}"/>
    <cellStyle name="Normal 3 2 2 2 6_OATT calc" xfId="41562" xr:uid="{00000000-0005-0000-0000-0000EB990000}"/>
    <cellStyle name="Normal 3 2 2 2 7" xfId="41563" xr:uid="{00000000-0005-0000-0000-0000EC990000}"/>
    <cellStyle name="Normal 3 2 2 2 8" xfId="41564" xr:uid="{00000000-0005-0000-0000-0000ED990000}"/>
    <cellStyle name="Normal 3 2 2 2 9" xfId="41565" xr:uid="{00000000-0005-0000-0000-0000EE990000}"/>
    <cellStyle name="Normal 3 2 2 2_OATT calc" xfId="41566" xr:uid="{00000000-0005-0000-0000-0000EF990000}"/>
    <cellStyle name="Normal 3 2 2 3" xfId="1615" xr:uid="{00000000-0005-0000-0000-0000F0990000}"/>
    <cellStyle name="Normal 3 2 2 3 10" xfId="41567" xr:uid="{00000000-0005-0000-0000-0000F1990000}"/>
    <cellStyle name="Normal 3 2 2 3 11" xfId="41568" xr:uid="{00000000-0005-0000-0000-0000F2990000}"/>
    <cellStyle name="Normal 3 2 2 3 12" xfId="41569" xr:uid="{00000000-0005-0000-0000-0000F3990000}"/>
    <cellStyle name="Normal 3 2 2 3 2" xfId="3935" xr:uid="{00000000-0005-0000-0000-0000F4990000}"/>
    <cellStyle name="Normal 3 2 2 3 2 10" xfId="41570" xr:uid="{00000000-0005-0000-0000-0000F5990000}"/>
    <cellStyle name="Normal 3 2 2 3 2 11" xfId="41571" xr:uid="{00000000-0005-0000-0000-0000F6990000}"/>
    <cellStyle name="Normal 3 2 2 3 2 2" xfId="5036" xr:uid="{00000000-0005-0000-0000-0000F7990000}"/>
    <cellStyle name="Normal 3 2 2 3 2 2 10" xfId="41572" xr:uid="{00000000-0005-0000-0000-0000F8990000}"/>
    <cellStyle name="Normal 3 2 2 3 2 2 11" xfId="41573" xr:uid="{00000000-0005-0000-0000-0000F9990000}"/>
    <cellStyle name="Normal 3 2 2 3 2 2 2" xfId="41574" xr:uid="{00000000-0005-0000-0000-0000FA990000}"/>
    <cellStyle name="Normal 3 2 2 3 2 2 2 2" xfId="41575" xr:uid="{00000000-0005-0000-0000-0000FB990000}"/>
    <cellStyle name="Normal 3 2 2 3 2 2 2 2 2" xfId="41576" xr:uid="{00000000-0005-0000-0000-0000FC990000}"/>
    <cellStyle name="Normal 3 2 2 3 2 2 2 2 3" xfId="41577" xr:uid="{00000000-0005-0000-0000-0000FD990000}"/>
    <cellStyle name="Normal 3 2 2 3 2 2 2 2_OATT calc" xfId="41578" xr:uid="{00000000-0005-0000-0000-0000FE990000}"/>
    <cellStyle name="Normal 3 2 2 3 2 2 2 3" xfId="41579" xr:uid="{00000000-0005-0000-0000-0000FF990000}"/>
    <cellStyle name="Normal 3 2 2 3 2 2 2 4" xfId="41580" xr:uid="{00000000-0005-0000-0000-0000009A0000}"/>
    <cellStyle name="Normal 3 2 2 3 2 2 2 5" xfId="41581" xr:uid="{00000000-0005-0000-0000-0000019A0000}"/>
    <cellStyle name="Normal 3 2 2 3 2 2 2_OATT calc" xfId="41582" xr:uid="{00000000-0005-0000-0000-0000029A0000}"/>
    <cellStyle name="Normal 3 2 2 3 2 2 3" xfId="41583" xr:uid="{00000000-0005-0000-0000-0000039A0000}"/>
    <cellStyle name="Normal 3 2 2 3 2 2 3 2" xfId="41584" xr:uid="{00000000-0005-0000-0000-0000049A0000}"/>
    <cellStyle name="Normal 3 2 2 3 2 2 3 2 2" xfId="41585" xr:uid="{00000000-0005-0000-0000-0000059A0000}"/>
    <cellStyle name="Normal 3 2 2 3 2 2 3 2 3" xfId="41586" xr:uid="{00000000-0005-0000-0000-0000069A0000}"/>
    <cellStyle name="Normal 3 2 2 3 2 2 3 2_OATT calc" xfId="41587" xr:uid="{00000000-0005-0000-0000-0000079A0000}"/>
    <cellStyle name="Normal 3 2 2 3 2 2 3 3" xfId="41588" xr:uid="{00000000-0005-0000-0000-0000089A0000}"/>
    <cellStyle name="Normal 3 2 2 3 2 2 3 4" xfId="41589" xr:uid="{00000000-0005-0000-0000-0000099A0000}"/>
    <cellStyle name="Normal 3 2 2 3 2 2 3_OATT calc" xfId="41590" xr:uid="{00000000-0005-0000-0000-00000A9A0000}"/>
    <cellStyle name="Normal 3 2 2 3 2 2 4" xfId="41591" xr:uid="{00000000-0005-0000-0000-00000B9A0000}"/>
    <cellStyle name="Normal 3 2 2 3 2 2 4 2" xfId="41592" xr:uid="{00000000-0005-0000-0000-00000C9A0000}"/>
    <cellStyle name="Normal 3 2 2 3 2 2 4 3" xfId="41593" xr:uid="{00000000-0005-0000-0000-00000D9A0000}"/>
    <cellStyle name="Normal 3 2 2 3 2 2 4_OATT calc" xfId="41594" xr:uid="{00000000-0005-0000-0000-00000E9A0000}"/>
    <cellStyle name="Normal 3 2 2 3 2 2 5" xfId="41595" xr:uid="{00000000-0005-0000-0000-00000F9A0000}"/>
    <cellStyle name="Normal 3 2 2 3 2 2 6" xfId="41596" xr:uid="{00000000-0005-0000-0000-0000109A0000}"/>
    <cellStyle name="Normal 3 2 2 3 2 2 7" xfId="41597" xr:uid="{00000000-0005-0000-0000-0000119A0000}"/>
    <cellStyle name="Normal 3 2 2 3 2 2 8" xfId="41598" xr:uid="{00000000-0005-0000-0000-0000129A0000}"/>
    <cellStyle name="Normal 3 2 2 3 2 2 9" xfId="41599" xr:uid="{00000000-0005-0000-0000-0000139A0000}"/>
    <cellStyle name="Normal 3 2 2 3 2 2_OATT calc" xfId="41600" xr:uid="{00000000-0005-0000-0000-0000149A0000}"/>
    <cellStyle name="Normal 3 2 2 3 2 3" xfId="5991" xr:uid="{00000000-0005-0000-0000-0000159A0000}"/>
    <cellStyle name="Normal 3 2 2 3 2 3 2" xfId="41601" xr:uid="{00000000-0005-0000-0000-0000169A0000}"/>
    <cellStyle name="Normal 3 2 2 3 2 3 2 2" xfId="41602" xr:uid="{00000000-0005-0000-0000-0000179A0000}"/>
    <cellStyle name="Normal 3 2 2 3 2 3 2 3" xfId="41603" xr:uid="{00000000-0005-0000-0000-0000189A0000}"/>
    <cellStyle name="Normal 3 2 2 3 2 3 2_OATT calc" xfId="41604" xr:uid="{00000000-0005-0000-0000-0000199A0000}"/>
    <cellStyle name="Normal 3 2 2 3 2 3 3" xfId="41605" xr:uid="{00000000-0005-0000-0000-00001A9A0000}"/>
    <cellStyle name="Normal 3 2 2 3 2 3 4" xfId="41606" xr:uid="{00000000-0005-0000-0000-00001B9A0000}"/>
    <cellStyle name="Normal 3 2 2 3 2 3 5" xfId="41607" xr:uid="{00000000-0005-0000-0000-00001C9A0000}"/>
    <cellStyle name="Normal 3 2 2 3 2 3_OATT calc" xfId="41608" xr:uid="{00000000-0005-0000-0000-00001D9A0000}"/>
    <cellStyle name="Normal 3 2 2 3 2 4" xfId="41609" xr:uid="{00000000-0005-0000-0000-00001E9A0000}"/>
    <cellStyle name="Normal 3 2 2 3 2 4 2" xfId="41610" xr:uid="{00000000-0005-0000-0000-00001F9A0000}"/>
    <cellStyle name="Normal 3 2 2 3 2 4 2 2" xfId="41611" xr:uid="{00000000-0005-0000-0000-0000209A0000}"/>
    <cellStyle name="Normal 3 2 2 3 2 4 2 3" xfId="41612" xr:uid="{00000000-0005-0000-0000-0000219A0000}"/>
    <cellStyle name="Normal 3 2 2 3 2 4 2_OATT calc" xfId="41613" xr:uid="{00000000-0005-0000-0000-0000229A0000}"/>
    <cellStyle name="Normal 3 2 2 3 2 4 3" xfId="41614" xr:uid="{00000000-0005-0000-0000-0000239A0000}"/>
    <cellStyle name="Normal 3 2 2 3 2 4 4" xfId="41615" xr:uid="{00000000-0005-0000-0000-0000249A0000}"/>
    <cellStyle name="Normal 3 2 2 3 2 4_OATT calc" xfId="41616" xr:uid="{00000000-0005-0000-0000-0000259A0000}"/>
    <cellStyle name="Normal 3 2 2 3 2 5" xfId="41617" xr:uid="{00000000-0005-0000-0000-0000269A0000}"/>
    <cellStyle name="Normal 3 2 2 3 2 5 2" xfId="41618" xr:uid="{00000000-0005-0000-0000-0000279A0000}"/>
    <cellStyle name="Normal 3 2 2 3 2 5 3" xfId="41619" xr:uid="{00000000-0005-0000-0000-0000289A0000}"/>
    <cellStyle name="Normal 3 2 2 3 2 5_OATT calc" xfId="41620" xr:uid="{00000000-0005-0000-0000-0000299A0000}"/>
    <cellStyle name="Normal 3 2 2 3 2 6" xfId="41621" xr:uid="{00000000-0005-0000-0000-00002A9A0000}"/>
    <cellStyle name="Normal 3 2 2 3 2 7" xfId="41622" xr:uid="{00000000-0005-0000-0000-00002B9A0000}"/>
    <cellStyle name="Normal 3 2 2 3 2 8" xfId="41623" xr:uid="{00000000-0005-0000-0000-00002C9A0000}"/>
    <cellStyle name="Normal 3 2 2 3 2 9" xfId="41624" xr:uid="{00000000-0005-0000-0000-00002D9A0000}"/>
    <cellStyle name="Normal 3 2 2 3 2_OATT calc" xfId="41625" xr:uid="{00000000-0005-0000-0000-00002E9A0000}"/>
    <cellStyle name="Normal 3 2 2 3 3" xfId="4618" xr:uid="{00000000-0005-0000-0000-00002F9A0000}"/>
    <cellStyle name="Normal 3 2 2 3 3 10" xfId="41626" xr:uid="{00000000-0005-0000-0000-0000309A0000}"/>
    <cellStyle name="Normal 3 2 2 3 3 11" xfId="41627" xr:uid="{00000000-0005-0000-0000-0000319A0000}"/>
    <cellStyle name="Normal 3 2 2 3 3 2" xfId="41628" xr:uid="{00000000-0005-0000-0000-0000329A0000}"/>
    <cellStyle name="Normal 3 2 2 3 3 2 2" xfId="41629" xr:uid="{00000000-0005-0000-0000-0000339A0000}"/>
    <cellStyle name="Normal 3 2 2 3 3 2 2 2" xfId="41630" xr:uid="{00000000-0005-0000-0000-0000349A0000}"/>
    <cellStyle name="Normal 3 2 2 3 3 2 2 3" xfId="41631" xr:uid="{00000000-0005-0000-0000-0000359A0000}"/>
    <cellStyle name="Normal 3 2 2 3 3 2 2_OATT calc" xfId="41632" xr:uid="{00000000-0005-0000-0000-0000369A0000}"/>
    <cellStyle name="Normal 3 2 2 3 3 2 3" xfId="41633" xr:uid="{00000000-0005-0000-0000-0000379A0000}"/>
    <cellStyle name="Normal 3 2 2 3 3 2 4" xfId="41634" xr:uid="{00000000-0005-0000-0000-0000389A0000}"/>
    <cellStyle name="Normal 3 2 2 3 3 2 5" xfId="41635" xr:uid="{00000000-0005-0000-0000-0000399A0000}"/>
    <cellStyle name="Normal 3 2 2 3 3 2_OATT calc" xfId="41636" xr:uid="{00000000-0005-0000-0000-00003A9A0000}"/>
    <cellStyle name="Normal 3 2 2 3 3 3" xfId="41637" xr:uid="{00000000-0005-0000-0000-00003B9A0000}"/>
    <cellStyle name="Normal 3 2 2 3 3 3 2" xfId="41638" xr:uid="{00000000-0005-0000-0000-00003C9A0000}"/>
    <cellStyle name="Normal 3 2 2 3 3 3 2 2" xfId="41639" xr:uid="{00000000-0005-0000-0000-00003D9A0000}"/>
    <cellStyle name="Normal 3 2 2 3 3 3 2 3" xfId="41640" xr:uid="{00000000-0005-0000-0000-00003E9A0000}"/>
    <cellStyle name="Normal 3 2 2 3 3 3 2_OATT calc" xfId="41641" xr:uid="{00000000-0005-0000-0000-00003F9A0000}"/>
    <cellStyle name="Normal 3 2 2 3 3 3 3" xfId="41642" xr:uid="{00000000-0005-0000-0000-0000409A0000}"/>
    <cellStyle name="Normal 3 2 2 3 3 3 4" xfId="41643" xr:uid="{00000000-0005-0000-0000-0000419A0000}"/>
    <cellStyle name="Normal 3 2 2 3 3 3_OATT calc" xfId="41644" xr:uid="{00000000-0005-0000-0000-0000429A0000}"/>
    <cellStyle name="Normal 3 2 2 3 3 4" xfId="41645" xr:uid="{00000000-0005-0000-0000-0000439A0000}"/>
    <cellStyle name="Normal 3 2 2 3 3 4 2" xfId="41646" xr:uid="{00000000-0005-0000-0000-0000449A0000}"/>
    <cellStyle name="Normal 3 2 2 3 3 4 3" xfId="41647" xr:uid="{00000000-0005-0000-0000-0000459A0000}"/>
    <cellStyle name="Normal 3 2 2 3 3 4_OATT calc" xfId="41648" xr:uid="{00000000-0005-0000-0000-0000469A0000}"/>
    <cellStyle name="Normal 3 2 2 3 3 5" xfId="41649" xr:uid="{00000000-0005-0000-0000-0000479A0000}"/>
    <cellStyle name="Normal 3 2 2 3 3 6" xfId="41650" xr:uid="{00000000-0005-0000-0000-0000489A0000}"/>
    <cellStyle name="Normal 3 2 2 3 3 7" xfId="41651" xr:uid="{00000000-0005-0000-0000-0000499A0000}"/>
    <cellStyle name="Normal 3 2 2 3 3 8" xfId="41652" xr:uid="{00000000-0005-0000-0000-00004A9A0000}"/>
    <cellStyle name="Normal 3 2 2 3 3 9" xfId="41653" xr:uid="{00000000-0005-0000-0000-00004B9A0000}"/>
    <cellStyle name="Normal 3 2 2 3 3_OATT calc" xfId="41654" xr:uid="{00000000-0005-0000-0000-00004C9A0000}"/>
    <cellStyle name="Normal 3 2 2 3 4" xfId="5518" xr:uid="{00000000-0005-0000-0000-00004D9A0000}"/>
    <cellStyle name="Normal 3 2 2 3 4 2" xfId="41655" xr:uid="{00000000-0005-0000-0000-00004E9A0000}"/>
    <cellStyle name="Normal 3 2 2 3 4 2 2" xfId="41656" xr:uid="{00000000-0005-0000-0000-00004F9A0000}"/>
    <cellStyle name="Normal 3 2 2 3 4 2 3" xfId="41657" xr:uid="{00000000-0005-0000-0000-0000509A0000}"/>
    <cellStyle name="Normal 3 2 2 3 4 2_OATT calc" xfId="41658" xr:uid="{00000000-0005-0000-0000-0000519A0000}"/>
    <cellStyle name="Normal 3 2 2 3 4 3" xfId="41659" xr:uid="{00000000-0005-0000-0000-0000529A0000}"/>
    <cellStyle name="Normal 3 2 2 3 4 4" xfId="41660" xr:uid="{00000000-0005-0000-0000-0000539A0000}"/>
    <cellStyle name="Normal 3 2 2 3 4 5" xfId="41661" xr:uid="{00000000-0005-0000-0000-0000549A0000}"/>
    <cellStyle name="Normal 3 2 2 3 4_OATT calc" xfId="41662" xr:uid="{00000000-0005-0000-0000-0000559A0000}"/>
    <cellStyle name="Normal 3 2 2 3 5" xfId="41663" xr:uid="{00000000-0005-0000-0000-0000569A0000}"/>
    <cellStyle name="Normal 3 2 2 3 5 2" xfId="41664" xr:uid="{00000000-0005-0000-0000-0000579A0000}"/>
    <cellStyle name="Normal 3 2 2 3 5 2 2" xfId="41665" xr:uid="{00000000-0005-0000-0000-0000589A0000}"/>
    <cellStyle name="Normal 3 2 2 3 5 2 3" xfId="41666" xr:uid="{00000000-0005-0000-0000-0000599A0000}"/>
    <cellStyle name="Normal 3 2 2 3 5 2_OATT calc" xfId="41667" xr:uid="{00000000-0005-0000-0000-00005A9A0000}"/>
    <cellStyle name="Normal 3 2 2 3 5 3" xfId="41668" xr:uid="{00000000-0005-0000-0000-00005B9A0000}"/>
    <cellStyle name="Normal 3 2 2 3 5 4" xfId="41669" xr:uid="{00000000-0005-0000-0000-00005C9A0000}"/>
    <cellStyle name="Normal 3 2 2 3 5_OATT calc" xfId="41670" xr:uid="{00000000-0005-0000-0000-00005D9A0000}"/>
    <cellStyle name="Normal 3 2 2 3 6" xfId="41671" xr:uid="{00000000-0005-0000-0000-00005E9A0000}"/>
    <cellStyle name="Normal 3 2 2 3 6 2" xfId="41672" xr:uid="{00000000-0005-0000-0000-00005F9A0000}"/>
    <cellStyle name="Normal 3 2 2 3 6 3" xfId="41673" xr:uid="{00000000-0005-0000-0000-0000609A0000}"/>
    <cellStyle name="Normal 3 2 2 3 6_OATT calc" xfId="41674" xr:uid="{00000000-0005-0000-0000-0000619A0000}"/>
    <cellStyle name="Normal 3 2 2 3 7" xfId="41675" xr:uid="{00000000-0005-0000-0000-0000629A0000}"/>
    <cellStyle name="Normal 3 2 2 3 8" xfId="41676" xr:uid="{00000000-0005-0000-0000-0000639A0000}"/>
    <cellStyle name="Normal 3 2 2 3 9" xfId="41677" xr:uid="{00000000-0005-0000-0000-0000649A0000}"/>
    <cellStyle name="Normal 3 2 2 3_OATT calc" xfId="41678" xr:uid="{00000000-0005-0000-0000-0000659A0000}"/>
    <cellStyle name="Normal 3 2 2 4" xfId="3665" xr:uid="{00000000-0005-0000-0000-0000669A0000}"/>
    <cellStyle name="Normal 3 2 2 4 10" xfId="41679" xr:uid="{00000000-0005-0000-0000-0000679A0000}"/>
    <cellStyle name="Normal 3 2 2 4 11" xfId="41680" xr:uid="{00000000-0005-0000-0000-0000689A0000}"/>
    <cellStyle name="Normal 3 2 2 4 2" xfId="4766" xr:uid="{00000000-0005-0000-0000-0000699A0000}"/>
    <cellStyle name="Normal 3 2 2 4 2 10" xfId="41681" xr:uid="{00000000-0005-0000-0000-00006A9A0000}"/>
    <cellStyle name="Normal 3 2 2 4 2 11" xfId="41682" xr:uid="{00000000-0005-0000-0000-00006B9A0000}"/>
    <cellStyle name="Normal 3 2 2 4 2 2" xfId="41683" xr:uid="{00000000-0005-0000-0000-00006C9A0000}"/>
    <cellStyle name="Normal 3 2 2 4 2 2 2" xfId="41684" xr:uid="{00000000-0005-0000-0000-00006D9A0000}"/>
    <cellStyle name="Normal 3 2 2 4 2 2 2 2" xfId="41685" xr:uid="{00000000-0005-0000-0000-00006E9A0000}"/>
    <cellStyle name="Normal 3 2 2 4 2 2 2 3" xfId="41686" xr:uid="{00000000-0005-0000-0000-00006F9A0000}"/>
    <cellStyle name="Normal 3 2 2 4 2 2 2_OATT calc" xfId="41687" xr:uid="{00000000-0005-0000-0000-0000709A0000}"/>
    <cellStyle name="Normal 3 2 2 4 2 2 3" xfId="41688" xr:uid="{00000000-0005-0000-0000-0000719A0000}"/>
    <cellStyle name="Normal 3 2 2 4 2 2 4" xfId="41689" xr:uid="{00000000-0005-0000-0000-0000729A0000}"/>
    <cellStyle name="Normal 3 2 2 4 2 2 5" xfId="41690" xr:uid="{00000000-0005-0000-0000-0000739A0000}"/>
    <cellStyle name="Normal 3 2 2 4 2 2_OATT calc" xfId="41691" xr:uid="{00000000-0005-0000-0000-0000749A0000}"/>
    <cellStyle name="Normal 3 2 2 4 2 3" xfId="41692" xr:uid="{00000000-0005-0000-0000-0000759A0000}"/>
    <cellStyle name="Normal 3 2 2 4 2 3 2" xfId="41693" xr:uid="{00000000-0005-0000-0000-0000769A0000}"/>
    <cellStyle name="Normal 3 2 2 4 2 3 2 2" xfId="41694" xr:uid="{00000000-0005-0000-0000-0000779A0000}"/>
    <cellStyle name="Normal 3 2 2 4 2 3 2 3" xfId="41695" xr:uid="{00000000-0005-0000-0000-0000789A0000}"/>
    <cellStyle name="Normal 3 2 2 4 2 3 2_OATT calc" xfId="41696" xr:uid="{00000000-0005-0000-0000-0000799A0000}"/>
    <cellStyle name="Normal 3 2 2 4 2 3 3" xfId="41697" xr:uid="{00000000-0005-0000-0000-00007A9A0000}"/>
    <cellStyle name="Normal 3 2 2 4 2 3 4" xfId="41698" xr:uid="{00000000-0005-0000-0000-00007B9A0000}"/>
    <cellStyle name="Normal 3 2 2 4 2 3_OATT calc" xfId="41699" xr:uid="{00000000-0005-0000-0000-00007C9A0000}"/>
    <cellStyle name="Normal 3 2 2 4 2 4" xfId="41700" xr:uid="{00000000-0005-0000-0000-00007D9A0000}"/>
    <cellStyle name="Normal 3 2 2 4 2 4 2" xfId="41701" xr:uid="{00000000-0005-0000-0000-00007E9A0000}"/>
    <cellStyle name="Normal 3 2 2 4 2 4 3" xfId="41702" xr:uid="{00000000-0005-0000-0000-00007F9A0000}"/>
    <cellStyle name="Normal 3 2 2 4 2 4_OATT calc" xfId="41703" xr:uid="{00000000-0005-0000-0000-0000809A0000}"/>
    <cellStyle name="Normal 3 2 2 4 2 5" xfId="41704" xr:uid="{00000000-0005-0000-0000-0000819A0000}"/>
    <cellStyle name="Normal 3 2 2 4 2 6" xfId="41705" xr:uid="{00000000-0005-0000-0000-0000829A0000}"/>
    <cellStyle name="Normal 3 2 2 4 2 7" xfId="41706" xr:uid="{00000000-0005-0000-0000-0000839A0000}"/>
    <cellStyle name="Normal 3 2 2 4 2 8" xfId="41707" xr:uid="{00000000-0005-0000-0000-0000849A0000}"/>
    <cellStyle name="Normal 3 2 2 4 2 9" xfId="41708" xr:uid="{00000000-0005-0000-0000-0000859A0000}"/>
    <cellStyle name="Normal 3 2 2 4 2_OATT calc" xfId="41709" xr:uid="{00000000-0005-0000-0000-0000869A0000}"/>
    <cellStyle name="Normal 3 2 2 4 3" xfId="5726" xr:uid="{00000000-0005-0000-0000-0000879A0000}"/>
    <cellStyle name="Normal 3 2 2 4 3 2" xfId="41710" xr:uid="{00000000-0005-0000-0000-0000889A0000}"/>
    <cellStyle name="Normal 3 2 2 4 3 2 2" xfId="41711" xr:uid="{00000000-0005-0000-0000-0000899A0000}"/>
    <cellStyle name="Normal 3 2 2 4 3 2 3" xfId="41712" xr:uid="{00000000-0005-0000-0000-00008A9A0000}"/>
    <cellStyle name="Normal 3 2 2 4 3 2_OATT calc" xfId="41713" xr:uid="{00000000-0005-0000-0000-00008B9A0000}"/>
    <cellStyle name="Normal 3 2 2 4 3 3" xfId="41714" xr:uid="{00000000-0005-0000-0000-00008C9A0000}"/>
    <cellStyle name="Normal 3 2 2 4 3 4" xfId="41715" xr:uid="{00000000-0005-0000-0000-00008D9A0000}"/>
    <cellStyle name="Normal 3 2 2 4 3 5" xfId="41716" xr:uid="{00000000-0005-0000-0000-00008E9A0000}"/>
    <cellStyle name="Normal 3 2 2 4 3_OATT calc" xfId="41717" xr:uid="{00000000-0005-0000-0000-00008F9A0000}"/>
    <cellStyle name="Normal 3 2 2 4 4" xfId="41718" xr:uid="{00000000-0005-0000-0000-0000909A0000}"/>
    <cellStyle name="Normal 3 2 2 4 4 2" xfId="41719" xr:uid="{00000000-0005-0000-0000-0000919A0000}"/>
    <cellStyle name="Normal 3 2 2 4 4 2 2" xfId="41720" xr:uid="{00000000-0005-0000-0000-0000929A0000}"/>
    <cellStyle name="Normal 3 2 2 4 4 2 3" xfId="41721" xr:uid="{00000000-0005-0000-0000-0000939A0000}"/>
    <cellStyle name="Normal 3 2 2 4 4 2_OATT calc" xfId="41722" xr:uid="{00000000-0005-0000-0000-0000949A0000}"/>
    <cellStyle name="Normal 3 2 2 4 4 3" xfId="41723" xr:uid="{00000000-0005-0000-0000-0000959A0000}"/>
    <cellStyle name="Normal 3 2 2 4 4 4" xfId="41724" xr:uid="{00000000-0005-0000-0000-0000969A0000}"/>
    <cellStyle name="Normal 3 2 2 4 4_OATT calc" xfId="41725" xr:uid="{00000000-0005-0000-0000-0000979A0000}"/>
    <cellStyle name="Normal 3 2 2 4 5" xfId="41726" xr:uid="{00000000-0005-0000-0000-0000989A0000}"/>
    <cellStyle name="Normal 3 2 2 4 5 2" xfId="41727" xr:uid="{00000000-0005-0000-0000-0000999A0000}"/>
    <cellStyle name="Normal 3 2 2 4 5 3" xfId="41728" xr:uid="{00000000-0005-0000-0000-00009A9A0000}"/>
    <cellStyle name="Normal 3 2 2 4 5_OATT calc" xfId="41729" xr:uid="{00000000-0005-0000-0000-00009B9A0000}"/>
    <cellStyle name="Normal 3 2 2 4 6" xfId="41730" xr:uid="{00000000-0005-0000-0000-00009C9A0000}"/>
    <cellStyle name="Normal 3 2 2 4 7" xfId="41731" xr:uid="{00000000-0005-0000-0000-00009D9A0000}"/>
    <cellStyle name="Normal 3 2 2 4 8" xfId="41732" xr:uid="{00000000-0005-0000-0000-00009E9A0000}"/>
    <cellStyle name="Normal 3 2 2 4 9" xfId="41733" xr:uid="{00000000-0005-0000-0000-00009F9A0000}"/>
    <cellStyle name="Normal 3 2 2 4_OATT calc" xfId="41734" xr:uid="{00000000-0005-0000-0000-0000A09A0000}"/>
    <cellStyle name="Normal 3 2 2 5" xfId="4348" xr:uid="{00000000-0005-0000-0000-0000A19A0000}"/>
    <cellStyle name="Normal 3 2 2 5 10" xfId="41735" xr:uid="{00000000-0005-0000-0000-0000A29A0000}"/>
    <cellStyle name="Normal 3 2 2 5 11" xfId="41736" xr:uid="{00000000-0005-0000-0000-0000A39A0000}"/>
    <cellStyle name="Normal 3 2 2 5 2" xfId="41737" xr:uid="{00000000-0005-0000-0000-0000A49A0000}"/>
    <cellStyle name="Normal 3 2 2 5 2 2" xfId="41738" xr:uid="{00000000-0005-0000-0000-0000A59A0000}"/>
    <cellStyle name="Normal 3 2 2 5 2 2 2" xfId="41739" xr:uid="{00000000-0005-0000-0000-0000A69A0000}"/>
    <cellStyle name="Normal 3 2 2 5 2 2 3" xfId="41740" xr:uid="{00000000-0005-0000-0000-0000A79A0000}"/>
    <cellStyle name="Normal 3 2 2 5 2 2_OATT calc" xfId="41741" xr:uid="{00000000-0005-0000-0000-0000A89A0000}"/>
    <cellStyle name="Normal 3 2 2 5 2 3" xfId="41742" xr:uid="{00000000-0005-0000-0000-0000A99A0000}"/>
    <cellStyle name="Normal 3 2 2 5 2 4" xfId="41743" xr:uid="{00000000-0005-0000-0000-0000AA9A0000}"/>
    <cellStyle name="Normal 3 2 2 5 2 5" xfId="41744" xr:uid="{00000000-0005-0000-0000-0000AB9A0000}"/>
    <cellStyle name="Normal 3 2 2 5 2_OATT calc" xfId="41745" xr:uid="{00000000-0005-0000-0000-0000AC9A0000}"/>
    <cellStyle name="Normal 3 2 2 5 3" xfId="41746" xr:uid="{00000000-0005-0000-0000-0000AD9A0000}"/>
    <cellStyle name="Normal 3 2 2 5 3 2" xfId="41747" xr:uid="{00000000-0005-0000-0000-0000AE9A0000}"/>
    <cellStyle name="Normal 3 2 2 5 3 2 2" xfId="41748" xr:uid="{00000000-0005-0000-0000-0000AF9A0000}"/>
    <cellStyle name="Normal 3 2 2 5 3 2 3" xfId="41749" xr:uid="{00000000-0005-0000-0000-0000B09A0000}"/>
    <cellStyle name="Normal 3 2 2 5 3 2_OATT calc" xfId="41750" xr:uid="{00000000-0005-0000-0000-0000B19A0000}"/>
    <cellStyle name="Normal 3 2 2 5 3 3" xfId="41751" xr:uid="{00000000-0005-0000-0000-0000B29A0000}"/>
    <cellStyle name="Normal 3 2 2 5 3 4" xfId="41752" xr:uid="{00000000-0005-0000-0000-0000B39A0000}"/>
    <cellStyle name="Normal 3 2 2 5 3_OATT calc" xfId="41753" xr:uid="{00000000-0005-0000-0000-0000B49A0000}"/>
    <cellStyle name="Normal 3 2 2 5 4" xfId="41754" xr:uid="{00000000-0005-0000-0000-0000B59A0000}"/>
    <cellStyle name="Normal 3 2 2 5 4 2" xfId="41755" xr:uid="{00000000-0005-0000-0000-0000B69A0000}"/>
    <cellStyle name="Normal 3 2 2 5 4 3" xfId="41756" xr:uid="{00000000-0005-0000-0000-0000B79A0000}"/>
    <cellStyle name="Normal 3 2 2 5 4_OATT calc" xfId="41757" xr:uid="{00000000-0005-0000-0000-0000B89A0000}"/>
    <cellStyle name="Normal 3 2 2 5 5" xfId="41758" xr:uid="{00000000-0005-0000-0000-0000B99A0000}"/>
    <cellStyle name="Normal 3 2 2 5 6" xfId="41759" xr:uid="{00000000-0005-0000-0000-0000BA9A0000}"/>
    <cellStyle name="Normal 3 2 2 5 7" xfId="41760" xr:uid="{00000000-0005-0000-0000-0000BB9A0000}"/>
    <cellStyle name="Normal 3 2 2 5 8" xfId="41761" xr:uid="{00000000-0005-0000-0000-0000BC9A0000}"/>
    <cellStyle name="Normal 3 2 2 5 9" xfId="41762" xr:uid="{00000000-0005-0000-0000-0000BD9A0000}"/>
    <cellStyle name="Normal 3 2 2 5_OATT calc" xfId="41763" xr:uid="{00000000-0005-0000-0000-0000BE9A0000}"/>
    <cellStyle name="Normal 3 2 2 6" xfId="5247" xr:uid="{00000000-0005-0000-0000-0000BF9A0000}"/>
    <cellStyle name="Normal 3 2 2 6 2" xfId="41764" xr:uid="{00000000-0005-0000-0000-0000C09A0000}"/>
    <cellStyle name="Normal 3 2 2 6 2 2" xfId="41765" xr:uid="{00000000-0005-0000-0000-0000C19A0000}"/>
    <cellStyle name="Normal 3 2 2 6 2 3" xfId="41766" xr:uid="{00000000-0005-0000-0000-0000C29A0000}"/>
    <cellStyle name="Normal 3 2 2 6 2_OATT calc" xfId="41767" xr:uid="{00000000-0005-0000-0000-0000C39A0000}"/>
    <cellStyle name="Normal 3 2 2 6 3" xfId="41768" xr:uid="{00000000-0005-0000-0000-0000C49A0000}"/>
    <cellStyle name="Normal 3 2 2 6 4" xfId="41769" xr:uid="{00000000-0005-0000-0000-0000C59A0000}"/>
    <cellStyle name="Normal 3 2 2 6 5" xfId="41770" xr:uid="{00000000-0005-0000-0000-0000C69A0000}"/>
    <cellStyle name="Normal 3 2 2 6_OATT calc" xfId="41771" xr:uid="{00000000-0005-0000-0000-0000C79A0000}"/>
    <cellStyle name="Normal 3 2 2 7" xfId="41772" xr:uid="{00000000-0005-0000-0000-0000C89A0000}"/>
    <cellStyle name="Normal 3 2 2 7 2" xfId="41773" xr:uid="{00000000-0005-0000-0000-0000C99A0000}"/>
    <cellStyle name="Normal 3 2 2 7 2 2" xfId="41774" xr:uid="{00000000-0005-0000-0000-0000CA9A0000}"/>
    <cellStyle name="Normal 3 2 2 7 2 3" xfId="41775" xr:uid="{00000000-0005-0000-0000-0000CB9A0000}"/>
    <cellStyle name="Normal 3 2 2 7 2_OATT calc" xfId="41776" xr:uid="{00000000-0005-0000-0000-0000CC9A0000}"/>
    <cellStyle name="Normal 3 2 2 7 3" xfId="41777" xr:uid="{00000000-0005-0000-0000-0000CD9A0000}"/>
    <cellStyle name="Normal 3 2 2 7 4" xfId="41778" xr:uid="{00000000-0005-0000-0000-0000CE9A0000}"/>
    <cellStyle name="Normal 3 2 2 7_OATT calc" xfId="41779" xr:uid="{00000000-0005-0000-0000-0000CF9A0000}"/>
    <cellStyle name="Normal 3 2 2 8" xfId="41780" xr:uid="{00000000-0005-0000-0000-0000D09A0000}"/>
    <cellStyle name="Normal 3 2 2 8 2" xfId="41781" xr:uid="{00000000-0005-0000-0000-0000D19A0000}"/>
    <cellStyle name="Normal 3 2 2 8 3" xfId="41782" xr:uid="{00000000-0005-0000-0000-0000D29A0000}"/>
    <cellStyle name="Normal 3 2 2 8_OATT calc" xfId="41783" xr:uid="{00000000-0005-0000-0000-0000D39A0000}"/>
    <cellStyle name="Normal 3 2 2 9" xfId="41784" xr:uid="{00000000-0005-0000-0000-0000D49A0000}"/>
    <cellStyle name="Normal 3 2 2_OATT calc" xfId="41785" xr:uid="{00000000-0005-0000-0000-0000D59A0000}"/>
    <cellStyle name="Normal 3 2 3" xfId="1616" xr:uid="{00000000-0005-0000-0000-0000D69A0000}"/>
    <cellStyle name="Normal 3 2 3 10" xfId="41786" xr:uid="{00000000-0005-0000-0000-0000D79A0000}"/>
    <cellStyle name="Normal 3 2 3 11" xfId="41787" xr:uid="{00000000-0005-0000-0000-0000D89A0000}"/>
    <cellStyle name="Normal 3 2 3 12" xfId="41788" xr:uid="{00000000-0005-0000-0000-0000D99A0000}"/>
    <cellStyle name="Normal 3 2 3 2" xfId="1617" xr:uid="{00000000-0005-0000-0000-0000DA9A0000}"/>
    <cellStyle name="Normal 3 2 3 2 10" xfId="41789" xr:uid="{00000000-0005-0000-0000-0000DB9A0000}"/>
    <cellStyle name="Normal 3 2 3 2 11" xfId="41790" xr:uid="{00000000-0005-0000-0000-0000DC9A0000}"/>
    <cellStyle name="Normal 3 2 3 2 2" xfId="4803" xr:uid="{00000000-0005-0000-0000-0000DD9A0000}"/>
    <cellStyle name="Normal 3 2 3 2 2 10" xfId="41791" xr:uid="{00000000-0005-0000-0000-0000DE9A0000}"/>
    <cellStyle name="Normal 3 2 3 2 2 11" xfId="41792" xr:uid="{00000000-0005-0000-0000-0000DF9A0000}"/>
    <cellStyle name="Normal 3 2 3 2 2 2" xfId="41793" xr:uid="{00000000-0005-0000-0000-0000E09A0000}"/>
    <cellStyle name="Normal 3 2 3 2 2 2 2" xfId="41794" xr:uid="{00000000-0005-0000-0000-0000E19A0000}"/>
    <cellStyle name="Normal 3 2 3 2 2 2 2 2" xfId="41795" xr:uid="{00000000-0005-0000-0000-0000E29A0000}"/>
    <cellStyle name="Normal 3 2 3 2 2 2 2 3" xfId="41796" xr:uid="{00000000-0005-0000-0000-0000E39A0000}"/>
    <cellStyle name="Normal 3 2 3 2 2 2 2_OATT calc" xfId="41797" xr:uid="{00000000-0005-0000-0000-0000E49A0000}"/>
    <cellStyle name="Normal 3 2 3 2 2 2 3" xfId="41798" xr:uid="{00000000-0005-0000-0000-0000E59A0000}"/>
    <cellStyle name="Normal 3 2 3 2 2 2 4" xfId="41799" xr:uid="{00000000-0005-0000-0000-0000E69A0000}"/>
    <cellStyle name="Normal 3 2 3 2 2 2 5" xfId="41800" xr:uid="{00000000-0005-0000-0000-0000E79A0000}"/>
    <cellStyle name="Normal 3 2 3 2 2 2_OATT calc" xfId="41801" xr:uid="{00000000-0005-0000-0000-0000E89A0000}"/>
    <cellStyle name="Normal 3 2 3 2 2 3" xfId="41802" xr:uid="{00000000-0005-0000-0000-0000E99A0000}"/>
    <cellStyle name="Normal 3 2 3 2 2 3 2" xfId="41803" xr:uid="{00000000-0005-0000-0000-0000EA9A0000}"/>
    <cellStyle name="Normal 3 2 3 2 2 3 2 2" xfId="41804" xr:uid="{00000000-0005-0000-0000-0000EB9A0000}"/>
    <cellStyle name="Normal 3 2 3 2 2 3 2 3" xfId="41805" xr:uid="{00000000-0005-0000-0000-0000EC9A0000}"/>
    <cellStyle name="Normal 3 2 3 2 2 3 2_OATT calc" xfId="41806" xr:uid="{00000000-0005-0000-0000-0000ED9A0000}"/>
    <cellStyle name="Normal 3 2 3 2 2 3 3" xfId="41807" xr:uid="{00000000-0005-0000-0000-0000EE9A0000}"/>
    <cellStyle name="Normal 3 2 3 2 2 3 4" xfId="41808" xr:uid="{00000000-0005-0000-0000-0000EF9A0000}"/>
    <cellStyle name="Normal 3 2 3 2 2 3_OATT calc" xfId="41809" xr:uid="{00000000-0005-0000-0000-0000F09A0000}"/>
    <cellStyle name="Normal 3 2 3 2 2 4" xfId="41810" xr:uid="{00000000-0005-0000-0000-0000F19A0000}"/>
    <cellStyle name="Normal 3 2 3 2 2 4 2" xfId="41811" xr:uid="{00000000-0005-0000-0000-0000F29A0000}"/>
    <cellStyle name="Normal 3 2 3 2 2 4 3" xfId="41812" xr:uid="{00000000-0005-0000-0000-0000F39A0000}"/>
    <cellStyle name="Normal 3 2 3 2 2 4_OATT calc" xfId="41813" xr:uid="{00000000-0005-0000-0000-0000F49A0000}"/>
    <cellStyle name="Normal 3 2 3 2 2 5" xfId="41814" xr:uid="{00000000-0005-0000-0000-0000F59A0000}"/>
    <cellStyle name="Normal 3 2 3 2 2 6" xfId="41815" xr:uid="{00000000-0005-0000-0000-0000F69A0000}"/>
    <cellStyle name="Normal 3 2 3 2 2 7" xfId="41816" xr:uid="{00000000-0005-0000-0000-0000F79A0000}"/>
    <cellStyle name="Normal 3 2 3 2 2 8" xfId="41817" xr:uid="{00000000-0005-0000-0000-0000F89A0000}"/>
    <cellStyle name="Normal 3 2 3 2 2 9" xfId="41818" xr:uid="{00000000-0005-0000-0000-0000F99A0000}"/>
    <cellStyle name="Normal 3 2 3 2 2_OATT calc" xfId="41819" xr:uid="{00000000-0005-0000-0000-0000FA9A0000}"/>
    <cellStyle name="Normal 3 2 3 2 3" xfId="5762" xr:uid="{00000000-0005-0000-0000-0000FB9A0000}"/>
    <cellStyle name="Normal 3 2 3 2 3 2" xfId="41820" xr:uid="{00000000-0005-0000-0000-0000FC9A0000}"/>
    <cellStyle name="Normal 3 2 3 2 3 2 2" xfId="41821" xr:uid="{00000000-0005-0000-0000-0000FD9A0000}"/>
    <cellStyle name="Normal 3 2 3 2 3 2 3" xfId="41822" xr:uid="{00000000-0005-0000-0000-0000FE9A0000}"/>
    <cellStyle name="Normal 3 2 3 2 3 2_OATT calc" xfId="41823" xr:uid="{00000000-0005-0000-0000-0000FF9A0000}"/>
    <cellStyle name="Normal 3 2 3 2 3 3" xfId="41824" xr:uid="{00000000-0005-0000-0000-0000009B0000}"/>
    <cellStyle name="Normal 3 2 3 2 3 4" xfId="41825" xr:uid="{00000000-0005-0000-0000-0000019B0000}"/>
    <cellStyle name="Normal 3 2 3 2 3 5" xfId="41826" xr:uid="{00000000-0005-0000-0000-0000029B0000}"/>
    <cellStyle name="Normal 3 2 3 2 3_OATT calc" xfId="41827" xr:uid="{00000000-0005-0000-0000-0000039B0000}"/>
    <cellStyle name="Normal 3 2 3 2 4" xfId="41828" xr:uid="{00000000-0005-0000-0000-0000049B0000}"/>
    <cellStyle name="Normal 3 2 3 2 4 2" xfId="41829" xr:uid="{00000000-0005-0000-0000-0000059B0000}"/>
    <cellStyle name="Normal 3 2 3 2 4 2 2" xfId="41830" xr:uid="{00000000-0005-0000-0000-0000069B0000}"/>
    <cellStyle name="Normal 3 2 3 2 4 2 3" xfId="41831" xr:uid="{00000000-0005-0000-0000-0000079B0000}"/>
    <cellStyle name="Normal 3 2 3 2 4 2_OATT calc" xfId="41832" xr:uid="{00000000-0005-0000-0000-0000089B0000}"/>
    <cellStyle name="Normal 3 2 3 2 4 3" xfId="41833" xr:uid="{00000000-0005-0000-0000-0000099B0000}"/>
    <cellStyle name="Normal 3 2 3 2 4 4" xfId="41834" xr:uid="{00000000-0005-0000-0000-00000A9B0000}"/>
    <cellStyle name="Normal 3 2 3 2 4_OATT calc" xfId="41835" xr:uid="{00000000-0005-0000-0000-00000B9B0000}"/>
    <cellStyle name="Normal 3 2 3 2 5" xfId="41836" xr:uid="{00000000-0005-0000-0000-00000C9B0000}"/>
    <cellStyle name="Normal 3 2 3 2 5 2" xfId="41837" xr:uid="{00000000-0005-0000-0000-00000D9B0000}"/>
    <cellStyle name="Normal 3 2 3 2 5 3" xfId="41838" xr:uid="{00000000-0005-0000-0000-00000E9B0000}"/>
    <cellStyle name="Normal 3 2 3 2 5_OATT calc" xfId="41839" xr:uid="{00000000-0005-0000-0000-00000F9B0000}"/>
    <cellStyle name="Normal 3 2 3 2 6" xfId="41840" xr:uid="{00000000-0005-0000-0000-0000109B0000}"/>
    <cellStyle name="Normal 3 2 3 2 7" xfId="41841" xr:uid="{00000000-0005-0000-0000-0000119B0000}"/>
    <cellStyle name="Normal 3 2 3 2 8" xfId="41842" xr:uid="{00000000-0005-0000-0000-0000129B0000}"/>
    <cellStyle name="Normal 3 2 3 2 9" xfId="41843" xr:uid="{00000000-0005-0000-0000-0000139B0000}"/>
    <cellStyle name="Normal 3 2 3 2_OATT calc" xfId="41844" xr:uid="{00000000-0005-0000-0000-0000149B0000}"/>
    <cellStyle name="Normal 3 2 3 3" xfId="4385" xr:uid="{00000000-0005-0000-0000-0000159B0000}"/>
    <cellStyle name="Normal 3 2 3 3 10" xfId="41845" xr:uid="{00000000-0005-0000-0000-0000169B0000}"/>
    <cellStyle name="Normal 3 2 3 3 11" xfId="41846" xr:uid="{00000000-0005-0000-0000-0000179B0000}"/>
    <cellStyle name="Normal 3 2 3 3 2" xfId="41847" xr:uid="{00000000-0005-0000-0000-0000189B0000}"/>
    <cellStyle name="Normal 3 2 3 3 2 2" xfId="41848" xr:uid="{00000000-0005-0000-0000-0000199B0000}"/>
    <cellStyle name="Normal 3 2 3 3 2 2 2" xfId="41849" xr:uid="{00000000-0005-0000-0000-00001A9B0000}"/>
    <cellStyle name="Normal 3 2 3 3 2 2 3" xfId="41850" xr:uid="{00000000-0005-0000-0000-00001B9B0000}"/>
    <cellStyle name="Normal 3 2 3 3 2 2_OATT calc" xfId="41851" xr:uid="{00000000-0005-0000-0000-00001C9B0000}"/>
    <cellStyle name="Normal 3 2 3 3 2 3" xfId="41852" xr:uid="{00000000-0005-0000-0000-00001D9B0000}"/>
    <cellStyle name="Normal 3 2 3 3 2 4" xfId="41853" xr:uid="{00000000-0005-0000-0000-00001E9B0000}"/>
    <cellStyle name="Normal 3 2 3 3 2 5" xfId="41854" xr:uid="{00000000-0005-0000-0000-00001F9B0000}"/>
    <cellStyle name="Normal 3 2 3 3 2_OATT calc" xfId="41855" xr:uid="{00000000-0005-0000-0000-0000209B0000}"/>
    <cellStyle name="Normal 3 2 3 3 3" xfId="41856" xr:uid="{00000000-0005-0000-0000-0000219B0000}"/>
    <cellStyle name="Normal 3 2 3 3 3 2" xfId="41857" xr:uid="{00000000-0005-0000-0000-0000229B0000}"/>
    <cellStyle name="Normal 3 2 3 3 3 2 2" xfId="41858" xr:uid="{00000000-0005-0000-0000-0000239B0000}"/>
    <cellStyle name="Normal 3 2 3 3 3 2 3" xfId="41859" xr:uid="{00000000-0005-0000-0000-0000249B0000}"/>
    <cellStyle name="Normal 3 2 3 3 3 2_OATT calc" xfId="41860" xr:uid="{00000000-0005-0000-0000-0000259B0000}"/>
    <cellStyle name="Normal 3 2 3 3 3 3" xfId="41861" xr:uid="{00000000-0005-0000-0000-0000269B0000}"/>
    <cellStyle name="Normal 3 2 3 3 3 4" xfId="41862" xr:uid="{00000000-0005-0000-0000-0000279B0000}"/>
    <cellStyle name="Normal 3 2 3 3 3_OATT calc" xfId="41863" xr:uid="{00000000-0005-0000-0000-0000289B0000}"/>
    <cellStyle name="Normal 3 2 3 3 4" xfId="41864" xr:uid="{00000000-0005-0000-0000-0000299B0000}"/>
    <cellStyle name="Normal 3 2 3 3 4 2" xfId="41865" xr:uid="{00000000-0005-0000-0000-00002A9B0000}"/>
    <cellStyle name="Normal 3 2 3 3 4 3" xfId="41866" xr:uid="{00000000-0005-0000-0000-00002B9B0000}"/>
    <cellStyle name="Normal 3 2 3 3 4_OATT calc" xfId="41867" xr:uid="{00000000-0005-0000-0000-00002C9B0000}"/>
    <cellStyle name="Normal 3 2 3 3 5" xfId="41868" xr:uid="{00000000-0005-0000-0000-00002D9B0000}"/>
    <cellStyle name="Normal 3 2 3 3 6" xfId="41869" xr:uid="{00000000-0005-0000-0000-00002E9B0000}"/>
    <cellStyle name="Normal 3 2 3 3 7" xfId="41870" xr:uid="{00000000-0005-0000-0000-00002F9B0000}"/>
    <cellStyle name="Normal 3 2 3 3 8" xfId="41871" xr:uid="{00000000-0005-0000-0000-0000309B0000}"/>
    <cellStyle name="Normal 3 2 3 3 9" xfId="41872" xr:uid="{00000000-0005-0000-0000-0000319B0000}"/>
    <cellStyle name="Normal 3 2 3 3_OATT calc" xfId="41873" xr:uid="{00000000-0005-0000-0000-0000329B0000}"/>
    <cellStyle name="Normal 3 2 3 4" xfId="5285" xr:uid="{00000000-0005-0000-0000-0000339B0000}"/>
    <cellStyle name="Normal 3 2 3 4 2" xfId="41874" xr:uid="{00000000-0005-0000-0000-0000349B0000}"/>
    <cellStyle name="Normal 3 2 3 4 2 2" xfId="41875" xr:uid="{00000000-0005-0000-0000-0000359B0000}"/>
    <cellStyle name="Normal 3 2 3 4 2 3" xfId="41876" xr:uid="{00000000-0005-0000-0000-0000369B0000}"/>
    <cellStyle name="Normal 3 2 3 4 2_OATT calc" xfId="41877" xr:uid="{00000000-0005-0000-0000-0000379B0000}"/>
    <cellStyle name="Normal 3 2 3 4 3" xfId="41878" xr:uid="{00000000-0005-0000-0000-0000389B0000}"/>
    <cellStyle name="Normal 3 2 3 4 4" xfId="41879" xr:uid="{00000000-0005-0000-0000-0000399B0000}"/>
    <cellStyle name="Normal 3 2 3 4 5" xfId="41880" xr:uid="{00000000-0005-0000-0000-00003A9B0000}"/>
    <cellStyle name="Normal 3 2 3 4_OATT calc" xfId="41881" xr:uid="{00000000-0005-0000-0000-00003B9B0000}"/>
    <cellStyle name="Normal 3 2 3 5" xfId="41882" xr:uid="{00000000-0005-0000-0000-00003C9B0000}"/>
    <cellStyle name="Normal 3 2 3 5 2" xfId="41883" xr:uid="{00000000-0005-0000-0000-00003D9B0000}"/>
    <cellStyle name="Normal 3 2 3 5 2 2" xfId="41884" xr:uid="{00000000-0005-0000-0000-00003E9B0000}"/>
    <cellStyle name="Normal 3 2 3 5 2 3" xfId="41885" xr:uid="{00000000-0005-0000-0000-00003F9B0000}"/>
    <cellStyle name="Normal 3 2 3 5 2_OATT calc" xfId="41886" xr:uid="{00000000-0005-0000-0000-0000409B0000}"/>
    <cellStyle name="Normal 3 2 3 5 3" xfId="41887" xr:uid="{00000000-0005-0000-0000-0000419B0000}"/>
    <cellStyle name="Normal 3 2 3 5 4" xfId="41888" xr:uid="{00000000-0005-0000-0000-0000429B0000}"/>
    <cellStyle name="Normal 3 2 3 5_OATT calc" xfId="41889" xr:uid="{00000000-0005-0000-0000-0000439B0000}"/>
    <cellStyle name="Normal 3 2 3 6" xfId="41890" xr:uid="{00000000-0005-0000-0000-0000449B0000}"/>
    <cellStyle name="Normal 3 2 3 6 2" xfId="41891" xr:uid="{00000000-0005-0000-0000-0000459B0000}"/>
    <cellStyle name="Normal 3 2 3 6 3" xfId="41892" xr:uid="{00000000-0005-0000-0000-0000469B0000}"/>
    <cellStyle name="Normal 3 2 3 6_OATT calc" xfId="41893" xr:uid="{00000000-0005-0000-0000-0000479B0000}"/>
    <cellStyle name="Normal 3 2 3 7" xfId="41894" xr:uid="{00000000-0005-0000-0000-0000489B0000}"/>
    <cellStyle name="Normal 3 2 3 8" xfId="41895" xr:uid="{00000000-0005-0000-0000-0000499B0000}"/>
    <cellStyle name="Normal 3 2 3 9" xfId="41896" xr:uid="{00000000-0005-0000-0000-00004A9B0000}"/>
    <cellStyle name="Normal 3 2 3_OATT calc" xfId="41897" xr:uid="{00000000-0005-0000-0000-00004B9B0000}"/>
    <cellStyle name="Normal 3 2 4" xfId="1618" xr:uid="{00000000-0005-0000-0000-00004C9B0000}"/>
    <cellStyle name="Normal 3 2 4 10" xfId="41898" xr:uid="{00000000-0005-0000-0000-00004D9B0000}"/>
    <cellStyle name="Normal 3 2 4 11" xfId="41899" xr:uid="{00000000-0005-0000-0000-00004E9B0000}"/>
    <cellStyle name="Normal 3 2 4 12" xfId="41900" xr:uid="{00000000-0005-0000-0000-00004F9B0000}"/>
    <cellStyle name="Normal 3 2 4 2" xfId="1619" xr:uid="{00000000-0005-0000-0000-0000509B0000}"/>
    <cellStyle name="Normal 3 2 4 2 10" xfId="41901" xr:uid="{00000000-0005-0000-0000-0000519B0000}"/>
    <cellStyle name="Normal 3 2 4 2 11" xfId="41902" xr:uid="{00000000-0005-0000-0000-0000529B0000}"/>
    <cellStyle name="Normal 3 2 4 2 2" xfId="4974" xr:uid="{00000000-0005-0000-0000-0000539B0000}"/>
    <cellStyle name="Normal 3 2 4 2 2 10" xfId="41903" xr:uid="{00000000-0005-0000-0000-0000549B0000}"/>
    <cellStyle name="Normal 3 2 4 2 2 11" xfId="41904" xr:uid="{00000000-0005-0000-0000-0000559B0000}"/>
    <cellStyle name="Normal 3 2 4 2 2 2" xfId="41905" xr:uid="{00000000-0005-0000-0000-0000569B0000}"/>
    <cellStyle name="Normal 3 2 4 2 2 2 2" xfId="41906" xr:uid="{00000000-0005-0000-0000-0000579B0000}"/>
    <cellStyle name="Normal 3 2 4 2 2 2 2 2" xfId="41907" xr:uid="{00000000-0005-0000-0000-0000589B0000}"/>
    <cellStyle name="Normal 3 2 4 2 2 2 2 3" xfId="41908" xr:uid="{00000000-0005-0000-0000-0000599B0000}"/>
    <cellStyle name="Normal 3 2 4 2 2 2 2_OATT calc" xfId="41909" xr:uid="{00000000-0005-0000-0000-00005A9B0000}"/>
    <cellStyle name="Normal 3 2 4 2 2 2 3" xfId="41910" xr:uid="{00000000-0005-0000-0000-00005B9B0000}"/>
    <cellStyle name="Normal 3 2 4 2 2 2 4" xfId="41911" xr:uid="{00000000-0005-0000-0000-00005C9B0000}"/>
    <cellStyle name="Normal 3 2 4 2 2 2 5" xfId="41912" xr:uid="{00000000-0005-0000-0000-00005D9B0000}"/>
    <cellStyle name="Normal 3 2 4 2 2 2_OATT calc" xfId="41913" xr:uid="{00000000-0005-0000-0000-00005E9B0000}"/>
    <cellStyle name="Normal 3 2 4 2 2 3" xfId="41914" xr:uid="{00000000-0005-0000-0000-00005F9B0000}"/>
    <cellStyle name="Normal 3 2 4 2 2 3 2" xfId="41915" xr:uid="{00000000-0005-0000-0000-0000609B0000}"/>
    <cellStyle name="Normal 3 2 4 2 2 3 2 2" xfId="41916" xr:uid="{00000000-0005-0000-0000-0000619B0000}"/>
    <cellStyle name="Normal 3 2 4 2 2 3 2 3" xfId="41917" xr:uid="{00000000-0005-0000-0000-0000629B0000}"/>
    <cellStyle name="Normal 3 2 4 2 2 3 2_OATT calc" xfId="41918" xr:uid="{00000000-0005-0000-0000-0000639B0000}"/>
    <cellStyle name="Normal 3 2 4 2 2 3 3" xfId="41919" xr:uid="{00000000-0005-0000-0000-0000649B0000}"/>
    <cellStyle name="Normal 3 2 4 2 2 3 4" xfId="41920" xr:uid="{00000000-0005-0000-0000-0000659B0000}"/>
    <cellStyle name="Normal 3 2 4 2 2 3_OATT calc" xfId="41921" xr:uid="{00000000-0005-0000-0000-0000669B0000}"/>
    <cellStyle name="Normal 3 2 4 2 2 4" xfId="41922" xr:uid="{00000000-0005-0000-0000-0000679B0000}"/>
    <cellStyle name="Normal 3 2 4 2 2 4 2" xfId="41923" xr:uid="{00000000-0005-0000-0000-0000689B0000}"/>
    <cellStyle name="Normal 3 2 4 2 2 4 3" xfId="41924" xr:uid="{00000000-0005-0000-0000-0000699B0000}"/>
    <cellStyle name="Normal 3 2 4 2 2 4_OATT calc" xfId="41925" xr:uid="{00000000-0005-0000-0000-00006A9B0000}"/>
    <cellStyle name="Normal 3 2 4 2 2 5" xfId="41926" xr:uid="{00000000-0005-0000-0000-00006B9B0000}"/>
    <cellStyle name="Normal 3 2 4 2 2 6" xfId="41927" xr:uid="{00000000-0005-0000-0000-00006C9B0000}"/>
    <cellStyle name="Normal 3 2 4 2 2 7" xfId="41928" xr:uid="{00000000-0005-0000-0000-00006D9B0000}"/>
    <cellStyle name="Normal 3 2 4 2 2 8" xfId="41929" xr:uid="{00000000-0005-0000-0000-00006E9B0000}"/>
    <cellStyle name="Normal 3 2 4 2 2 9" xfId="41930" xr:uid="{00000000-0005-0000-0000-00006F9B0000}"/>
    <cellStyle name="Normal 3 2 4 2 2_OATT calc" xfId="41931" xr:uid="{00000000-0005-0000-0000-0000709B0000}"/>
    <cellStyle name="Normal 3 2 4 2 3" xfId="5929" xr:uid="{00000000-0005-0000-0000-0000719B0000}"/>
    <cellStyle name="Normal 3 2 4 2 3 2" xfId="41932" xr:uid="{00000000-0005-0000-0000-0000729B0000}"/>
    <cellStyle name="Normal 3 2 4 2 3 2 2" xfId="41933" xr:uid="{00000000-0005-0000-0000-0000739B0000}"/>
    <cellStyle name="Normal 3 2 4 2 3 2 3" xfId="41934" xr:uid="{00000000-0005-0000-0000-0000749B0000}"/>
    <cellStyle name="Normal 3 2 4 2 3 2_OATT calc" xfId="41935" xr:uid="{00000000-0005-0000-0000-0000759B0000}"/>
    <cellStyle name="Normal 3 2 4 2 3 3" xfId="41936" xr:uid="{00000000-0005-0000-0000-0000769B0000}"/>
    <cellStyle name="Normal 3 2 4 2 3 4" xfId="41937" xr:uid="{00000000-0005-0000-0000-0000779B0000}"/>
    <cellStyle name="Normal 3 2 4 2 3 5" xfId="41938" xr:uid="{00000000-0005-0000-0000-0000789B0000}"/>
    <cellStyle name="Normal 3 2 4 2 3_OATT calc" xfId="41939" xr:uid="{00000000-0005-0000-0000-0000799B0000}"/>
    <cellStyle name="Normal 3 2 4 2 4" xfId="41940" xr:uid="{00000000-0005-0000-0000-00007A9B0000}"/>
    <cellStyle name="Normal 3 2 4 2 4 2" xfId="41941" xr:uid="{00000000-0005-0000-0000-00007B9B0000}"/>
    <cellStyle name="Normal 3 2 4 2 4 2 2" xfId="41942" xr:uid="{00000000-0005-0000-0000-00007C9B0000}"/>
    <cellStyle name="Normal 3 2 4 2 4 2 3" xfId="41943" xr:uid="{00000000-0005-0000-0000-00007D9B0000}"/>
    <cellStyle name="Normal 3 2 4 2 4 2_OATT calc" xfId="41944" xr:uid="{00000000-0005-0000-0000-00007E9B0000}"/>
    <cellStyle name="Normal 3 2 4 2 4 3" xfId="41945" xr:uid="{00000000-0005-0000-0000-00007F9B0000}"/>
    <cellStyle name="Normal 3 2 4 2 4 4" xfId="41946" xr:uid="{00000000-0005-0000-0000-0000809B0000}"/>
    <cellStyle name="Normal 3 2 4 2 4_OATT calc" xfId="41947" xr:uid="{00000000-0005-0000-0000-0000819B0000}"/>
    <cellStyle name="Normal 3 2 4 2 5" xfId="41948" xr:uid="{00000000-0005-0000-0000-0000829B0000}"/>
    <cellStyle name="Normal 3 2 4 2 5 2" xfId="41949" xr:uid="{00000000-0005-0000-0000-0000839B0000}"/>
    <cellStyle name="Normal 3 2 4 2 5 3" xfId="41950" xr:uid="{00000000-0005-0000-0000-0000849B0000}"/>
    <cellStyle name="Normal 3 2 4 2 5_OATT calc" xfId="41951" xr:uid="{00000000-0005-0000-0000-0000859B0000}"/>
    <cellStyle name="Normal 3 2 4 2 6" xfId="41952" xr:uid="{00000000-0005-0000-0000-0000869B0000}"/>
    <cellStyle name="Normal 3 2 4 2 7" xfId="41953" xr:uid="{00000000-0005-0000-0000-0000879B0000}"/>
    <cellStyle name="Normal 3 2 4 2 8" xfId="41954" xr:uid="{00000000-0005-0000-0000-0000889B0000}"/>
    <cellStyle name="Normal 3 2 4 2 9" xfId="41955" xr:uid="{00000000-0005-0000-0000-0000899B0000}"/>
    <cellStyle name="Normal 3 2 4 2_OATT calc" xfId="41956" xr:uid="{00000000-0005-0000-0000-00008A9B0000}"/>
    <cellStyle name="Normal 3 2 4 3" xfId="4556" xr:uid="{00000000-0005-0000-0000-00008B9B0000}"/>
    <cellStyle name="Normal 3 2 4 3 10" xfId="41957" xr:uid="{00000000-0005-0000-0000-00008C9B0000}"/>
    <cellStyle name="Normal 3 2 4 3 11" xfId="41958" xr:uid="{00000000-0005-0000-0000-00008D9B0000}"/>
    <cellStyle name="Normal 3 2 4 3 2" xfId="41959" xr:uid="{00000000-0005-0000-0000-00008E9B0000}"/>
    <cellStyle name="Normal 3 2 4 3 2 2" xfId="41960" xr:uid="{00000000-0005-0000-0000-00008F9B0000}"/>
    <cellStyle name="Normal 3 2 4 3 2 2 2" xfId="41961" xr:uid="{00000000-0005-0000-0000-0000909B0000}"/>
    <cellStyle name="Normal 3 2 4 3 2 2 3" xfId="41962" xr:uid="{00000000-0005-0000-0000-0000919B0000}"/>
    <cellStyle name="Normal 3 2 4 3 2 2_OATT calc" xfId="41963" xr:uid="{00000000-0005-0000-0000-0000929B0000}"/>
    <cellStyle name="Normal 3 2 4 3 2 3" xfId="41964" xr:uid="{00000000-0005-0000-0000-0000939B0000}"/>
    <cellStyle name="Normal 3 2 4 3 2 4" xfId="41965" xr:uid="{00000000-0005-0000-0000-0000949B0000}"/>
    <cellStyle name="Normal 3 2 4 3 2 5" xfId="41966" xr:uid="{00000000-0005-0000-0000-0000959B0000}"/>
    <cellStyle name="Normal 3 2 4 3 2_OATT calc" xfId="41967" xr:uid="{00000000-0005-0000-0000-0000969B0000}"/>
    <cellStyle name="Normal 3 2 4 3 3" xfId="41968" xr:uid="{00000000-0005-0000-0000-0000979B0000}"/>
    <cellStyle name="Normal 3 2 4 3 3 2" xfId="41969" xr:uid="{00000000-0005-0000-0000-0000989B0000}"/>
    <cellStyle name="Normal 3 2 4 3 3 2 2" xfId="41970" xr:uid="{00000000-0005-0000-0000-0000999B0000}"/>
    <cellStyle name="Normal 3 2 4 3 3 2 3" xfId="41971" xr:uid="{00000000-0005-0000-0000-00009A9B0000}"/>
    <cellStyle name="Normal 3 2 4 3 3 2_OATT calc" xfId="41972" xr:uid="{00000000-0005-0000-0000-00009B9B0000}"/>
    <cellStyle name="Normal 3 2 4 3 3 3" xfId="41973" xr:uid="{00000000-0005-0000-0000-00009C9B0000}"/>
    <cellStyle name="Normal 3 2 4 3 3 4" xfId="41974" xr:uid="{00000000-0005-0000-0000-00009D9B0000}"/>
    <cellStyle name="Normal 3 2 4 3 3_OATT calc" xfId="41975" xr:uid="{00000000-0005-0000-0000-00009E9B0000}"/>
    <cellStyle name="Normal 3 2 4 3 4" xfId="41976" xr:uid="{00000000-0005-0000-0000-00009F9B0000}"/>
    <cellStyle name="Normal 3 2 4 3 4 2" xfId="41977" xr:uid="{00000000-0005-0000-0000-0000A09B0000}"/>
    <cellStyle name="Normal 3 2 4 3 4 3" xfId="41978" xr:uid="{00000000-0005-0000-0000-0000A19B0000}"/>
    <cellStyle name="Normal 3 2 4 3 4_OATT calc" xfId="41979" xr:uid="{00000000-0005-0000-0000-0000A29B0000}"/>
    <cellStyle name="Normal 3 2 4 3 5" xfId="41980" xr:uid="{00000000-0005-0000-0000-0000A39B0000}"/>
    <cellStyle name="Normal 3 2 4 3 6" xfId="41981" xr:uid="{00000000-0005-0000-0000-0000A49B0000}"/>
    <cellStyle name="Normal 3 2 4 3 7" xfId="41982" xr:uid="{00000000-0005-0000-0000-0000A59B0000}"/>
    <cellStyle name="Normal 3 2 4 3 8" xfId="41983" xr:uid="{00000000-0005-0000-0000-0000A69B0000}"/>
    <cellStyle name="Normal 3 2 4 3 9" xfId="41984" xr:uid="{00000000-0005-0000-0000-0000A79B0000}"/>
    <cellStyle name="Normal 3 2 4 3_OATT calc" xfId="41985" xr:uid="{00000000-0005-0000-0000-0000A89B0000}"/>
    <cellStyle name="Normal 3 2 4 4" xfId="5456" xr:uid="{00000000-0005-0000-0000-0000A99B0000}"/>
    <cellStyle name="Normal 3 2 4 4 2" xfId="41986" xr:uid="{00000000-0005-0000-0000-0000AA9B0000}"/>
    <cellStyle name="Normal 3 2 4 4 2 2" xfId="41987" xr:uid="{00000000-0005-0000-0000-0000AB9B0000}"/>
    <cellStyle name="Normal 3 2 4 4 2 3" xfId="41988" xr:uid="{00000000-0005-0000-0000-0000AC9B0000}"/>
    <cellStyle name="Normal 3 2 4 4 2_OATT calc" xfId="41989" xr:uid="{00000000-0005-0000-0000-0000AD9B0000}"/>
    <cellStyle name="Normal 3 2 4 4 3" xfId="41990" xr:uid="{00000000-0005-0000-0000-0000AE9B0000}"/>
    <cellStyle name="Normal 3 2 4 4 4" xfId="41991" xr:uid="{00000000-0005-0000-0000-0000AF9B0000}"/>
    <cellStyle name="Normal 3 2 4 4 5" xfId="41992" xr:uid="{00000000-0005-0000-0000-0000B09B0000}"/>
    <cellStyle name="Normal 3 2 4 4_OATT calc" xfId="41993" xr:uid="{00000000-0005-0000-0000-0000B19B0000}"/>
    <cellStyle name="Normal 3 2 4 5" xfId="41994" xr:uid="{00000000-0005-0000-0000-0000B29B0000}"/>
    <cellStyle name="Normal 3 2 4 5 2" xfId="41995" xr:uid="{00000000-0005-0000-0000-0000B39B0000}"/>
    <cellStyle name="Normal 3 2 4 5 2 2" xfId="41996" xr:uid="{00000000-0005-0000-0000-0000B49B0000}"/>
    <cellStyle name="Normal 3 2 4 5 2 3" xfId="41997" xr:uid="{00000000-0005-0000-0000-0000B59B0000}"/>
    <cellStyle name="Normal 3 2 4 5 2_OATT calc" xfId="41998" xr:uid="{00000000-0005-0000-0000-0000B69B0000}"/>
    <cellStyle name="Normal 3 2 4 5 3" xfId="41999" xr:uid="{00000000-0005-0000-0000-0000B79B0000}"/>
    <cellStyle name="Normal 3 2 4 5 4" xfId="42000" xr:uid="{00000000-0005-0000-0000-0000B89B0000}"/>
    <cellStyle name="Normal 3 2 4 5_OATT calc" xfId="42001" xr:uid="{00000000-0005-0000-0000-0000B99B0000}"/>
    <cellStyle name="Normal 3 2 4 6" xfId="42002" xr:uid="{00000000-0005-0000-0000-0000BA9B0000}"/>
    <cellStyle name="Normal 3 2 4 6 2" xfId="42003" xr:uid="{00000000-0005-0000-0000-0000BB9B0000}"/>
    <cellStyle name="Normal 3 2 4 6 3" xfId="42004" xr:uid="{00000000-0005-0000-0000-0000BC9B0000}"/>
    <cellStyle name="Normal 3 2 4 6_OATT calc" xfId="42005" xr:uid="{00000000-0005-0000-0000-0000BD9B0000}"/>
    <cellStyle name="Normal 3 2 4 7" xfId="42006" xr:uid="{00000000-0005-0000-0000-0000BE9B0000}"/>
    <cellStyle name="Normal 3 2 4 8" xfId="42007" xr:uid="{00000000-0005-0000-0000-0000BF9B0000}"/>
    <cellStyle name="Normal 3 2 4 9" xfId="42008" xr:uid="{00000000-0005-0000-0000-0000C09B0000}"/>
    <cellStyle name="Normal 3 2 4_OATT calc" xfId="42009" xr:uid="{00000000-0005-0000-0000-0000C19B0000}"/>
    <cellStyle name="Normal 3 2 5" xfId="1620" xr:uid="{00000000-0005-0000-0000-0000C29B0000}"/>
    <cellStyle name="Normal 3 2 5 10" xfId="42010" xr:uid="{00000000-0005-0000-0000-0000C39B0000}"/>
    <cellStyle name="Normal 3 2 5 11" xfId="42011" xr:uid="{00000000-0005-0000-0000-0000C49B0000}"/>
    <cellStyle name="Normal 3 2 5 2" xfId="4672" xr:uid="{00000000-0005-0000-0000-0000C59B0000}"/>
    <cellStyle name="Normal 3 2 5 2 10" xfId="42012" xr:uid="{00000000-0005-0000-0000-0000C69B0000}"/>
    <cellStyle name="Normal 3 2 5 2 11" xfId="42013" xr:uid="{00000000-0005-0000-0000-0000C79B0000}"/>
    <cellStyle name="Normal 3 2 5 2 2" xfId="42014" xr:uid="{00000000-0005-0000-0000-0000C89B0000}"/>
    <cellStyle name="Normal 3 2 5 2 2 2" xfId="42015" xr:uid="{00000000-0005-0000-0000-0000C99B0000}"/>
    <cellStyle name="Normal 3 2 5 2 2 2 2" xfId="42016" xr:uid="{00000000-0005-0000-0000-0000CA9B0000}"/>
    <cellStyle name="Normal 3 2 5 2 2 2 3" xfId="42017" xr:uid="{00000000-0005-0000-0000-0000CB9B0000}"/>
    <cellStyle name="Normal 3 2 5 2 2 2_OATT calc" xfId="42018" xr:uid="{00000000-0005-0000-0000-0000CC9B0000}"/>
    <cellStyle name="Normal 3 2 5 2 2 3" xfId="42019" xr:uid="{00000000-0005-0000-0000-0000CD9B0000}"/>
    <cellStyle name="Normal 3 2 5 2 2 4" xfId="42020" xr:uid="{00000000-0005-0000-0000-0000CE9B0000}"/>
    <cellStyle name="Normal 3 2 5 2 2 5" xfId="42021" xr:uid="{00000000-0005-0000-0000-0000CF9B0000}"/>
    <cellStyle name="Normal 3 2 5 2 2_OATT calc" xfId="42022" xr:uid="{00000000-0005-0000-0000-0000D09B0000}"/>
    <cellStyle name="Normal 3 2 5 2 3" xfId="42023" xr:uid="{00000000-0005-0000-0000-0000D19B0000}"/>
    <cellStyle name="Normal 3 2 5 2 3 2" xfId="42024" xr:uid="{00000000-0005-0000-0000-0000D29B0000}"/>
    <cellStyle name="Normal 3 2 5 2 3 2 2" xfId="42025" xr:uid="{00000000-0005-0000-0000-0000D39B0000}"/>
    <cellStyle name="Normal 3 2 5 2 3 2 3" xfId="42026" xr:uid="{00000000-0005-0000-0000-0000D49B0000}"/>
    <cellStyle name="Normal 3 2 5 2 3 2_OATT calc" xfId="42027" xr:uid="{00000000-0005-0000-0000-0000D59B0000}"/>
    <cellStyle name="Normal 3 2 5 2 3 3" xfId="42028" xr:uid="{00000000-0005-0000-0000-0000D69B0000}"/>
    <cellStyle name="Normal 3 2 5 2 3 4" xfId="42029" xr:uid="{00000000-0005-0000-0000-0000D79B0000}"/>
    <cellStyle name="Normal 3 2 5 2 3_OATT calc" xfId="42030" xr:uid="{00000000-0005-0000-0000-0000D89B0000}"/>
    <cellStyle name="Normal 3 2 5 2 4" xfId="42031" xr:uid="{00000000-0005-0000-0000-0000D99B0000}"/>
    <cellStyle name="Normal 3 2 5 2 4 2" xfId="42032" xr:uid="{00000000-0005-0000-0000-0000DA9B0000}"/>
    <cellStyle name="Normal 3 2 5 2 4 3" xfId="42033" xr:uid="{00000000-0005-0000-0000-0000DB9B0000}"/>
    <cellStyle name="Normal 3 2 5 2 4_OATT calc" xfId="42034" xr:uid="{00000000-0005-0000-0000-0000DC9B0000}"/>
    <cellStyle name="Normal 3 2 5 2 5" xfId="42035" xr:uid="{00000000-0005-0000-0000-0000DD9B0000}"/>
    <cellStyle name="Normal 3 2 5 2 6" xfId="42036" xr:uid="{00000000-0005-0000-0000-0000DE9B0000}"/>
    <cellStyle name="Normal 3 2 5 2 7" xfId="42037" xr:uid="{00000000-0005-0000-0000-0000DF9B0000}"/>
    <cellStyle name="Normal 3 2 5 2 8" xfId="42038" xr:uid="{00000000-0005-0000-0000-0000E09B0000}"/>
    <cellStyle name="Normal 3 2 5 2 9" xfId="42039" xr:uid="{00000000-0005-0000-0000-0000E19B0000}"/>
    <cellStyle name="Normal 3 2 5 2_OATT calc" xfId="42040" xr:uid="{00000000-0005-0000-0000-0000E29B0000}"/>
    <cellStyle name="Normal 3 2 5 3" xfId="4147" xr:uid="{00000000-0005-0000-0000-0000E39B0000}"/>
    <cellStyle name="Normal 3 2 5 3 2" xfId="42041" xr:uid="{00000000-0005-0000-0000-0000E49B0000}"/>
    <cellStyle name="Normal 3 2 5 3 2 2" xfId="42042" xr:uid="{00000000-0005-0000-0000-0000E59B0000}"/>
    <cellStyle name="Normal 3 2 5 3 2 3" xfId="42043" xr:uid="{00000000-0005-0000-0000-0000E69B0000}"/>
    <cellStyle name="Normal 3 2 5 3 2_OATT calc" xfId="42044" xr:uid="{00000000-0005-0000-0000-0000E79B0000}"/>
    <cellStyle name="Normal 3 2 5 3 3" xfId="42045" xr:uid="{00000000-0005-0000-0000-0000E89B0000}"/>
    <cellStyle name="Normal 3 2 5 3 4" xfId="42046" xr:uid="{00000000-0005-0000-0000-0000E99B0000}"/>
    <cellStyle name="Normal 3 2 5 3 5" xfId="42047" xr:uid="{00000000-0005-0000-0000-0000EA9B0000}"/>
    <cellStyle name="Normal 3 2 5 3_OATT calc" xfId="42048" xr:uid="{00000000-0005-0000-0000-0000EB9B0000}"/>
    <cellStyle name="Normal 3 2 5 4" xfId="5639" xr:uid="{00000000-0005-0000-0000-0000EC9B0000}"/>
    <cellStyle name="Normal 3 2 5 4 2" xfId="42049" xr:uid="{00000000-0005-0000-0000-0000ED9B0000}"/>
    <cellStyle name="Normal 3 2 5 4 2 2" xfId="42050" xr:uid="{00000000-0005-0000-0000-0000EE9B0000}"/>
    <cellStyle name="Normal 3 2 5 4 2 3" xfId="42051" xr:uid="{00000000-0005-0000-0000-0000EF9B0000}"/>
    <cellStyle name="Normal 3 2 5 4 2_OATT calc" xfId="42052" xr:uid="{00000000-0005-0000-0000-0000F09B0000}"/>
    <cellStyle name="Normal 3 2 5 4 3" xfId="42053" xr:uid="{00000000-0005-0000-0000-0000F19B0000}"/>
    <cellStyle name="Normal 3 2 5 4 4" xfId="42054" xr:uid="{00000000-0005-0000-0000-0000F29B0000}"/>
    <cellStyle name="Normal 3 2 5 4_OATT calc" xfId="42055" xr:uid="{00000000-0005-0000-0000-0000F39B0000}"/>
    <cellStyle name="Normal 3 2 5 5" xfId="3568" xr:uid="{00000000-0005-0000-0000-0000F49B0000}"/>
    <cellStyle name="Normal 3 2 5 5 2" xfId="42056" xr:uid="{00000000-0005-0000-0000-0000F59B0000}"/>
    <cellStyle name="Normal 3 2 5 5 3" xfId="42057" xr:uid="{00000000-0005-0000-0000-0000F69B0000}"/>
    <cellStyle name="Normal 3 2 5 5_OATT calc" xfId="42058" xr:uid="{00000000-0005-0000-0000-0000F79B0000}"/>
    <cellStyle name="Normal 3 2 5 6" xfId="42059" xr:uid="{00000000-0005-0000-0000-0000F89B0000}"/>
    <cellStyle name="Normal 3 2 5 7" xfId="42060" xr:uid="{00000000-0005-0000-0000-0000F99B0000}"/>
    <cellStyle name="Normal 3 2 5 8" xfId="42061" xr:uid="{00000000-0005-0000-0000-0000FA9B0000}"/>
    <cellStyle name="Normal 3 2 5 9" xfId="42062" xr:uid="{00000000-0005-0000-0000-0000FB9B0000}"/>
    <cellStyle name="Normal 3 2 5_OATT calc" xfId="42063" xr:uid="{00000000-0005-0000-0000-0000FC9B0000}"/>
    <cellStyle name="Normal 3 2 6" xfId="1621" xr:uid="{00000000-0005-0000-0000-0000FD9B0000}"/>
    <cellStyle name="Normal 3 2 6 10" xfId="42064" xr:uid="{00000000-0005-0000-0000-0000FE9B0000}"/>
    <cellStyle name="Normal 3 2 6 11" xfId="42065" xr:uid="{00000000-0005-0000-0000-0000FF9B0000}"/>
    <cellStyle name="Normal 3 2 6 2" xfId="6046" xr:uid="{00000000-0005-0000-0000-0000009C0000}"/>
    <cellStyle name="Normal 3 2 6 2 2" xfId="42066" xr:uid="{00000000-0005-0000-0000-0000019C0000}"/>
    <cellStyle name="Normal 3 2 6 2 2 2" xfId="42067" xr:uid="{00000000-0005-0000-0000-0000029C0000}"/>
    <cellStyle name="Normal 3 2 6 2 2 3" xfId="42068" xr:uid="{00000000-0005-0000-0000-0000039C0000}"/>
    <cellStyle name="Normal 3 2 6 2 2_OATT calc" xfId="42069" xr:uid="{00000000-0005-0000-0000-0000049C0000}"/>
    <cellStyle name="Normal 3 2 6 2 3" xfId="42070" xr:uid="{00000000-0005-0000-0000-0000059C0000}"/>
    <cellStyle name="Normal 3 2 6 2 4" xfId="42071" xr:uid="{00000000-0005-0000-0000-0000069C0000}"/>
    <cellStyle name="Normal 3 2 6 2 5" xfId="42072" xr:uid="{00000000-0005-0000-0000-0000079C0000}"/>
    <cellStyle name="Normal 3 2 6 2_OATT calc" xfId="42073" xr:uid="{00000000-0005-0000-0000-0000089C0000}"/>
    <cellStyle name="Normal 3 2 6 3" xfId="42074" xr:uid="{00000000-0005-0000-0000-0000099C0000}"/>
    <cellStyle name="Normal 3 2 6 3 2" xfId="42075" xr:uid="{00000000-0005-0000-0000-00000A9C0000}"/>
    <cellStyle name="Normal 3 2 6 3 2 2" xfId="42076" xr:uid="{00000000-0005-0000-0000-00000B9C0000}"/>
    <cellStyle name="Normal 3 2 6 3 2 3" xfId="42077" xr:uid="{00000000-0005-0000-0000-00000C9C0000}"/>
    <cellStyle name="Normal 3 2 6 3 2_OATT calc" xfId="42078" xr:uid="{00000000-0005-0000-0000-00000D9C0000}"/>
    <cellStyle name="Normal 3 2 6 3 3" xfId="42079" xr:uid="{00000000-0005-0000-0000-00000E9C0000}"/>
    <cellStyle name="Normal 3 2 6 3 4" xfId="42080" xr:uid="{00000000-0005-0000-0000-00000F9C0000}"/>
    <cellStyle name="Normal 3 2 6 3_OATT calc" xfId="42081" xr:uid="{00000000-0005-0000-0000-0000109C0000}"/>
    <cellStyle name="Normal 3 2 6 4" xfId="42082" xr:uid="{00000000-0005-0000-0000-0000119C0000}"/>
    <cellStyle name="Normal 3 2 6 4 2" xfId="42083" xr:uid="{00000000-0005-0000-0000-0000129C0000}"/>
    <cellStyle name="Normal 3 2 6 4 3" xfId="42084" xr:uid="{00000000-0005-0000-0000-0000139C0000}"/>
    <cellStyle name="Normal 3 2 6 4_OATT calc" xfId="42085" xr:uid="{00000000-0005-0000-0000-0000149C0000}"/>
    <cellStyle name="Normal 3 2 6 5" xfId="42086" xr:uid="{00000000-0005-0000-0000-0000159C0000}"/>
    <cellStyle name="Normal 3 2 6 6" xfId="42087" xr:uid="{00000000-0005-0000-0000-0000169C0000}"/>
    <cellStyle name="Normal 3 2 6 7" xfId="42088" xr:uid="{00000000-0005-0000-0000-0000179C0000}"/>
    <cellStyle name="Normal 3 2 6 8" xfId="42089" xr:uid="{00000000-0005-0000-0000-0000189C0000}"/>
    <cellStyle name="Normal 3 2 6 9" xfId="42090" xr:uid="{00000000-0005-0000-0000-0000199C0000}"/>
    <cellStyle name="Normal 3 2 6_OATT calc" xfId="42091" xr:uid="{00000000-0005-0000-0000-00001A9C0000}"/>
    <cellStyle name="Normal 3 2 7" xfId="5148" xr:uid="{00000000-0005-0000-0000-00001B9C0000}"/>
    <cellStyle name="Normal 3 2 7 2" xfId="42092" xr:uid="{00000000-0005-0000-0000-00001C9C0000}"/>
    <cellStyle name="Normal 3 2 7 2 2" xfId="42093" xr:uid="{00000000-0005-0000-0000-00001D9C0000}"/>
    <cellStyle name="Normal 3 2 7 2 3" xfId="42094" xr:uid="{00000000-0005-0000-0000-00001E9C0000}"/>
    <cellStyle name="Normal 3 2 7 2_OATT calc" xfId="42095" xr:uid="{00000000-0005-0000-0000-00001F9C0000}"/>
    <cellStyle name="Normal 3 2 7 3" xfId="42096" xr:uid="{00000000-0005-0000-0000-0000209C0000}"/>
    <cellStyle name="Normal 3 2 7 4" xfId="42097" xr:uid="{00000000-0005-0000-0000-0000219C0000}"/>
    <cellStyle name="Normal 3 2 7 5" xfId="42098" xr:uid="{00000000-0005-0000-0000-0000229C0000}"/>
    <cellStyle name="Normal 3 2 7_OATT calc" xfId="42099" xr:uid="{00000000-0005-0000-0000-0000239C0000}"/>
    <cellStyle name="Normal 3 2 8" xfId="42100" xr:uid="{00000000-0005-0000-0000-0000249C0000}"/>
    <cellStyle name="Normal 3 2 8 2" xfId="42101" xr:uid="{00000000-0005-0000-0000-0000259C0000}"/>
    <cellStyle name="Normal 3 2 8 2 2" xfId="42102" xr:uid="{00000000-0005-0000-0000-0000269C0000}"/>
    <cellStyle name="Normal 3 2 8 2 3" xfId="42103" xr:uid="{00000000-0005-0000-0000-0000279C0000}"/>
    <cellStyle name="Normal 3 2 8 2_OATT calc" xfId="42104" xr:uid="{00000000-0005-0000-0000-0000289C0000}"/>
    <cellStyle name="Normal 3 2 8 3" xfId="42105" xr:uid="{00000000-0005-0000-0000-0000299C0000}"/>
    <cellStyle name="Normal 3 2 8 4" xfId="42106" xr:uid="{00000000-0005-0000-0000-00002A9C0000}"/>
    <cellStyle name="Normal 3 2 8_OATT calc" xfId="42107" xr:uid="{00000000-0005-0000-0000-00002B9C0000}"/>
    <cellStyle name="Normal 3 2 9" xfId="42108" xr:uid="{00000000-0005-0000-0000-00002C9C0000}"/>
    <cellStyle name="Normal 3 2 9 2" xfId="42109" xr:uid="{00000000-0005-0000-0000-00002D9C0000}"/>
    <cellStyle name="Normal 3 2 9 2 2" xfId="42110" xr:uid="{00000000-0005-0000-0000-00002E9C0000}"/>
    <cellStyle name="Normal 3 2 9 2 3" xfId="42111" xr:uid="{00000000-0005-0000-0000-00002F9C0000}"/>
    <cellStyle name="Normal 3 2 9 2_OATT calc" xfId="42112" xr:uid="{00000000-0005-0000-0000-0000309C0000}"/>
    <cellStyle name="Normal 3 2 9 3" xfId="42113" xr:uid="{00000000-0005-0000-0000-0000319C0000}"/>
    <cellStyle name="Normal 3 2 9 4" xfId="42114" xr:uid="{00000000-0005-0000-0000-0000329C0000}"/>
    <cellStyle name="Normal 3 2 9_OATT calc" xfId="42115" xr:uid="{00000000-0005-0000-0000-0000339C0000}"/>
    <cellStyle name="Normal 3 2_OATT calc" xfId="42116" xr:uid="{00000000-0005-0000-0000-0000349C0000}"/>
    <cellStyle name="Normal 3 3" xfId="1622" xr:uid="{00000000-0005-0000-0000-0000359C0000}"/>
    <cellStyle name="Normal 3 3 10" xfId="42117" xr:uid="{00000000-0005-0000-0000-0000369C0000}"/>
    <cellStyle name="Normal 3 3 11" xfId="42118" xr:uid="{00000000-0005-0000-0000-0000379C0000}"/>
    <cellStyle name="Normal 3 3 12" xfId="42119" xr:uid="{00000000-0005-0000-0000-0000389C0000}"/>
    <cellStyle name="Normal 3 3 13" xfId="42120" xr:uid="{00000000-0005-0000-0000-0000399C0000}"/>
    <cellStyle name="Normal 3 3 14" xfId="42121" xr:uid="{00000000-0005-0000-0000-00003A9C0000}"/>
    <cellStyle name="Normal 3 3 15" xfId="42122" xr:uid="{00000000-0005-0000-0000-00003B9C0000}"/>
    <cellStyle name="Normal 3 3 2" xfId="1623" xr:uid="{00000000-0005-0000-0000-00003C9C0000}"/>
    <cellStyle name="Normal 3 3 2 10" xfId="42123" xr:uid="{00000000-0005-0000-0000-00003D9C0000}"/>
    <cellStyle name="Normal 3 3 2 11" xfId="42124" xr:uid="{00000000-0005-0000-0000-00003E9C0000}"/>
    <cellStyle name="Normal 3 3 2 12" xfId="42125" xr:uid="{00000000-0005-0000-0000-00003F9C0000}"/>
    <cellStyle name="Normal 3 3 2 13" xfId="42126" xr:uid="{00000000-0005-0000-0000-0000409C0000}"/>
    <cellStyle name="Normal 3 3 2 14" xfId="42127" xr:uid="{00000000-0005-0000-0000-0000419C0000}"/>
    <cellStyle name="Normal 3 3 2 2" xfId="3226" xr:uid="{00000000-0005-0000-0000-0000429C0000}"/>
    <cellStyle name="Normal 3 3 2 2 10" xfId="42128" xr:uid="{00000000-0005-0000-0000-0000439C0000}"/>
    <cellStyle name="Normal 3 3 2 2 11" xfId="42129" xr:uid="{00000000-0005-0000-0000-0000449C0000}"/>
    <cellStyle name="Normal 3 3 2 2 12" xfId="42130" xr:uid="{00000000-0005-0000-0000-0000459C0000}"/>
    <cellStyle name="Normal 3 3 2 2 2" xfId="3812" xr:uid="{00000000-0005-0000-0000-0000469C0000}"/>
    <cellStyle name="Normal 3 3 2 2 2 10" xfId="42131" xr:uid="{00000000-0005-0000-0000-0000479C0000}"/>
    <cellStyle name="Normal 3 3 2 2 2 11" xfId="42132" xr:uid="{00000000-0005-0000-0000-0000489C0000}"/>
    <cellStyle name="Normal 3 3 2 2 2 2" xfId="4914" xr:uid="{00000000-0005-0000-0000-0000499C0000}"/>
    <cellStyle name="Normal 3 3 2 2 2 2 10" xfId="42133" xr:uid="{00000000-0005-0000-0000-00004A9C0000}"/>
    <cellStyle name="Normal 3 3 2 2 2 2 11" xfId="42134" xr:uid="{00000000-0005-0000-0000-00004B9C0000}"/>
    <cellStyle name="Normal 3 3 2 2 2 2 2" xfId="42135" xr:uid="{00000000-0005-0000-0000-00004C9C0000}"/>
    <cellStyle name="Normal 3 3 2 2 2 2 2 2" xfId="42136" xr:uid="{00000000-0005-0000-0000-00004D9C0000}"/>
    <cellStyle name="Normal 3 3 2 2 2 2 2 2 2" xfId="42137" xr:uid="{00000000-0005-0000-0000-00004E9C0000}"/>
    <cellStyle name="Normal 3 3 2 2 2 2 2 2 3" xfId="42138" xr:uid="{00000000-0005-0000-0000-00004F9C0000}"/>
    <cellStyle name="Normal 3 3 2 2 2 2 2 2_OATT calc" xfId="42139" xr:uid="{00000000-0005-0000-0000-0000509C0000}"/>
    <cellStyle name="Normal 3 3 2 2 2 2 2 3" xfId="42140" xr:uid="{00000000-0005-0000-0000-0000519C0000}"/>
    <cellStyle name="Normal 3 3 2 2 2 2 2 4" xfId="42141" xr:uid="{00000000-0005-0000-0000-0000529C0000}"/>
    <cellStyle name="Normal 3 3 2 2 2 2 2 5" xfId="42142" xr:uid="{00000000-0005-0000-0000-0000539C0000}"/>
    <cellStyle name="Normal 3 3 2 2 2 2 2_OATT calc" xfId="42143" xr:uid="{00000000-0005-0000-0000-0000549C0000}"/>
    <cellStyle name="Normal 3 3 2 2 2 2 3" xfId="42144" xr:uid="{00000000-0005-0000-0000-0000559C0000}"/>
    <cellStyle name="Normal 3 3 2 2 2 2 3 2" xfId="42145" xr:uid="{00000000-0005-0000-0000-0000569C0000}"/>
    <cellStyle name="Normal 3 3 2 2 2 2 3 2 2" xfId="42146" xr:uid="{00000000-0005-0000-0000-0000579C0000}"/>
    <cellStyle name="Normal 3 3 2 2 2 2 3 2 3" xfId="42147" xr:uid="{00000000-0005-0000-0000-0000589C0000}"/>
    <cellStyle name="Normal 3 3 2 2 2 2 3 2_OATT calc" xfId="42148" xr:uid="{00000000-0005-0000-0000-0000599C0000}"/>
    <cellStyle name="Normal 3 3 2 2 2 2 3 3" xfId="42149" xr:uid="{00000000-0005-0000-0000-00005A9C0000}"/>
    <cellStyle name="Normal 3 3 2 2 2 2 3 4" xfId="42150" xr:uid="{00000000-0005-0000-0000-00005B9C0000}"/>
    <cellStyle name="Normal 3 3 2 2 2 2 3_OATT calc" xfId="42151" xr:uid="{00000000-0005-0000-0000-00005C9C0000}"/>
    <cellStyle name="Normal 3 3 2 2 2 2 4" xfId="42152" xr:uid="{00000000-0005-0000-0000-00005D9C0000}"/>
    <cellStyle name="Normal 3 3 2 2 2 2 4 2" xfId="42153" xr:uid="{00000000-0005-0000-0000-00005E9C0000}"/>
    <cellStyle name="Normal 3 3 2 2 2 2 4 3" xfId="42154" xr:uid="{00000000-0005-0000-0000-00005F9C0000}"/>
    <cellStyle name="Normal 3 3 2 2 2 2 4_OATT calc" xfId="42155" xr:uid="{00000000-0005-0000-0000-0000609C0000}"/>
    <cellStyle name="Normal 3 3 2 2 2 2 5" xfId="42156" xr:uid="{00000000-0005-0000-0000-0000619C0000}"/>
    <cellStyle name="Normal 3 3 2 2 2 2 6" xfId="42157" xr:uid="{00000000-0005-0000-0000-0000629C0000}"/>
    <cellStyle name="Normal 3 3 2 2 2 2 7" xfId="42158" xr:uid="{00000000-0005-0000-0000-0000639C0000}"/>
    <cellStyle name="Normal 3 3 2 2 2 2 8" xfId="42159" xr:uid="{00000000-0005-0000-0000-0000649C0000}"/>
    <cellStyle name="Normal 3 3 2 2 2 2 9" xfId="42160" xr:uid="{00000000-0005-0000-0000-0000659C0000}"/>
    <cellStyle name="Normal 3 3 2 2 2 2_OATT calc" xfId="42161" xr:uid="{00000000-0005-0000-0000-0000669C0000}"/>
    <cellStyle name="Normal 3 3 2 2 2 3" xfId="5870" xr:uid="{00000000-0005-0000-0000-0000679C0000}"/>
    <cellStyle name="Normal 3 3 2 2 2 3 2" xfId="42162" xr:uid="{00000000-0005-0000-0000-0000689C0000}"/>
    <cellStyle name="Normal 3 3 2 2 2 3 2 2" xfId="42163" xr:uid="{00000000-0005-0000-0000-0000699C0000}"/>
    <cellStyle name="Normal 3 3 2 2 2 3 2 3" xfId="42164" xr:uid="{00000000-0005-0000-0000-00006A9C0000}"/>
    <cellStyle name="Normal 3 3 2 2 2 3 2_OATT calc" xfId="42165" xr:uid="{00000000-0005-0000-0000-00006B9C0000}"/>
    <cellStyle name="Normal 3 3 2 2 2 3 3" xfId="42166" xr:uid="{00000000-0005-0000-0000-00006C9C0000}"/>
    <cellStyle name="Normal 3 3 2 2 2 3 4" xfId="42167" xr:uid="{00000000-0005-0000-0000-00006D9C0000}"/>
    <cellStyle name="Normal 3 3 2 2 2 3 5" xfId="42168" xr:uid="{00000000-0005-0000-0000-00006E9C0000}"/>
    <cellStyle name="Normal 3 3 2 2 2 3_OATT calc" xfId="42169" xr:uid="{00000000-0005-0000-0000-00006F9C0000}"/>
    <cellStyle name="Normal 3 3 2 2 2 4" xfId="42170" xr:uid="{00000000-0005-0000-0000-0000709C0000}"/>
    <cellStyle name="Normal 3 3 2 2 2 4 2" xfId="42171" xr:uid="{00000000-0005-0000-0000-0000719C0000}"/>
    <cellStyle name="Normal 3 3 2 2 2 4 2 2" xfId="42172" xr:uid="{00000000-0005-0000-0000-0000729C0000}"/>
    <cellStyle name="Normal 3 3 2 2 2 4 2 3" xfId="42173" xr:uid="{00000000-0005-0000-0000-0000739C0000}"/>
    <cellStyle name="Normal 3 3 2 2 2 4 2_OATT calc" xfId="42174" xr:uid="{00000000-0005-0000-0000-0000749C0000}"/>
    <cellStyle name="Normal 3 3 2 2 2 4 3" xfId="42175" xr:uid="{00000000-0005-0000-0000-0000759C0000}"/>
    <cellStyle name="Normal 3 3 2 2 2 4 4" xfId="42176" xr:uid="{00000000-0005-0000-0000-0000769C0000}"/>
    <cellStyle name="Normal 3 3 2 2 2 4_OATT calc" xfId="42177" xr:uid="{00000000-0005-0000-0000-0000779C0000}"/>
    <cellStyle name="Normal 3 3 2 2 2 5" xfId="42178" xr:uid="{00000000-0005-0000-0000-0000789C0000}"/>
    <cellStyle name="Normal 3 3 2 2 2 5 2" xfId="42179" xr:uid="{00000000-0005-0000-0000-0000799C0000}"/>
    <cellStyle name="Normal 3 3 2 2 2 5 3" xfId="42180" xr:uid="{00000000-0005-0000-0000-00007A9C0000}"/>
    <cellStyle name="Normal 3 3 2 2 2 5_OATT calc" xfId="42181" xr:uid="{00000000-0005-0000-0000-00007B9C0000}"/>
    <cellStyle name="Normal 3 3 2 2 2 6" xfId="42182" xr:uid="{00000000-0005-0000-0000-00007C9C0000}"/>
    <cellStyle name="Normal 3 3 2 2 2 7" xfId="42183" xr:uid="{00000000-0005-0000-0000-00007D9C0000}"/>
    <cellStyle name="Normal 3 3 2 2 2 8" xfId="42184" xr:uid="{00000000-0005-0000-0000-00007E9C0000}"/>
    <cellStyle name="Normal 3 3 2 2 2 9" xfId="42185" xr:uid="{00000000-0005-0000-0000-00007F9C0000}"/>
    <cellStyle name="Normal 3 3 2 2 2_OATT calc" xfId="42186" xr:uid="{00000000-0005-0000-0000-0000809C0000}"/>
    <cellStyle name="Normal 3 3 2 2 3" xfId="4496" xr:uid="{00000000-0005-0000-0000-0000819C0000}"/>
    <cellStyle name="Normal 3 3 2 2 3 10" xfId="42187" xr:uid="{00000000-0005-0000-0000-0000829C0000}"/>
    <cellStyle name="Normal 3 3 2 2 3 11" xfId="42188" xr:uid="{00000000-0005-0000-0000-0000839C0000}"/>
    <cellStyle name="Normal 3 3 2 2 3 2" xfId="42189" xr:uid="{00000000-0005-0000-0000-0000849C0000}"/>
    <cellStyle name="Normal 3 3 2 2 3 2 2" xfId="42190" xr:uid="{00000000-0005-0000-0000-0000859C0000}"/>
    <cellStyle name="Normal 3 3 2 2 3 2 2 2" xfId="42191" xr:uid="{00000000-0005-0000-0000-0000869C0000}"/>
    <cellStyle name="Normal 3 3 2 2 3 2 2 3" xfId="42192" xr:uid="{00000000-0005-0000-0000-0000879C0000}"/>
    <cellStyle name="Normal 3 3 2 2 3 2 2_OATT calc" xfId="42193" xr:uid="{00000000-0005-0000-0000-0000889C0000}"/>
    <cellStyle name="Normal 3 3 2 2 3 2 3" xfId="42194" xr:uid="{00000000-0005-0000-0000-0000899C0000}"/>
    <cellStyle name="Normal 3 3 2 2 3 2 4" xfId="42195" xr:uid="{00000000-0005-0000-0000-00008A9C0000}"/>
    <cellStyle name="Normal 3 3 2 2 3 2 5" xfId="42196" xr:uid="{00000000-0005-0000-0000-00008B9C0000}"/>
    <cellStyle name="Normal 3 3 2 2 3 2_OATT calc" xfId="42197" xr:uid="{00000000-0005-0000-0000-00008C9C0000}"/>
    <cellStyle name="Normal 3 3 2 2 3 3" xfId="42198" xr:uid="{00000000-0005-0000-0000-00008D9C0000}"/>
    <cellStyle name="Normal 3 3 2 2 3 3 2" xfId="42199" xr:uid="{00000000-0005-0000-0000-00008E9C0000}"/>
    <cellStyle name="Normal 3 3 2 2 3 3 2 2" xfId="42200" xr:uid="{00000000-0005-0000-0000-00008F9C0000}"/>
    <cellStyle name="Normal 3 3 2 2 3 3 2 3" xfId="42201" xr:uid="{00000000-0005-0000-0000-0000909C0000}"/>
    <cellStyle name="Normal 3 3 2 2 3 3 2_OATT calc" xfId="42202" xr:uid="{00000000-0005-0000-0000-0000919C0000}"/>
    <cellStyle name="Normal 3 3 2 2 3 3 3" xfId="42203" xr:uid="{00000000-0005-0000-0000-0000929C0000}"/>
    <cellStyle name="Normal 3 3 2 2 3 3 4" xfId="42204" xr:uid="{00000000-0005-0000-0000-0000939C0000}"/>
    <cellStyle name="Normal 3 3 2 2 3 3_OATT calc" xfId="42205" xr:uid="{00000000-0005-0000-0000-0000949C0000}"/>
    <cellStyle name="Normal 3 3 2 2 3 4" xfId="42206" xr:uid="{00000000-0005-0000-0000-0000959C0000}"/>
    <cellStyle name="Normal 3 3 2 2 3 4 2" xfId="42207" xr:uid="{00000000-0005-0000-0000-0000969C0000}"/>
    <cellStyle name="Normal 3 3 2 2 3 4 3" xfId="42208" xr:uid="{00000000-0005-0000-0000-0000979C0000}"/>
    <cellStyle name="Normal 3 3 2 2 3 4_OATT calc" xfId="42209" xr:uid="{00000000-0005-0000-0000-0000989C0000}"/>
    <cellStyle name="Normal 3 3 2 2 3 5" xfId="42210" xr:uid="{00000000-0005-0000-0000-0000999C0000}"/>
    <cellStyle name="Normal 3 3 2 2 3 6" xfId="42211" xr:uid="{00000000-0005-0000-0000-00009A9C0000}"/>
    <cellStyle name="Normal 3 3 2 2 3 7" xfId="42212" xr:uid="{00000000-0005-0000-0000-00009B9C0000}"/>
    <cellStyle name="Normal 3 3 2 2 3 8" xfId="42213" xr:uid="{00000000-0005-0000-0000-00009C9C0000}"/>
    <cellStyle name="Normal 3 3 2 2 3 9" xfId="42214" xr:uid="{00000000-0005-0000-0000-00009D9C0000}"/>
    <cellStyle name="Normal 3 3 2 2 3_OATT calc" xfId="42215" xr:uid="{00000000-0005-0000-0000-00009E9C0000}"/>
    <cellStyle name="Normal 3 3 2 2 4" xfId="5396" xr:uid="{00000000-0005-0000-0000-00009F9C0000}"/>
    <cellStyle name="Normal 3 3 2 2 4 2" xfId="42216" xr:uid="{00000000-0005-0000-0000-0000A09C0000}"/>
    <cellStyle name="Normal 3 3 2 2 4 2 2" xfId="42217" xr:uid="{00000000-0005-0000-0000-0000A19C0000}"/>
    <cellStyle name="Normal 3 3 2 2 4 2 3" xfId="42218" xr:uid="{00000000-0005-0000-0000-0000A29C0000}"/>
    <cellStyle name="Normal 3 3 2 2 4 2_OATT calc" xfId="42219" xr:uid="{00000000-0005-0000-0000-0000A39C0000}"/>
    <cellStyle name="Normal 3 3 2 2 4 3" xfId="42220" xr:uid="{00000000-0005-0000-0000-0000A49C0000}"/>
    <cellStyle name="Normal 3 3 2 2 4 4" xfId="42221" xr:uid="{00000000-0005-0000-0000-0000A59C0000}"/>
    <cellStyle name="Normal 3 3 2 2 4 5" xfId="42222" xr:uid="{00000000-0005-0000-0000-0000A69C0000}"/>
    <cellStyle name="Normal 3 3 2 2 4_OATT calc" xfId="42223" xr:uid="{00000000-0005-0000-0000-0000A79C0000}"/>
    <cellStyle name="Normal 3 3 2 2 5" xfId="42224" xr:uid="{00000000-0005-0000-0000-0000A89C0000}"/>
    <cellStyle name="Normal 3 3 2 2 5 2" xfId="42225" xr:uid="{00000000-0005-0000-0000-0000A99C0000}"/>
    <cellStyle name="Normal 3 3 2 2 5 2 2" xfId="42226" xr:uid="{00000000-0005-0000-0000-0000AA9C0000}"/>
    <cellStyle name="Normal 3 3 2 2 5 2 3" xfId="42227" xr:uid="{00000000-0005-0000-0000-0000AB9C0000}"/>
    <cellStyle name="Normal 3 3 2 2 5 2_OATT calc" xfId="42228" xr:uid="{00000000-0005-0000-0000-0000AC9C0000}"/>
    <cellStyle name="Normal 3 3 2 2 5 3" xfId="42229" xr:uid="{00000000-0005-0000-0000-0000AD9C0000}"/>
    <cellStyle name="Normal 3 3 2 2 5 4" xfId="42230" xr:uid="{00000000-0005-0000-0000-0000AE9C0000}"/>
    <cellStyle name="Normal 3 3 2 2 5_OATT calc" xfId="42231" xr:uid="{00000000-0005-0000-0000-0000AF9C0000}"/>
    <cellStyle name="Normal 3 3 2 2 6" xfId="42232" xr:uid="{00000000-0005-0000-0000-0000B09C0000}"/>
    <cellStyle name="Normal 3 3 2 2 6 2" xfId="42233" xr:uid="{00000000-0005-0000-0000-0000B19C0000}"/>
    <cellStyle name="Normal 3 3 2 2 6 3" xfId="42234" xr:uid="{00000000-0005-0000-0000-0000B29C0000}"/>
    <cellStyle name="Normal 3 3 2 2 6_OATT calc" xfId="42235" xr:uid="{00000000-0005-0000-0000-0000B39C0000}"/>
    <cellStyle name="Normal 3 3 2 2 7" xfId="42236" xr:uid="{00000000-0005-0000-0000-0000B49C0000}"/>
    <cellStyle name="Normal 3 3 2 2 8" xfId="42237" xr:uid="{00000000-0005-0000-0000-0000B59C0000}"/>
    <cellStyle name="Normal 3 3 2 2 9" xfId="42238" xr:uid="{00000000-0005-0000-0000-0000B69C0000}"/>
    <cellStyle name="Normal 3 3 2 2_OATT calc" xfId="42239" xr:uid="{00000000-0005-0000-0000-0000B79C0000}"/>
    <cellStyle name="Normal 3 3 2 3" xfId="3358" xr:uid="{00000000-0005-0000-0000-0000B89C0000}"/>
    <cellStyle name="Normal 3 3 2 3 10" xfId="42240" xr:uid="{00000000-0005-0000-0000-0000B99C0000}"/>
    <cellStyle name="Normal 3 3 2 3 11" xfId="42241" xr:uid="{00000000-0005-0000-0000-0000BA9C0000}"/>
    <cellStyle name="Normal 3 3 2 3 12" xfId="42242" xr:uid="{00000000-0005-0000-0000-0000BB9C0000}"/>
    <cellStyle name="Normal 3 3 2 3 2" xfId="3941" xr:uid="{00000000-0005-0000-0000-0000BC9C0000}"/>
    <cellStyle name="Normal 3 3 2 3 2 10" xfId="42243" xr:uid="{00000000-0005-0000-0000-0000BD9C0000}"/>
    <cellStyle name="Normal 3 3 2 3 2 11" xfId="42244" xr:uid="{00000000-0005-0000-0000-0000BE9C0000}"/>
    <cellStyle name="Normal 3 3 2 3 2 2" xfId="5042" xr:uid="{00000000-0005-0000-0000-0000BF9C0000}"/>
    <cellStyle name="Normal 3 3 2 3 2 2 10" xfId="42245" xr:uid="{00000000-0005-0000-0000-0000C09C0000}"/>
    <cellStyle name="Normal 3 3 2 3 2 2 11" xfId="42246" xr:uid="{00000000-0005-0000-0000-0000C19C0000}"/>
    <cellStyle name="Normal 3 3 2 3 2 2 2" xfId="42247" xr:uid="{00000000-0005-0000-0000-0000C29C0000}"/>
    <cellStyle name="Normal 3 3 2 3 2 2 2 2" xfId="42248" xr:uid="{00000000-0005-0000-0000-0000C39C0000}"/>
    <cellStyle name="Normal 3 3 2 3 2 2 2 2 2" xfId="42249" xr:uid="{00000000-0005-0000-0000-0000C49C0000}"/>
    <cellStyle name="Normal 3 3 2 3 2 2 2 2 3" xfId="42250" xr:uid="{00000000-0005-0000-0000-0000C59C0000}"/>
    <cellStyle name="Normal 3 3 2 3 2 2 2 2_OATT calc" xfId="42251" xr:uid="{00000000-0005-0000-0000-0000C69C0000}"/>
    <cellStyle name="Normal 3 3 2 3 2 2 2 3" xfId="42252" xr:uid="{00000000-0005-0000-0000-0000C79C0000}"/>
    <cellStyle name="Normal 3 3 2 3 2 2 2 4" xfId="42253" xr:uid="{00000000-0005-0000-0000-0000C89C0000}"/>
    <cellStyle name="Normal 3 3 2 3 2 2 2 5" xfId="42254" xr:uid="{00000000-0005-0000-0000-0000C99C0000}"/>
    <cellStyle name="Normal 3 3 2 3 2 2 2_OATT calc" xfId="42255" xr:uid="{00000000-0005-0000-0000-0000CA9C0000}"/>
    <cellStyle name="Normal 3 3 2 3 2 2 3" xfId="42256" xr:uid="{00000000-0005-0000-0000-0000CB9C0000}"/>
    <cellStyle name="Normal 3 3 2 3 2 2 3 2" xfId="42257" xr:uid="{00000000-0005-0000-0000-0000CC9C0000}"/>
    <cellStyle name="Normal 3 3 2 3 2 2 3 2 2" xfId="42258" xr:uid="{00000000-0005-0000-0000-0000CD9C0000}"/>
    <cellStyle name="Normal 3 3 2 3 2 2 3 2 3" xfId="42259" xr:uid="{00000000-0005-0000-0000-0000CE9C0000}"/>
    <cellStyle name="Normal 3 3 2 3 2 2 3 2_OATT calc" xfId="42260" xr:uid="{00000000-0005-0000-0000-0000CF9C0000}"/>
    <cellStyle name="Normal 3 3 2 3 2 2 3 3" xfId="42261" xr:uid="{00000000-0005-0000-0000-0000D09C0000}"/>
    <cellStyle name="Normal 3 3 2 3 2 2 3 4" xfId="42262" xr:uid="{00000000-0005-0000-0000-0000D19C0000}"/>
    <cellStyle name="Normal 3 3 2 3 2 2 3_OATT calc" xfId="42263" xr:uid="{00000000-0005-0000-0000-0000D29C0000}"/>
    <cellStyle name="Normal 3 3 2 3 2 2 4" xfId="42264" xr:uid="{00000000-0005-0000-0000-0000D39C0000}"/>
    <cellStyle name="Normal 3 3 2 3 2 2 4 2" xfId="42265" xr:uid="{00000000-0005-0000-0000-0000D49C0000}"/>
    <cellStyle name="Normal 3 3 2 3 2 2 4 3" xfId="42266" xr:uid="{00000000-0005-0000-0000-0000D59C0000}"/>
    <cellStyle name="Normal 3 3 2 3 2 2 4_OATT calc" xfId="42267" xr:uid="{00000000-0005-0000-0000-0000D69C0000}"/>
    <cellStyle name="Normal 3 3 2 3 2 2 5" xfId="42268" xr:uid="{00000000-0005-0000-0000-0000D79C0000}"/>
    <cellStyle name="Normal 3 3 2 3 2 2 6" xfId="42269" xr:uid="{00000000-0005-0000-0000-0000D89C0000}"/>
    <cellStyle name="Normal 3 3 2 3 2 2 7" xfId="42270" xr:uid="{00000000-0005-0000-0000-0000D99C0000}"/>
    <cellStyle name="Normal 3 3 2 3 2 2 8" xfId="42271" xr:uid="{00000000-0005-0000-0000-0000DA9C0000}"/>
    <cellStyle name="Normal 3 3 2 3 2 2 9" xfId="42272" xr:uid="{00000000-0005-0000-0000-0000DB9C0000}"/>
    <cellStyle name="Normal 3 3 2 3 2 2_OATT calc" xfId="42273" xr:uid="{00000000-0005-0000-0000-0000DC9C0000}"/>
    <cellStyle name="Normal 3 3 2 3 2 3" xfId="5997" xr:uid="{00000000-0005-0000-0000-0000DD9C0000}"/>
    <cellStyle name="Normal 3 3 2 3 2 3 2" xfId="42274" xr:uid="{00000000-0005-0000-0000-0000DE9C0000}"/>
    <cellStyle name="Normal 3 3 2 3 2 3 2 2" xfId="42275" xr:uid="{00000000-0005-0000-0000-0000DF9C0000}"/>
    <cellStyle name="Normal 3 3 2 3 2 3 2 3" xfId="42276" xr:uid="{00000000-0005-0000-0000-0000E09C0000}"/>
    <cellStyle name="Normal 3 3 2 3 2 3 2_OATT calc" xfId="42277" xr:uid="{00000000-0005-0000-0000-0000E19C0000}"/>
    <cellStyle name="Normal 3 3 2 3 2 3 3" xfId="42278" xr:uid="{00000000-0005-0000-0000-0000E29C0000}"/>
    <cellStyle name="Normal 3 3 2 3 2 3 4" xfId="42279" xr:uid="{00000000-0005-0000-0000-0000E39C0000}"/>
    <cellStyle name="Normal 3 3 2 3 2 3 5" xfId="42280" xr:uid="{00000000-0005-0000-0000-0000E49C0000}"/>
    <cellStyle name="Normal 3 3 2 3 2 3_OATT calc" xfId="42281" xr:uid="{00000000-0005-0000-0000-0000E59C0000}"/>
    <cellStyle name="Normal 3 3 2 3 2 4" xfId="42282" xr:uid="{00000000-0005-0000-0000-0000E69C0000}"/>
    <cellStyle name="Normal 3 3 2 3 2 4 2" xfId="42283" xr:uid="{00000000-0005-0000-0000-0000E79C0000}"/>
    <cellStyle name="Normal 3 3 2 3 2 4 2 2" xfId="42284" xr:uid="{00000000-0005-0000-0000-0000E89C0000}"/>
    <cellStyle name="Normal 3 3 2 3 2 4 2 3" xfId="42285" xr:uid="{00000000-0005-0000-0000-0000E99C0000}"/>
    <cellStyle name="Normal 3 3 2 3 2 4 2_OATT calc" xfId="42286" xr:uid="{00000000-0005-0000-0000-0000EA9C0000}"/>
    <cellStyle name="Normal 3 3 2 3 2 4 3" xfId="42287" xr:uid="{00000000-0005-0000-0000-0000EB9C0000}"/>
    <cellStyle name="Normal 3 3 2 3 2 4 4" xfId="42288" xr:uid="{00000000-0005-0000-0000-0000EC9C0000}"/>
    <cellStyle name="Normal 3 3 2 3 2 4_OATT calc" xfId="42289" xr:uid="{00000000-0005-0000-0000-0000ED9C0000}"/>
    <cellStyle name="Normal 3 3 2 3 2 5" xfId="42290" xr:uid="{00000000-0005-0000-0000-0000EE9C0000}"/>
    <cellStyle name="Normal 3 3 2 3 2 5 2" xfId="42291" xr:uid="{00000000-0005-0000-0000-0000EF9C0000}"/>
    <cellStyle name="Normal 3 3 2 3 2 5 3" xfId="42292" xr:uid="{00000000-0005-0000-0000-0000F09C0000}"/>
    <cellStyle name="Normal 3 3 2 3 2 5_OATT calc" xfId="42293" xr:uid="{00000000-0005-0000-0000-0000F19C0000}"/>
    <cellStyle name="Normal 3 3 2 3 2 6" xfId="42294" xr:uid="{00000000-0005-0000-0000-0000F29C0000}"/>
    <cellStyle name="Normal 3 3 2 3 2 7" xfId="42295" xr:uid="{00000000-0005-0000-0000-0000F39C0000}"/>
    <cellStyle name="Normal 3 3 2 3 2 8" xfId="42296" xr:uid="{00000000-0005-0000-0000-0000F49C0000}"/>
    <cellStyle name="Normal 3 3 2 3 2 9" xfId="42297" xr:uid="{00000000-0005-0000-0000-0000F59C0000}"/>
    <cellStyle name="Normal 3 3 2 3 2_OATT calc" xfId="42298" xr:uid="{00000000-0005-0000-0000-0000F69C0000}"/>
    <cellStyle name="Normal 3 3 2 3 3" xfId="4624" xr:uid="{00000000-0005-0000-0000-0000F79C0000}"/>
    <cellStyle name="Normal 3 3 2 3 3 10" xfId="42299" xr:uid="{00000000-0005-0000-0000-0000F89C0000}"/>
    <cellStyle name="Normal 3 3 2 3 3 11" xfId="42300" xr:uid="{00000000-0005-0000-0000-0000F99C0000}"/>
    <cellStyle name="Normal 3 3 2 3 3 2" xfId="42301" xr:uid="{00000000-0005-0000-0000-0000FA9C0000}"/>
    <cellStyle name="Normal 3 3 2 3 3 2 2" xfId="42302" xr:uid="{00000000-0005-0000-0000-0000FB9C0000}"/>
    <cellStyle name="Normal 3 3 2 3 3 2 2 2" xfId="42303" xr:uid="{00000000-0005-0000-0000-0000FC9C0000}"/>
    <cellStyle name="Normal 3 3 2 3 3 2 2 3" xfId="42304" xr:uid="{00000000-0005-0000-0000-0000FD9C0000}"/>
    <cellStyle name="Normal 3 3 2 3 3 2 2_OATT calc" xfId="42305" xr:uid="{00000000-0005-0000-0000-0000FE9C0000}"/>
    <cellStyle name="Normal 3 3 2 3 3 2 3" xfId="42306" xr:uid="{00000000-0005-0000-0000-0000FF9C0000}"/>
    <cellStyle name="Normal 3 3 2 3 3 2 4" xfId="42307" xr:uid="{00000000-0005-0000-0000-0000009D0000}"/>
    <cellStyle name="Normal 3 3 2 3 3 2 5" xfId="42308" xr:uid="{00000000-0005-0000-0000-0000019D0000}"/>
    <cellStyle name="Normal 3 3 2 3 3 2_OATT calc" xfId="42309" xr:uid="{00000000-0005-0000-0000-0000029D0000}"/>
    <cellStyle name="Normal 3 3 2 3 3 3" xfId="42310" xr:uid="{00000000-0005-0000-0000-0000039D0000}"/>
    <cellStyle name="Normal 3 3 2 3 3 3 2" xfId="42311" xr:uid="{00000000-0005-0000-0000-0000049D0000}"/>
    <cellStyle name="Normal 3 3 2 3 3 3 2 2" xfId="42312" xr:uid="{00000000-0005-0000-0000-0000059D0000}"/>
    <cellStyle name="Normal 3 3 2 3 3 3 2 3" xfId="42313" xr:uid="{00000000-0005-0000-0000-0000069D0000}"/>
    <cellStyle name="Normal 3 3 2 3 3 3 2_OATT calc" xfId="42314" xr:uid="{00000000-0005-0000-0000-0000079D0000}"/>
    <cellStyle name="Normal 3 3 2 3 3 3 3" xfId="42315" xr:uid="{00000000-0005-0000-0000-0000089D0000}"/>
    <cellStyle name="Normal 3 3 2 3 3 3 4" xfId="42316" xr:uid="{00000000-0005-0000-0000-0000099D0000}"/>
    <cellStyle name="Normal 3 3 2 3 3 3_OATT calc" xfId="42317" xr:uid="{00000000-0005-0000-0000-00000A9D0000}"/>
    <cellStyle name="Normal 3 3 2 3 3 4" xfId="42318" xr:uid="{00000000-0005-0000-0000-00000B9D0000}"/>
    <cellStyle name="Normal 3 3 2 3 3 4 2" xfId="42319" xr:uid="{00000000-0005-0000-0000-00000C9D0000}"/>
    <cellStyle name="Normal 3 3 2 3 3 4 3" xfId="42320" xr:uid="{00000000-0005-0000-0000-00000D9D0000}"/>
    <cellStyle name="Normal 3 3 2 3 3 4_OATT calc" xfId="42321" xr:uid="{00000000-0005-0000-0000-00000E9D0000}"/>
    <cellStyle name="Normal 3 3 2 3 3 5" xfId="42322" xr:uid="{00000000-0005-0000-0000-00000F9D0000}"/>
    <cellStyle name="Normal 3 3 2 3 3 6" xfId="42323" xr:uid="{00000000-0005-0000-0000-0000109D0000}"/>
    <cellStyle name="Normal 3 3 2 3 3 7" xfId="42324" xr:uid="{00000000-0005-0000-0000-0000119D0000}"/>
    <cellStyle name="Normal 3 3 2 3 3 8" xfId="42325" xr:uid="{00000000-0005-0000-0000-0000129D0000}"/>
    <cellStyle name="Normal 3 3 2 3 3 9" xfId="42326" xr:uid="{00000000-0005-0000-0000-0000139D0000}"/>
    <cellStyle name="Normal 3 3 2 3 3_OATT calc" xfId="42327" xr:uid="{00000000-0005-0000-0000-0000149D0000}"/>
    <cellStyle name="Normal 3 3 2 3 4" xfId="5524" xr:uid="{00000000-0005-0000-0000-0000159D0000}"/>
    <cellStyle name="Normal 3 3 2 3 4 2" xfId="42328" xr:uid="{00000000-0005-0000-0000-0000169D0000}"/>
    <cellStyle name="Normal 3 3 2 3 4 2 2" xfId="42329" xr:uid="{00000000-0005-0000-0000-0000179D0000}"/>
    <cellStyle name="Normal 3 3 2 3 4 2 3" xfId="42330" xr:uid="{00000000-0005-0000-0000-0000189D0000}"/>
    <cellStyle name="Normal 3 3 2 3 4 2_OATT calc" xfId="42331" xr:uid="{00000000-0005-0000-0000-0000199D0000}"/>
    <cellStyle name="Normal 3 3 2 3 4 3" xfId="42332" xr:uid="{00000000-0005-0000-0000-00001A9D0000}"/>
    <cellStyle name="Normal 3 3 2 3 4 4" xfId="42333" xr:uid="{00000000-0005-0000-0000-00001B9D0000}"/>
    <cellStyle name="Normal 3 3 2 3 4 5" xfId="42334" xr:uid="{00000000-0005-0000-0000-00001C9D0000}"/>
    <cellStyle name="Normal 3 3 2 3 4_OATT calc" xfId="42335" xr:uid="{00000000-0005-0000-0000-00001D9D0000}"/>
    <cellStyle name="Normal 3 3 2 3 5" xfId="42336" xr:uid="{00000000-0005-0000-0000-00001E9D0000}"/>
    <cellStyle name="Normal 3 3 2 3 5 2" xfId="42337" xr:uid="{00000000-0005-0000-0000-00001F9D0000}"/>
    <cellStyle name="Normal 3 3 2 3 5 2 2" xfId="42338" xr:uid="{00000000-0005-0000-0000-0000209D0000}"/>
    <cellStyle name="Normal 3 3 2 3 5 2 3" xfId="42339" xr:uid="{00000000-0005-0000-0000-0000219D0000}"/>
    <cellStyle name="Normal 3 3 2 3 5 2_OATT calc" xfId="42340" xr:uid="{00000000-0005-0000-0000-0000229D0000}"/>
    <cellStyle name="Normal 3 3 2 3 5 3" xfId="42341" xr:uid="{00000000-0005-0000-0000-0000239D0000}"/>
    <cellStyle name="Normal 3 3 2 3 5 4" xfId="42342" xr:uid="{00000000-0005-0000-0000-0000249D0000}"/>
    <cellStyle name="Normal 3 3 2 3 5_OATT calc" xfId="42343" xr:uid="{00000000-0005-0000-0000-0000259D0000}"/>
    <cellStyle name="Normal 3 3 2 3 6" xfId="42344" xr:uid="{00000000-0005-0000-0000-0000269D0000}"/>
    <cellStyle name="Normal 3 3 2 3 6 2" xfId="42345" xr:uid="{00000000-0005-0000-0000-0000279D0000}"/>
    <cellStyle name="Normal 3 3 2 3 6 3" xfId="42346" xr:uid="{00000000-0005-0000-0000-0000289D0000}"/>
    <cellStyle name="Normal 3 3 2 3 6_OATT calc" xfId="42347" xr:uid="{00000000-0005-0000-0000-0000299D0000}"/>
    <cellStyle name="Normal 3 3 2 3 7" xfId="42348" xr:uid="{00000000-0005-0000-0000-00002A9D0000}"/>
    <cellStyle name="Normal 3 3 2 3 8" xfId="42349" xr:uid="{00000000-0005-0000-0000-00002B9D0000}"/>
    <cellStyle name="Normal 3 3 2 3 9" xfId="42350" xr:uid="{00000000-0005-0000-0000-00002C9D0000}"/>
    <cellStyle name="Normal 3 3 2 3_OATT calc" xfId="42351" xr:uid="{00000000-0005-0000-0000-00002D9D0000}"/>
    <cellStyle name="Normal 3 3 2 4" xfId="3671" xr:uid="{00000000-0005-0000-0000-00002E9D0000}"/>
    <cellStyle name="Normal 3 3 2 4 10" xfId="42352" xr:uid="{00000000-0005-0000-0000-00002F9D0000}"/>
    <cellStyle name="Normal 3 3 2 4 11" xfId="42353" xr:uid="{00000000-0005-0000-0000-0000309D0000}"/>
    <cellStyle name="Normal 3 3 2 4 2" xfId="4772" xr:uid="{00000000-0005-0000-0000-0000319D0000}"/>
    <cellStyle name="Normal 3 3 2 4 2 10" xfId="42354" xr:uid="{00000000-0005-0000-0000-0000329D0000}"/>
    <cellStyle name="Normal 3 3 2 4 2 11" xfId="42355" xr:uid="{00000000-0005-0000-0000-0000339D0000}"/>
    <cellStyle name="Normal 3 3 2 4 2 2" xfId="42356" xr:uid="{00000000-0005-0000-0000-0000349D0000}"/>
    <cellStyle name="Normal 3 3 2 4 2 2 2" xfId="42357" xr:uid="{00000000-0005-0000-0000-0000359D0000}"/>
    <cellStyle name="Normal 3 3 2 4 2 2 2 2" xfId="42358" xr:uid="{00000000-0005-0000-0000-0000369D0000}"/>
    <cellStyle name="Normal 3 3 2 4 2 2 2 3" xfId="42359" xr:uid="{00000000-0005-0000-0000-0000379D0000}"/>
    <cellStyle name="Normal 3 3 2 4 2 2 2_OATT calc" xfId="42360" xr:uid="{00000000-0005-0000-0000-0000389D0000}"/>
    <cellStyle name="Normal 3 3 2 4 2 2 3" xfId="42361" xr:uid="{00000000-0005-0000-0000-0000399D0000}"/>
    <cellStyle name="Normal 3 3 2 4 2 2 4" xfId="42362" xr:uid="{00000000-0005-0000-0000-00003A9D0000}"/>
    <cellStyle name="Normal 3 3 2 4 2 2 5" xfId="42363" xr:uid="{00000000-0005-0000-0000-00003B9D0000}"/>
    <cellStyle name="Normal 3 3 2 4 2 2_OATT calc" xfId="42364" xr:uid="{00000000-0005-0000-0000-00003C9D0000}"/>
    <cellStyle name="Normal 3 3 2 4 2 3" xfId="42365" xr:uid="{00000000-0005-0000-0000-00003D9D0000}"/>
    <cellStyle name="Normal 3 3 2 4 2 3 2" xfId="42366" xr:uid="{00000000-0005-0000-0000-00003E9D0000}"/>
    <cellStyle name="Normal 3 3 2 4 2 3 2 2" xfId="42367" xr:uid="{00000000-0005-0000-0000-00003F9D0000}"/>
    <cellStyle name="Normal 3 3 2 4 2 3 2 3" xfId="42368" xr:uid="{00000000-0005-0000-0000-0000409D0000}"/>
    <cellStyle name="Normal 3 3 2 4 2 3 2_OATT calc" xfId="42369" xr:uid="{00000000-0005-0000-0000-0000419D0000}"/>
    <cellStyle name="Normal 3 3 2 4 2 3 3" xfId="42370" xr:uid="{00000000-0005-0000-0000-0000429D0000}"/>
    <cellStyle name="Normal 3 3 2 4 2 3 4" xfId="42371" xr:uid="{00000000-0005-0000-0000-0000439D0000}"/>
    <cellStyle name="Normal 3 3 2 4 2 3_OATT calc" xfId="42372" xr:uid="{00000000-0005-0000-0000-0000449D0000}"/>
    <cellStyle name="Normal 3 3 2 4 2 4" xfId="42373" xr:uid="{00000000-0005-0000-0000-0000459D0000}"/>
    <cellStyle name="Normal 3 3 2 4 2 4 2" xfId="42374" xr:uid="{00000000-0005-0000-0000-0000469D0000}"/>
    <cellStyle name="Normal 3 3 2 4 2 4 3" xfId="42375" xr:uid="{00000000-0005-0000-0000-0000479D0000}"/>
    <cellStyle name="Normal 3 3 2 4 2 4_OATT calc" xfId="42376" xr:uid="{00000000-0005-0000-0000-0000489D0000}"/>
    <cellStyle name="Normal 3 3 2 4 2 5" xfId="42377" xr:uid="{00000000-0005-0000-0000-0000499D0000}"/>
    <cellStyle name="Normal 3 3 2 4 2 6" xfId="42378" xr:uid="{00000000-0005-0000-0000-00004A9D0000}"/>
    <cellStyle name="Normal 3 3 2 4 2 7" xfId="42379" xr:uid="{00000000-0005-0000-0000-00004B9D0000}"/>
    <cellStyle name="Normal 3 3 2 4 2 8" xfId="42380" xr:uid="{00000000-0005-0000-0000-00004C9D0000}"/>
    <cellStyle name="Normal 3 3 2 4 2 9" xfId="42381" xr:uid="{00000000-0005-0000-0000-00004D9D0000}"/>
    <cellStyle name="Normal 3 3 2 4 2_OATT calc" xfId="42382" xr:uid="{00000000-0005-0000-0000-00004E9D0000}"/>
    <cellStyle name="Normal 3 3 2 4 3" xfId="5732" xr:uid="{00000000-0005-0000-0000-00004F9D0000}"/>
    <cellStyle name="Normal 3 3 2 4 3 2" xfId="42383" xr:uid="{00000000-0005-0000-0000-0000509D0000}"/>
    <cellStyle name="Normal 3 3 2 4 3 2 2" xfId="42384" xr:uid="{00000000-0005-0000-0000-0000519D0000}"/>
    <cellStyle name="Normal 3 3 2 4 3 2 3" xfId="42385" xr:uid="{00000000-0005-0000-0000-0000529D0000}"/>
    <cellStyle name="Normal 3 3 2 4 3 2_OATT calc" xfId="42386" xr:uid="{00000000-0005-0000-0000-0000539D0000}"/>
    <cellStyle name="Normal 3 3 2 4 3 3" xfId="42387" xr:uid="{00000000-0005-0000-0000-0000549D0000}"/>
    <cellStyle name="Normal 3 3 2 4 3 4" xfId="42388" xr:uid="{00000000-0005-0000-0000-0000559D0000}"/>
    <cellStyle name="Normal 3 3 2 4 3 5" xfId="42389" xr:uid="{00000000-0005-0000-0000-0000569D0000}"/>
    <cellStyle name="Normal 3 3 2 4 3_OATT calc" xfId="42390" xr:uid="{00000000-0005-0000-0000-0000579D0000}"/>
    <cellStyle name="Normal 3 3 2 4 4" xfId="42391" xr:uid="{00000000-0005-0000-0000-0000589D0000}"/>
    <cellStyle name="Normal 3 3 2 4 4 2" xfId="42392" xr:uid="{00000000-0005-0000-0000-0000599D0000}"/>
    <cellStyle name="Normal 3 3 2 4 4 2 2" xfId="42393" xr:uid="{00000000-0005-0000-0000-00005A9D0000}"/>
    <cellStyle name="Normal 3 3 2 4 4 2 3" xfId="42394" xr:uid="{00000000-0005-0000-0000-00005B9D0000}"/>
    <cellStyle name="Normal 3 3 2 4 4 2_OATT calc" xfId="42395" xr:uid="{00000000-0005-0000-0000-00005C9D0000}"/>
    <cellStyle name="Normal 3 3 2 4 4 3" xfId="42396" xr:uid="{00000000-0005-0000-0000-00005D9D0000}"/>
    <cellStyle name="Normal 3 3 2 4 4 4" xfId="42397" xr:uid="{00000000-0005-0000-0000-00005E9D0000}"/>
    <cellStyle name="Normal 3 3 2 4 4_OATT calc" xfId="42398" xr:uid="{00000000-0005-0000-0000-00005F9D0000}"/>
    <cellStyle name="Normal 3 3 2 4 5" xfId="42399" xr:uid="{00000000-0005-0000-0000-0000609D0000}"/>
    <cellStyle name="Normal 3 3 2 4 5 2" xfId="42400" xr:uid="{00000000-0005-0000-0000-0000619D0000}"/>
    <cellStyle name="Normal 3 3 2 4 5 3" xfId="42401" xr:uid="{00000000-0005-0000-0000-0000629D0000}"/>
    <cellStyle name="Normal 3 3 2 4 5_OATT calc" xfId="42402" xr:uid="{00000000-0005-0000-0000-0000639D0000}"/>
    <cellStyle name="Normal 3 3 2 4 6" xfId="42403" xr:uid="{00000000-0005-0000-0000-0000649D0000}"/>
    <cellStyle name="Normal 3 3 2 4 7" xfId="42404" xr:uid="{00000000-0005-0000-0000-0000659D0000}"/>
    <cellStyle name="Normal 3 3 2 4 8" xfId="42405" xr:uid="{00000000-0005-0000-0000-0000669D0000}"/>
    <cellStyle name="Normal 3 3 2 4 9" xfId="42406" xr:uid="{00000000-0005-0000-0000-0000679D0000}"/>
    <cellStyle name="Normal 3 3 2 4_OATT calc" xfId="42407" xr:uid="{00000000-0005-0000-0000-0000689D0000}"/>
    <cellStyle name="Normal 3 3 2 5" xfId="4354" xr:uid="{00000000-0005-0000-0000-0000699D0000}"/>
    <cellStyle name="Normal 3 3 2 5 10" xfId="42408" xr:uid="{00000000-0005-0000-0000-00006A9D0000}"/>
    <cellStyle name="Normal 3 3 2 5 11" xfId="42409" xr:uid="{00000000-0005-0000-0000-00006B9D0000}"/>
    <cellStyle name="Normal 3 3 2 5 2" xfId="42410" xr:uid="{00000000-0005-0000-0000-00006C9D0000}"/>
    <cellStyle name="Normal 3 3 2 5 2 2" xfId="42411" xr:uid="{00000000-0005-0000-0000-00006D9D0000}"/>
    <cellStyle name="Normal 3 3 2 5 2 2 2" xfId="42412" xr:uid="{00000000-0005-0000-0000-00006E9D0000}"/>
    <cellStyle name="Normal 3 3 2 5 2 2 3" xfId="42413" xr:uid="{00000000-0005-0000-0000-00006F9D0000}"/>
    <cellStyle name="Normal 3 3 2 5 2 2_OATT calc" xfId="42414" xr:uid="{00000000-0005-0000-0000-0000709D0000}"/>
    <cellStyle name="Normal 3 3 2 5 2 3" xfId="42415" xr:uid="{00000000-0005-0000-0000-0000719D0000}"/>
    <cellStyle name="Normal 3 3 2 5 2 4" xfId="42416" xr:uid="{00000000-0005-0000-0000-0000729D0000}"/>
    <cellStyle name="Normal 3 3 2 5 2 5" xfId="42417" xr:uid="{00000000-0005-0000-0000-0000739D0000}"/>
    <cellStyle name="Normal 3 3 2 5 2_OATT calc" xfId="42418" xr:uid="{00000000-0005-0000-0000-0000749D0000}"/>
    <cellStyle name="Normal 3 3 2 5 3" xfId="42419" xr:uid="{00000000-0005-0000-0000-0000759D0000}"/>
    <cellStyle name="Normal 3 3 2 5 3 2" xfId="42420" xr:uid="{00000000-0005-0000-0000-0000769D0000}"/>
    <cellStyle name="Normal 3 3 2 5 3 2 2" xfId="42421" xr:uid="{00000000-0005-0000-0000-0000779D0000}"/>
    <cellStyle name="Normal 3 3 2 5 3 2 3" xfId="42422" xr:uid="{00000000-0005-0000-0000-0000789D0000}"/>
    <cellStyle name="Normal 3 3 2 5 3 2_OATT calc" xfId="42423" xr:uid="{00000000-0005-0000-0000-0000799D0000}"/>
    <cellStyle name="Normal 3 3 2 5 3 3" xfId="42424" xr:uid="{00000000-0005-0000-0000-00007A9D0000}"/>
    <cellStyle name="Normal 3 3 2 5 3 4" xfId="42425" xr:uid="{00000000-0005-0000-0000-00007B9D0000}"/>
    <cellStyle name="Normal 3 3 2 5 3_OATT calc" xfId="42426" xr:uid="{00000000-0005-0000-0000-00007C9D0000}"/>
    <cellStyle name="Normal 3 3 2 5 4" xfId="42427" xr:uid="{00000000-0005-0000-0000-00007D9D0000}"/>
    <cellStyle name="Normal 3 3 2 5 4 2" xfId="42428" xr:uid="{00000000-0005-0000-0000-00007E9D0000}"/>
    <cellStyle name="Normal 3 3 2 5 4 3" xfId="42429" xr:uid="{00000000-0005-0000-0000-00007F9D0000}"/>
    <cellStyle name="Normal 3 3 2 5 4_OATT calc" xfId="42430" xr:uid="{00000000-0005-0000-0000-0000809D0000}"/>
    <cellStyle name="Normal 3 3 2 5 5" xfId="42431" xr:uid="{00000000-0005-0000-0000-0000819D0000}"/>
    <cellStyle name="Normal 3 3 2 5 6" xfId="42432" xr:uid="{00000000-0005-0000-0000-0000829D0000}"/>
    <cellStyle name="Normal 3 3 2 5 7" xfId="42433" xr:uid="{00000000-0005-0000-0000-0000839D0000}"/>
    <cellStyle name="Normal 3 3 2 5 8" xfId="42434" xr:uid="{00000000-0005-0000-0000-0000849D0000}"/>
    <cellStyle name="Normal 3 3 2 5 9" xfId="42435" xr:uid="{00000000-0005-0000-0000-0000859D0000}"/>
    <cellStyle name="Normal 3 3 2 5_OATT calc" xfId="42436" xr:uid="{00000000-0005-0000-0000-0000869D0000}"/>
    <cellStyle name="Normal 3 3 2 6" xfId="5253" xr:uid="{00000000-0005-0000-0000-0000879D0000}"/>
    <cellStyle name="Normal 3 3 2 6 2" xfId="42437" xr:uid="{00000000-0005-0000-0000-0000889D0000}"/>
    <cellStyle name="Normal 3 3 2 6 2 2" xfId="42438" xr:uid="{00000000-0005-0000-0000-0000899D0000}"/>
    <cellStyle name="Normal 3 3 2 6 2 3" xfId="42439" xr:uid="{00000000-0005-0000-0000-00008A9D0000}"/>
    <cellStyle name="Normal 3 3 2 6 2_OATT calc" xfId="42440" xr:uid="{00000000-0005-0000-0000-00008B9D0000}"/>
    <cellStyle name="Normal 3 3 2 6 3" xfId="42441" xr:uid="{00000000-0005-0000-0000-00008C9D0000}"/>
    <cellStyle name="Normal 3 3 2 6 4" xfId="42442" xr:uid="{00000000-0005-0000-0000-00008D9D0000}"/>
    <cellStyle name="Normal 3 3 2 6 5" xfId="42443" xr:uid="{00000000-0005-0000-0000-00008E9D0000}"/>
    <cellStyle name="Normal 3 3 2 6_OATT calc" xfId="42444" xr:uid="{00000000-0005-0000-0000-00008F9D0000}"/>
    <cellStyle name="Normal 3 3 2 7" xfId="3088" xr:uid="{00000000-0005-0000-0000-0000909D0000}"/>
    <cellStyle name="Normal 3 3 2 7 2" xfId="42445" xr:uid="{00000000-0005-0000-0000-0000919D0000}"/>
    <cellStyle name="Normal 3 3 2 7 2 2" xfId="42446" xr:uid="{00000000-0005-0000-0000-0000929D0000}"/>
    <cellStyle name="Normal 3 3 2 7 2 3" xfId="42447" xr:uid="{00000000-0005-0000-0000-0000939D0000}"/>
    <cellStyle name="Normal 3 3 2 7 2_OATT calc" xfId="42448" xr:uid="{00000000-0005-0000-0000-0000949D0000}"/>
    <cellStyle name="Normal 3 3 2 7 3" xfId="42449" xr:uid="{00000000-0005-0000-0000-0000959D0000}"/>
    <cellStyle name="Normal 3 3 2 7 4" xfId="42450" xr:uid="{00000000-0005-0000-0000-0000969D0000}"/>
    <cellStyle name="Normal 3 3 2 7_OATT calc" xfId="42451" xr:uid="{00000000-0005-0000-0000-0000979D0000}"/>
    <cellStyle name="Normal 3 3 2 8" xfId="42452" xr:uid="{00000000-0005-0000-0000-0000989D0000}"/>
    <cellStyle name="Normal 3 3 2 8 2" xfId="42453" xr:uid="{00000000-0005-0000-0000-0000999D0000}"/>
    <cellStyle name="Normal 3 3 2 8 3" xfId="42454" xr:uid="{00000000-0005-0000-0000-00009A9D0000}"/>
    <cellStyle name="Normal 3 3 2 8_OATT calc" xfId="42455" xr:uid="{00000000-0005-0000-0000-00009B9D0000}"/>
    <cellStyle name="Normal 3 3 2 9" xfId="42456" xr:uid="{00000000-0005-0000-0000-00009C9D0000}"/>
    <cellStyle name="Normal 3 3 2_OATT calc" xfId="42457" xr:uid="{00000000-0005-0000-0000-00009D9D0000}"/>
    <cellStyle name="Normal 3 3 3" xfId="3134" xr:uid="{00000000-0005-0000-0000-00009E9D0000}"/>
    <cellStyle name="Normal 3 3 3 10" xfId="42458" xr:uid="{00000000-0005-0000-0000-00009F9D0000}"/>
    <cellStyle name="Normal 3 3 3 11" xfId="42459" xr:uid="{00000000-0005-0000-0000-0000A09D0000}"/>
    <cellStyle name="Normal 3 3 3 12" xfId="42460" xr:uid="{00000000-0005-0000-0000-0000A19D0000}"/>
    <cellStyle name="Normal 3 3 3 2" xfId="3720" xr:uid="{00000000-0005-0000-0000-0000A29D0000}"/>
    <cellStyle name="Normal 3 3 3 2 10" xfId="42461" xr:uid="{00000000-0005-0000-0000-0000A39D0000}"/>
    <cellStyle name="Normal 3 3 3 2 11" xfId="42462" xr:uid="{00000000-0005-0000-0000-0000A49D0000}"/>
    <cellStyle name="Normal 3 3 3 2 2" xfId="4821" xr:uid="{00000000-0005-0000-0000-0000A59D0000}"/>
    <cellStyle name="Normal 3 3 3 2 2 10" xfId="42463" xr:uid="{00000000-0005-0000-0000-0000A69D0000}"/>
    <cellStyle name="Normal 3 3 3 2 2 11" xfId="42464" xr:uid="{00000000-0005-0000-0000-0000A79D0000}"/>
    <cellStyle name="Normal 3 3 3 2 2 2" xfId="42465" xr:uid="{00000000-0005-0000-0000-0000A89D0000}"/>
    <cellStyle name="Normal 3 3 3 2 2 2 2" xfId="42466" xr:uid="{00000000-0005-0000-0000-0000A99D0000}"/>
    <cellStyle name="Normal 3 3 3 2 2 2 2 2" xfId="42467" xr:uid="{00000000-0005-0000-0000-0000AA9D0000}"/>
    <cellStyle name="Normal 3 3 3 2 2 2 2 3" xfId="42468" xr:uid="{00000000-0005-0000-0000-0000AB9D0000}"/>
    <cellStyle name="Normal 3 3 3 2 2 2 2_OATT calc" xfId="42469" xr:uid="{00000000-0005-0000-0000-0000AC9D0000}"/>
    <cellStyle name="Normal 3 3 3 2 2 2 3" xfId="42470" xr:uid="{00000000-0005-0000-0000-0000AD9D0000}"/>
    <cellStyle name="Normal 3 3 3 2 2 2 4" xfId="42471" xr:uid="{00000000-0005-0000-0000-0000AE9D0000}"/>
    <cellStyle name="Normal 3 3 3 2 2 2 5" xfId="42472" xr:uid="{00000000-0005-0000-0000-0000AF9D0000}"/>
    <cellStyle name="Normal 3 3 3 2 2 2_OATT calc" xfId="42473" xr:uid="{00000000-0005-0000-0000-0000B09D0000}"/>
    <cellStyle name="Normal 3 3 3 2 2 3" xfId="42474" xr:uid="{00000000-0005-0000-0000-0000B19D0000}"/>
    <cellStyle name="Normal 3 3 3 2 2 3 2" xfId="42475" xr:uid="{00000000-0005-0000-0000-0000B29D0000}"/>
    <cellStyle name="Normal 3 3 3 2 2 3 2 2" xfId="42476" xr:uid="{00000000-0005-0000-0000-0000B39D0000}"/>
    <cellStyle name="Normal 3 3 3 2 2 3 2 3" xfId="42477" xr:uid="{00000000-0005-0000-0000-0000B49D0000}"/>
    <cellStyle name="Normal 3 3 3 2 2 3 2_OATT calc" xfId="42478" xr:uid="{00000000-0005-0000-0000-0000B59D0000}"/>
    <cellStyle name="Normal 3 3 3 2 2 3 3" xfId="42479" xr:uid="{00000000-0005-0000-0000-0000B69D0000}"/>
    <cellStyle name="Normal 3 3 3 2 2 3 4" xfId="42480" xr:uid="{00000000-0005-0000-0000-0000B79D0000}"/>
    <cellStyle name="Normal 3 3 3 2 2 3_OATT calc" xfId="42481" xr:uid="{00000000-0005-0000-0000-0000B89D0000}"/>
    <cellStyle name="Normal 3 3 3 2 2 4" xfId="42482" xr:uid="{00000000-0005-0000-0000-0000B99D0000}"/>
    <cellStyle name="Normal 3 3 3 2 2 4 2" xfId="42483" xr:uid="{00000000-0005-0000-0000-0000BA9D0000}"/>
    <cellStyle name="Normal 3 3 3 2 2 4 3" xfId="42484" xr:uid="{00000000-0005-0000-0000-0000BB9D0000}"/>
    <cellStyle name="Normal 3 3 3 2 2 4_OATT calc" xfId="42485" xr:uid="{00000000-0005-0000-0000-0000BC9D0000}"/>
    <cellStyle name="Normal 3 3 3 2 2 5" xfId="42486" xr:uid="{00000000-0005-0000-0000-0000BD9D0000}"/>
    <cellStyle name="Normal 3 3 3 2 2 6" xfId="42487" xr:uid="{00000000-0005-0000-0000-0000BE9D0000}"/>
    <cellStyle name="Normal 3 3 3 2 2 7" xfId="42488" xr:uid="{00000000-0005-0000-0000-0000BF9D0000}"/>
    <cellStyle name="Normal 3 3 3 2 2 8" xfId="42489" xr:uid="{00000000-0005-0000-0000-0000C09D0000}"/>
    <cellStyle name="Normal 3 3 3 2 2 9" xfId="42490" xr:uid="{00000000-0005-0000-0000-0000C19D0000}"/>
    <cellStyle name="Normal 3 3 3 2 2_OATT calc" xfId="42491" xr:uid="{00000000-0005-0000-0000-0000C29D0000}"/>
    <cellStyle name="Normal 3 3 3 2 3" xfId="5780" xr:uid="{00000000-0005-0000-0000-0000C39D0000}"/>
    <cellStyle name="Normal 3 3 3 2 3 2" xfId="42492" xr:uid="{00000000-0005-0000-0000-0000C49D0000}"/>
    <cellStyle name="Normal 3 3 3 2 3 2 2" xfId="42493" xr:uid="{00000000-0005-0000-0000-0000C59D0000}"/>
    <cellStyle name="Normal 3 3 3 2 3 2 3" xfId="42494" xr:uid="{00000000-0005-0000-0000-0000C69D0000}"/>
    <cellStyle name="Normal 3 3 3 2 3 2_OATT calc" xfId="42495" xr:uid="{00000000-0005-0000-0000-0000C79D0000}"/>
    <cellStyle name="Normal 3 3 3 2 3 3" xfId="42496" xr:uid="{00000000-0005-0000-0000-0000C89D0000}"/>
    <cellStyle name="Normal 3 3 3 2 3 4" xfId="42497" xr:uid="{00000000-0005-0000-0000-0000C99D0000}"/>
    <cellStyle name="Normal 3 3 3 2 3 5" xfId="42498" xr:uid="{00000000-0005-0000-0000-0000CA9D0000}"/>
    <cellStyle name="Normal 3 3 3 2 3_OATT calc" xfId="42499" xr:uid="{00000000-0005-0000-0000-0000CB9D0000}"/>
    <cellStyle name="Normal 3 3 3 2 4" xfId="42500" xr:uid="{00000000-0005-0000-0000-0000CC9D0000}"/>
    <cellStyle name="Normal 3 3 3 2 4 2" xfId="42501" xr:uid="{00000000-0005-0000-0000-0000CD9D0000}"/>
    <cellStyle name="Normal 3 3 3 2 4 2 2" xfId="42502" xr:uid="{00000000-0005-0000-0000-0000CE9D0000}"/>
    <cellStyle name="Normal 3 3 3 2 4 2 3" xfId="42503" xr:uid="{00000000-0005-0000-0000-0000CF9D0000}"/>
    <cellStyle name="Normal 3 3 3 2 4 2_OATT calc" xfId="42504" xr:uid="{00000000-0005-0000-0000-0000D09D0000}"/>
    <cellStyle name="Normal 3 3 3 2 4 3" xfId="42505" xr:uid="{00000000-0005-0000-0000-0000D19D0000}"/>
    <cellStyle name="Normal 3 3 3 2 4 4" xfId="42506" xr:uid="{00000000-0005-0000-0000-0000D29D0000}"/>
    <cellStyle name="Normal 3 3 3 2 4_OATT calc" xfId="42507" xr:uid="{00000000-0005-0000-0000-0000D39D0000}"/>
    <cellStyle name="Normal 3 3 3 2 5" xfId="42508" xr:uid="{00000000-0005-0000-0000-0000D49D0000}"/>
    <cellStyle name="Normal 3 3 3 2 5 2" xfId="42509" xr:uid="{00000000-0005-0000-0000-0000D59D0000}"/>
    <cellStyle name="Normal 3 3 3 2 5 3" xfId="42510" xr:uid="{00000000-0005-0000-0000-0000D69D0000}"/>
    <cellStyle name="Normal 3 3 3 2 5_OATT calc" xfId="42511" xr:uid="{00000000-0005-0000-0000-0000D79D0000}"/>
    <cellStyle name="Normal 3 3 3 2 6" xfId="42512" xr:uid="{00000000-0005-0000-0000-0000D89D0000}"/>
    <cellStyle name="Normal 3 3 3 2 7" xfId="42513" xr:uid="{00000000-0005-0000-0000-0000D99D0000}"/>
    <cellStyle name="Normal 3 3 3 2 8" xfId="42514" xr:uid="{00000000-0005-0000-0000-0000DA9D0000}"/>
    <cellStyle name="Normal 3 3 3 2 9" xfId="42515" xr:uid="{00000000-0005-0000-0000-0000DB9D0000}"/>
    <cellStyle name="Normal 3 3 3 2_OATT calc" xfId="42516" xr:uid="{00000000-0005-0000-0000-0000DC9D0000}"/>
    <cellStyle name="Normal 3 3 3 3" xfId="4403" xr:uid="{00000000-0005-0000-0000-0000DD9D0000}"/>
    <cellStyle name="Normal 3 3 3 3 10" xfId="42517" xr:uid="{00000000-0005-0000-0000-0000DE9D0000}"/>
    <cellStyle name="Normal 3 3 3 3 11" xfId="42518" xr:uid="{00000000-0005-0000-0000-0000DF9D0000}"/>
    <cellStyle name="Normal 3 3 3 3 2" xfId="42519" xr:uid="{00000000-0005-0000-0000-0000E09D0000}"/>
    <cellStyle name="Normal 3 3 3 3 2 2" xfId="42520" xr:uid="{00000000-0005-0000-0000-0000E19D0000}"/>
    <cellStyle name="Normal 3 3 3 3 2 2 2" xfId="42521" xr:uid="{00000000-0005-0000-0000-0000E29D0000}"/>
    <cellStyle name="Normal 3 3 3 3 2 2 3" xfId="42522" xr:uid="{00000000-0005-0000-0000-0000E39D0000}"/>
    <cellStyle name="Normal 3 3 3 3 2 2_OATT calc" xfId="42523" xr:uid="{00000000-0005-0000-0000-0000E49D0000}"/>
    <cellStyle name="Normal 3 3 3 3 2 3" xfId="42524" xr:uid="{00000000-0005-0000-0000-0000E59D0000}"/>
    <cellStyle name="Normal 3 3 3 3 2 4" xfId="42525" xr:uid="{00000000-0005-0000-0000-0000E69D0000}"/>
    <cellStyle name="Normal 3 3 3 3 2 5" xfId="42526" xr:uid="{00000000-0005-0000-0000-0000E79D0000}"/>
    <cellStyle name="Normal 3 3 3 3 2_OATT calc" xfId="42527" xr:uid="{00000000-0005-0000-0000-0000E89D0000}"/>
    <cellStyle name="Normal 3 3 3 3 3" xfId="42528" xr:uid="{00000000-0005-0000-0000-0000E99D0000}"/>
    <cellStyle name="Normal 3 3 3 3 3 2" xfId="42529" xr:uid="{00000000-0005-0000-0000-0000EA9D0000}"/>
    <cellStyle name="Normal 3 3 3 3 3 2 2" xfId="42530" xr:uid="{00000000-0005-0000-0000-0000EB9D0000}"/>
    <cellStyle name="Normal 3 3 3 3 3 2 3" xfId="42531" xr:uid="{00000000-0005-0000-0000-0000EC9D0000}"/>
    <cellStyle name="Normal 3 3 3 3 3 2_OATT calc" xfId="42532" xr:uid="{00000000-0005-0000-0000-0000ED9D0000}"/>
    <cellStyle name="Normal 3 3 3 3 3 3" xfId="42533" xr:uid="{00000000-0005-0000-0000-0000EE9D0000}"/>
    <cellStyle name="Normal 3 3 3 3 3 4" xfId="42534" xr:uid="{00000000-0005-0000-0000-0000EF9D0000}"/>
    <cellStyle name="Normal 3 3 3 3 3_OATT calc" xfId="42535" xr:uid="{00000000-0005-0000-0000-0000F09D0000}"/>
    <cellStyle name="Normal 3 3 3 3 4" xfId="42536" xr:uid="{00000000-0005-0000-0000-0000F19D0000}"/>
    <cellStyle name="Normal 3 3 3 3 4 2" xfId="42537" xr:uid="{00000000-0005-0000-0000-0000F29D0000}"/>
    <cellStyle name="Normal 3 3 3 3 4 3" xfId="42538" xr:uid="{00000000-0005-0000-0000-0000F39D0000}"/>
    <cellStyle name="Normal 3 3 3 3 4_OATT calc" xfId="42539" xr:uid="{00000000-0005-0000-0000-0000F49D0000}"/>
    <cellStyle name="Normal 3 3 3 3 5" xfId="42540" xr:uid="{00000000-0005-0000-0000-0000F59D0000}"/>
    <cellStyle name="Normal 3 3 3 3 6" xfId="42541" xr:uid="{00000000-0005-0000-0000-0000F69D0000}"/>
    <cellStyle name="Normal 3 3 3 3 7" xfId="42542" xr:uid="{00000000-0005-0000-0000-0000F79D0000}"/>
    <cellStyle name="Normal 3 3 3 3 8" xfId="42543" xr:uid="{00000000-0005-0000-0000-0000F89D0000}"/>
    <cellStyle name="Normal 3 3 3 3 9" xfId="42544" xr:uid="{00000000-0005-0000-0000-0000F99D0000}"/>
    <cellStyle name="Normal 3 3 3 3_OATT calc" xfId="42545" xr:uid="{00000000-0005-0000-0000-0000FA9D0000}"/>
    <cellStyle name="Normal 3 3 3 4" xfId="5303" xr:uid="{00000000-0005-0000-0000-0000FB9D0000}"/>
    <cellStyle name="Normal 3 3 3 4 2" xfId="42546" xr:uid="{00000000-0005-0000-0000-0000FC9D0000}"/>
    <cellStyle name="Normal 3 3 3 4 2 2" xfId="42547" xr:uid="{00000000-0005-0000-0000-0000FD9D0000}"/>
    <cellStyle name="Normal 3 3 3 4 2 3" xfId="42548" xr:uid="{00000000-0005-0000-0000-0000FE9D0000}"/>
    <cellStyle name="Normal 3 3 3 4 2_OATT calc" xfId="42549" xr:uid="{00000000-0005-0000-0000-0000FF9D0000}"/>
    <cellStyle name="Normal 3 3 3 4 3" xfId="42550" xr:uid="{00000000-0005-0000-0000-0000009E0000}"/>
    <cellStyle name="Normal 3 3 3 4 4" xfId="42551" xr:uid="{00000000-0005-0000-0000-0000019E0000}"/>
    <cellStyle name="Normal 3 3 3 4 5" xfId="42552" xr:uid="{00000000-0005-0000-0000-0000029E0000}"/>
    <cellStyle name="Normal 3 3 3 4_OATT calc" xfId="42553" xr:uid="{00000000-0005-0000-0000-0000039E0000}"/>
    <cellStyle name="Normal 3 3 3 5" xfId="42554" xr:uid="{00000000-0005-0000-0000-0000049E0000}"/>
    <cellStyle name="Normal 3 3 3 5 2" xfId="42555" xr:uid="{00000000-0005-0000-0000-0000059E0000}"/>
    <cellStyle name="Normal 3 3 3 5 2 2" xfId="42556" xr:uid="{00000000-0005-0000-0000-0000069E0000}"/>
    <cellStyle name="Normal 3 3 3 5 2 3" xfId="42557" xr:uid="{00000000-0005-0000-0000-0000079E0000}"/>
    <cellStyle name="Normal 3 3 3 5 2_OATT calc" xfId="42558" xr:uid="{00000000-0005-0000-0000-0000089E0000}"/>
    <cellStyle name="Normal 3 3 3 5 3" xfId="42559" xr:uid="{00000000-0005-0000-0000-0000099E0000}"/>
    <cellStyle name="Normal 3 3 3 5 4" xfId="42560" xr:uid="{00000000-0005-0000-0000-00000A9E0000}"/>
    <cellStyle name="Normal 3 3 3 5_OATT calc" xfId="42561" xr:uid="{00000000-0005-0000-0000-00000B9E0000}"/>
    <cellStyle name="Normal 3 3 3 6" xfId="42562" xr:uid="{00000000-0005-0000-0000-00000C9E0000}"/>
    <cellStyle name="Normal 3 3 3 6 2" xfId="42563" xr:uid="{00000000-0005-0000-0000-00000D9E0000}"/>
    <cellStyle name="Normal 3 3 3 6 3" xfId="42564" xr:uid="{00000000-0005-0000-0000-00000E9E0000}"/>
    <cellStyle name="Normal 3 3 3 6_OATT calc" xfId="42565" xr:uid="{00000000-0005-0000-0000-00000F9E0000}"/>
    <cellStyle name="Normal 3 3 3 7" xfId="42566" xr:uid="{00000000-0005-0000-0000-0000109E0000}"/>
    <cellStyle name="Normal 3 3 3 8" xfId="42567" xr:uid="{00000000-0005-0000-0000-0000119E0000}"/>
    <cellStyle name="Normal 3 3 3 9" xfId="42568" xr:uid="{00000000-0005-0000-0000-0000129E0000}"/>
    <cellStyle name="Normal 3 3 3_OATT calc" xfId="42569" xr:uid="{00000000-0005-0000-0000-0000139E0000}"/>
    <cellStyle name="Normal 3 3 4" xfId="3297" xr:uid="{00000000-0005-0000-0000-0000149E0000}"/>
    <cellStyle name="Normal 3 3 4 10" xfId="42570" xr:uid="{00000000-0005-0000-0000-0000159E0000}"/>
    <cellStyle name="Normal 3 3 4 11" xfId="42571" xr:uid="{00000000-0005-0000-0000-0000169E0000}"/>
    <cellStyle name="Normal 3 3 4 12" xfId="42572" xr:uid="{00000000-0005-0000-0000-0000179E0000}"/>
    <cellStyle name="Normal 3 3 4 2" xfId="3879" xr:uid="{00000000-0005-0000-0000-0000189E0000}"/>
    <cellStyle name="Normal 3 3 4 2 10" xfId="42573" xr:uid="{00000000-0005-0000-0000-0000199E0000}"/>
    <cellStyle name="Normal 3 3 4 2 11" xfId="42574" xr:uid="{00000000-0005-0000-0000-00001A9E0000}"/>
    <cellStyle name="Normal 3 3 4 2 2" xfId="4980" xr:uid="{00000000-0005-0000-0000-00001B9E0000}"/>
    <cellStyle name="Normal 3 3 4 2 2 10" xfId="42575" xr:uid="{00000000-0005-0000-0000-00001C9E0000}"/>
    <cellStyle name="Normal 3 3 4 2 2 11" xfId="42576" xr:uid="{00000000-0005-0000-0000-00001D9E0000}"/>
    <cellStyle name="Normal 3 3 4 2 2 2" xfId="42577" xr:uid="{00000000-0005-0000-0000-00001E9E0000}"/>
    <cellStyle name="Normal 3 3 4 2 2 2 2" xfId="42578" xr:uid="{00000000-0005-0000-0000-00001F9E0000}"/>
    <cellStyle name="Normal 3 3 4 2 2 2 2 2" xfId="42579" xr:uid="{00000000-0005-0000-0000-0000209E0000}"/>
    <cellStyle name="Normal 3 3 4 2 2 2 2 3" xfId="42580" xr:uid="{00000000-0005-0000-0000-0000219E0000}"/>
    <cellStyle name="Normal 3 3 4 2 2 2 2_OATT calc" xfId="42581" xr:uid="{00000000-0005-0000-0000-0000229E0000}"/>
    <cellStyle name="Normal 3 3 4 2 2 2 3" xfId="42582" xr:uid="{00000000-0005-0000-0000-0000239E0000}"/>
    <cellStyle name="Normal 3 3 4 2 2 2 4" xfId="42583" xr:uid="{00000000-0005-0000-0000-0000249E0000}"/>
    <cellStyle name="Normal 3 3 4 2 2 2 5" xfId="42584" xr:uid="{00000000-0005-0000-0000-0000259E0000}"/>
    <cellStyle name="Normal 3 3 4 2 2 2_OATT calc" xfId="42585" xr:uid="{00000000-0005-0000-0000-0000269E0000}"/>
    <cellStyle name="Normal 3 3 4 2 2 3" xfId="42586" xr:uid="{00000000-0005-0000-0000-0000279E0000}"/>
    <cellStyle name="Normal 3 3 4 2 2 3 2" xfId="42587" xr:uid="{00000000-0005-0000-0000-0000289E0000}"/>
    <cellStyle name="Normal 3 3 4 2 2 3 2 2" xfId="42588" xr:uid="{00000000-0005-0000-0000-0000299E0000}"/>
    <cellStyle name="Normal 3 3 4 2 2 3 2 3" xfId="42589" xr:uid="{00000000-0005-0000-0000-00002A9E0000}"/>
    <cellStyle name="Normal 3 3 4 2 2 3 2_OATT calc" xfId="42590" xr:uid="{00000000-0005-0000-0000-00002B9E0000}"/>
    <cellStyle name="Normal 3 3 4 2 2 3 3" xfId="42591" xr:uid="{00000000-0005-0000-0000-00002C9E0000}"/>
    <cellStyle name="Normal 3 3 4 2 2 3 4" xfId="42592" xr:uid="{00000000-0005-0000-0000-00002D9E0000}"/>
    <cellStyle name="Normal 3 3 4 2 2 3_OATT calc" xfId="42593" xr:uid="{00000000-0005-0000-0000-00002E9E0000}"/>
    <cellStyle name="Normal 3 3 4 2 2 4" xfId="42594" xr:uid="{00000000-0005-0000-0000-00002F9E0000}"/>
    <cellStyle name="Normal 3 3 4 2 2 4 2" xfId="42595" xr:uid="{00000000-0005-0000-0000-0000309E0000}"/>
    <cellStyle name="Normal 3 3 4 2 2 4 3" xfId="42596" xr:uid="{00000000-0005-0000-0000-0000319E0000}"/>
    <cellStyle name="Normal 3 3 4 2 2 4_OATT calc" xfId="42597" xr:uid="{00000000-0005-0000-0000-0000329E0000}"/>
    <cellStyle name="Normal 3 3 4 2 2 5" xfId="42598" xr:uid="{00000000-0005-0000-0000-0000339E0000}"/>
    <cellStyle name="Normal 3 3 4 2 2 6" xfId="42599" xr:uid="{00000000-0005-0000-0000-0000349E0000}"/>
    <cellStyle name="Normal 3 3 4 2 2 7" xfId="42600" xr:uid="{00000000-0005-0000-0000-0000359E0000}"/>
    <cellStyle name="Normal 3 3 4 2 2 8" xfId="42601" xr:uid="{00000000-0005-0000-0000-0000369E0000}"/>
    <cellStyle name="Normal 3 3 4 2 2 9" xfId="42602" xr:uid="{00000000-0005-0000-0000-0000379E0000}"/>
    <cellStyle name="Normal 3 3 4 2 2_OATT calc" xfId="42603" xr:uid="{00000000-0005-0000-0000-0000389E0000}"/>
    <cellStyle name="Normal 3 3 4 2 3" xfId="5935" xr:uid="{00000000-0005-0000-0000-0000399E0000}"/>
    <cellStyle name="Normal 3 3 4 2 3 2" xfId="42604" xr:uid="{00000000-0005-0000-0000-00003A9E0000}"/>
    <cellStyle name="Normal 3 3 4 2 3 2 2" xfId="42605" xr:uid="{00000000-0005-0000-0000-00003B9E0000}"/>
    <cellStyle name="Normal 3 3 4 2 3 2 3" xfId="42606" xr:uid="{00000000-0005-0000-0000-00003C9E0000}"/>
    <cellStyle name="Normal 3 3 4 2 3 2_OATT calc" xfId="42607" xr:uid="{00000000-0005-0000-0000-00003D9E0000}"/>
    <cellStyle name="Normal 3 3 4 2 3 3" xfId="42608" xr:uid="{00000000-0005-0000-0000-00003E9E0000}"/>
    <cellStyle name="Normal 3 3 4 2 3 4" xfId="42609" xr:uid="{00000000-0005-0000-0000-00003F9E0000}"/>
    <cellStyle name="Normal 3 3 4 2 3 5" xfId="42610" xr:uid="{00000000-0005-0000-0000-0000409E0000}"/>
    <cellStyle name="Normal 3 3 4 2 3_OATT calc" xfId="42611" xr:uid="{00000000-0005-0000-0000-0000419E0000}"/>
    <cellStyle name="Normal 3 3 4 2 4" xfId="42612" xr:uid="{00000000-0005-0000-0000-0000429E0000}"/>
    <cellStyle name="Normal 3 3 4 2 4 2" xfId="42613" xr:uid="{00000000-0005-0000-0000-0000439E0000}"/>
    <cellStyle name="Normal 3 3 4 2 4 2 2" xfId="42614" xr:uid="{00000000-0005-0000-0000-0000449E0000}"/>
    <cellStyle name="Normal 3 3 4 2 4 2 3" xfId="42615" xr:uid="{00000000-0005-0000-0000-0000459E0000}"/>
    <cellStyle name="Normal 3 3 4 2 4 2_OATT calc" xfId="42616" xr:uid="{00000000-0005-0000-0000-0000469E0000}"/>
    <cellStyle name="Normal 3 3 4 2 4 3" xfId="42617" xr:uid="{00000000-0005-0000-0000-0000479E0000}"/>
    <cellStyle name="Normal 3 3 4 2 4 4" xfId="42618" xr:uid="{00000000-0005-0000-0000-0000489E0000}"/>
    <cellStyle name="Normal 3 3 4 2 4_OATT calc" xfId="42619" xr:uid="{00000000-0005-0000-0000-0000499E0000}"/>
    <cellStyle name="Normal 3 3 4 2 5" xfId="42620" xr:uid="{00000000-0005-0000-0000-00004A9E0000}"/>
    <cellStyle name="Normal 3 3 4 2 5 2" xfId="42621" xr:uid="{00000000-0005-0000-0000-00004B9E0000}"/>
    <cellStyle name="Normal 3 3 4 2 5 3" xfId="42622" xr:uid="{00000000-0005-0000-0000-00004C9E0000}"/>
    <cellStyle name="Normal 3 3 4 2 5_OATT calc" xfId="42623" xr:uid="{00000000-0005-0000-0000-00004D9E0000}"/>
    <cellStyle name="Normal 3 3 4 2 6" xfId="42624" xr:uid="{00000000-0005-0000-0000-00004E9E0000}"/>
    <cellStyle name="Normal 3 3 4 2 7" xfId="42625" xr:uid="{00000000-0005-0000-0000-00004F9E0000}"/>
    <cellStyle name="Normal 3 3 4 2 8" xfId="42626" xr:uid="{00000000-0005-0000-0000-0000509E0000}"/>
    <cellStyle name="Normal 3 3 4 2 9" xfId="42627" xr:uid="{00000000-0005-0000-0000-0000519E0000}"/>
    <cellStyle name="Normal 3 3 4 2_OATT calc" xfId="42628" xr:uid="{00000000-0005-0000-0000-0000529E0000}"/>
    <cellStyle name="Normal 3 3 4 3" xfId="4562" xr:uid="{00000000-0005-0000-0000-0000539E0000}"/>
    <cellStyle name="Normal 3 3 4 3 10" xfId="42629" xr:uid="{00000000-0005-0000-0000-0000549E0000}"/>
    <cellStyle name="Normal 3 3 4 3 11" xfId="42630" xr:uid="{00000000-0005-0000-0000-0000559E0000}"/>
    <cellStyle name="Normal 3 3 4 3 2" xfId="42631" xr:uid="{00000000-0005-0000-0000-0000569E0000}"/>
    <cellStyle name="Normal 3 3 4 3 2 2" xfId="42632" xr:uid="{00000000-0005-0000-0000-0000579E0000}"/>
    <cellStyle name="Normal 3 3 4 3 2 2 2" xfId="42633" xr:uid="{00000000-0005-0000-0000-0000589E0000}"/>
    <cellStyle name="Normal 3 3 4 3 2 2 3" xfId="42634" xr:uid="{00000000-0005-0000-0000-0000599E0000}"/>
    <cellStyle name="Normal 3 3 4 3 2 2_OATT calc" xfId="42635" xr:uid="{00000000-0005-0000-0000-00005A9E0000}"/>
    <cellStyle name="Normal 3 3 4 3 2 3" xfId="42636" xr:uid="{00000000-0005-0000-0000-00005B9E0000}"/>
    <cellStyle name="Normal 3 3 4 3 2 4" xfId="42637" xr:uid="{00000000-0005-0000-0000-00005C9E0000}"/>
    <cellStyle name="Normal 3 3 4 3 2 5" xfId="42638" xr:uid="{00000000-0005-0000-0000-00005D9E0000}"/>
    <cellStyle name="Normal 3 3 4 3 2_OATT calc" xfId="42639" xr:uid="{00000000-0005-0000-0000-00005E9E0000}"/>
    <cellStyle name="Normal 3 3 4 3 3" xfId="42640" xr:uid="{00000000-0005-0000-0000-00005F9E0000}"/>
    <cellStyle name="Normal 3 3 4 3 3 2" xfId="42641" xr:uid="{00000000-0005-0000-0000-0000609E0000}"/>
    <cellStyle name="Normal 3 3 4 3 3 2 2" xfId="42642" xr:uid="{00000000-0005-0000-0000-0000619E0000}"/>
    <cellStyle name="Normal 3 3 4 3 3 2 3" xfId="42643" xr:uid="{00000000-0005-0000-0000-0000629E0000}"/>
    <cellStyle name="Normal 3 3 4 3 3 2_OATT calc" xfId="42644" xr:uid="{00000000-0005-0000-0000-0000639E0000}"/>
    <cellStyle name="Normal 3 3 4 3 3 3" xfId="42645" xr:uid="{00000000-0005-0000-0000-0000649E0000}"/>
    <cellStyle name="Normal 3 3 4 3 3 4" xfId="42646" xr:uid="{00000000-0005-0000-0000-0000659E0000}"/>
    <cellStyle name="Normal 3 3 4 3 3_OATT calc" xfId="42647" xr:uid="{00000000-0005-0000-0000-0000669E0000}"/>
    <cellStyle name="Normal 3 3 4 3 4" xfId="42648" xr:uid="{00000000-0005-0000-0000-0000679E0000}"/>
    <cellStyle name="Normal 3 3 4 3 4 2" xfId="42649" xr:uid="{00000000-0005-0000-0000-0000689E0000}"/>
    <cellStyle name="Normal 3 3 4 3 4 3" xfId="42650" xr:uid="{00000000-0005-0000-0000-0000699E0000}"/>
    <cellStyle name="Normal 3 3 4 3 4_OATT calc" xfId="42651" xr:uid="{00000000-0005-0000-0000-00006A9E0000}"/>
    <cellStyle name="Normal 3 3 4 3 5" xfId="42652" xr:uid="{00000000-0005-0000-0000-00006B9E0000}"/>
    <cellStyle name="Normal 3 3 4 3 6" xfId="42653" xr:uid="{00000000-0005-0000-0000-00006C9E0000}"/>
    <cellStyle name="Normal 3 3 4 3 7" xfId="42654" xr:uid="{00000000-0005-0000-0000-00006D9E0000}"/>
    <cellStyle name="Normal 3 3 4 3 8" xfId="42655" xr:uid="{00000000-0005-0000-0000-00006E9E0000}"/>
    <cellStyle name="Normal 3 3 4 3 9" xfId="42656" xr:uid="{00000000-0005-0000-0000-00006F9E0000}"/>
    <cellStyle name="Normal 3 3 4 3_OATT calc" xfId="42657" xr:uid="{00000000-0005-0000-0000-0000709E0000}"/>
    <cellStyle name="Normal 3 3 4 4" xfId="5462" xr:uid="{00000000-0005-0000-0000-0000719E0000}"/>
    <cellStyle name="Normal 3 3 4 4 2" xfId="42658" xr:uid="{00000000-0005-0000-0000-0000729E0000}"/>
    <cellStyle name="Normal 3 3 4 4 2 2" xfId="42659" xr:uid="{00000000-0005-0000-0000-0000739E0000}"/>
    <cellStyle name="Normal 3 3 4 4 2 3" xfId="42660" xr:uid="{00000000-0005-0000-0000-0000749E0000}"/>
    <cellStyle name="Normal 3 3 4 4 2_OATT calc" xfId="42661" xr:uid="{00000000-0005-0000-0000-0000759E0000}"/>
    <cellStyle name="Normal 3 3 4 4 3" xfId="42662" xr:uid="{00000000-0005-0000-0000-0000769E0000}"/>
    <cellStyle name="Normal 3 3 4 4 4" xfId="42663" xr:uid="{00000000-0005-0000-0000-0000779E0000}"/>
    <cellStyle name="Normal 3 3 4 4 5" xfId="42664" xr:uid="{00000000-0005-0000-0000-0000789E0000}"/>
    <cellStyle name="Normal 3 3 4 4_OATT calc" xfId="42665" xr:uid="{00000000-0005-0000-0000-0000799E0000}"/>
    <cellStyle name="Normal 3 3 4 5" xfId="42666" xr:uid="{00000000-0005-0000-0000-00007A9E0000}"/>
    <cellStyle name="Normal 3 3 4 5 2" xfId="42667" xr:uid="{00000000-0005-0000-0000-00007B9E0000}"/>
    <cellStyle name="Normal 3 3 4 5 2 2" xfId="42668" xr:uid="{00000000-0005-0000-0000-00007C9E0000}"/>
    <cellStyle name="Normal 3 3 4 5 2 3" xfId="42669" xr:uid="{00000000-0005-0000-0000-00007D9E0000}"/>
    <cellStyle name="Normal 3 3 4 5 2_OATT calc" xfId="42670" xr:uid="{00000000-0005-0000-0000-00007E9E0000}"/>
    <cellStyle name="Normal 3 3 4 5 3" xfId="42671" xr:uid="{00000000-0005-0000-0000-00007F9E0000}"/>
    <cellStyle name="Normal 3 3 4 5 4" xfId="42672" xr:uid="{00000000-0005-0000-0000-0000809E0000}"/>
    <cellStyle name="Normal 3 3 4 5_OATT calc" xfId="42673" xr:uid="{00000000-0005-0000-0000-0000819E0000}"/>
    <cellStyle name="Normal 3 3 4 6" xfId="42674" xr:uid="{00000000-0005-0000-0000-0000829E0000}"/>
    <cellStyle name="Normal 3 3 4 6 2" xfId="42675" xr:uid="{00000000-0005-0000-0000-0000839E0000}"/>
    <cellStyle name="Normal 3 3 4 6 3" xfId="42676" xr:uid="{00000000-0005-0000-0000-0000849E0000}"/>
    <cellStyle name="Normal 3 3 4 6_OATT calc" xfId="42677" xr:uid="{00000000-0005-0000-0000-0000859E0000}"/>
    <cellStyle name="Normal 3 3 4 7" xfId="42678" xr:uid="{00000000-0005-0000-0000-0000869E0000}"/>
    <cellStyle name="Normal 3 3 4 8" xfId="42679" xr:uid="{00000000-0005-0000-0000-0000879E0000}"/>
    <cellStyle name="Normal 3 3 4 9" xfId="42680" xr:uid="{00000000-0005-0000-0000-0000889E0000}"/>
    <cellStyle name="Normal 3 3 4_OATT calc" xfId="42681" xr:uid="{00000000-0005-0000-0000-0000899E0000}"/>
    <cellStyle name="Normal 3 3 5" xfId="3609" xr:uid="{00000000-0005-0000-0000-00008A9E0000}"/>
    <cellStyle name="Normal 3 3 5 10" xfId="42682" xr:uid="{00000000-0005-0000-0000-00008B9E0000}"/>
    <cellStyle name="Normal 3 3 5 11" xfId="42683" xr:uid="{00000000-0005-0000-0000-00008C9E0000}"/>
    <cellStyle name="Normal 3 3 5 2" xfId="4710" xr:uid="{00000000-0005-0000-0000-00008D9E0000}"/>
    <cellStyle name="Normal 3 3 5 2 10" xfId="42684" xr:uid="{00000000-0005-0000-0000-00008E9E0000}"/>
    <cellStyle name="Normal 3 3 5 2 11" xfId="42685" xr:uid="{00000000-0005-0000-0000-00008F9E0000}"/>
    <cellStyle name="Normal 3 3 5 2 2" xfId="42686" xr:uid="{00000000-0005-0000-0000-0000909E0000}"/>
    <cellStyle name="Normal 3 3 5 2 2 2" xfId="42687" xr:uid="{00000000-0005-0000-0000-0000919E0000}"/>
    <cellStyle name="Normal 3 3 5 2 2 2 2" xfId="42688" xr:uid="{00000000-0005-0000-0000-0000929E0000}"/>
    <cellStyle name="Normal 3 3 5 2 2 2 3" xfId="42689" xr:uid="{00000000-0005-0000-0000-0000939E0000}"/>
    <cellStyle name="Normal 3 3 5 2 2 2_OATT calc" xfId="42690" xr:uid="{00000000-0005-0000-0000-0000949E0000}"/>
    <cellStyle name="Normal 3 3 5 2 2 3" xfId="42691" xr:uid="{00000000-0005-0000-0000-0000959E0000}"/>
    <cellStyle name="Normal 3 3 5 2 2 4" xfId="42692" xr:uid="{00000000-0005-0000-0000-0000969E0000}"/>
    <cellStyle name="Normal 3 3 5 2 2 5" xfId="42693" xr:uid="{00000000-0005-0000-0000-0000979E0000}"/>
    <cellStyle name="Normal 3 3 5 2 2_OATT calc" xfId="42694" xr:uid="{00000000-0005-0000-0000-0000989E0000}"/>
    <cellStyle name="Normal 3 3 5 2 3" xfId="42695" xr:uid="{00000000-0005-0000-0000-0000999E0000}"/>
    <cellStyle name="Normal 3 3 5 2 3 2" xfId="42696" xr:uid="{00000000-0005-0000-0000-00009A9E0000}"/>
    <cellStyle name="Normal 3 3 5 2 3 2 2" xfId="42697" xr:uid="{00000000-0005-0000-0000-00009B9E0000}"/>
    <cellStyle name="Normal 3 3 5 2 3 2 3" xfId="42698" xr:uid="{00000000-0005-0000-0000-00009C9E0000}"/>
    <cellStyle name="Normal 3 3 5 2 3 2_OATT calc" xfId="42699" xr:uid="{00000000-0005-0000-0000-00009D9E0000}"/>
    <cellStyle name="Normal 3 3 5 2 3 3" xfId="42700" xr:uid="{00000000-0005-0000-0000-00009E9E0000}"/>
    <cellStyle name="Normal 3 3 5 2 3 4" xfId="42701" xr:uid="{00000000-0005-0000-0000-00009F9E0000}"/>
    <cellStyle name="Normal 3 3 5 2 3_OATT calc" xfId="42702" xr:uid="{00000000-0005-0000-0000-0000A09E0000}"/>
    <cellStyle name="Normal 3 3 5 2 4" xfId="42703" xr:uid="{00000000-0005-0000-0000-0000A19E0000}"/>
    <cellStyle name="Normal 3 3 5 2 4 2" xfId="42704" xr:uid="{00000000-0005-0000-0000-0000A29E0000}"/>
    <cellStyle name="Normal 3 3 5 2 4 3" xfId="42705" xr:uid="{00000000-0005-0000-0000-0000A39E0000}"/>
    <cellStyle name="Normal 3 3 5 2 4_OATT calc" xfId="42706" xr:uid="{00000000-0005-0000-0000-0000A49E0000}"/>
    <cellStyle name="Normal 3 3 5 2 5" xfId="42707" xr:uid="{00000000-0005-0000-0000-0000A59E0000}"/>
    <cellStyle name="Normal 3 3 5 2 6" xfId="42708" xr:uid="{00000000-0005-0000-0000-0000A69E0000}"/>
    <cellStyle name="Normal 3 3 5 2 7" xfId="42709" xr:uid="{00000000-0005-0000-0000-0000A79E0000}"/>
    <cellStyle name="Normal 3 3 5 2 8" xfId="42710" xr:uid="{00000000-0005-0000-0000-0000A89E0000}"/>
    <cellStyle name="Normal 3 3 5 2 9" xfId="42711" xr:uid="{00000000-0005-0000-0000-0000A99E0000}"/>
    <cellStyle name="Normal 3 3 5 2_OATT calc" xfId="42712" xr:uid="{00000000-0005-0000-0000-0000AA9E0000}"/>
    <cellStyle name="Normal 3 3 5 3" xfId="4064" xr:uid="{00000000-0005-0000-0000-0000AB9E0000}"/>
    <cellStyle name="Normal 3 3 5 3 2" xfId="42713" xr:uid="{00000000-0005-0000-0000-0000AC9E0000}"/>
    <cellStyle name="Normal 3 3 5 3 2 2" xfId="42714" xr:uid="{00000000-0005-0000-0000-0000AD9E0000}"/>
    <cellStyle name="Normal 3 3 5 3 2 3" xfId="42715" xr:uid="{00000000-0005-0000-0000-0000AE9E0000}"/>
    <cellStyle name="Normal 3 3 5 3 2_OATT calc" xfId="42716" xr:uid="{00000000-0005-0000-0000-0000AF9E0000}"/>
    <cellStyle name="Normal 3 3 5 3 3" xfId="42717" xr:uid="{00000000-0005-0000-0000-0000B09E0000}"/>
    <cellStyle name="Normal 3 3 5 3 4" xfId="42718" xr:uid="{00000000-0005-0000-0000-0000B19E0000}"/>
    <cellStyle name="Normal 3 3 5 3 5" xfId="42719" xr:uid="{00000000-0005-0000-0000-0000B29E0000}"/>
    <cellStyle name="Normal 3 3 5 3_OATT calc" xfId="42720" xr:uid="{00000000-0005-0000-0000-0000B39E0000}"/>
    <cellStyle name="Normal 3 3 5 4" xfId="5672" xr:uid="{00000000-0005-0000-0000-0000B49E0000}"/>
    <cellStyle name="Normal 3 3 5 4 2" xfId="42721" xr:uid="{00000000-0005-0000-0000-0000B59E0000}"/>
    <cellStyle name="Normal 3 3 5 4 2 2" xfId="42722" xr:uid="{00000000-0005-0000-0000-0000B69E0000}"/>
    <cellStyle name="Normal 3 3 5 4 2 3" xfId="42723" xr:uid="{00000000-0005-0000-0000-0000B79E0000}"/>
    <cellStyle name="Normal 3 3 5 4 2_OATT calc" xfId="42724" xr:uid="{00000000-0005-0000-0000-0000B89E0000}"/>
    <cellStyle name="Normal 3 3 5 4 3" xfId="42725" xr:uid="{00000000-0005-0000-0000-0000B99E0000}"/>
    <cellStyle name="Normal 3 3 5 4 4" xfId="42726" xr:uid="{00000000-0005-0000-0000-0000BA9E0000}"/>
    <cellStyle name="Normal 3 3 5 4_OATT calc" xfId="42727" xr:uid="{00000000-0005-0000-0000-0000BB9E0000}"/>
    <cellStyle name="Normal 3 3 5 5" xfId="42728" xr:uid="{00000000-0005-0000-0000-0000BC9E0000}"/>
    <cellStyle name="Normal 3 3 5 5 2" xfId="42729" xr:uid="{00000000-0005-0000-0000-0000BD9E0000}"/>
    <cellStyle name="Normal 3 3 5 5 3" xfId="42730" xr:uid="{00000000-0005-0000-0000-0000BE9E0000}"/>
    <cellStyle name="Normal 3 3 5 5_OATT calc" xfId="42731" xr:uid="{00000000-0005-0000-0000-0000BF9E0000}"/>
    <cellStyle name="Normal 3 3 5 6" xfId="42732" xr:uid="{00000000-0005-0000-0000-0000C09E0000}"/>
    <cellStyle name="Normal 3 3 5 7" xfId="42733" xr:uid="{00000000-0005-0000-0000-0000C19E0000}"/>
    <cellStyle name="Normal 3 3 5 8" xfId="42734" xr:uid="{00000000-0005-0000-0000-0000C29E0000}"/>
    <cellStyle name="Normal 3 3 5 9" xfId="42735" xr:uid="{00000000-0005-0000-0000-0000C39E0000}"/>
    <cellStyle name="Normal 3 3 5_OATT calc" xfId="42736" xr:uid="{00000000-0005-0000-0000-0000C49E0000}"/>
    <cellStyle name="Normal 3 3 6" xfId="4292" xr:uid="{00000000-0005-0000-0000-0000C59E0000}"/>
    <cellStyle name="Normal 3 3 6 10" xfId="42737" xr:uid="{00000000-0005-0000-0000-0000C69E0000}"/>
    <cellStyle name="Normal 3 3 6 11" xfId="42738" xr:uid="{00000000-0005-0000-0000-0000C79E0000}"/>
    <cellStyle name="Normal 3 3 6 2" xfId="6048" xr:uid="{00000000-0005-0000-0000-0000C89E0000}"/>
    <cellStyle name="Normal 3 3 6 2 2" xfId="42739" xr:uid="{00000000-0005-0000-0000-0000C99E0000}"/>
    <cellStyle name="Normal 3 3 6 2 2 2" xfId="42740" xr:uid="{00000000-0005-0000-0000-0000CA9E0000}"/>
    <cellStyle name="Normal 3 3 6 2 2 3" xfId="42741" xr:uid="{00000000-0005-0000-0000-0000CB9E0000}"/>
    <cellStyle name="Normal 3 3 6 2 2_OATT calc" xfId="42742" xr:uid="{00000000-0005-0000-0000-0000CC9E0000}"/>
    <cellStyle name="Normal 3 3 6 2 3" xfId="42743" xr:uid="{00000000-0005-0000-0000-0000CD9E0000}"/>
    <cellStyle name="Normal 3 3 6 2 4" xfId="42744" xr:uid="{00000000-0005-0000-0000-0000CE9E0000}"/>
    <cellStyle name="Normal 3 3 6 2 5" xfId="42745" xr:uid="{00000000-0005-0000-0000-0000CF9E0000}"/>
    <cellStyle name="Normal 3 3 6 2_OATT calc" xfId="42746" xr:uid="{00000000-0005-0000-0000-0000D09E0000}"/>
    <cellStyle name="Normal 3 3 6 3" xfId="42747" xr:uid="{00000000-0005-0000-0000-0000D19E0000}"/>
    <cellStyle name="Normal 3 3 6 3 2" xfId="42748" xr:uid="{00000000-0005-0000-0000-0000D29E0000}"/>
    <cellStyle name="Normal 3 3 6 3 2 2" xfId="42749" xr:uid="{00000000-0005-0000-0000-0000D39E0000}"/>
    <cellStyle name="Normal 3 3 6 3 2 3" xfId="42750" xr:uid="{00000000-0005-0000-0000-0000D49E0000}"/>
    <cellStyle name="Normal 3 3 6 3 2_OATT calc" xfId="42751" xr:uid="{00000000-0005-0000-0000-0000D59E0000}"/>
    <cellStyle name="Normal 3 3 6 3 3" xfId="42752" xr:uid="{00000000-0005-0000-0000-0000D69E0000}"/>
    <cellStyle name="Normal 3 3 6 3 4" xfId="42753" xr:uid="{00000000-0005-0000-0000-0000D79E0000}"/>
    <cellStyle name="Normal 3 3 6 3_OATT calc" xfId="42754" xr:uid="{00000000-0005-0000-0000-0000D89E0000}"/>
    <cellStyle name="Normal 3 3 6 4" xfId="42755" xr:uid="{00000000-0005-0000-0000-0000D99E0000}"/>
    <cellStyle name="Normal 3 3 6 4 2" xfId="42756" xr:uid="{00000000-0005-0000-0000-0000DA9E0000}"/>
    <cellStyle name="Normal 3 3 6 4 3" xfId="42757" xr:uid="{00000000-0005-0000-0000-0000DB9E0000}"/>
    <cellStyle name="Normal 3 3 6 4_OATT calc" xfId="42758" xr:uid="{00000000-0005-0000-0000-0000DC9E0000}"/>
    <cellStyle name="Normal 3 3 6 5" xfId="42759" xr:uid="{00000000-0005-0000-0000-0000DD9E0000}"/>
    <cellStyle name="Normal 3 3 6 6" xfId="42760" xr:uid="{00000000-0005-0000-0000-0000DE9E0000}"/>
    <cellStyle name="Normal 3 3 6 7" xfId="42761" xr:uid="{00000000-0005-0000-0000-0000DF9E0000}"/>
    <cellStyle name="Normal 3 3 6 8" xfId="42762" xr:uid="{00000000-0005-0000-0000-0000E09E0000}"/>
    <cellStyle name="Normal 3 3 6 9" xfId="42763" xr:uid="{00000000-0005-0000-0000-0000E19E0000}"/>
    <cellStyle name="Normal 3 3 6_OATT calc" xfId="42764" xr:uid="{00000000-0005-0000-0000-0000E29E0000}"/>
    <cellStyle name="Normal 3 3 7" xfId="5192" xr:uid="{00000000-0005-0000-0000-0000E39E0000}"/>
    <cellStyle name="Normal 3 3 7 2" xfId="42765" xr:uid="{00000000-0005-0000-0000-0000E49E0000}"/>
    <cellStyle name="Normal 3 3 7 2 2" xfId="42766" xr:uid="{00000000-0005-0000-0000-0000E59E0000}"/>
    <cellStyle name="Normal 3 3 7 2 3" xfId="42767" xr:uid="{00000000-0005-0000-0000-0000E69E0000}"/>
    <cellStyle name="Normal 3 3 7 2_OATT calc" xfId="42768" xr:uid="{00000000-0005-0000-0000-0000E79E0000}"/>
    <cellStyle name="Normal 3 3 7 3" xfId="42769" xr:uid="{00000000-0005-0000-0000-0000E89E0000}"/>
    <cellStyle name="Normal 3 3 7 4" xfId="42770" xr:uid="{00000000-0005-0000-0000-0000E99E0000}"/>
    <cellStyle name="Normal 3 3 7 5" xfId="42771" xr:uid="{00000000-0005-0000-0000-0000EA9E0000}"/>
    <cellStyle name="Normal 3 3 7_OATT calc" xfId="42772" xr:uid="{00000000-0005-0000-0000-0000EB9E0000}"/>
    <cellStyle name="Normal 3 3 8" xfId="3024" xr:uid="{00000000-0005-0000-0000-0000EC9E0000}"/>
    <cellStyle name="Normal 3 3 8 2" xfId="42773" xr:uid="{00000000-0005-0000-0000-0000ED9E0000}"/>
    <cellStyle name="Normal 3 3 8 2 2" xfId="42774" xr:uid="{00000000-0005-0000-0000-0000EE9E0000}"/>
    <cellStyle name="Normal 3 3 8 2 3" xfId="42775" xr:uid="{00000000-0005-0000-0000-0000EF9E0000}"/>
    <cellStyle name="Normal 3 3 8 2_OATT calc" xfId="42776" xr:uid="{00000000-0005-0000-0000-0000F09E0000}"/>
    <cellStyle name="Normal 3 3 8 3" xfId="42777" xr:uid="{00000000-0005-0000-0000-0000F19E0000}"/>
    <cellStyle name="Normal 3 3 8 4" xfId="42778" xr:uid="{00000000-0005-0000-0000-0000F29E0000}"/>
    <cellStyle name="Normal 3 3 8_OATT calc" xfId="42779" xr:uid="{00000000-0005-0000-0000-0000F39E0000}"/>
    <cellStyle name="Normal 3 3 9" xfId="42780" xr:uid="{00000000-0005-0000-0000-0000F49E0000}"/>
    <cellStyle name="Normal 3 3 9 2" xfId="42781" xr:uid="{00000000-0005-0000-0000-0000F59E0000}"/>
    <cellStyle name="Normal 3 3 9 3" xfId="42782" xr:uid="{00000000-0005-0000-0000-0000F69E0000}"/>
    <cellStyle name="Normal 3 3 9_OATT calc" xfId="42783" xr:uid="{00000000-0005-0000-0000-0000F79E0000}"/>
    <cellStyle name="Normal 3 3_OATT calc" xfId="42784" xr:uid="{00000000-0005-0000-0000-0000F89E0000}"/>
    <cellStyle name="Normal 3 4" xfId="1624" xr:uid="{00000000-0005-0000-0000-0000F99E0000}"/>
    <cellStyle name="Normal 3 4 10" xfId="42785" xr:uid="{00000000-0005-0000-0000-0000FA9E0000}"/>
    <cellStyle name="Normal 3 4 10 2" xfId="42786" xr:uid="{00000000-0005-0000-0000-0000FB9E0000}"/>
    <cellStyle name="Normal 3 4 10 3" xfId="42787" xr:uid="{00000000-0005-0000-0000-0000FC9E0000}"/>
    <cellStyle name="Normal 3 4 10_OATT calc" xfId="42788" xr:uid="{00000000-0005-0000-0000-0000FD9E0000}"/>
    <cellStyle name="Normal 3 4 11" xfId="42789" xr:uid="{00000000-0005-0000-0000-0000FE9E0000}"/>
    <cellStyle name="Normal 3 4 12" xfId="42790" xr:uid="{00000000-0005-0000-0000-0000FF9E0000}"/>
    <cellStyle name="Normal 3 4 13" xfId="42791" xr:uid="{00000000-0005-0000-0000-0000009F0000}"/>
    <cellStyle name="Normal 3 4 14" xfId="42792" xr:uid="{00000000-0005-0000-0000-0000019F0000}"/>
    <cellStyle name="Normal 3 4 15" xfId="42793" xr:uid="{00000000-0005-0000-0000-0000029F0000}"/>
    <cellStyle name="Normal 3 4 16" xfId="42794" xr:uid="{00000000-0005-0000-0000-0000039F0000}"/>
    <cellStyle name="Normal 3 4 17" xfId="42795" xr:uid="{00000000-0005-0000-0000-0000049F0000}"/>
    <cellStyle name="Normal 3 4 2" xfId="1625" xr:uid="{00000000-0005-0000-0000-0000059F0000}"/>
    <cellStyle name="Normal 3 4 2 10" xfId="42796" xr:uid="{00000000-0005-0000-0000-0000069F0000}"/>
    <cellStyle name="Normal 3 4 2 11" xfId="42797" xr:uid="{00000000-0005-0000-0000-0000079F0000}"/>
    <cellStyle name="Normal 3 4 2 12" xfId="42798" xr:uid="{00000000-0005-0000-0000-0000089F0000}"/>
    <cellStyle name="Normal 3 4 2 13" xfId="42799" xr:uid="{00000000-0005-0000-0000-0000099F0000}"/>
    <cellStyle name="Normal 3 4 2 14" xfId="42800" xr:uid="{00000000-0005-0000-0000-00000A9F0000}"/>
    <cellStyle name="Normal 3 4 2 2" xfId="1626" xr:uid="{00000000-0005-0000-0000-00000B9F0000}"/>
    <cellStyle name="Normal 3 4 2 2 10" xfId="42801" xr:uid="{00000000-0005-0000-0000-00000C9F0000}"/>
    <cellStyle name="Normal 3 4 2 2 11" xfId="42802" xr:uid="{00000000-0005-0000-0000-00000D9F0000}"/>
    <cellStyle name="Normal 3 4 2 2 12" xfId="42803" xr:uid="{00000000-0005-0000-0000-00000E9F0000}"/>
    <cellStyle name="Normal 3 4 2 2 2" xfId="3819" xr:uid="{00000000-0005-0000-0000-00000F9F0000}"/>
    <cellStyle name="Normal 3 4 2 2 2 10" xfId="42804" xr:uid="{00000000-0005-0000-0000-0000109F0000}"/>
    <cellStyle name="Normal 3 4 2 2 2 11" xfId="42805" xr:uid="{00000000-0005-0000-0000-0000119F0000}"/>
    <cellStyle name="Normal 3 4 2 2 2 2" xfId="4921" xr:uid="{00000000-0005-0000-0000-0000129F0000}"/>
    <cellStyle name="Normal 3 4 2 2 2 2 10" xfId="42806" xr:uid="{00000000-0005-0000-0000-0000139F0000}"/>
    <cellStyle name="Normal 3 4 2 2 2 2 11" xfId="42807" xr:uid="{00000000-0005-0000-0000-0000149F0000}"/>
    <cellStyle name="Normal 3 4 2 2 2 2 2" xfId="42808" xr:uid="{00000000-0005-0000-0000-0000159F0000}"/>
    <cellStyle name="Normal 3 4 2 2 2 2 2 2" xfId="42809" xr:uid="{00000000-0005-0000-0000-0000169F0000}"/>
    <cellStyle name="Normal 3 4 2 2 2 2 2 2 2" xfId="42810" xr:uid="{00000000-0005-0000-0000-0000179F0000}"/>
    <cellStyle name="Normal 3 4 2 2 2 2 2 2 3" xfId="42811" xr:uid="{00000000-0005-0000-0000-0000189F0000}"/>
    <cellStyle name="Normal 3 4 2 2 2 2 2 2_OATT calc" xfId="42812" xr:uid="{00000000-0005-0000-0000-0000199F0000}"/>
    <cellStyle name="Normal 3 4 2 2 2 2 2 3" xfId="42813" xr:uid="{00000000-0005-0000-0000-00001A9F0000}"/>
    <cellStyle name="Normal 3 4 2 2 2 2 2 4" xfId="42814" xr:uid="{00000000-0005-0000-0000-00001B9F0000}"/>
    <cellStyle name="Normal 3 4 2 2 2 2 2 5" xfId="42815" xr:uid="{00000000-0005-0000-0000-00001C9F0000}"/>
    <cellStyle name="Normal 3 4 2 2 2 2 2_OATT calc" xfId="42816" xr:uid="{00000000-0005-0000-0000-00001D9F0000}"/>
    <cellStyle name="Normal 3 4 2 2 2 2 3" xfId="42817" xr:uid="{00000000-0005-0000-0000-00001E9F0000}"/>
    <cellStyle name="Normal 3 4 2 2 2 2 3 2" xfId="42818" xr:uid="{00000000-0005-0000-0000-00001F9F0000}"/>
    <cellStyle name="Normal 3 4 2 2 2 2 3 2 2" xfId="42819" xr:uid="{00000000-0005-0000-0000-0000209F0000}"/>
    <cellStyle name="Normal 3 4 2 2 2 2 3 2 3" xfId="42820" xr:uid="{00000000-0005-0000-0000-0000219F0000}"/>
    <cellStyle name="Normal 3 4 2 2 2 2 3 2_OATT calc" xfId="42821" xr:uid="{00000000-0005-0000-0000-0000229F0000}"/>
    <cellStyle name="Normal 3 4 2 2 2 2 3 3" xfId="42822" xr:uid="{00000000-0005-0000-0000-0000239F0000}"/>
    <cellStyle name="Normal 3 4 2 2 2 2 3 4" xfId="42823" xr:uid="{00000000-0005-0000-0000-0000249F0000}"/>
    <cellStyle name="Normal 3 4 2 2 2 2 3_OATT calc" xfId="42824" xr:uid="{00000000-0005-0000-0000-0000259F0000}"/>
    <cellStyle name="Normal 3 4 2 2 2 2 4" xfId="42825" xr:uid="{00000000-0005-0000-0000-0000269F0000}"/>
    <cellStyle name="Normal 3 4 2 2 2 2 4 2" xfId="42826" xr:uid="{00000000-0005-0000-0000-0000279F0000}"/>
    <cellStyle name="Normal 3 4 2 2 2 2 4 3" xfId="42827" xr:uid="{00000000-0005-0000-0000-0000289F0000}"/>
    <cellStyle name="Normal 3 4 2 2 2 2 4_OATT calc" xfId="42828" xr:uid="{00000000-0005-0000-0000-0000299F0000}"/>
    <cellStyle name="Normal 3 4 2 2 2 2 5" xfId="42829" xr:uid="{00000000-0005-0000-0000-00002A9F0000}"/>
    <cellStyle name="Normal 3 4 2 2 2 2 6" xfId="42830" xr:uid="{00000000-0005-0000-0000-00002B9F0000}"/>
    <cellStyle name="Normal 3 4 2 2 2 2 7" xfId="42831" xr:uid="{00000000-0005-0000-0000-00002C9F0000}"/>
    <cellStyle name="Normal 3 4 2 2 2 2 8" xfId="42832" xr:uid="{00000000-0005-0000-0000-00002D9F0000}"/>
    <cellStyle name="Normal 3 4 2 2 2 2 9" xfId="42833" xr:uid="{00000000-0005-0000-0000-00002E9F0000}"/>
    <cellStyle name="Normal 3 4 2 2 2 2_OATT calc" xfId="42834" xr:uid="{00000000-0005-0000-0000-00002F9F0000}"/>
    <cellStyle name="Normal 3 4 2 2 2 3" xfId="5877" xr:uid="{00000000-0005-0000-0000-0000309F0000}"/>
    <cellStyle name="Normal 3 4 2 2 2 3 2" xfId="42835" xr:uid="{00000000-0005-0000-0000-0000319F0000}"/>
    <cellStyle name="Normal 3 4 2 2 2 3 2 2" xfId="42836" xr:uid="{00000000-0005-0000-0000-0000329F0000}"/>
    <cellStyle name="Normal 3 4 2 2 2 3 2 3" xfId="42837" xr:uid="{00000000-0005-0000-0000-0000339F0000}"/>
    <cellStyle name="Normal 3 4 2 2 2 3 2_OATT calc" xfId="42838" xr:uid="{00000000-0005-0000-0000-0000349F0000}"/>
    <cellStyle name="Normal 3 4 2 2 2 3 3" xfId="42839" xr:uid="{00000000-0005-0000-0000-0000359F0000}"/>
    <cellStyle name="Normal 3 4 2 2 2 3 4" xfId="42840" xr:uid="{00000000-0005-0000-0000-0000369F0000}"/>
    <cellStyle name="Normal 3 4 2 2 2 3 5" xfId="42841" xr:uid="{00000000-0005-0000-0000-0000379F0000}"/>
    <cellStyle name="Normal 3 4 2 2 2 3_OATT calc" xfId="42842" xr:uid="{00000000-0005-0000-0000-0000389F0000}"/>
    <cellStyle name="Normal 3 4 2 2 2 4" xfId="42843" xr:uid="{00000000-0005-0000-0000-0000399F0000}"/>
    <cellStyle name="Normal 3 4 2 2 2 4 2" xfId="42844" xr:uid="{00000000-0005-0000-0000-00003A9F0000}"/>
    <cellStyle name="Normal 3 4 2 2 2 4 2 2" xfId="42845" xr:uid="{00000000-0005-0000-0000-00003B9F0000}"/>
    <cellStyle name="Normal 3 4 2 2 2 4 2 3" xfId="42846" xr:uid="{00000000-0005-0000-0000-00003C9F0000}"/>
    <cellStyle name="Normal 3 4 2 2 2 4 2_OATT calc" xfId="42847" xr:uid="{00000000-0005-0000-0000-00003D9F0000}"/>
    <cellStyle name="Normal 3 4 2 2 2 4 3" xfId="42848" xr:uid="{00000000-0005-0000-0000-00003E9F0000}"/>
    <cellStyle name="Normal 3 4 2 2 2 4 4" xfId="42849" xr:uid="{00000000-0005-0000-0000-00003F9F0000}"/>
    <cellStyle name="Normal 3 4 2 2 2 4_OATT calc" xfId="42850" xr:uid="{00000000-0005-0000-0000-0000409F0000}"/>
    <cellStyle name="Normal 3 4 2 2 2 5" xfId="42851" xr:uid="{00000000-0005-0000-0000-0000419F0000}"/>
    <cellStyle name="Normal 3 4 2 2 2 5 2" xfId="42852" xr:uid="{00000000-0005-0000-0000-0000429F0000}"/>
    <cellStyle name="Normal 3 4 2 2 2 5 3" xfId="42853" xr:uid="{00000000-0005-0000-0000-0000439F0000}"/>
    <cellStyle name="Normal 3 4 2 2 2 5_OATT calc" xfId="42854" xr:uid="{00000000-0005-0000-0000-0000449F0000}"/>
    <cellStyle name="Normal 3 4 2 2 2 6" xfId="42855" xr:uid="{00000000-0005-0000-0000-0000459F0000}"/>
    <cellStyle name="Normal 3 4 2 2 2 7" xfId="42856" xr:uid="{00000000-0005-0000-0000-0000469F0000}"/>
    <cellStyle name="Normal 3 4 2 2 2 8" xfId="42857" xr:uid="{00000000-0005-0000-0000-0000479F0000}"/>
    <cellStyle name="Normal 3 4 2 2 2 9" xfId="42858" xr:uid="{00000000-0005-0000-0000-0000489F0000}"/>
    <cellStyle name="Normal 3 4 2 2 2_OATT calc" xfId="42859" xr:uid="{00000000-0005-0000-0000-0000499F0000}"/>
    <cellStyle name="Normal 3 4 2 2 3" xfId="4503" xr:uid="{00000000-0005-0000-0000-00004A9F0000}"/>
    <cellStyle name="Normal 3 4 2 2 3 10" xfId="42860" xr:uid="{00000000-0005-0000-0000-00004B9F0000}"/>
    <cellStyle name="Normal 3 4 2 2 3 11" xfId="42861" xr:uid="{00000000-0005-0000-0000-00004C9F0000}"/>
    <cellStyle name="Normal 3 4 2 2 3 2" xfId="42862" xr:uid="{00000000-0005-0000-0000-00004D9F0000}"/>
    <cellStyle name="Normal 3 4 2 2 3 2 2" xfId="42863" xr:uid="{00000000-0005-0000-0000-00004E9F0000}"/>
    <cellStyle name="Normal 3 4 2 2 3 2 2 2" xfId="42864" xr:uid="{00000000-0005-0000-0000-00004F9F0000}"/>
    <cellStyle name="Normal 3 4 2 2 3 2 2 3" xfId="42865" xr:uid="{00000000-0005-0000-0000-0000509F0000}"/>
    <cellStyle name="Normal 3 4 2 2 3 2 2_OATT calc" xfId="42866" xr:uid="{00000000-0005-0000-0000-0000519F0000}"/>
    <cellStyle name="Normal 3 4 2 2 3 2 3" xfId="42867" xr:uid="{00000000-0005-0000-0000-0000529F0000}"/>
    <cellStyle name="Normal 3 4 2 2 3 2 4" xfId="42868" xr:uid="{00000000-0005-0000-0000-0000539F0000}"/>
    <cellStyle name="Normal 3 4 2 2 3 2 5" xfId="42869" xr:uid="{00000000-0005-0000-0000-0000549F0000}"/>
    <cellStyle name="Normal 3 4 2 2 3 2_OATT calc" xfId="42870" xr:uid="{00000000-0005-0000-0000-0000559F0000}"/>
    <cellStyle name="Normal 3 4 2 2 3 3" xfId="42871" xr:uid="{00000000-0005-0000-0000-0000569F0000}"/>
    <cellStyle name="Normal 3 4 2 2 3 3 2" xfId="42872" xr:uid="{00000000-0005-0000-0000-0000579F0000}"/>
    <cellStyle name="Normal 3 4 2 2 3 3 2 2" xfId="42873" xr:uid="{00000000-0005-0000-0000-0000589F0000}"/>
    <cellStyle name="Normal 3 4 2 2 3 3 2 3" xfId="42874" xr:uid="{00000000-0005-0000-0000-0000599F0000}"/>
    <cellStyle name="Normal 3 4 2 2 3 3 2_OATT calc" xfId="42875" xr:uid="{00000000-0005-0000-0000-00005A9F0000}"/>
    <cellStyle name="Normal 3 4 2 2 3 3 3" xfId="42876" xr:uid="{00000000-0005-0000-0000-00005B9F0000}"/>
    <cellStyle name="Normal 3 4 2 2 3 3 4" xfId="42877" xr:uid="{00000000-0005-0000-0000-00005C9F0000}"/>
    <cellStyle name="Normal 3 4 2 2 3 3_OATT calc" xfId="42878" xr:uid="{00000000-0005-0000-0000-00005D9F0000}"/>
    <cellStyle name="Normal 3 4 2 2 3 4" xfId="42879" xr:uid="{00000000-0005-0000-0000-00005E9F0000}"/>
    <cellStyle name="Normal 3 4 2 2 3 4 2" xfId="42880" xr:uid="{00000000-0005-0000-0000-00005F9F0000}"/>
    <cellStyle name="Normal 3 4 2 2 3 4 3" xfId="42881" xr:uid="{00000000-0005-0000-0000-0000609F0000}"/>
    <cellStyle name="Normal 3 4 2 2 3 4_OATT calc" xfId="42882" xr:uid="{00000000-0005-0000-0000-0000619F0000}"/>
    <cellStyle name="Normal 3 4 2 2 3 5" xfId="42883" xr:uid="{00000000-0005-0000-0000-0000629F0000}"/>
    <cellStyle name="Normal 3 4 2 2 3 6" xfId="42884" xr:uid="{00000000-0005-0000-0000-0000639F0000}"/>
    <cellStyle name="Normal 3 4 2 2 3 7" xfId="42885" xr:uid="{00000000-0005-0000-0000-0000649F0000}"/>
    <cellStyle name="Normal 3 4 2 2 3 8" xfId="42886" xr:uid="{00000000-0005-0000-0000-0000659F0000}"/>
    <cellStyle name="Normal 3 4 2 2 3 9" xfId="42887" xr:uid="{00000000-0005-0000-0000-0000669F0000}"/>
    <cellStyle name="Normal 3 4 2 2 3_OATT calc" xfId="42888" xr:uid="{00000000-0005-0000-0000-0000679F0000}"/>
    <cellStyle name="Normal 3 4 2 2 4" xfId="5403" xr:uid="{00000000-0005-0000-0000-0000689F0000}"/>
    <cellStyle name="Normal 3 4 2 2 4 2" xfId="42889" xr:uid="{00000000-0005-0000-0000-0000699F0000}"/>
    <cellStyle name="Normal 3 4 2 2 4 2 2" xfId="42890" xr:uid="{00000000-0005-0000-0000-00006A9F0000}"/>
    <cellStyle name="Normal 3 4 2 2 4 2 3" xfId="42891" xr:uid="{00000000-0005-0000-0000-00006B9F0000}"/>
    <cellStyle name="Normal 3 4 2 2 4 2_OATT calc" xfId="42892" xr:uid="{00000000-0005-0000-0000-00006C9F0000}"/>
    <cellStyle name="Normal 3 4 2 2 4 3" xfId="42893" xr:uid="{00000000-0005-0000-0000-00006D9F0000}"/>
    <cellStyle name="Normal 3 4 2 2 4 4" xfId="42894" xr:uid="{00000000-0005-0000-0000-00006E9F0000}"/>
    <cellStyle name="Normal 3 4 2 2 4 5" xfId="42895" xr:uid="{00000000-0005-0000-0000-00006F9F0000}"/>
    <cellStyle name="Normal 3 4 2 2 4_OATT calc" xfId="42896" xr:uid="{00000000-0005-0000-0000-0000709F0000}"/>
    <cellStyle name="Normal 3 4 2 2 5" xfId="42897" xr:uid="{00000000-0005-0000-0000-0000719F0000}"/>
    <cellStyle name="Normal 3 4 2 2 5 2" xfId="42898" xr:uid="{00000000-0005-0000-0000-0000729F0000}"/>
    <cellStyle name="Normal 3 4 2 2 5 2 2" xfId="42899" xr:uid="{00000000-0005-0000-0000-0000739F0000}"/>
    <cellStyle name="Normal 3 4 2 2 5 2 3" xfId="42900" xr:uid="{00000000-0005-0000-0000-0000749F0000}"/>
    <cellStyle name="Normal 3 4 2 2 5 2_OATT calc" xfId="42901" xr:uid="{00000000-0005-0000-0000-0000759F0000}"/>
    <cellStyle name="Normal 3 4 2 2 5 3" xfId="42902" xr:uid="{00000000-0005-0000-0000-0000769F0000}"/>
    <cellStyle name="Normal 3 4 2 2 5 4" xfId="42903" xr:uid="{00000000-0005-0000-0000-0000779F0000}"/>
    <cellStyle name="Normal 3 4 2 2 5_OATT calc" xfId="42904" xr:uid="{00000000-0005-0000-0000-0000789F0000}"/>
    <cellStyle name="Normal 3 4 2 2 6" xfId="42905" xr:uid="{00000000-0005-0000-0000-0000799F0000}"/>
    <cellStyle name="Normal 3 4 2 2 6 2" xfId="42906" xr:uid="{00000000-0005-0000-0000-00007A9F0000}"/>
    <cellStyle name="Normal 3 4 2 2 6 3" xfId="42907" xr:uid="{00000000-0005-0000-0000-00007B9F0000}"/>
    <cellStyle name="Normal 3 4 2 2 6_OATT calc" xfId="42908" xr:uid="{00000000-0005-0000-0000-00007C9F0000}"/>
    <cellStyle name="Normal 3 4 2 2 7" xfId="42909" xr:uid="{00000000-0005-0000-0000-00007D9F0000}"/>
    <cellStyle name="Normal 3 4 2 2 8" xfId="42910" xr:uid="{00000000-0005-0000-0000-00007E9F0000}"/>
    <cellStyle name="Normal 3 4 2 2 9" xfId="42911" xr:uid="{00000000-0005-0000-0000-00007F9F0000}"/>
    <cellStyle name="Normal 3 4 2 2_OATT calc" xfId="42912" xr:uid="{00000000-0005-0000-0000-0000809F0000}"/>
    <cellStyle name="Normal 3 4 2 3" xfId="3364" xr:uid="{00000000-0005-0000-0000-0000819F0000}"/>
    <cellStyle name="Normal 3 4 2 3 10" xfId="42913" xr:uid="{00000000-0005-0000-0000-0000829F0000}"/>
    <cellStyle name="Normal 3 4 2 3 11" xfId="42914" xr:uid="{00000000-0005-0000-0000-0000839F0000}"/>
    <cellStyle name="Normal 3 4 2 3 12" xfId="42915" xr:uid="{00000000-0005-0000-0000-0000849F0000}"/>
    <cellStyle name="Normal 3 4 2 3 2" xfId="3947" xr:uid="{00000000-0005-0000-0000-0000859F0000}"/>
    <cellStyle name="Normal 3 4 2 3 2 10" xfId="42916" xr:uid="{00000000-0005-0000-0000-0000869F0000}"/>
    <cellStyle name="Normal 3 4 2 3 2 11" xfId="42917" xr:uid="{00000000-0005-0000-0000-0000879F0000}"/>
    <cellStyle name="Normal 3 4 2 3 2 2" xfId="5048" xr:uid="{00000000-0005-0000-0000-0000889F0000}"/>
    <cellStyle name="Normal 3 4 2 3 2 2 10" xfId="42918" xr:uid="{00000000-0005-0000-0000-0000899F0000}"/>
    <cellStyle name="Normal 3 4 2 3 2 2 11" xfId="42919" xr:uid="{00000000-0005-0000-0000-00008A9F0000}"/>
    <cellStyle name="Normal 3 4 2 3 2 2 2" xfId="42920" xr:uid="{00000000-0005-0000-0000-00008B9F0000}"/>
    <cellStyle name="Normal 3 4 2 3 2 2 2 2" xfId="42921" xr:uid="{00000000-0005-0000-0000-00008C9F0000}"/>
    <cellStyle name="Normal 3 4 2 3 2 2 2 2 2" xfId="42922" xr:uid="{00000000-0005-0000-0000-00008D9F0000}"/>
    <cellStyle name="Normal 3 4 2 3 2 2 2 2 3" xfId="42923" xr:uid="{00000000-0005-0000-0000-00008E9F0000}"/>
    <cellStyle name="Normal 3 4 2 3 2 2 2 2_OATT calc" xfId="42924" xr:uid="{00000000-0005-0000-0000-00008F9F0000}"/>
    <cellStyle name="Normal 3 4 2 3 2 2 2 3" xfId="42925" xr:uid="{00000000-0005-0000-0000-0000909F0000}"/>
    <cellStyle name="Normal 3 4 2 3 2 2 2 4" xfId="42926" xr:uid="{00000000-0005-0000-0000-0000919F0000}"/>
    <cellStyle name="Normal 3 4 2 3 2 2 2 5" xfId="42927" xr:uid="{00000000-0005-0000-0000-0000929F0000}"/>
    <cellStyle name="Normal 3 4 2 3 2 2 2_OATT calc" xfId="42928" xr:uid="{00000000-0005-0000-0000-0000939F0000}"/>
    <cellStyle name="Normal 3 4 2 3 2 2 3" xfId="42929" xr:uid="{00000000-0005-0000-0000-0000949F0000}"/>
    <cellStyle name="Normal 3 4 2 3 2 2 3 2" xfId="42930" xr:uid="{00000000-0005-0000-0000-0000959F0000}"/>
    <cellStyle name="Normal 3 4 2 3 2 2 3 2 2" xfId="42931" xr:uid="{00000000-0005-0000-0000-0000969F0000}"/>
    <cellStyle name="Normal 3 4 2 3 2 2 3 2 3" xfId="42932" xr:uid="{00000000-0005-0000-0000-0000979F0000}"/>
    <cellStyle name="Normal 3 4 2 3 2 2 3 2_OATT calc" xfId="42933" xr:uid="{00000000-0005-0000-0000-0000989F0000}"/>
    <cellStyle name="Normal 3 4 2 3 2 2 3 3" xfId="42934" xr:uid="{00000000-0005-0000-0000-0000999F0000}"/>
    <cellStyle name="Normal 3 4 2 3 2 2 3 4" xfId="42935" xr:uid="{00000000-0005-0000-0000-00009A9F0000}"/>
    <cellStyle name="Normal 3 4 2 3 2 2 3_OATT calc" xfId="42936" xr:uid="{00000000-0005-0000-0000-00009B9F0000}"/>
    <cellStyle name="Normal 3 4 2 3 2 2 4" xfId="42937" xr:uid="{00000000-0005-0000-0000-00009C9F0000}"/>
    <cellStyle name="Normal 3 4 2 3 2 2 4 2" xfId="42938" xr:uid="{00000000-0005-0000-0000-00009D9F0000}"/>
    <cellStyle name="Normal 3 4 2 3 2 2 4 3" xfId="42939" xr:uid="{00000000-0005-0000-0000-00009E9F0000}"/>
    <cellStyle name="Normal 3 4 2 3 2 2 4_OATT calc" xfId="42940" xr:uid="{00000000-0005-0000-0000-00009F9F0000}"/>
    <cellStyle name="Normal 3 4 2 3 2 2 5" xfId="42941" xr:uid="{00000000-0005-0000-0000-0000A09F0000}"/>
    <cellStyle name="Normal 3 4 2 3 2 2 6" xfId="42942" xr:uid="{00000000-0005-0000-0000-0000A19F0000}"/>
    <cellStyle name="Normal 3 4 2 3 2 2 7" xfId="42943" xr:uid="{00000000-0005-0000-0000-0000A29F0000}"/>
    <cellStyle name="Normal 3 4 2 3 2 2 8" xfId="42944" xr:uid="{00000000-0005-0000-0000-0000A39F0000}"/>
    <cellStyle name="Normal 3 4 2 3 2 2 9" xfId="42945" xr:uid="{00000000-0005-0000-0000-0000A49F0000}"/>
    <cellStyle name="Normal 3 4 2 3 2 2_OATT calc" xfId="42946" xr:uid="{00000000-0005-0000-0000-0000A59F0000}"/>
    <cellStyle name="Normal 3 4 2 3 2 3" xfId="6003" xr:uid="{00000000-0005-0000-0000-0000A69F0000}"/>
    <cellStyle name="Normal 3 4 2 3 2 3 2" xfId="42947" xr:uid="{00000000-0005-0000-0000-0000A79F0000}"/>
    <cellStyle name="Normal 3 4 2 3 2 3 2 2" xfId="42948" xr:uid="{00000000-0005-0000-0000-0000A89F0000}"/>
    <cellStyle name="Normal 3 4 2 3 2 3 2 3" xfId="42949" xr:uid="{00000000-0005-0000-0000-0000A99F0000}"/>
    <cellStyle name="Normal 3 4 2 3 2 3 2_OATT calc" xfId="42950" xr:uid="{00000000-0005-0000-0000-0000AA9F0000}"/>
    <cellStyle name="Normal 3 4 2 3 2 3 3" xfId="42951" xr:uid="{00000000-0005-0000-0000-0000AB9F0000}"/>
    <cellStyle name="Normal 3 4 2 3 2 3 4" xfId="42952" xr:uid="{00000000-0005-0000-0000-0000AC9F0000}"/>
    <cellStyle name="Normal 3 4 2 3 2 3 5" xfId="42953" xr:uid="{00000000-0005-0000-0000-0000AD9F0000}"/>
    <cellStyle name="Normal 3 4 2 3 2 3_OATT calc" xfId="42954" xr:uid="{00000000-0005-0000-0000-0000AE9F0000}"/>
    <cellStyle name="Normal 3 4 2 3 2 4" xfId="42955" xr:uid="{00000000-0005-0000-0000-0000AF9F0000}"/>
    <cellStyle name="Normal 3 4 2 3 2 4 2" xfId="42956" xr:uid="{00000000-0005-0000-0000-0000B09F0000}"/>
    <cellStyle name="Normal 3 4 2 3 2 4 2 2" xfId="42957" xr:uid="{00000000-0005-0000-0000-0000B19F0000}"/>
    <cellStyle name="Normal 3 4 2 3 2 4 2 3" xfId="42958" xr:uid="{00000000-0005-0000-0000-0000B29F0000}"/>
    <cellStyle name="Normal 3 4 2 3 2 4 2_OATT calc" xfId="42959" xr:uid="{00000000-0005-0000-0000-0000B39F0000}"/>
    <cellStyle name="Normal 3 4 2 3 2 4 3" xfId="42960" xr:uid="{00000000-0005-0000-0000-0000B49F0000}"/>
    <cellStyle name="Normal 3 4 2 3 2 4 4" xfId="42961" xr:uid="{00000000-0005-0000-0000-0000B59F0000}"/>
    <cellStyle name="Normal 3 4 2 3 2 4_OATT calc" xfId="42962" xr:uid="{00000000-0005-0000-0000-0000B69F0000}"/>
    <cellStyle name="Normal 3 4 2 3 2 5" xfId="42963" xr:uid="{00000000-0005-0000-0000-0000B79F0000}"/>
    <cellStyle name="Normal 3 4 2 3 2 5 2" xfId="42964" xr:uid="{00000000-0005-0000-0000-0000B89F0000}"/>
    <cellStyle name="Normal 3 4 2 3 2 5 3" xfId="42965" xr:uid="{00000000-0005-0000-0000-0000B99F0000}"/>
    <cellStyle name="Normal 3 4 2 3 2 5_OATT calc" xfId="42966" xr:uid="{00000000-0005-0000-0000-0000BA9F0000}"/>
    <cellStyle name="Normal 3 4 2 3 2 6" xfId="42967" xr:uid="{00000000-0005-0000-0000-0000BB9F0000}"/>
    <cellStyle name="Normal 3 4 2 3 2 7" xfId="42968" xr:uid="{00000000-0005-0000-0000-0000BC9F0000}"/>
    <cellStyle name="Normal 3 4 2 3 2 8" xfId="42969" xr:uid="{00000000-0005-0000-0000-0000BD9F0000}"/>
    <cellStyle name="Normal 3 4 2 3 2 9" xfId="42970" xr:uid="{00000000-0005-0000-0000-0000BE9F0000}"/>
    <cellStyle name="Normal 3 4 2 3 2_OATT calc" xfId="42971" xr:uid="{00000000-0005-0000-0000-0000BF9F0000}"/>
    <cellStyle name="Normal 3 4 2 3 3" xfId="4630" xr:uid="{00000000-0005-0000-0000-0000C09F0000}"/>
    <cellStyle name="Normal 3 4 2 3 3 10" xfId="42972" xr:uid="{00000000-0005-0000-0000-0000C19F0000}"/>
    <cellStyle name="Normal 3 4 2 3 3 11" xfId="42973" xr:uid="{00000000-0005-0000-0000-0000C29F0000}"/>
    <cellStyle name="Normal 3 4 2 3 3 2" xfId="42974" xr:uid="{00000000-0005-0000-0000-0000C39F0000}"/>
    <cellStyle name="Normal 3 4 2 3 3 2 2" xfId="42975" xr:uid="{00000000-0005-0000-0000-0000C49F0000}"/>
    <cellStyle name="Normal 3 4 2 3 3 2 2 2" xfId="42976" xr:uid="{00000000-0005-0000-0000-0000C59F0000}"/>
    <cellStyle name="Normal 3 4 2 3 3 2 2 3" xfId="42977" xr:uid="{00000000-0005-0000-0000-0000C69F0000}"/>
    <cellStyle name="Normal 3 4 2 3 3 2 2_OATT calc" xfId="42978" xr:uid="{00000000-0005-0000-0000-0000C79F0000}"/>
    <cellStyle name="Normal 3 4 2 3 3 2 3" xfId="42979" xr:uid="{00000000-0005-0000-0000-0000C89F0000}"/>
    <cellStyle name="Normal 3 4 2 3 3 2 4" xfId="42980" xr:uid="{00000000-0005-0000-0000-0000C99F0000}"/>
    <cellStyle name="Normal 3 4 2 3 3 2 5" xfId="42981" xr:uid="{00000000-0005-0000-0000-0000CA9F0000}"/>
    <cellStyle name="Normal 3 4 2 3 3 2_OATT calc" xfId="42982" xr:uid="{00000000-0005-0000-0000-0000CB9F0000}"/>
    <cellStyle name="Normal 3 4 2 3 3 3" xfId="42983" xr:uid="{00000000-0005-0000-0000-0000CC9F0000}"/>
    <cellStyle name="Normal 3 4 2 3 3 3 2" xfId="42984" xr:uid="{00000000-0005-0000-0000-0000CD9F0000}"/>
    <cellStyle name="Normal 3 4 2 3 3 3 2 2" xfId="42985" xr:uid="{00000000-0005-0000-0000-0000CE9F0000}"/>
    <cellStyle name="Normal 3 4 2 3 3 3 2 3" xfId="42986" xr:uid="{00000000-0005-0000-0000-0000CF9F0000}"/>
    <cellStyle name="Normal 3 4 2 3 3 3 2_OATT calc" xfId="42987" xr:uid="{00000000-0005-0000-0000-0000D09F0000}"/>
    <cellStyle name="Normal 3 4 2 3 3 3 3" xfId="42988" xr:uid="{00000000-0005-0000-0000-0000D19F0000}"/>
    <cellStyle name="Normal 3 4 2 3 3 3 4" xfId="42989" xr:uid="{00000000-0005-0000-0000-0000D29F0000}"/>
    <cellStyle name="Normal 3 4 2 3 3 3_OATT calc" xfId="42990" xr:uid="{00000000-0005-0000-0000-0000D39F0000}"/>
    <cellStyle name="Normal 3 4 2 3 3 4" xfId="42991" xr:uid="{00000000-0005-0000-0000-0000D49F0000}"/>
    <cellStyle name="Normal 3 4 2 3 3 4 2" xfId="42992" xr:uid="{00000000-0005-0000-0000-0000D59F0000}"/>
    <cellStyle name="Normal 3 4 2 3 3 4 3" xfId="42993" xr:uid="{00000000-0005-0000-0000-0000D69F0000}"/>
    <cellStyle name="Normal 3 4 2 3 3 4_OATT calc" xfId="42994" xr:uid="{00000000-0005-0000-0000-0000D79F0000}"/>
    <cellStyle name="Normal 3 4 2 3 3 5" xfId="42995" xr:uid="{00000000-0005-0000-0000-0000D89F0000}"/>
    <cellStyle name="Normal 3 4 2 3 3 6" xfId="42996" xr:uid="{00000000-0005-0000-0000-0000D99F0000}"/>
    <cellStyle name="Normal 3 4 2 3 3 7" xfId="42997" xr:uid="{00000000-0005-0000-0000-0000DA9F0000}"/>
    <cellStyle name="Normal 3 4 2 3 3 8" xfId="42998" xr:uid="{00000000-0005-0000-0000-0000DB9F0000}"/>
    <cellStyle name="Normal 3 4 2 3 3 9" xfId="42999" xr:uid="{00000000-0005-0000-0000-0000DC9F0000}"/>
    <cellStyle name="Normal 3 4 2 3 3_OATT calc" xfId="43000" xr:uid="{00000000-0005-0000-0000-0000DD9F0000}"/>
    <cellStyle name="Normal 3 4 2 3 4" xfId="5530" xr:uid="{00000000-0005-0000-0000-0000DE9F0000}"/>
    <cellStyle name="Normal 3 4 2 3 4 2" xfId="43001" xr:uid="{00000000-0005-0000-0000-0000DF9F0000}"/>
    <cellStyle name="Normal 3 4 2 3 4 2 2" xfId="43002" xr:uid="{00000000-0005-0000-0000-0000E09F0000}"/>
    <cellStyle name="Normal 3 4 2 3 4 2 3" xfId="43003" xr:uid="{00000000-0005-0000-0000-0000E19F0000}"/>
    <cellStyle name="Normal 3 4 2 3 4 2_OATT calc" xfId="43004" xr:uid="{00000000-0005-0000-0000-0000E29F0000}"/>
    <cellStyle name="Normal 3 4 2 3 4 3" xfId="43005" xr:uid="{00000000-0005-0000-0000-0000E39F0000}"/>
    <cellStyle name="Normal 3 4 2 3 4 4" xfId="43006" xr:uid="{00000000-0005-0000-0000-0000E49F0000}"/>
    <cellStyle name="Normal 3 4 2 3 4 5" xfId="43007" xr:uid="{00000000-0005-0000-0000-0000E59F0000}"/>
    <cellStyle name="Normal 3 4 2 3 4_OATT calc" xfId="43008" xr:uid="{00000000-0005-0000-0000-0000E69F0000}"/>
    <cellStyle name="Normal 3 4 2 3 5" xfId="43009" xr:uid="{00000000-0005-0000-0000-0000E79F0000}"/>
    <cellStyle name="Normal 3 4 2 3 5 2" xfId="43010" xr:uid="{00000000-0005-0000-0000-0000E89F0000}"/>
    <cellStyle name="Normal 3 4 2 3 5 2 2" xfId="43011" xr:uid="{00000000-0005-0000-0000-0000E99F0000}"/>
    <cellStyle name="Normal 3 4 2 3 5 2 3" xfId="43012" xr:uid="{00000000-0005-0000-0000-0000EA9F0000}"/>
    <cellStyle name="Normal 3 4 2 3 5 2_OATT calc" xfId="43013" xr:uid="{00000000-0005-0000-0000-0000EB9F0000}"/>
    <cellStyle name="Normal 3 4 2 3 5 3" xfId="43014" xr:uid="{00000000-0005-0000-0000-0000EC9F0000}"/>
    <cellStyle name="Normal 3 4 2 3 5 4" xfId="43015" xr:uid="{00000000-0005-0000-0000-0000ED9F0000}"/>
    <cellStyle name="Normal 3 4 2 3 5_OATT calc" xfId="43016" xr:uid="{00000000-0005-0000-0000-0000EE9F0000}"/>
    <cellStyle name="Normal 3 4 2 3 6" xfId="43017" xr:uid="{00000000-0005-0000-0000-0000EF9F0000}"/>
    <cellStyle name="Normal 3 4 2 3 6 2" xfId="43018" xr:uid="{00000000-0005-0000-0000-0000F09F0000}"/>
    <cellStyle name="Normal 3 4 2 3 6 3" xfId="43019" xr:uid="{00000000-0005-0000-0000-0000F19F0000}"/>
    <cellStyle name="Normal 3 4 2 3 6_OATT calc" xfId="43020" xr:uid="{00000000-0005-0000-0000-0000F29F0000}"/>
    <cellStyle name="Normal 3 4 2 3 7" xfId="43021" xr:uid="{00000000-0005-0000-0000-0000F39F0000}"/>
    <cellStyle name="Normal 3 4 2 3 8" xfId="43022" xr:uid="{00000000-0005-0000-0000-0000F49F0000}"/>
    <cellStyle name="Normal 3 4 2 3 9" xfId="43023" xr:uid="{00000000-0005-0000-0000-0000F59F0000}"/>
    <cellStyle name="Normal 3 4 2 3_OATT calc" xfId="43024" xr:uid="{00000000-0005-0000-0000-0000F69F0000}"/>
    <cellStyle name="Normal 3 4 2 4" xfId="3677" xr:uid="{00000000-0005-0000-0000-0000F79F0000}"/>
    <cellStyle name="Normal 3 4 2 4 10" xfId="43025" xr:uid="{00000000-0005-0000-0000-0000F89F0000}"/>
    <cellStyle name="Normal 3 4 2 4 11" xfId="43026" xr:uid="{00000000-0005-0000-0000-0000F99F0000}"/>
    <cellStyle name="Normal 3 4 2 4 2" xfId="4778" xr:uid="{00000000-0005-0000-0000-0000FA9F0000}"/>
    <cellStyle name="Normal 3 4 2 4 2 10" xfId="43027" xr:uid="{00000000-0005-0000-0000-0000FB9F0000}"/>
    <cellStyle name="Normal 3 4 2 4 2 11" xfId="43028" xr:uid="{00000000-0005-0000-0000-0000FC9F0000}"/>
    <cellStyle name="Normal 3 4 2 4 2 2" xfId="43029" xr:uid="{00000000-0005-0000-0000-0000FD9F0000}"/>
    <cellStyle name="Normal 3 4 2 4 2 2 2" xfId="43030" xr:uid="{00000000-0005-0000-0000-0000FE9F0000}"/>
    <cellStyle name="Normal 3 4 2 4 2 2 2 2" xfId="43031" xr:uid="{00000000-0005-0000-0000-0000FF9F0000}"/>
    <cellStyle name="Normal 3 4 2 4 2 2 2 3" xfId="43032" xr:uid="{00000000-0005-0000-0000-000000A00000}"/>
    <cellStyle name="Normal 3 4 2 4 2 2 2_OATT calc" xfId="43033" xr:uid="{00000000-0005-0000-0000-000001A00000}"/>
    <cellStyle name="Normal 3 4 2 4 2 2 3" xfId="43034" xr:uid="{00000000-0005-0000-0000-000002A00000}"/>
    <cellStyle name="Normal 3 4 2 4 2 2 4" xfId="43035" xr:uid="{00000000-0005-0000-0000-000003A00000}"/>
    <cellStyle name="Normal 3 4 2 4 2 2 5" xfId="43036" xr:uid="{00000000-0005-0000-0000-000004A00000}"/>
    <cellStyle name="Normal 3 4 2 4 2 2_OATT calc" xfId="43037" xr:uid="{00000000-0005-0000-0000-000005A00000}"/>
    <cellStyle name="Normal 3 4 2 4 2 3" xfId="43038" xr:uid="{00000000-0005-0000-0000-000006A00000}"/>
    <cellStyle name="Normal 3 4 2 4 2 3 2" xfId="43039" xr:uid="{00000000-0005-0000-0000-000007A00000}"/>
    <cellStyle name="Normal 3 4 2 4 2 3 2 2" xfId="43040" xr:uid="{00000000-0005-0000-0000-000008A00000}"/>
    <cellStyle name="Normal 3 4 2 4 2 3 2 3" xfId="43041" xr:uid="{00000000-0005-0000-0000-000009A00000}"/>
    <cellStyle name="Normal 3 4 2 4 2 3 2_OATT calc" xfId="43042" xr:uid="{00000000-0005-0000-0000-00000AA00000}"/>
    <cellStyle name="Normal 3 4 2 4 2 3 3" xfId="43043" xr:uid="{00000000-0005-0000-0000-00000BA00000}"/>
    <cellStyle name="Normal 3 4 2 4 2 3 4" xfId="43044" xr:uid="{00000000-0005-0000-0000-00000CA00000}"/>
    <cellStyle name="Normal 3 4 2 4 2 3_OATT calc" xfId="43045" xr:uid="{00000000-0005-0000-0000-00000DA00000}"/>
    <cellStyle name="Normal 3 4 2 4 2 4" xfId="43046" xr:uid="{00000000-0005-0000-0000-00000EA00000}"/>
    <cellStyle name="Normal 3 4 2 4 2 4 2" xfId="43047" xr:uid="{00000000-0005-0000-0000-00000FA00000}"/>
    <cellStyle name="Normal 3 4 2 4 2 4 3" xfId="43048" xr:uid="{00000000-0005-0000-0000-000010A00000}"/>
    <cellStyle name="Normal 3 4 2 4 2 4_OATT calc" xfId="43049" xr:uid="{00000000-0005-0000-0000-000011A00000}"/>
    <cellStyle name="Normal 3 4 2 4 2 5" xfId="43050" xr:uid="{00000000-0005-0000-0000-000012A00000}"/>
    <cellStyle name="Normal 3 4 2 4 2 6" xfId="43051" xr:uid="{00000000-0005-0000-0000-000013A00000}"/>
    <cellStyle name="Normal 3 4 2 4 2 7" xfId="43052" xr:uid="{00000000-0005-0000-0000-000014A00000}"/>
    <cellStyle name="Normal 3 4 2 4 2 8" xfId="43053" xr:uid="{00000000-0005-0000-0000-000015A00000}"/>
    <cellStyle name="Normal 3 4 2 4 2 9" xfId="43054" xr:uid="{00000000-0005-0000-0000-000016A00000}"/>
    <cellStyle name="Normal 3 4 2 4 2_OATT calc" xfId="43055" xr:uid="{00000000-0005-0000-0000-000017A00000}"/>
    <cellStyle name="Normal 3 4 2 4 3" xfId="5738" xr:uid="{00000000-0005-0000-0000-000018A00000}"/>
    <cellStyle name="Normal 3 4 2 4 3 2" xfId="43056" xr:uid="{00000000-0005-0000-0000-000019A00000}"/>
    <cellStyle name="Normal 3 4 2 4 3 2 2" xfId="43057" xr:uid="{00000000-0005-0000-0000-00001AA00000}"/>
    <cellStyle name="Normal 3 4 2 4 3 2 3" xfId="43058" xr:uid="{00000000-0005-0000-0000-00001BA00000}"/>
    <cellStyle name="Normal 3 4 2 4 3 2_OATT calc" xfId="43059" xr:uid="{00000000-0005-0000-0000-00001CA00000}"/>
    <cellStyle name="Normal 3 4 2 4 3 3" xfId="43060" xr:uid="{00000000-0005-0000-0000-00001DA00000}"/>
    <cellStyle name="Normal 3 4 2 4 3 4" xfId="43061" xr:uid="{00000000-0005-0000-0000-00001EA00000}"/>
    <cellStyle name="Normal 3 4 2 4 3 5" xfId="43062" xr:uid="{00000000-0005-0000-0000-00001FA00000}"/>
    <cellStyle name="Normal 3 4 2 4 3_OATT calc" xfId="43063" xr:uid="{00000000-0005-0000-0000-000020A00000}"/>
    <cellStyle name="Normal 3 4 2 4 4" xfId="43064" xr:uid="{00000000-0005-0000-0000-000021A00000}"/>
    <cellStyle name="Normal 3 4 2 4 4 2" xfId="43065" xr:uid="{00000000-0005-0000-0000-000022A00000}"/>
    <cellStyle name="Normal 3 4 2 4 4 2 2" xfId="43066" xr:uid="{00000000-0005-0000-0000-000023A00000}"/>
    <cellStyle name="Normal 3 4 2 4 4 2 3" xfId="43067" xr:uid="{00000000-0005-0000-0000-000024A00000}"/>
    <cellStyle name="Normal 3 4 2 4 4 2_OATT calc" xfId="43068" xr:uid="{00000000-0005-0000-0000-000025A00000}"/>
    <cellStyle name="Normal 3 4 2 4 4 3" xfId="43069" xr:uid="{00000000-0005-0000-0000-000026A00000}"/>
    <cellStyle name="Normal 3 4 2 4 4 4" xfId="43070" xr:uid="{00000000-0005-0000-0000-000027A00000}"/>
    <cellStyle name="Normal 3 4 2 4 4_OATT calc" xfId="43071" xr:uid="{00000000-0005-0000-0000-000028A00000}"/>
    <cellStyle name="Normal 3 4 2 4 5" xfId="43072" xr:uid="{00000000-0005-0000-0000-000029A00000}"/>
    <cellStyle name="Normal 3 4 2 4 5 2" xfId="43073" xr:uid="{00000000-0005-0000-0000-00002AA00000}"/>
    <cellStyle name="Normal 3 4 2 4 5 3" xfId="43074" xr:uid="{00000000-0005-0000-0000-00002BA00000}"/>
    <cellStyle name="Normal 3 4 2 4 5_OATT calc" xfId="43075" xr:uid="{00000000-0005-0000-0000-00002CA00000}"/>
    <cellStyle name="Normal 3 4 2 4 6" xfId="43076" xr:uid="{00000000-0005-0000-0000-00002DA00000}"/>
    <cellStyle name="Normal 3 4 2 4 7" xfId="43077" xr:uid="{00000000-0005-0000-0000-00002EA00000}"/>
    <cellStyle name="Normal 3 4 2 4 8" xfId="43078" xr:uid="{00000000-0005-0000-0000-00002FA00000}"/>
    <cellStyle name="Normal 3 4 2 4 9" xfId="43079" xr:uid="{00000000-0005-0000-0000-000030A00000}"/>
    <cellStyle name="Normal 3 4 2 4_OATT calc" xfId="43080" xr:uid="{00000000-0005-0000-0000-000031A00000}"/>
    <cellStyle name="Normal 3 4 2 5" xfId="4360" xr:uid="{00000000-0005-0000-0000-000032A00000}"/>
    <cellStyle name="Normal 3 4 2 5 10" xfId="43081" xr:uid="{00000000-0005-0000-0000-000033A00000}"/>
    <cellStyle name="Normal 3 4 2 5 11" xfId="43082" xr:uid="{00000000-0005-0000-0000-000034A00000}"/>
    <cellStyle name="Normal 3 4 2 5 2" xfId="43083" xr:uid="{00000000-0005-0000-0000-000035A00000}"/>
    <cellStyle name="Normal 3 4 2 5 2 2" xfId="43084" xr:uid="{00000000-0005-0000-0000-000036A00000}"/>
    <cellStyle name="Normal 3 4 2 5 2 2 2" xfId="43085" xr:uid="{00000000-0005-0000-0000-000037A00000}"/>
    <cellStyle name="Normal 3 4 2 5 2 2 3" xfId="43086" xr:uid="{00000000-0005-0000-0000-000038A00000}"/>
    <cellStyle name="Normal 3 4 2 5 2 2_OATT calc" xfId="43087" xr:uid="{00000000-0005-0000-0000-000039A00000}"/>
    <cellStyle name="Normal 3 4 2 5 2 3" xfId="43088" xr:uid="{00000000-0005-0000-0000-00003AA00000}"/>
    <cellStyle name="Normal 3 4 2 5 2 4" xfId="43089" xr:uid="{00000000-0005-0000-0000-00003BA00000}"/>
    <cellStyle name="Normal 3 4 2 5 2 5" xfId="43090" xr:uid="{00000000-0005-0000-0000-00003CA00000}"/>
    <cellStyle name="Normal 3 4 2 5 2_OATT calc" xfId="43091" xr:uid="{00000000-0005-0000-0000-00003DA00000}"/>
    <cellStyle name="Normal 3 4 2 5 3" xfId="43092" xr:uid="{00000000-0005-0000-0000-00003EA00000}"/>
    <cellStyle name="Normal 3 4 2 5 3 2" xfId="43093" xr:uid="{00000000-0005-0000-0000-00003FA00000}"/>
    <cellStyle name="Normal 3 4 2 5 3 2 2" xfId="43094" xr:uid="{00000000-0005-0000-0000-000040A00000}"/>
    <cellStyle name="Normal 3 4 2 5 3 2 3" xfId="43095" xr:uid="{00000000-0005-0000-0000-000041A00000}"/>
    <cellStyle name="Normal 3 4 2 5 3 2_OATT calc" xfId="43096" xr:uid="{00000000-0005-0000-0000-000042A00000}"/>
    <cellStyle name="Normal 3 4 2 5 3 3" xfId="43097" xr:uid="{00000000-0005-0000-0000-000043A00000}"/>
    <cellStyle name="Normal 3 4 2 5 3 4" xfId="43098" xr:uid="{00000000-0005-0000-0000-000044A00000}"/>
    <cellStyle name="Normal 3 4 2 5 3_OATT calc" xfId="43099" xr:uid="{00000000-0005-0000-0000-000045A00000}"/>
    <cellStyle name="Normal 3 4 2 5 4" xfId="43100" xr:uid="{00000000-0005-0000-0000-000046A00000}"/>
    <cellStyle name="Normal 3 4 2 5 4 2" xfId="43101" xr:uid="{00000000-0005-0000-0000-000047A00000}"/>
    <cellStyle name="Normal 3 4 2 5 4 3" xfId="43102" xr:uid="{00000000-0005-0000-0000-000048A00000}"/>
    <cellStyle name="Normal 3 4 2 5 4_OATT calc" xfId="43103" xr:uid="{00000000-0005-0000-0000-000049A00000}"/>
    <cellStyle name="Normal 3 4 2 5 5" xfId="43104" xr:uid="{00000000-0005-0000-0000-00004AA00000}"/>
    <cellStyle name="Normal 3 4 2 5 6" xfId="43105" xr:uid="{00000000-0005-0000-0000-00004BA00000}"/>
    <cellStyle name="Normal 3 4 2 5 7" xfId="43106" xr:uid="{00000000-0005-0000-0000-00004CA00000}"/>
    <cellStyle name="Normal 3 4 2 5 8" xfId="43107" xr:uid="{00000000-0005-0000-0000-00004DA00000}"/>
    <cellStyle name="Normal 3 4 2 5 9" xfId="43108" xr:uid="{00000000-0005-0000-0000-00004EA00000}"/>
    <cellStyle name="Normal 3 4 2 5_OATT calc" xfId="43109" xr:uid="{00000000-0005-0000-0000-00004FA00000}"/>
    <cellStyle name="Normal 3 4 2 6" xfId="5283" xr:uid="{00000000-0005-0000-0000-000050A00000}"/>
    <cellStyle name="Normal 3 4 2 6 2" xfId="43110" xr:uid="{00000000-0005-0000-0000-000051A00000}"/>
    <cellStyle name="Normal 3 4 2 6 2 2" xfId="43111" xr:uid="{00000000-0005-0000-0000-000052A00000}"/>
    <cellStyle name="Normal 3 4 2 6 2 3" xfId="43112" xr:uid="{00000000-0005-0000-0000-000053A00000}"/>
    <cellStyle name="Normal 3 4 2 6 2_OATT calc" xfId="43113" xr:uid="{00000000-0005-0000-0000-000054A00000}"/>
    <cellStyle name="Normal 3 4 2 6 3" xfId="43114" xr:uid="{00000000-0005-0000-0000-000055A00000}"/>
    <cellStyle name="Normal 3 4 2 6 4" xfId="43115" xr:uid="{00000000-0005-0000-0000-000056A00000}"/>
    <cellStyle name="Normal 3 4 2 6 5" xfId="43116" xr:uid="{00000000-0005-0000-0000-000057A00000}"/>
    <cellStyle name="Normal 3 4 2 6_OATT calc" xfId="43117" xr:uid="{00000000-0005-0000-0000-000058A00000}"/>
    <cellStyle name="Normal 3 4 2 7" xfId="43118" xr:uid="{00000000-0005-0000-0000-000059A00000}"/>
    <cellStyle name="Normal 3 4 2 7 2" xfId="43119" xr:uid="{00000000-0005-0000-0000-00005AA00000}"/>
    <cellStyle name="Normal 3 4 2 7 2 2" xfId="43120" xr:uid="{00000000-0005-0000-0000-00005BA00000}"/>
    <cellStyle name="Normal 3 4 2 7 2 3" xfId="43121" xr:uid="{00000000-0005-0000-0000-00005CA00000}"/>
    <cellStyle name="Normal 3 4 2 7 2_OATT calc" xfId="43122" xr:uid="{00000000-0005-0000-0000-00005DA00000}"/>
    <cellStyle name="Normal 3 4 2 7 3" xfId="43123" xr:uid="{00000000-0005-0000-0000-00005EA00000}"/>
    <cellStyle name="Normal 3 4 2 7 4" xfId="43124" xr:uid="{00000000-0005-0000-0000-00005FA00000}"/>
    <cellStyle name="Normal 3 4 2 7_OATT calc" xfId="43125" xr:uid="{00000000-0005-0000-0000-000060A00000}"/>
    <cellStyle name="Normal 3 4 2 8" xfId="43126" xr:uid="{00000000-0005-0000-0000-000061A00000}"/>
    <cellStyle name="Normal 3 4 2 8 2" xfId="43127" xr:uid="{00000000-0005-0000-0000-000062A00000}"/>
    <cellStyle name="Normal 3 4 2 8 3" xfId="43128" xr:uid="{00000000-0005-0000-0000-000063A00000}"/>
    <cellStyle name="Normal 3 4 2 8_OATT calc" xfId="43129" xr:uid="{00000000-0005-0000-0000-000064A00000}"/>
    <cellStyle name="Normal 3 4 2 9" xfId="43130" xr:uid="{00000000-0005-0000-0000-000065A00000}"/>
    <cellStyle name="Normal 3 4 2_OATT calc" xfId="43131" xr:uid="{00000000-0005-0000-0000-000066A00000}"/>
    <cellStyle name="Normal 3 4 3" xfId="1627" xr:uid="{00000000-0005-0000-0000-000067A00000}"/>
    <cellStyle name="Normal 3 4 3 10" xfId="43132" xr:uid="{00000000-0005-0000-0000-000068A00000}"/>
    <cellStyle name="Normal 3 4 3 11" xfId="43133" xr:uid="{00000000-0005-0000-0000-000069A00000}"/>
    <cellStyle name="Normal 3 4 3 12" xfId="43134" xr:uid="{00000000-0005-0000-0000-00006AA00000}"/>
    <cellStyle name="Normal 3 4 3 2" xfId="3739" xr:uid="{00000000-0005-0000-0000-00006BA00000}"/>
    <cellStyle name="Normal 3 4 3 2 10" xfId="43135" xr:uid="{00000000-0005-0000-0000-00006CA00000}"/>
    <cellStyle name="Normal 3 4 3 2 11" xfId="43136" xr:uid="{00000000-0005-0000-0000-00006DA00000}"/>
    <cellStyle name="Normal 3 4 3 2 2" xfId="4840" xr:uid="{00000000-0005-0000-0000-00006EA00000}"/>
    <cellStyle name="Normal 3 4 3 2 2 10" xfId="43137" xr:uid="{00000000-0005-0000-0000-00006FA00000}"/>
    <cellStyle name="Normal 3 4 3 2 2 11" xfId="43138" xr:uid="{00000000-0005-0000-0000-000070A00000}"/>
    <cellStyle name="Normal 3 4 3 2 2 2" xfId="43139" xr:uid="{00000000-0005-0000-0000-000071A00000}"/>
    <cellStyle name="Normal 3 4 3 2 2 2 2" xfId="43140" xr:uid="{00000000-0005-0000-0000-000072A00000}"/>
    <cellStyle name="Normal 3 4 3 2 2 2 2 2" xfId="43141" xr:uid="{00000000-0005-0000-0000-000073A00000}"/>
    <cellStyle name="Normal 3 4 3 2 2 2 2 3" xfId="43142" xr:uid="{00000000-0005-0000-0000-000074A00000}"/>
    <cellStyle name="Normal 3 4 3 2 2 2 2_OATT calc" xfId="43143" xr:uid="{00000000-0005-0000-0000-000075A00000}"/>
    <cellStyle name="Normal 3 4 3 2 2 2 3" xfId="43144" xr:uid="{00000000-0005-0000-0000-000076A00000}"/>
    <cellStyle name="Normal 3 4 3 2 2 2 4" xfId="43145" xr:uid="{00000000-0005-0000-0000-000077A00000}"/>
    <cellStyle name="Normal 3 4 3 2 2 2 5" xfId="43146" xr:uid="{00000000-0005-0000-0000-000078A00000}"/>
    <cellStyle name="Normal 3 4 3 2 2 2_OATT calc" xfId="43147" xr:uid="{00000000-0005-0000-0000-000079A00000}"/>
    <cellStyle name="Normal 3 4 3 2 2 3" xfId="43148" xr:uid="{00000000-0005-0000-0000-00007AA00000}"/>
    <cellStyle name="Normal 3 4 3 2 2 3 2" xfId="43149" xr:uid="{00000000-0005-0000-0000-00007BA00000}"/>
    <cellStyle name="Normal 3 4 3 2 2 3 2 2" xfId="43150" xr:uid="{00000000-0005-0000-0000-00007CA00000}"/>
    <cellStyle name="Normal 3 4 3 2 2 3 2 3" xfId="43151" xr:uid="{00000000-0005-0000-0000-00007DA00000}"/>
    <cellStyle name="Normal 3 4 3 2 2 3 2_OATT calc" xfId="43152" xr:uid="{00000000-0005-0000-0000-00007EA00000}"/>
    <cellStyle name="Normal 3 4 3 2 2 3 3" xfId="43153" xr:uid="{00000000-0005-0000-0000-00007FA00000}"/>
    <cellStyle name="Normal 3 4 3 2 2 3 4" xfId="43154" xr:uid="{00000000-0005-0000-0000-000080A00000}"/>
    <cellStyle name="Normal 3 4 3 2 2 3_OATT calc" xfId="43155" xr:uid="{00000000-0005-0000-0000-000081A00000}"/>
    <cellStyle name="Normal 3 4 3 2 2 4" xfId="43156" xr:uid="{00000000-0005-0000-0000-000082A00000}"/>
    <cellStyle name="Normal 3 4 3 2 2 4 2" xfId="43157" xr:uid="{00000000-0005-0000-0000-000083A00000}"/>
    <cellStyle name="Normal 3 4 3 2 2 4 3" xfId="43158" xr:uid="{00000000-0005-0000-0000-000084A00000}"/>
    <cellStyle name="Normal 3 4 3 2 2 4_OATT calc" xfId="43159" xr:uid="{00000000-0005-0000-0000-000085A00000}"/>
    <cellStyle name="Normal 3 4 3 2 2 5" xfId="43160" xr:uid="{00000000-0005-0000-0000-000086A00000}"/>
    <cellStyle name="Normal 3 4 3 2 2 6" xfId="43161" xr:uid="{00000000-0005-0000-0000-000087A00000}"/>
    <cellStyle name="Normal 3 4 3 2 2 7" xfId="43162" xr:uid="{00000000-0005-0000-0000-000088A00000}"/>
    <cellStyle name="Normal 3 4 3 2 2 8" xfId="43163" xr:uid="{00000000-0005-0000-0000-000089A00000}"/>
    <cellStyle name="Normal 3 4 3 2 2 9" xfId="43164" xr:uid="{00000000-0005-0000-0000-00008AA00000}"/>
    <cellStyle name="Normal 3 4 3 2 2_OATT calc" xfId="43165" xr:uid="{00000000-0005-0000-0000-00008BA00000}"/>
    <cellStyle name="Normal 3 4 3 2 3" xfId="5799" xr:uid="{00000000-0005-0000-0000-00008CA00000}"/>
    <cellStyle name="Normal 3 4 3 2 3 2" xfId="43166" xr:uid="{00000000-0005-0000-0000-00008DA00000}"/>
    <cellStyle name="Normal 3 4 3 2 3 2 2" xfId="43167" xr:uid="{00000000-0005-0000-0000-00008EA00000}"/>
    <cellStyle name="Normal 3 4 3 2 3 2 3" xfId="43168" xr:uid="{00000000-0005-0000-0000-00008FA00000}"/>
    <cellStyle name="Normal 3 4 3 2 3 2_OATT calc" xfId="43169" xr:uid="{00000000-0005-0000-0000-000090A00000}"/>
    <cellStyle name="Normal 3 4 3 2 3 3" xfId="43170" xr:uid="{00000000-0005-0000-0000-000091A00000}"/>
    <cellStyle name="Normal 3 4 3 2 3 4" xfId="43171" xr:uid="{00000000-0005-0000-0000-000092A00000}"/>
    <cellStyle name="Normal 3 4 3 2 3 5" xfId="43172" xr:uid="{00000000-0005-0000-0000-000093A00000}"/>
    <cellStyle name="Normal 3 4 3 2 3_OATT calc" xfId="43173" xr:uid="{00000000-0005-0000-0000-000094A00000}"/>
    <cellStyle name="Normal 3 4 3 2 4" xfId="43174" xr:uid="{00000000-0005-0000-0000-000095A00000}"/>
    <cellStyle name="Normal 3 4 3 2 4 2" xfId="43175" xr:uid="{00000000-0005-0000-0000-000096A00000}"/>
    <cellStyle name="Normal 3 4 3 2 4 2 2" xfId="43176" xr:uid="{00000000-0005-0000-0000-000097A00000}"/>
    <cellStyle name="Normal 3 4 3 2 4 2 3" xfId="43177" xr:uid="{00000000-0005-0000-0000-000098A00000}"/>
    <cellStyle name="Normal 3 4 3 2 4 2_OATT calc" xfId="43178" xr:uid="{00000000-0005-0000-0000-000099A00000}"/>
    <cellStyle name="Normal 3 4 3 2 4 3" xfId="43179" xr:uid="{00000000-0005-0000-0000-00009AA00000}"/>
    <cellStyle name="Normal 3 4 3 2 4 4" xfId="43180" xr:uid="{00000000-0005-0000-0000-00009BA00000}"/>
    <cellStyle name="Normal 3 4 3 2 4_OATT calc" xfId="43181" xr:uid="{00000000-0005-0000-0000-00009CA00000}"/>
    <cellStyle name="Normal 3 4 3 2 5" xfId="43182" xr:uid="{00000000-0005-0000-0000-00009DA00000}"/>
    <cellStyle name="Normal 3 4 3 2 5 2" xfId="43183" xr:uid="{00000000-0005-0000-0000-00009EA00000}"/>
    <cellStyle name="Normal 3 4 3 2 5 3" xfId="43184" xr:uid="{00000000-0005-0000-0000-00009FA00000}"/>
    <cellStyle name="Normal 3 4 3 2 5_OATT calc" xfId="43185" xr:uid="{00000000-0005-0000-0000-0000A0A00000}"/>
    <cellStyle name="Normal 3 4 3 2 6" xfId="43186" xr:uid="{00000000-0005-0000-0000-0000A1A00000}"/>
    <cellStyle name="Normal 3 4 3 2 7" xfId="43187" xr:uid="{00000000-0005-0000-0000-0000A2A00000}"/>
    <cellStyle name="Normal 3 4 3 2 8" xfId="43188" xr:uid="{00000000-0005-0000-0000-0000A3A00000}"/>
    <cellStyle name="Normal 3 4 3 2 9" xfId="43189" xr:uid="{00000000-0005-0000-0000-0000A4A00000}"/>
    <cellStyle name="Normal 3 4 3 2_OATT calc" xfId="43190" xr:uid="{00000000-0005-0000-0000-0000A5A00000}"/>
    <cellStyle name="Normal 3 4 3 3" xfId="4422" xr:uid="{00000000-0005-0000-0000-0000A6A00000}"/>
    <cellStyle name="Normal 3 4 3 3 10" xfId="43191" xr:uid="{00000000-0005-0000-0000-0000A7A00000}"/>
    <cellStyle name="Normal 3 4 3 3 11" xfId="43192" xr:uid="{00000000-0005-0000-0000-0000A8A00000}"/>
    <cellStyle name="Normal 3 4 3 3 2" xfId="43193" xr:uid="{00000000-0005-0000-0000-0000A9A00000}"/>
    <cellStyle name="Normal 3 4 3 3 2 2" xfId="43194" xr:uid="{00000000-0005-0000-0000-0000AAA00000}"/>
    <cellStyle name="Normal 3 4 3 3 2 2 2" xfId="43195" xr:uid="{00000000-0005-0000-0000-0000ABA00000}"/>
    <cellStyle name="Normal 3 4 3 3 2 2 3" xfId="43196" xr:uid="{00000000-0005-0000-0000-0000ACA00000}"/>
    <cellStyle name="Normal 3 4 3 3 2 2_OATT calc" xfId="43197" xr:uid="{00000000-0005-0000-0000-0000ADA00000}"/>
    <cellStyle name="Normal 3 4 3 3 2 3" xfId="43198" xr:uid="{00000000-0005-0000-0000-0000AEA00000}"/>
    <cellStyle name="Normal 3 4 3 3 2 4" xfId="43199" xr:uid="{00000000-0005-0000-0000-0000AFA00000}"/>
    <cellStyle name="Normal 3 4 3 3 2 5" xfId="43200" xr:uid="{00000000-0005-0000-0000-0000B0A00000}"/>
    <cellStyle name="Normal 3 4 3 3 2_OATT calc" xfId="43201" xr:uid="{00000000-0005-0000-0000-0000B1A00000}"/>
    <cellStyle name="Normal 3 4 3 3 3" xfId="43202" xr:uid="{00000000-0005-0000-0000-0000B2A00000}"/>
    <cellStyle name="Normal 3 4 3 3 3 2" xfId="43203" xr:uid="{00000000-0005-0000-0000-0000B3A00000}"/>
    <cellStyle name="Normal 3 4 3 3 3 2 2" xfId="43204" xr:uid="{00000000-0005-0000-0000-0000B4A00000}"/>
    <cellStyle name="Normal 3 4 3 3 3 2 3" xfId="43205" xr:uid="{00000000-0005-0000-0000-0000B5A00000}"/>
    <cellStyle name="Normal 3 4 3 3 3 2_OATT calc" xfId="43206" xr:uid="{00000000-0005-0000-0000-0000B6A00000}"/>
    <cellStyle name="Normal 3 4 3 3 3 3" xfId="43207" xr:uid="{00000000-0005-0000-0000-0000B7A00000}"/>
    <cellStyle name="Normal 3 4 3 3 3 4" xfId="43208" xr:uid="{00000000-0005-0000-0000-0000B8A00000}"/>
    <cellStyle name="Normal 3 4 3 3 3_OATT calc" xfId="43209" xr:uid="{00000000-0005-0000-0000-0000B9A00000}"/>
    <cellStyle name="Normal 3 4 3 3 4" xfId="43210" xr:uid="{00000000-0005-0000-0000-0000BAA00000}"/>
    <cellStyle name="Normal 3 4 3 3 4 2" xfId="43211" xr:uid="{00000000-0005-0000-0000-0000BBA00000}"/>
    <cellStyle name="Normal 3 4 3 3 4 3" xfId="43212" xr:uid="{00000000-0005-0000-0000-0000BCA00000}"/>
    <cellStyle name="Normal 3 4 3 3 4_OATT calc" xfId="43213" xr:uid="{00000000-0005-0000-0000-0000BDA00000}"/>
    <cellStyle name="Normal 3 4 3 3 5" xfId="43214" xr:uid="{00000000-0005-0000-0000-0000BEA00000}"/>
    <cellStyle name="Normal 3 4 3 3 6" xfId="43215" xr:uid="{00000000-0005-0000-0000-0000BFA00000}"/>
    <cellStyle name="Normal 3 4 3 3 7" xfId="43216" xr:uid="{00000000-0005-0000-0000-0000C0A00000}"/>
    <cellStyle name="Normal 3 4 3 3 8" xfId="43217" xr:uid="{00000000-0005-0000-0000-0000C1A00000}"/>
    <cellStyle name="Normal 3 4 3 3 9" xfId="43218" xr:uid="{00000000-0005-0000-0000-0000C2A00000}"/>
    <cellStyle name="Normal 3 4 3 3_OATT calc" xfId="43219" xr:uid="{00000000-0005-0000-0000-0000C3A00000}"/>
    <cellStyle name="Normal 3 4 3 4" xfId="5322" xr:uid="{00000000-0005-0000-0000-0000C4A00000}"/>
    <cellStyle name="Normal 3 4 3 4 2" xfId="43220" xr:uid="{00000000-0005-0000-0000-0000C5A00000}"/>
    <cellStyle name="Normal 3 4 3 4 2 2" xfId="43221" xr:uid="{00000000-0005-0000-0000-0000C6A00000}"/>
    <cellStyle name="Normal 3 4 3 4 2 3" xfId="43222" xr:uid="{00000000-0005-0000-0000-0000C7A00000}"/>
    <cellStyle name="Normal 3 4 3 4 2_OATT calc" xfId="43223" xr:uid="{00000000-0005-0000-0000-0000C8A00000}"/>
    <cellStyle name="Normal 3 4 3 4 3" xfId="43224" xr:uid="{00000000-0005-0000-0000-0000C9A00000}"/>
    <cellStyle name="Normal 3 4 3 4 4" xfId="43225" xr:uid="{00000000-0005-0000-0000-0000CAA00000}"/>
    <cellStyle name="Normal 3 4 3 4 5" xfId="43226" xr:uid="{00000000-0005-0000-0000-0000CBA00000}"/>
    <cellStyle name="Normal 3 4 3 4_OATT calc" xfId="43227" xr:uid="{00000000-0005-0000-0000-0000CCA00000}"/>
    <cellStyle name="Normal 3 4 3 5" xfId="43228" xr:uid="{00000000-0005-0000-0000-0000CDA00000}"/>
    <cellStyle name="Normal 3 4 3 5 2" xfId="43229" xr:uid="{00000000-0005-0000-0000-0000CEA00000}"/>
    <cellStyle name="Normal 3 4 3 5 2 2" xfId="43230" xr:uid="{00000000-0005-0000-0000-0000CFA00000}"/>
    <cellStyle name="Normal 3 4 3 5 2 3" xfId="43231" xr:uid="{00000000-0005-0000-0000-0000D0A00000}"/>
    <cellStyle name="Normal 3 4 3 5 2_OATT calc" xfId="43232" xr:uid="{00000000-0005-0000-0000-0000D1A00000}"/>
    <cellStyle name="Normal 3 4 3 5 3" xfId="43233" xr:uid="{00000000-0005-0000-0000-0000D2A00000}"/>
    <cellStyle name="Normal 3 4 3 5 4" xfId="43234" xr:uid="{00000000-0005-0000-0000-0000D3A00000}"/>
    <cellStyle name="Normal 3 4 3 5_OATT calc" xfId="43235" xr:uid="{00000000-0005-0000-0000-0000D4A00000}"/>
    <cellStyle name="Normal 3 4 3 6" xfId="43236" xr:uid="{00000000-0005-0000-0000-0000D5A00000}"/>
    <cellStyle name="Normal 3 4 3 6 2" xfId="43237" xr:uid="{00000000-0005-0000-0000-0000D6A00000}"/>
    <cellStyle name="Normal 3 4 3 6 3" xfId="43238" xr:uid="{00000000-0005-0000-0000-0000D7A00000}"/>
    <cellStyle name="Normal 3 4 3 6_OATT calc" xfId="43239" xr:uid="{00000000-0005-0000-0000-0000D8A00000}"/>
    <cellStyle name="Normal 3 4 3 7" xfId="43240" xr:uid="{00000000-0005-0000-0000-0000D9A00000}"/>
    <cellStyle name="Normal 3 4 3 8" xfId="43241" xr:uid="{00000000-0005-0000-0000-0000DAA00000}"/>
    <cellStyle name="Normal 3 4 3 9" xfId="43242" xr:uid="{00000000-0005-0000-0000-0000DBA00000}"/>
    <cellStyle name="Normal 3 4 3_OATT calc" xfId="43243" xr:uid="{00000000-0005-0000-0000-0000DCA00000}"/>
    <cellStyle name="Normal 3 4 4" xfId="3304" xr:uid="{00000000-0005-0000-0000-0000DDA00000}"/>
    <cellStyle name="Normal 3 4 4 10" xfId="43244" xr:uid="{00000000-0005-0000-0000-0000DEA00000}"/>
    <cellStyle name="Normal 3 4 4 11" xfId="43245" xr:uid="{00000000-0005-0000-0000-0000DFA00000}"/>
    <cellStyle name="Normal 3 4 4 12" xfId="43246" xr:uid="{00000000-0005-0000-0000-0000E0A00000}"/>
    <cellStyle name="Normal 3 4 4 2" xfId="3886" xr:uid="{00000000-0005-0000-0000-0000E1A00000}"/>
    <cellStyle name="Normal 3 4 4 2 10" xfId="43247" xr:uid="{00000000-0005-0000-0000-0000E2A00000}"/>
    <cellStyle name="Normal 3 4 4 2 11" xfId="43248" xr:uid="{00000000-0005-0000-0000-0000E3A00000}"/>
    <cellStyle name="Normal 3 4 4 2 2" xfId="4987" xr:uid="{00000000-0005-0000-0000-0000E4A00000}"/>
    <cellStyle name="Normal 3 4 4 2 2 10" xfId="43249" xr:uid="{00000000-0005-0000-0000-0000E5A00000}"/>
    <cellStyle name="Normal 3 4 4 2 2 11" xfId="43250" xr:uid="{00000000-0005-0000-0000-0000E6A00000}"/>
    <cellStyle name="Normal 3 4 4 2 2 2" xfId="43251" xr:uid="{00000000-0005-0000-0000-0000E7A00000}"/>
    <cellStyle name="Normal 3 4 4 2 2 2 2" xfId="43252" xr:uid="{00000000-0005-0000-0000-0000E8A00000}"/>
    <cellStyle name="Normal 3 4 4 2 2 2 2 2" xfId="43253" xr:uid="{00000000-0005-0000-0000-0000E9A00000}"/>
    <cellStyle name="Normal 3 4 4 2 2 2 2 3" xfId="43254" xr:uid="{00000000-0005-0000-0000-0000EAA00000}"/>
    <cellStyle name="Normal 3 4 4 2 2 2 2_OATT calc" xfId="43255" xr:uid="{00000000-0005-0000-0000-0000EBA00000}"/>
    <cellStyle name="Normal 3 4 4 2 2 2 3" xfId="43256" xr:uid="{00000000-0005-0000-0000-0000ECA00000}"/>
    <cellStyle name="Normal 3 4 4 2 2 2 4" xfId="43257" xr:uid="{00000000-0005-0000-0000-0000EDA00000}"/>
    <cellStyle name="Normal 3 4 4 2 2 2 5" xfId="43258" xr:uid="{00000000-0005-0000-0000-0000EEA00000}"/>
    <cellStyle name="Normal 3 4 4 2 2 2_OATT calc" xfId="43259" xr:uid="{00000000-0005-0000-0000-0000EFA00000}"/>
    <cellStyle name="Normal 3 4 4 2 2 3" xfId="43260" xr:uid="{00000000-0005-0000-0000-0000F0A00000}"/>
    <cellStyle name="Normal 3 4 4 2 2 3 2" xfId="43261" xr:uid="{00000000-0005-0000-0000-0000F1A00000}"/>
    <cellStyle name="Normal 3 4 4 2 2 3 2 2" xfId="43262" xr:uid="{00000000-0005-0000-0000-0000F2A00000}"/>
    <cellStyle name="Normal 3 4 4 2 2 3 2 3" xfId="43263" xr:uid="{00000000-0005-0000-0000-0000F3A00000}"/>
    <cellStyle name="Normal 3 4 4 2 2 3 2_OATT calc" xfId="43264" xr:uid="{00000000-0005-0000-0000-0000F4A00000}"/>
    <cellStyle name="Normal 3 4 4 2 2 3 3" xfId="43265" xr:uid="{00000000-0005-0000-0000-0000F5A00000}"/>
    <cellStyle name="Normal 3 4 4 2 2 3 4" xfId="43266" xr:uid="{00000000-0005-0000-0000-0000F6A00000}"/>
    <cellStyle name="Normal 3 4 4 2 2 3_OATT calc" xfId="43267" xr:uid="{00000000-0005-0000-0000-0000F7A00000}"/>
    <cellStyle name="Normal 3 4 4 2 2 4" xfId="43268" xr:uid="{00000000-0005-0000-0000-0000F8A00000}"/>
    <cellStyle name="Normal 3 4 4 2 2 4 2" xfId="43269" xr:uid="{00000000-0005-0000-0000-0000F9A00000}"/>
    <cellStyle name="Normal 3 4 4 2 2 4 3" xfId="43270" xr:uid="{00000000-0005-0000-0000-0000FAA00000}"/>
    <cellStyle name="Normal 3 4 4 2 2 4_OATT calc" xfId="43271" xr:uid="{00000000-0005-0000-0000-0000FBA00000}"/>
    <cellStyle name="Normal 3 4 4 2 2 5" xfId="43272" xr:uid="{00000000-0005-0000-0000-0000FCA00000}"/>
    <cellStyle name="Normal 3 4 4 2 2 6" xfId="43273" xr:uid="{00000000-0005-0000-0000-0000FDA00000}"/>
    <cellStyle name="Normal 3 4 4 2 2 7" xfId="43274" xr:uid="{00000000-0005-0000-0000-0000FEA00000}"/>
    <cellStyle name="Normal 3 4 4 2 2 8" xfId="43275" xr:uid="{00000000-0005-0000-0000-0000FFA00000}"/>
    <cellStyle name="Normal 3 4 4 2 2 9" xfId="43276" xr:uid="{00000000-0005-0000-0000-000000A10000}"/>
    <cellStyle name="Normal 3 4 4 2 2_OATT calc" xfId="43277" xr:uid="{00000000-0005-0000-0000-000001A10000}"/>
    <cellStyle name="Normal 3 4 4 2 3" xfId="5942" xr:uid="{00000000-0005-0000-0000-000002A10000}"/>
    <cellStyle name="Normal 3 4 4 2 3 2" xfId="43278" xr:uid="{00000000-0005-0000-0000-000003A10000}"/>
    <cellStyle name="Normal 3 4 4 2 3 2 2" xfId="43279" xr:uid="{00000000-0005-0000-0000-000004A10000}"/>
    <cellStyle name="Normal 3 4 4 2 3 2 3" xfId="43280" xr:uid="{00000000-0005-0000-0000-000005A10000}"/>
    <cellStyle name="Normal 3 4 4 2 3 2_OATT calc" xfId="43281" xr:uid="{00000000-0005-0000-0000-000006A10000}"/>
    <cellStyle name="Normal 3 4 4 2 3 3" xfId="43282" xr:uid="{00000000-0005-0000-0000-000007A10000}"/>
    <cellStyle name="Normal 3 4 4 2 3 4" xfId="43283" xr:uid="{00000000-0005-0000-0000-000008A10000}"/>
    <cellStyle name="Normal 3 4 4 2 3 5" xfId="43284" xr:uid="{00000000-0005-0000-0000-000009A10000}"/>
    <cellStyle name="Normal 3 4 4 2 3_OATT calc" xfId="43285" xr:uid="{00000000-0005-0000-0000-00000AA10000}"/>
    <cellStyle name="Normal 3 4 4 2 4" xfId="43286" xr:uid="{00000000-0005-0000-0000-00000BA10000}"/>
    <cellStyle name="Normal 3 4 4 2 4 2" xfId="43287" xr:uid="{00000000-0005-0000-0000-00000CA10000}"/>
    <cellStyle name="Normal 3 4 4 2 4 2 2" xfId="43288" xr:uid="{00000000-0005-0000-0000-00000DA10000}"/>
    <cellStyle name="Normal 3 4 4 2 4 2 3" xfId="43289" xr:uid="{00000000-0005-0000-0000-00000EA10000}"/>
    <cellStyle name="Normal 3 4 4 2 4 2_OATT calc" xfId="43290" xr:uid="{00000000-0005-0000-0000-00000FA10000}"/>
    <cellStyle name="Normal 3 4 4 2 4 3" xfId="43291" xr:uid="{00000000-0005-0000-0000-000010A10000}"/>
    <cellStyle name="Normal 3 4 4 2 4 4" xfId="43292" xr:uid="{00000000-0005-0000-0000-000011A10000}"/>
    <cellStyle name="Normal 3 4 4 2 4_OATT calc" xfId="43293" xr:uid="{00000000-0005-0000-0000-000012A10000}"/>
    <cellStyle name="Normal 3 4 4 2 5" xfId="43294" xr:uid="{00000000-0005-0000-0000-000013A10000}"/>
    <cellStyle name="Normal 3 4 4 2 5 2" xfId="43295" xr:uid="{00000000-0005-0000-0000-000014A10000}"/>
    <cellStyle name="Normal 3 4 4 2 5 3" xfId="43296" xr:uid="{00000000-0005-0000-0000-000015A10000}"/>
    <cellStyle name="Normal 3 4 4 2 5_OATT calc" xfId="43297" xr:uid="{00000000-0005-0000-0000-000016A10000}"/>
    <cellStyle name="Normal 3 4 4 2 6" xfId="43298" xr:uid="{00000000-0005-0000-0000-000017A10000}"/>
    <cellStyle name="Normal 3 4 4 2 7" xfId="43299" xr:uid="{00000000-0005-0000-0000-000018A10000}"/>
    <cellStyle name="Normal 3 4 4 2 8" xfId="43300" xr:uid="{00000000-0005-0000-0000-000019A10000}"/>
    <cellStyle name="Normal 3 4 4 2 9" xfId="43301" xr:uid="{00000000-0005-0000-0000-00001AA10000}"/>
    <cellStyle name="Normal 3 4 4 2_OATT calc" xfId="43302" xr:uid="{00000000-0005-0000-0000-00001BA10000}"/>
    <cellStyle name="Normal 3 4 4 3" xfId="4569" xr:uid="{00000000-0005-0000-0000-00001CA10000}"/>
    <cellStyle name="Normal 3 4 4 3 10" xfId="43303" xr:uid="{00000000-0005-0000-0000-00001DA10000}"/>
    <cellStyle name="Normal 3 4 4 3 11" xfId="43304" xr:uid="{00000000-0005-0000-0000-00001EA10000}"/>
    <cellStyle name="Normal 3 4 4 3 2" xfId="43305" xr:uid="{00000000-0005-0000-0000-00001FA10000}"/>
    <cellStyle name="Normal 3 4 4 3 2 2" xfId="43306" xr:uid="{00000000-0005-0000-0000-000020A10000}"/>
    <cellStyle name="Normal 3 4 4 3 2 2 2" xfId="43307" xr:uid="{00000000-0005-0000-0000-000021A10000}"/>
    <cellStyle name="Normal 3 4 4 3 2 2 3" xfId="43308" xr:uid="{00000000-0005-0000-0000-000022A10000}"/>
    <cellStyle name="Normal 3 4 4 3 2 2_OATT calc" xfId="43309" xr:uid="{00000000-0005-0000-0000-000023A10000}"/>
    <cellStyle name="Normal 3 4 4 3 2 3" xfId="43310" xr:uid="{00000000-0005-0000-0000-000024A10000}"/>
    <cellStyle name="Normal 3 4 4 3 2 4" xfId="43311" xr:uid="{00000000-0005-0000-0000-000025A10000}"/>
    <cellStyle name="Normal 3 4 4 3 2 5" xfId="43312" xr:uid="{00000000-0005-0000-0000-000026A10000}"/>
    <cellStyle name="Normal 3 4 4 3 2_OATT calc" xfId="43313" xr:uid="{00000000-0005-0000-0000-000027A10000}"/>
    <cellStyle name="Normal 3 4 4 3 3" xfId="43314" xr:uid="{00000000-0005-0000-0000-000028A10000}"/>
    <cellStyle name="Normal 3 4 4 3 3 2" xfId="43315" xr:uid="{00000000-0005-0000-0000-000029A10000}"/>
    <cellStyle name="Normal 3 4 4 3 3 2 2" xfId="43316" xr:uid="{00000000-0005-0000-0000-00002AA10000}"/>
    <cellStyle name="Normal 3 4 4 3 3 2 3" xfId="43317" xr:uid="{00000000-0005-0000-0000-00002BA10000}"/>
    <cellStyle name="Normal 3 4 4 3 3 2_OATT calc" xfId="43318" xr:uid="{00000000-0005-0000-0000-00002CA10000}"/>
    <cellStyle name="Normal 3 4 4 3 3 3" xfId="43319" xr:uid="{00000000-0005-0000-0000-00002DA10000}"/>
    <cellStyle name="Normal 3 4 4 3 3 4" xfId="43320" xr:uid="{00000000-0005-0000-0000-00002EA10000}"/>
    <cellStyle name="Normal 3 4 4 3 3_OATT calc" xfId="43321" xr:uid="{00000000-0005-0000-0000-00002FA10000}"/>
    <cellStyle name="Normal 3 4 4 3 4" xfId="43322" xr:uid="{00000000-0005-0000-0000-000030A10000}"/>
    <cellStyle name="Normal 3 4 4 3 4 2" xfId="43323" xr:uid="{00000000-0005-0000-0000-000031A10000}"/>
    <cellStyle name="Normal 3 4 4 3 4 3" xfId="43324" xr:uid="{00000000-0005-0000-0000-000032A10000}"/>
    <cellStyle name="Normal 3 4 4 3 4_OATT calc" xfId="43325" xr:uid="{00000000-0005-0000-0000-000033A10000}"/>
    <cellStyle name="Normal 3 4 4 3 5" xfId="43326" xr:uid="{00000000-0005-0000-0000-000034A10000}"/>
    <cellStyle name="Normal 3 4 4 3 6" xfId="43327" xr:uid="{00000000-0005-0000-0000-000035A10000}"/>
    <cellStyle name="Normal 3 4 4 3 7" xfId="43328" xr:uid="{00000000-0005-0000-0000-000036A10000}"/>
    <cellStyle name="Normal 3 4 4 3 8" xfId="43329" xr:uid="{00000000-0005-0000-0000-000037A10000}"/>
    <cellStyle name="Normal 3 4 4 3 9" xfId="43330" xr:uid="{00000000-0005-0000-0000-000038A10000}"/>
    <cellStyle name="Normal 3 4 4 3_OATT calc" xfId="43331" xr:uid="{00000000-0005-0000-0000-000039A10000}"/>
    <cellStyle name="Normal 3 4 4 4" xfId="5469" xr:uid="{00000000-0005-0000-0000-00003AA10000}"/>
    <cellStyle name="Normal 3 4 4 4 2" xfId="43332" xr:uid="{00000000-0005-0000-0000-00003BA10000}"/>
    <cellStyle name="Normal 3 4 4 4 2 2" xfId="43333" xr:uid="{00000000-0005-0000-0000-00003CA10000}"/>
    <cellStyle name="Normal 3 4 4 4 2 3" xfId="43334" xr:uid="{00000000-0005-0000-0000-00003DA10000}"/>
    <cellStyle name="Normal 3 4 4 4 2_OATT calc" xfId="43335" xr:uid="{00000000-0005-0000-0000-00003EA10000}"/>
    <cellStyle name="Normal 3 4 4 4 3" xfId="43336" xr:uid="{00000000-0005-0000-0000-00003FA10000}"/>
    <cellStyle name="Normal 3 4 4 4 4" xfId="43337" xr:uid="{00000000-0005-0000-0000-000040A10000}"/>
    <cellStyle name="Normal 3 4 4 4 5" xfId="43338" xr:uid="{00000000-0005-0000-0000-000041A10000}"/>
    <cellStyle name="Normal 3 4 4 4_OATT calc" xfId="43339" xr:uid="{00000000-0005-0000-0000-000042A10000}"/>
    <cellStyle name="Normal 3 4 4 5" xfId="43340" xr:uid="{00000000-0005-0000-0000-000043A10000}"/>
    <cellStyle name="Normal 3 4 4 5 2" xfId="43341" xr:uid="{00000000-0005-0000-0000-000044A10000}"/>
    <cellStyle name="Normal 3 4 4 5 2 2" xfId="43342" xr:uid="{00000000-0005-0000-0000-000045A10000}"/>
    <cellStyle name="Normal 3 4 4 5 2 3" xfId="43343" xr:uid="{00000000-0005-0000-0000-000046A10000}"/>
    <cellStyle name="Normal 3 4 4 5 2_OATT calc" xfId="43344" xr:uid="{00000000-0005-0000-0000-000047A10000}"/>
    <cellStyle name="Normal 3 4 4 5 3" xfId="43345" xr:uid="{00000000-0005-0000-0000-000048A10000}"/>
    <cellStyle name="Normal 3 4 4 5 4" xfId="43346" xr:uid="{00000000-0005-0000-0000-000049A10000}"/>
    <cellStyle name="Normal 3 4 4 5_OATT calc" xfId="43347" xr:uid="{00000000-0005-0000-0000-00004AA10000}"/>
    <cellStyle name="Normal 3 4 4 6" xfId="43348" xr:uid="{00000000-0005-0000-0000-00004BA10000}"/>
    <cellStyle name="Normal 3 4 4 6 2" xfId="43349" xr:uid="{00000000-0005-0000-0000-00004CA10000}"/>
    <cellStyle name="Normal 3 4 4 6 3" xfId="43350" xr:uid="{00000000-0005-0000-0000-00004DA10000}"/>
    <cellStyle name="Normal 3 4 4 6_OATT calc" xfId="43351" xr:uid="{00000000-0005-0000-0000-00004EA10000}"/>
    <cellStyle name="Normal 3 4 4 7" xfId="43352" xr:uid="{00000000-0005-0000-0000-00004FA10000}"/>
    <cellStyle name="Normal 3 4 4 8" xfId="43353" xr:uid="{00000000-0005-0000-0000-000050A10000}"/>
    <cellStyle name="Normal 3 4 4 9" xfId="43354" xr:uid="{00000000-0005-0000-0000-000051A10000}"/>
    <cellStyle name="Normal 3 4 4_OATT calc" xfId="43355" xr:uid="{00000000-0005-0000-0000-000052A10000}"/>
    <cellStyle name="Normal 3 4 5" xfId="3616" xr:uid="{00000000-0005-0000-0000-000053A10000}"/>
    <cellStyle name="Normal 3 4 5 10" xfId="43356" xr:uid="{00000000-0005-0000-0000-000054A10000}"/>
    <cellStyle name="Normal 3 4 5 11" xfId="43357" xr:uid="{00000000-0005-0000-0000-000055A10000}"/>
    <cellStyle name="Normal 3 4 5 2" xfId="4717" xr:uid="{00000000-0005-0000-0000-000056A10000}"/>
    <cellStyle name="Normal 3 4 5 2 10" xfId="43358" xr:uid="{00000000-0005-0000-0000-000057A10000}"/>
    <cellStyle name="Normal 3 4 5 2 11" xfId="43359" xr:uid="{00000000-0005-0000-0000-000058A10000}"/>
    <cellStyle name="Normal 3 4 5 2 2" xfId="43360" xr:uid="{00000000-0005-0000-0000-000059A10000}"/>
    <cellStyle name="Normal 3 4 5 2 2 2" xfId="43361" xr:uid="{00000000-0005-0000-0000-00005AA10000}"/>
    <cellStyle name="Normal 3 4 5 2 2 2 2" xfId="43362" xr:uid="{00000000-0005-0000-0000-00005BA10000}"/>
    <cellStyle name="Normal 3 4 5 2 2 2 3" xfId="43363" xr:uid="{00000000-0005-0000-0000-00005CA10000}"/>
    <cellStyle name="Normal 3 4 5 2 2 2_OATT calc" xfId="43364" xr:uid="{00000000-0005-0000-0000-00005DA10000}"/>
    <cellStyle name="Normal 3 4 5 2 2 3" xfId="43365" xr:uid="{00000000-0005-0000-0000-00005EA10000}"/>
    <cellStyle name="Normal 3 4 5 2 2 4" xfId="43366" xr:uid="{00000000-0005-0000-0000-00005FA10000}"/>
    <cellStyle name="Normal 3 4 5 2 2 5" xfId="43367" xr:uid="{00000000-0005-0000-0000-000060A10000}"/>
    <cellStyle name="Normal 3 4 5 2 2_OATT calc" xfId="43368" xr:uid="{00000000-0005-0000-0000-000061A10000}"/>
    <cellStyle name="Normal 3 4 5 2 3" xfId="43369" xr:uid="{00000000-0005-0000-0000-000062A10000}"/>
    <cellStyle name="Normal 3 4 5 2 3 2" xfId="43370" xr:uid="{00000000-0005-0000-0000-000063A10000}"/>
    <cellStyle name="Normal 3 4 5 2 3 2 2" xfId="43371" xr:uid="{00000000-0005-0000-0000-000064A10000}"/>
    <cellStyle name="Normal 3 4 5 2 3 2 3" xfId="43372" xr:uid="{00000000-0005-0000-0000-000065A10000}"/>
    <cellStyle name="Normal 3 4 5 2 3 2_OATT calc" xfId="43373" xr:uid="{00000000-0005-0000-0000-000066A10000}"/>
    <cellStyle name="Normal 3 4 5 2 3 3" xfId="43374" xr:uid="{00000000-0005-0000-0000-000067A10000}"/>
    <cellStyle name="Normal 3 4 5 2 3 4" xfId="43375" xr:uid="{00000000-0005-0000-0000-000068A10000}"/>
    <cellStyle name="Normal 3 4 5 2 3_OATT calc" xfId="43376" xr:uid="{00000000-0005-0000-0000-000069A10000}"/>
    <cellStyle name="Normal 3 4 5 2 4" xfId="43377" xr:uid="{00000000-0005-0000-0000-00006AA10000}"/>
    <cellStyle name="Normal 3 4 5 2 4 2" xfId="43378" xr:uid="{00000000-0005-0000-0000-00006BA10000}"/>
    <cellStyle name="Normal 3 4 5 2 4 3" xfId="43379" xr:uid="{00000000-0005-0000-0000-00006CA10000}"/>
    <cellStyle name="Normal 3 4 5 2 4_OATT calc" xfId="43380" xr:uid="{00000000-0005-0000-0000-00006DA10000}"/>
    <cellStyle name="Normal 3 4 5 2 5" xfId="43381" xr:uid="{00000000-0005-0000-0000-00006EA10000}"/>
    <cellStyle name="Normal 3 4 5 2 6" xfId="43382" xr:uid="{00000000-0005-0000-0000-00006FA10000}"/>
    <cellStyle name="Normal 3 4 5 2 7" xfId="43383" xr:uid="{00000000-0005-0000-0000-000070A10000}"/>
    <cellStyle name="Normal 3 4 5 2 8" xfId="43384" xr:uid="{00000000-0005-0000-0000-000071A10000}"/>
    <cellStyle name="Normal 3 4 5 2 9" xfId="43385" xr:uid="{00000000-0005-0000-0000-000072A10000}"/>
    <cellStyle name="Normal 3 4 5 2_OATT calc" xfId="43386" xr:uid="{00000000-0005-0000-0000-000073A10000}"/>
    <cellStyle name="Normal 3 4 5 3" xfId="5678" xr:uid="{00000000-0005-0000-0000-000074A10000}"/>
    <cellStyle name="Normal 3 4 5 3 2" xfId="43387" xr:uid="{00000000-0005-0000-0000-000075A10000}"/>
    <cellStyle name="Normal 3 4 5 3 2 2" xfId="43388" xr:uid="{00000000-0005-0000-0000-000076A10000}"/>
    <cellStyle name="Normal 3 4 5 3 2 3" xfId="43389" xr:uid="{00000000-0005-0000-0000-000077A10000}"/>
    <cellStyle name="Normal 3 4 5 3 2_OATT calc" xfId="43390" xr:uid="{00000000-0005-0000-0000-000078A10000}"/>
    <cellStyle name="Normal 3 4 5 3 3" xfId="43391" xr:uid="{00000000-0005-0000-0000-000079A10000}"/>
    <cellStyle name="Normal 3 4 5 3 4" xfId="43392" xr:uid="{00000000-0005-0000-0000-00007AA10000}"/>
    <cellStyle name="Normal 3 4 5 3 5" xfId="43393" xr:uid="{00000000-0005-0000-0000-00007BA10000}"/>
    <cellStyle name="Normal 3 4 5 3_OATT calc" xfId="43394" xr:uid="{00000000-0005-0000-0000-00007CA10000}"/>
    <cellStyle name="Normal 3 4 5 4" xfId="43395" xr:uid="{00000000-0005-0000-0000-00007DA10000}"/>
    <cellStyle name="Normal 3 4 5 4 2" xfId="43396" xr:uid="{00000000-0005-0000-0000-00007EA10000}"/>
    <cellStyle name="Normal 3 4 5 4 2 2" xfId="43397" xr:uid="{00000000-0005-0000-0000-00007FA10000}"/>
    <cellStyle name="Normal 3 4 5 4 2 3" xfId="43398" xr:uid="{00000000-0005-0000-0000-000080A10000}"/>
    <cellStyle name="Normal 3 4 5 4 2_OATT calc" xfId="43399" xr:uid="{00000000-0005-0000-0000-000081A10000}"/>
    <cellStyle name="Normal 3 4 5 4 3" xfId="43400" xr:uid="{00000000-0005-0000-0000-000082A10000}"/>
    <cellStyle name="Normal 3 4 5 4 4" xfId="43401" xr:uid="{00000000-0005-0000-0000-000083A10000}"/>
    <cellStyle name="Normal 3 4 5 4_OATT calc" xfId="43402" xr:uid="{00000000-0005-0000-0000-000084A10000}"/>
    <cellStyle name="Normal 3 4 5 5" xfId="43403" xr:uid="{00000000-0005-0000-0000-000085A10000}"/>
    <cellStyle name="Normal 3 4 5 5 2" xfId="43404" xr:uid="{00000000-0005-0000-0000-000086A10000}"/>
    <cellStyle name="Normal 3 4 5 5 3" xfId="43405" xr:uid="{00000000-0005-0000-0000-000087A10000}"/>
    <cellStyle name="Normal 3 4 5 5_OATT calc" xfId="43406" xr:uid="{00000000-0005-0000-0000-000088A10000}"/>
    <cellStyle name="Normal 3 4 5 6" xfId="43407" xr:uid="{00000000-0005-0000-0000-000089A10000}"/>
    <cellStyle name="Normal 3 4 5 7" xfId="43408" xr:uid="{00000000-0005-0000-0000-00008AA10000}"/>
    <cellStyle name="Normal 3 4 5 8" xfId="43409" xr:uid="{00000000-0005-0000-0000-00008BA10000}"/>
    <cellStyle name="Normal 3 4 5 9" xfId="43410" xr:uid="{00000000-0005-0000-0000-00008CA10000}"/>
    <cellStyle name="Normal 3 4 5_OATT calc" xfId="43411" xr:uid="{00000000-0005-0000-0000-00008DA10000}"/>
    <cellStyle name="Normal 3 4 6" xfId="4299" xr:uid="{00000000-0005-0000-0000-00008EA10000}"/>
    <cellStyle name="Normal 3 4 6 10" xfId="43412" xr:uid="{00000000-0005-0000-0000-00008FA10000}"/>
    <cellStyle name="Normal 3 4 6 11" xfId="43413" xr:uid="{00000000-0005-0000-0000-000090A10000}"/>
    <cellStyle name="Normal 3 4 6 2" xfId="43414" xr:uid="{00000000-0005-0000-0000-000091A10000}"/>
    <cellStyle name="Normal 3 4 6 2 2" xfId="43415" xr:uid="{00000000-0005-0000-0000-000092A10000}"/>
    <cellStyle name="Normal 3 4 6 2 2 2" xfId="43416" xr:uid="{00000000-0005-0000-0000-000093A10000}"/>
    <cellStyle name="Normal 3 4 6 2 2 3" xfId="43417" xr:uid="{00000000-0005-0000-0000-000094A10000}"/>
    <cellStyle name="Normal 3 4 6 2 2_OATT calc" xfId="43418" xr:uid="{00000000-0005-0000-0000-000095A10000}"/>
    <cellStyle name="Normal 3 4 6 2 3" xfId="43419" xr:uid="{00000000-0005-0000-0000-000096A10000}"/>
    <cellStyle name="Normal 3 4 6 2 4" xfId="43420" xr:uid="{00000000-0005-0000-0000-000097A10000}"/>
    <cellStyle name="Normal 3 4 6 2 5" xfId="43421" xr:uid="{00000000-0005-0000-0000-000098A10000}"/>
    <cellStyle name="Normal 3 4 6 2_OATT calc" xfId="43422" xr:uid="{00000000-0005-0000-0000-000099A10000}"/>
    <cellStyle name="Normal 3 4 6 3" xfId="43423" xr:uid="{00000000-0005-0000-0000-00009AA10000}"/>
    <cellStyle name="Normal 3 4 6 3 2" xfId="43424" xr:uid="{00000000-0005-0000-0000-00009BA10000}"/>
    <cellStyle name="Normal 3 4 6 3 2 2" xfId="43425" xr:uid="{00000000-0005-0000-0000-00009CA10000}"/>
    <cellStyle name="Normal 3 4 6 3 2 3" xfId="43426" xr:uid="{00000000-0005-0000-0000-00009DA10000}"/>
    <cellStyle name="Normal 3 4 6 3 2_OATT calc" xfId="43427" xr:uid="{00000000-0005-0000-0000-00009EA10000}"/>
    <cellStyle name="Normal 3 4 6 3 3" xfId="43428" xr:uid="{00000000-0005-0000-0000-00009FA10000}"/>
    <cellStyle name="Normal 3 4 6 3 4" xfId="43429" xr:uid="{00000000-0005-0000-0000-0000A0A10000}"/>
    <cellStyle name="Normal 3 4 6 3_OATT calc" xfId="43430" xr:uid="{00000000-0005-0000-0000-0000A1A10000}"/>
    <cellStyle name="Normal 3 4 6 4" xfId="43431" xr:uid="{00000000-0005-0000-0000-0000A2A10000}"/>
    <cellStyle name="Normal 3 4 6 4 2" xfId="43432" xr:uid="{00000000-0005-0000-0000-0000A3A10000}"/>
    <cellStyle name="Normal 3 4 6 4 3" xfId="43433" xr:uid="{00000000-0005-0000-0000-0000A4A10000}"/>
    <cellStyle name="Normal 3 4 6 4_OATT calc" xfId="43434" xr:uid="{00000000-0005-0000-0000-0000A5A10000}"/>
    <cellStyle name="Normal 3 4 6 5" xfId="43435" xr:uid="{00000000-0005-0000-0000-0000A6A10000}"/>
    <cellStyle name="Normal 3 4 6 6" xfId="43436" xr:uid="{00000000-0005-0000-0000-0000A7A10000}"/>
    <cellStyle name="Normal 3 4 6 7" xfId="43437" xr:uid="{00000000-0005-0000-0000-0000A8A10000}"/>
    <cellStyle name="Normal 3 4 6 8" xfId="43438" xr:uid="{00000000-0005-0000-0000-0000A9A10000}"/>
    <cellStyle name="Normal 3 4 6 9" xfId="43439" xr:uid="{00000000-0005-0000-0000-0000AAA10000}"/>
    <cellStyle name="Normal 3 4 6_OATT calc" xfId="43440" xr:uid="{00000000-0005-0000-0000-0000ABA10000}"/>
    <cellStyle name="Normal 3 4 7" xfId="5199" xr:uid="{00000000-0005-0000-0000-0000ACA10000}"/>
    <cellStyle name="Normal 3 4 7 2" xfId="43441" xr:uid="{00000000-0005-0000-0000-0000ADA10000}"/>
    <cellStyle name="Normal 3 4 7 2 2" xfId="43442" xr:uid="{00000000-0005-0000-0000-0000AEA10000}"/>
    <cellStyle name="Normal 3 4 7 2 3" xfId="43443" xr:uid="{00000000-0005-0000-0000-0000AFA10000}"/>
    <cellStyle name="Normal 3 4 7 2_OATT calc" xfId="43444" xr:uid="{00000000-0005-0000-0000-0000B0A10000}"/>
    <cellStyle name="Normal 3 4 7 3" xfId="43445" xr:uid="{00000000-0005-0000-0000-0000B1A10000}"/>
    <cellStyle name="Normal 3 4 7 4" xfId="43446" xr:uid="{00000000-0005-0000-0000-0000B2A10000}"/>
    <cellStyle name="Normal 3 4 7 5" xfId="43447" xr:uid="{00000000-0005-0000-0000-0000B3A10000}"/>
    <cellStyle name="Normal 3 4 7_OATT calc" xfId="43448" xr:uid="{00000000-0005-0000-0000-0000B4A10000}"/>
    <cellStyle name="Normal 3 4 8" xfId="43449" xr:uid="{00000000-0005-0000-0000-0000B5A10000}"/>
    <cellStyle name="Normal 3 4 8 2" xfId="43450" xr:uid="{00000000-0005-0000-0000-0000B6A10000}"/>
    <cellStyle name="Normal 3 4 8 2 2" xfId="43451" xr:uid="{00000000-0005-0000-0000-0000B7A10000}"/>
    <cellStyle name="Normal 3 4 8 2 3" xfId="43452" xr:uid="{00000000-0005-0000-0000-0000B8A10000}"/>
    <cellStyle name="Normal 3 4 8 2_OATT calc" xfId="43453" xr:uid="{00000000-0005-0000-0000-0000B9A10000}"/>
    <cellStyle name="Normal 3 4 8 3" xfId="43454" xr:uid="{00000000-0005-0000-0000-0000BAA10000}"/>
    <cellStyle name="Normal 3 4 8 4" xfId="43455" xr:uid="{00000000-0005-0000-0000-0000BBA10000}"/>
    <cellStyle name="Normal 3 4 8_OATT calc" xfId="43456" xr:uid="{00000000-0005-0000-0000-0000BCA10000}"/>
    <cellStyle name="Normal 3 4 9" xfId="43457" xr:uid="{00000000-0005-0000-0000-0000BDA10000}"/>
    <cellStyle name="Normal 3 4 9 2" xfId="43458" xr:uid="{00000000-0005-0000-0000-0000BEA10000}"/>
    <cellStyle name="Normal 3 4 9 2 2" xfId="43459" xr:uid="{00000000-0005-0000-0000-0000BFA10000}"/>
    <cellStyle name="Normal 3 4 9 2 3" xfId="43460" xr:uid="{00000000-0005-0000-0000-0000C0A10000}"/>
    <cellStyle name="Normal 3 4 9 2_OATT calc" xfId="43461" xr:uid="{00000000-0005-0000-0000-0000C1A10000}"/>
    <cellStyle name="Normal 3 4 9 3" xfId="43462" xr:uid="{00000000-0005-0000-0000-0000C2A10000}"/>
    <cellStyle name="Normal 3 4 9 4" xfId="43463" xr:uid="{00000000-0005-0000-0000-0000C3A10000}"/>
    <cellStyle name="Normal 3 4 9_OATT calc" xfId="43464" xr:uid="{00000000-0005-0000-0000-0000C4A10000}"/>
    <cellStyle name="Normal 3 4_OATT calc" xfId="43465" xr:uid="{00000000-0005-0000-0000-0000C5A10000}"/>
    <cellStyle name="Normal 3 5" xfId="1628" xr:uid="{00000000-0005-0000-0000-0000C6A10000}"/>
    <cellStyle name="Normal 3 5 10" xfId="43466" xr:uid="{00000000-0005-0000-0000-0000C7A10000}"/>
    <cellStyle name="Normal 3 5 11" xfId="43467" xr:uid="{00000000-0005-0000-0000-0000C8A10000}"/>
    <cellStyle name="Normal 3 5 12" xfId="43468" xr:uid="{00000000-0005-0000-0000-0000C9A10000}"/>
    <cellStyle name="Normal 3 5 13" xfId="43469" xr:uid="{00000000-0005-0000-0000-0000CAA10000}"/>
    <cellStyle name="Normal 3 5 14" xfId="43470" xr:uid="{00000000-0005-0000-0000-0000CBA10000}"/>
    <cellStyle name="Normal 3 5 15" xfId="43471" xr:uid="{00000000-0005-0000-0000-0000CCA10000}"/>
    <cellStyle name="Normal 3 5 2" xfId="1629" xr:uid="{00000000-0005-0000-0000-0000CDA10000}"/>
    <cellStyle name="Normal 3 5 2 10" xfId="43472" xr:uid="{00000000-0005-0000-0000-0000CEA10000}"/>
    <cellStyle name="Normal 3 5 2 11" xfId="43473" xr:uid="{00000000-0005-0000-0000-0000CFA10000}"/>
    <cellStyle name="Normal 3 5 2 12" xfId="43474" xr:uid="{00000000-0005-0000-0000-0000D0A10000}"/>
    <cellStyle name="Normal 3 5 2 2" xfId="3772" xr:uid="{00000000-0005-0000-0000-0000D1A10000}"/>
    <cellStyle name="Normal 3 5 2 2 10" xfId="43475" xr:uid="{00000000-0005-0000-0000-0000D2A10000}"/>
    <cellStyle name="Normal 3 5 2 2 11" xfId="43476" xr:uid="{00000000-0005-0000-0000-0000D3A10000}"/>
    <cellStyle name="Normal 3 5 2 2 2" xfId="4873" xr:uid="{00000000-0005-0000-0000-0000D4A10000}"/>
    <cellStyle name="Normal 3 5 2 2 2 10" xfId="43477" xr:uid="{00000000-0005-0000-0000-0000D5A10000}"/>
    <cellStyle name="Normal 3 5 2 2 2 11" xfId="43478" xr:uid="{00000000-0005-0000-0000-0000D6A10000}"/>
    <cellStyle name="Normal 3 5 2 2 2 2" xfId="43479" xr:uid="{00000000-0005-0000-0000-0000D7A10000}"/>
    <cellStyle name="Normal 3 5 2 2 2 2 2" xfId="43480" xr:uid="{00000000-0005-0000-0000-0000D8A10000}"/>
    <cellStyle name="Normal 3 5 2 2 2 2 2 2" xfId="43481" xr:uid="{00000000-0005-0000-0000-0000D9A10000}"/>
    <cellStyle name="Normal 3 5 2 2 2 2 2 3" xfId="43482" xr:uid="{00000000-0005-0000-0000-0000DAA10000}"/>
    <cellStyle name="Normal 3 5 2 2 2 2 2_OATT calc" xfId="43483" xr:uid="{00000000-0005-0000-0000-0000DBA10000}"/>
    <cellStyle name="Normal 3 5 2 2 2 2 3" xfId="43484" xr:uid="{00000000-0005-0000-0000-0000DCA10000}"/>
    <cellStyle name="Normal 3 5 2 2 2 2 4" xfId="43485" xr:uid="{00000000-0005-0000-0000-0000DDA10000}"/>
    <cellStyle name="Normal 3 5 2 2 2 2 5" xfId="43486" xr:uid="{00000000-0005-0000-0000-0000DEA10000}"/>
    <cellStyle name="Normal 3 5 2 2 2 2_OATT calc" xfId="43487" xr:uid="{00000000-0005-0000-0000-0000DFA10000}"/>
    <cellStyle name="Normal 3 5 2 2 2 3" xfId="43488" xr:uid="{00000000-0005-0000-0000-0000E0A10000}"/>
    <cellStyle name="Normal 3 5 2 2 2 3 2" xfId="43489" xr:uid="{00000000-0005-0000-0000-0000E1A10000}"/>
    <cellStyle name="Normal 3 5 2 2 2 3 2 2" xfId="43490" xr:uid="{00000000-0005-0000-0000-0000E2A10000}"/>
    <cellStyle name="Normal 3 5 2 2 2 3 2 3" xfId="43491" xr:uid="{00000000-0005-0000-0000-0000E3A10000}"/>
    <cellStyle name="Normal 3 5 2 2 2 3 2_OATT calc" xfId="43492" xr:uid="{00000000-0005-0000-0000-0000E4A10000}"/>
    <cellStyle name="Normal 3 5 2 2 2 3 3" xfId="43493" xr:uid="{00000000-0005-0000-0000-0000E5A10000}"/>
    <cellStyle name="Normal 3 5 2 2 2 3 4" xfId="43494" xr:uid="{00000000-0005-0000-0000-0000E6A10000}"/>
    <cellStyle name="Normal 3 5 2 2 2 3_OATT calc" xfId="43495" xr:uid="{00000000-0005-0000-0000-0000E7A10000}"/>
    <cellStyle name="Normal 3 5 2 2 2 4" xfId="43496" xr:uid="{00000000-0005-0000-0000-0000E8A10000}"/>
    <cellStyle name="Normal 3 5 2 2 2 4 2" xfId="43497" xr:uid="{00000000-0005-0000-0000-0000E9A10000}"/>
    <cellStyle name="Normal 3 5 2 2 2 4 3" xfId="43498" xr:uid="{00000000-0005-0000-0000-0000EAA10000}"/>
    <cellStyle name="Normal 3 5 2 2 2 4_OATT calc" xfId="43499" xr:uid="{00000000-0005-0000-0000-0000EBA10000}"/>
    <cellStyle name="Normal 3 5 2 2 2 5" xfId="43500" xr:uid="{00000000-0005-0000-0000-0000ECA10000}"/>
    <cellStyle name="Normal 3 5 2 2 2 6" xfId="43501" xr:uid="{00000000-0005-0000-0000-0000EDA10000}"/>
    <cellStyle name="Normal 3 5 2 2 2 7" xfId="43502" xr:uid="{00000000-0005-0000-0000-0000EEA10000}"/>
    <cellStyle name="Normal 3 5 2 2 2 8" xfId="43503" xr:uid="{00000000-0005-0000-0000-0000EFA10000}"/>
    <cellStyle name="Normal 3 5 2 2 2 9" xfId="43504" xr:uid="{00000000-0005-0000-0000-0000F0A10000}"/>
    <cellStyle name="Normal 3 5 2 2 2_OATT calc" xfId="43505" xr:uid="{00000000-0005-0000-0000-0000F1A10000}"/>
    <cellStyle name="Normal 3 5 2 2 3" xfId="5832" xr:uid="{00000000-0005-0000-0000-0000F2A10000}"/>
    <cellStyle name="Normal 3 5 2 2 3 2" xfId="43506" xr:uid="{00000000-0005-0000-0000-0000F3A10000}"/>
    <cellStyle name="Normal 3 5 2 2 3 2 2" xfId="43507" xr:uid="{00000000-0005-0000-0000-0000F4A10000}"/>
    <cellStyle name="Normal 3 5 2 2 3 2 3" xfId="43508" xr:uid="{00000000-0005-0000-0000-0000F5A10000}"/>
    <cellStyle name="Normal 3 5 2 2 3 2_OATT calc" xfId="43509" xr:uid="{00000000-0005-0000-0000-0000F6A10000}"/>
    <cellStyle name="Normal 3 5 2 2 3 3" xfId="43510" xr:uid="{00000000-0005-0000-0000-0000F7A10000}"/>
    <cellStyle name="Normal 3 5 2 2 3 4" xfId="43511" xr:uid="{00000000-0005-0000-0000-0000F8A10000}"/>
    <cellStyle name="Normal 3 5 2 2 3 5" xfId="43512" xr:uid="{00000000-0005-0000-0000-0000F9A10000}"/>
    <cellStyle name="Normal 3 5 2 2 3_OATT calc" xfId="43513" xr:uid="{00000000-0005-0000-0000-0000FAA10000}"/>
    <cellStyle name="Normal 3 5 2 2 4" xfId="43514" xr:uid="{00000000-0005-0000-0000-0000FBA10000}"/>
    <cellStyle name="Normal 3 5 2 2 4 2" xfId="43515" xr:uid="{00000000-0005-0000-0000-0000FCA10000}"/>
    <cellStyle name="Normal 3 5 2 2 4 2 2" xfId="43516" xr:uid="{00000000-0005-0000-0000-0000FDA10000}"/>
    <cellStyle name="Normal 3 5 2 2 4 2 3" xfId="43517" xr:uid="{00000000-0005-0000-0000-0000FEA10000}"/>
    <cellStyle name="Normal 3 5 2 2 4 2_OATT calc" xfId="43518" xr:uid="{00000000-0005-0000-0000-0000FFA10000}"/>
    <cellStyle name="Normal 3 5 2 2 4 3" xfId="43519" xr:uid="{00000000-0005-0000-0000-000000A20000}"/>
    <cellStyle name="Normal 3 5 2 2 4 4" xfId="43520" xr:uid="{00000000-0005-0000-0000-000001A20000}"/>
    <cellStyle name="Normal 3 5 2 2 4_OATT calc" xfId="43521" xr:uid="{00000000-0005-0000-0000-000002A20000}"/>
    <cellStyle name="Normal 3 5 2 2 5" xfId="43522" xr:uid="{00000000-0005-0000-0000-000003A20000}"/>
    <cellStyle name="Normal 3 5 2 2 5 2" xfId="43523" xr:uid="{00000000-0005-0000-0000-000004A20000}"/>
    <cellStyle name="Normal 3 5 2 2 5 3" xfId="43524" xr:uid="{00000000-0005-0000-0000-000005A20000}"/>
    <cellStyle name="Normal 3 5 2 2 5_OATT calc" xfId="43525" xr:uid="{00000000-0005-0000-0000-000006A20000}"/>
    <cellStyle name="Normal 3 5 2 2 6" xfId="43526" xr:uid="{00000000-0005-0000-0000-000007A20000}"/>
    <cellStyle name="Normal 3 5 2 2 7" xfId="43527" xr:uid="{00000000-0005-0000-0000-000008A20000}"/>
    <cellStyle name="Normal 3 5 2 2 8" xfId="43528" xr:uid="{00000000-0005-0000-0000-000009A20000}"/>
    <cellStyle name="Normal 3 5 2 2 9" xfId="43529" xr:uid="{00000000-0005-0000-0000-00000AA20000}"/>
    <cellStyle name="Normal 3 5 2 2_OATT calc" xfId="43530" xr:uid="{00000000-0005-0000-0000-00000BA20000}"/>
    <cellStyle name="Normal 3 5 2 3" xfId="4455" xr:uid="{00000000-0005-0000-0000-00000CA20000}"/>
    <cellStyle name="Normal 3 5 2 3 10" xfId="43531" xr:uid="{00000000-0005-0000-0000-00000DA20000}"/>
    <cellStyle name="Normal 3 5 2 3 11" xfId="43532" xr:uid="{00000000-0005-0000-0000-00000EA20000}"/>
    <cellStyle name="Normal 3 5 2 3 2" xfId="43533" xr:uid="{00000000-0005-0000-0000-00000FA20000}"/>
    <cellStyle name="Normal 3 5 2 3 2 2" xfId="43534" xr:uid="{00000000-0005-0000-0000-000010A20000}"/>
    <cellStyle name="Normal 3 5 2 3 2 2 2" xfId="43535" xr:uid="{00000000-0005-0000-0000-000011A20000}"/>
    <cellStyle name="Normal 3 5 2 3 2 2 3" xfId="43536" xr:uid="{00000000-0005-0000-0000-000012A20000}"/>
    <cellStyle name="Normal 3 5 2 3 2 2_OATT calc" xfId="43537" xr:uid="{00000000-0005-0000-0000-000013A20000}"/>
    <cellStyle name="Normal 3 5 2 3 2 3" xfId="43538" xr:uid="{00000000-0005-0000-0000-000014A20000}"/>
    <cellStyle name="Normal 3 5 2 3 2 4" xfId="43539" xr:uid="{00000000-0005-0000-0000-000015A20000}"/>
    <cellStyle name="Normal 3 5 2 3 2 5" xfId="43540" xr:uid="{00000000-0005-0000-0000-000016A20000}"/>
    <cellStyle name="Normal 3 5 2 3 2_OATT calc" xfId="43541" xr:uid="{00000000-0005-0000-0000-000017A20000}"/>
    <cellStyle name="Normal 3 5 2 3 3" xfId="43542" xr:uid="{00000000-0005-0000-0000-000018A20000}"/>
    <cellStyle name="Normal 3 5 2 3 3 2" xfId="43543" xr:uid="{00000000-0005-0000-0000-000019A20000}"/>
    <cellStyle name="Normal 3 5 2 3 3 2 2" xfId="43544" xr:uid="{00000000-0005-0000-0000-00001AA20000}"/>
    <cellStyle name="Normal 3 5 2 3 3 2 3" xfId="43545" xr:uid="{00000000-0005-0000-0000-00001BA20000}"/>
    <cellStyle name="Normal 3 5 2 3 3 2_OATT calc" xfId="43546" xr:uid="{00000000-0005-0000-0000-00001CA20000}"/>
    <cellStyle name="Normal 3 5 2 3 3 3" xfId="43547" xr:uid="{00000000-0005-0000-0000-00001DA20000}"/>
    <cellStyle name="Normal 3 5 2 3 3 4" xfId="43548" xr:uid="{00000000-0005-0000-0000-00001EA20000}"/>
    <cellStyle name="Normal 3 5 2 3 3_OATT calc" xfId="43549" xr:uid="{00000000-0005-0000-0000-00001FA20000}"/>
    <cellStyle name="Normal 3 5 2 3 4" xfId="43550" xr:uid="{00000000-0005-0000-0000-000020A20000}"/>
    <cellStyle name="Normal 3 5 2 3 4 2" xfId="43551" xr:uid="{00000000-0005-0000-0000-000021A20000}"/>
    <cellStyle name="Normal 3 5 2 3 4 3" xfId="43552" xr:uid="{00000000-0005-0000-0000-000022A20000}"/>
    <cellStyle name="Normal 3 5 2 3 4_OATT calc" xfId="43553" xr:uid="{00000000-0005-0000-0000-000023A20000}"/>
    <cellStyle name="Normal 3 5 2 3 5" xfId="43554" xr:uid="{00000000-0005-0000-0000-000024A20000}"/>
    <cellStyle name="Normal 3 5 2 3 6" xfId="43555" xr:uid="{00000000-0005-0000-0000-000025A20000}"/>
    <cellStyle name="Normal 3 5 2 3 7" xfId="43556" xr:uid="{00000000-0005-0000-0000-000026A20000}"/>
    <cellStyle name="Normal 3 5 2 3 8" xfId="43557" xr:uid="{00000000-0005-0000-0000-000027A20000}"/>
    <cellStyle name="Normal 3 5 2 3 9" xfId="43558" xr:uid="{00000000-0005-0000-0000-000028A20000}"/>
    <cellStyle name="Normal 3 5 2 3_OATT calc" xfId="43559" xr:uid="{00000000-0005-0000-0000-000029A20000}"/>
    <cellStyle name="Normal 3 5 2 4" xfId="5355" xr:uid="{00000000-0005-0000-0000-00002AA20000}"/>
    <cellStyle name="Normal 3 5 2 4 2" xfId="43560" xr:uid="{00000000-0005-0000-0000-00002BA20000}"/>
    <cellStyle name="Normal 3 5 2 4 2 2" xfId="43561" xr:uid="{00000000-0005-0000-0000-00002CA20000}"/>
    <cellStyle name="Normal 3 5 2 4 2 3" xfId="43562" xr:uid="{00000000-0005-0000-0000-00002DA20000}"/>
    <cellStyle name="Normal 3 5 2 4 2_OATT calc" xfId="43563" xr:uid="{00000000-0005-0000-0000-00002EA20000}"/>
    <cellStyle name="Normal 3 5 2 4 3" xfId="43564" xr:uid="{00000000-0005-0000-0000-00002FA20000}"/>
    <cellStyle name="Normal 3 5 2 4 4" xfId="43565" xr:uid="{00000000-0005-0000-0000-000030A20000}"/>
    <cellStyle name="Normal 3 5 2 4 5" xfId="43566" xr:uid="{00000000-0005-0000-0000-000031A20000}"/>
    <cellStyle name="Normal 3 5 2 4_OATT calc" xfId="43567" xr:uid="{00000000-0005-0000-0000-000032A20000}"/>
    <cellStyle name="Normal 3 5 2 5" xfId="43568" xr:uid="{00000000-0005-0000-0000-000033A20000}"/>
    <cellStyle name="Normal 3 5 2 5 2" xfId="43569" xr:uid="{00000000-0005-0000-0000-000034A20000}"/>
    <cellStyle name="Normal 3 5 2 5 2 2" xfId="43570" xr:uid="{00000000-0005-0000-0000-000035A20000}"/>
    <cellStyle name="Normal 3 5 2 5 2 3" xfId="43571" xr:uid="{00000000-0005-0000-0000-000036A20000}"/>
    <cellStyle name="Normal 3 5 2 5 2_OATT calc" xfId="43572" xr:uid="{00000000-0005-0000-0000-000037A20000}"/>
    <cellStyle name="Normal 3 5 2 5 3" xfId="43573" xr:uid="{00000000-0005-0000-0000-000038A20000}"/>
    <cellStyle name="Normal 3 5 2 5 4" xfId="43574" xr:uid="{00000000-0005-0000-0000-000039A20000}"/>
    <cellStyle name="Normal 3 5 2 5_OATT calc" xfId="43575" xr:uid="{00000000-0005-0000-0000-00003AA20000}"/>
    <cellStyle name="Normal 3 5 2 6" xfId="43576" xr:uid="{00000000-0005-0000-0000-00003BA20000}"/>
    <cellStyle name="Normal 3 5 2 6 2" xfId="43577" xr:uid="{00000000-0005-0000-0000-00003CA20000}"/>
    <cellStyle name="Normal 3 5 2 6 3" xfId="43578" xr:uid="{00000000-0005-0000-0000-00003DA20000}"/>
    <cellStyle name="Normal 3 5 2 6_OATT calc" xfId="43579" xr:uid="{00000000-0005-0000-0000-00003EA20000}"/>
    <cellStyle name="Normal 3 5 2 7" xfId="43580" xr:uid="{00000000-0005-0000-0000-00003FA20000}"/>
    <cellStyle name="Normal 3 5 2 8" xfId="43581" xr:uid="{00000000-0005-0000-0000-000040A20000}"/>
    <cellStyle name="Normal 3 5 2 9" xfId="43582" xr:uid="{00000000-0005-0000-0000-000041A20000}"/>
    <cellStyle name="Normal 3 5 2_OATT calc" xfId="43583" xr:uid="{00000000-0005-0000-0000-000042A20000}"/>
    <cellStyle name="Normal 3 5 3" xfId="3323" xr:uid="{00000000-0005-0000-0000-000043A20000}"/>
    <cellStyle name="Normal 3 5 3 10" xfId="43584" xr:uid="{00000000-0005-0000-0000-000044A20000}"/>
    <cellStyle name="Normal 3 5 3 11" xfId="43585" xr:uid="{00000000-0005-0000-0000-000045A20000}"/>
    <cellStyle name="Normal 3 5 3 12" xfId="43586" xr:uid="{00000000-0005-0000-0000-000046A20000}"/>
    <cellStyle name="Normal 3 5 3 2" xfId="3905" xr:uid="{00000000-0005-0000-0000-000047A20000}"/>
    <cellStyle name="Normal 3 5 3 2 10" xfId="43587" xr:uid="{00000000-0005-0000-0000-000048A20000}"/>
    <cellStyle name="Normal 3 5 3 2 11" xfId="43588" xr:uid="{00000000-0005-0000-0000-000049A20000}"/>
    <cellStyle name="Normal 3 5 3 2 2" xfId="5006" xr:uid="{00000000-0005-0000-0000-00004AA20000}"/>
    <cellStyle name="Normal 3 5 3 2 2 10" xfId="43589" xr:uid="{00000000-0005-0000-0000-00004BA20000}"/>
    <cellStyle name="Normal 3 5 3 2 2 11" xfId="43590" xr:uid="{00000000-0005-0000-0000-00004CA20000}"/>
    <cellStyle name="Normal 3 5 3 2 2 2" xfId="43591" xr:uid="{00000000-0005-0000-0000-00004DA20000}"/>
    <cellStyle name="Normal 3 5 3 2 2 2 2" xfId="43592" xr:uid="{00000000-0005-0000-0000-00004EA20000}"/>
    <cellStyle name="Normal 3 5 3 2 2 2 2 2" xfId="43593" xr:uid="{00000000-0005-0000-0000-00004FA20000}"/>
    <cellStyle name="Normal 3 5 3 2 2 2 2 3" xfId="43594" xr:uid="{00000000-0005-0000-0000-000050A20000}"/>
    <cellStyle name="Normal 3 5 3 2 2 2 2_OATT calc" xfId="43595" xr:uid="{00000000-0005-0000-0000-000051A20000}"/>
    <cellStyle name="Normal 3 5 3 2 2 2 3" xfId="43596" xr:uid="{00000000-0005-0000-0000-000052A20000}"/>
    <cellStyle name="Normal 3 5 3 2 2 2 4" xfId="43597" xr:uid="{00000000-0005-0000-0000-000053A20000}"/>
    <cellStyle name="Normal 3 5 3 2 2 2 5" xfId="43598" xr:uid="{00000000-0005-0000-0000-000054A20000}"/>
    <cellStyle name="Normal 3 5 3 2 2 2_OATT calc" xfId="43599" xr:uid="{00000000-0005-0000-0000-000055A20000}"/>
    <cellStyle name="Normal 3 5 3 2 2 3" xfId="43600" xr:uid="{00000000-0005-0000-0000-000056A20000}"/>
    <cellStyle name="Normal 3 5 3 2 2 3 2" xfId="43601" xr:uid="{00000000-0005-0000-0000-000057A20000}"/>
    <cellStyle name="Normal 3 5 3 2 2 3 2 2" xfId="43602" xr:uid="{00000000-0005-0000-0000-000058A20000}"/>
    <cellStyle name="Normal 3 5 3 2 2 3 2 3" xfId="43603" xr:uid="{00000000-0005-0000-0000-000059A20000}"/>
    <cellStyle name="Normal 3 5 3 2 2 3 2_OATT calc" xfId="43604" xr:uid="{00000000-0005-0000-0000-00005AA20000}"/>
    <cellStyle name="Normal 3 5 3 2 2 3 3" xfId="43605" xr:uid="{00000000-0005-0000-0000-00005BA20000}"/>
    <cellStyle name="Normal 3 5 3 2 2 3 4" xfId="43606" xr:uid="{00000000-0005-0000-0000-00005CA20000}"/>
    <cellStyle name="Normal 3 5 3 2 2 3_OATT calc" xfId="43607" xr:uid="{00000000-0005-0000-0000-00005DA20000}"/>
    <cellStyle name="Normal 3 5 3 2 2 4" xfId="43608" xr:uid="{00000000-0005-0000-0000-00005EA20000}"/>
    <cellStyle name="Normal 3 5 3 2 2 4 2" xfId="43609" xr:uid="{00000000-0005-0000-0000-00005FA20000}"/>
    <cellStyle name="Normal 3 5 3 2 2 4 3" xfId="43610" xr:uid="{00000000-0005-0000-0000-000060A20000}"/>
    <cellStyle name="Normal 3 5 3 2 2 4_OATT calc" xfId="43611" xr:uid="{00000000-0005-0000-0000-000061A20000}"/>
    <cellStyle name="Normal 3 5 3 2 2 5" xfId="43612" xr:uid="{00000000-0005-0000-0000-000062A20000}"/>
    <cellStyle name="Normal 3 5 3 2 2 6" xfId="43613" xr:uid="{00000000-0005-0000-0000-000063A20000}"/>
    <cellStyle name="Normal 3 5 3 2 2 7" xfId="43614" xr:uid="{00000000-0005-0000-0000-000064A20000}"/>
    <cellStyle name="Normal 3 5 3 2 2 8" xfId="43615" xr:uid="{00000000-0005-0000-0000-000065A20000}"/>
    <cellStyle name="Normal 3 5 3 2 2 9" xfId="43616" xr:uid="{00000000-0005-0000-0000-000066A20000}"/>
    <cellStyle name="Normal 3 5 3 2 2_OATT calc" xfId="43617" xr:uid="{00000000-0005-0000-0000-000067A20000}"/>
    <cellStyle name="Normal 3 5 3 2 3" xfId="5961" xr:uid="{00000000-0005-0000-0000-000068A20000}"/>
    <cellStyle name="Normal 3 5 3 2 3 2" xfId="43618" xr:uid="{00000000-0005-0000-0000-000069A20000}"/>
    <cellStyle name="Normal 3 5 3 2 3 2 2" xfId="43619" xr:uid="{00000000-0005-0000-0000-00006AA20000}"/>
    <cellStyle name="Normal 3 5 3 2 3 2 3" xfId="43620" xr:uid="{00000000-0005-0000-0000-00006BA20000}"/>
    <cellStyle name="Normal 3 5 3 2 3 2_OATT calc" xfId="43621" xr:uid="{00000000-0005-0000-0000-00006CA20000}"/>
    <cellStyle name="Normal 3 5 3 2 3 3" xfId="43622" xr:uid="{00000000-0005-0000-0000-00006DA20000}"/>
    <cellStyle name="Normal 3 5 3 2 3 4" xfId="43623" xr:uid="{00000000-0005-0000-0000-00006EA20000}"/>
    <cellStyle name="Normal 3 5 3 2 3 5" xfId="43624" xr:uid="{00000000-0005-0000-0000-00006FA20000}"/>
    <cellStyle name="Normal 3 5 3 2 3_OATT calc" xfId="43625" xr:uid="{00000000-0005-0000-0000-000070A20000}"/>
    <cellStyle name="Normal 3 5 3 2 4" xfId="43626" xr:uid="{00000000-0005-0000-0000-000071A20000}"/>
    <cellStyle name="Normal 3 5 3 2 4 2" xfId="43627" xr:uid="{00000000-0005-0000-0000-000072A20000}"/>
    <cellStyle name="Normal 3 5 3 2 4 2 2" xfId="43628" xr:uid="{00000000-0005-0000-0000-000073A20000}"/>
    <cellStyle name="Normal 3 5 3 2 4 2 3" xfId="43629" xr:uid="{00000000-0005-0000-0000-000074A20000}"/>
    <cellStyle name="Normal 3 5 3 2 4 2_OATT calc" xfId="43630" xr:uid="{00000000-0005-0000-0000-000075A20000}"/>
    <cellStyle name="Normal 3 5 3 2 4 3" xfId="43631" xr:uid="{00000000-0005-0000-0000-000076A20000}"/>
    <cellStyle name="Normal 3 5 3 2 4 4" xfId="43632" xr:uid="{00000000-0005-0000-0000-000077A20000}"/>
    <cellStyle name="Normal 3 5 3 2 4_OATT calc" xfId="43633" xr:uid="{00000000-0005-0000-0000-000078A20000}"/>
    <cellStyle name="Normal 3 5 3 2 5" xfId="43634" xr:uid="{00000000-0005-0000-0000-000079A20000}"/>
    <cellStyle name="Normal 3 5 3 2 5 2" xfId="43635" xr:uid="{00000000-0005-0000-0000-00007AA20000}"/>
    <cellStyle name="Normal 3 5 3 2 5 3" xfId="43636" xr:uid="{00000000-0005-0000-0000-00007BA20000}"/>
    <cellStyle name="Normal 3 5 3 2 5_OATT calc" xfId="43637" xr:uid="{00000000-0005-0000-0000-00007CA20000}"/>
    <cellStyle name="Normal 3 5 3 2 6" xfId="43638" xr:uid="{00000000-0005-0000-0000-00007DA20000}"/>
    <cellStyle name="Normal 3 5 3 2 7" xfId="43639" xr:uid="{00000000-0005-0000-0000-00007EA20000}"/>
    <cellStyle name="Normal 3 5 3 2 8" xfId="43640" xr:uid="{00000000-0005-0000-0000-00007FA20000}"/>
    <cellStyle name="Normal 3 5 3 2 9" xfId="43641" xr:uid="{00000000-0005-0000-0000-000080A20000}"/>
    <cellStyle name="Normal 3 5 3 2_OATT calc" xfId="43642" xr:uid="{00000000-0005-0000-0000-000081A20000}"/>
    <cellStyle name="Normal 3 5 3 3" xfId="4588" xr:uid="{00000000-0005-0000-0000-000082A20000}"/>
    <cellStyle name="Normal 3 5 3 3 10" xfId="43643" xr:uid="{00000000-0005-0000-0000-000083A20000}"/>
    <cellStyle name="Normal 3 5 3 3 11" xfId="43644" xr:uid="{00000000-0005-0000-0000-000084A20000}"/>
    <cellStyle name="Normal 3 5 3 3 2" xfId="43645" xr:uid="{00000000-0005-0000-0000-000085A20000}"/>
    <cellStyle name="Normal 3 5 3 3 2 2" xfId="43646" xr:uid="{00000000-0005-0000-0000-000086A20000}"/>
    <cellStyle name="Normal 3 5 3 3 2 2 2" xfId="43647" xr:uid="{00000000-0005-0000-0000-000087A20000}"/>
    <cellStyle name="Normal 3 5 3 3 2 2 3" xfId="43648" xr:uid="{00000000-0005-0000-0000-000088A20000}"/>
    <cellStyle name="Normal 3 5 3 3 2 2_OATT calc" xfId="43649" xr:uid="{00000000-0005-0000-0000-000089A20000}"/>
    <cellStyle name="Normal 3 5 3 3 2 3" xfId="43650" xr:uid="{00000000-0005-0000-0000-00008AA20000}"/>
    <cellStyle name="Normal 3 5 3 3 2 4" xfId="43651" xr:uid="{00000000-0005-0000-0000-00008BA20000}"/>
    <cellStyle name="Normal 3 5 3 3 2 5" xfId="43652" xr:uid="{00000000-0005-0000-0000-00008CA20000}"/>
    <cellStyle name="Normal 3 5 3 3 2_OATT calc" xfId="43653" xr:uid="{00000000-0005-0000-0000-00008DA20000}"/>
    <cellStyle name="Normal 3 5 3 3 3" xfId="43654" xr:uid="{00000000-0005-0000-0000-00008EA20000}"/>
    <cellStyle name="Normal 3 5 3 3 3 2" xfId="43655" xr:uid="{00000000-0005-0000-0000-00008FA20000}"/>
    <cellStyle name="Normal 3 5 3 3 3 2 2" xfId="43656" xr:uid="{00000000-0005-0000-0000-000090A20000}"/>
    <cellStyle name="Normal 3 5 3 3 3 2 3" xfId="43657" xr:uid="{00000000-0005-0000-0000-000091A20000}"/>
    <cellStyle name="Normal 3 5 3 3 3 2_OATT calc" xfId="43658" xr:uid="{00000000-0005-0000-0000-000092A20000}"/>
    <cellStyle name="Normal 3 5 3 3 3 3" xfId="43659" xr:uid="{00000000-0005-0000-0000-000093A20000}"/>
    <cellStyle name="Normal 3 5 3 3 3 4" xfId="43660" xr:uid="{00000000-0005-0000-0000-000094A20000}"/>
    <cellStyle name="Normal 3 5 3 3 3_OATT calc" xfId="43661" xr:uid="{00000000-0005-0000-0000-000095A20000}"/>
    <cellStyle name="Normal 3 5 3 3 4" xfId="43662" xr:uid="{00000000-0005-0000-0000-000096A20000}"/>
    <cellStyle name="Normal 3 5 3 3 4 2" xfId="43663" xr:uid="{00000000-0005-0000-0000-000097A20000}"/>
    <cellStyle name="Normal 3 5 3 3 4 3" xfId="43664" xr:uid="{00000000-0005-0000-0000-000098A20000}"/>
    <cellStyle name="Normal 3 5 3 3 4_OATT calc" xfId="43665" xr:uid="{00000000-0005-0000-0000-000099A20000}"/>
    <cellStyle name="Normal 3 5 3 3 5" xfId="43666" xr:uid="{00000000-0005-0000-0000-00009AA20000}"/>
    <cellStyle name="Normal 3 5 3 3 6" xfId="43667" xr:uid="{00000000-0005-0000-0000-00009BA20000}"/>
    <cellStyle name="Normal 3 5 3 3 7" xfId="43668" xr:uid="{00000000-0005-0000-0000-00009CA20000}"/>
    <cellStyle name="Normal 3 5 3 3 8" xfId="43669" xr:uid="{00000000-0005-0000-0000-00009DA20000}"/>
    <cellStyle name="Normal 3 5 3 3 9" xfId="43670" xr:uid="{00000000-0005-0000-0000-00009EA20000}"/>
    <cellStyle name="Normal 3 5 3 3_OATT calc" xfId="43671" xr:uid="{00000000-0005-0000-0000-00009FA20000}"/>
    <cellStyle name="Normal 3 5 3 4" xfId="5488" xr:uid="{00000000-0005-0000-0000-0000A0A20000}"/>
    <cellStyle name="Normal 3 5 3 4 2" xfId="43672" xr:uid="{00000000-0005-0000-0000-0000A1A20000}"/>
    <cellStyle name="Normal 3 5 3 4 2 2" xfId="43673" xr:uid="{00000000-0005-0000-0000-0000A2A20000}"/>
    <cellStyle name="Normal 3 5 3 4 2 3" xfId="43674" xr:uid="{00000000-0005-0000-0000-0000A3A20000}"/>
    <cellStyle name="Normal 3 5 3 4 2_OATT calc" xfId="43675" xr:uid="{00000000-0005-0000-0000-0000A4A20000}"/>
    <cellStyle name="Normal 3 5 3 4 3" xfId="43676" xr:uid="{00000000-0005-0000-0000-0000A5A20000}"/>
    <cellStyle name="Normal 3 5 3 4 4" xfId="43677" xr:uid="{00000000-0005-0000-0000-0000A6A20000}"/>
    <cellStyle name="Normal 3 5 3 4 5" xfId="43678" xr:uid="{00000000-0005-0000-0000-0000A7A20000}"/>
    <cellStyle name="Normal 3 5 3 4_OATT calc" xfId="43679" xr:uid="{00000000-0005-0000-0000-0000A8A20000}"/>
    <cellStyle name="Normal 3 5 3 5" xfId="43680" xr:uid="{00000000-0005-0000-0000-0000A9A20000}"/>
    <cellStyle name="Normal 3 5 3 5 2" xfId="43681" xr:uid="{00000000-0005-0000-0000-0000AAA20000}"/>
    <cellStyle name="Normal 3 5 3 5 2 2" xfId="43682" xr:uid="{00000000-0005-0000-0000-0000ABA20000}"/>
    <cellStyle name="Normal 3 5 3 5 2 3" xfId="43683" xr:uid="{00000000-0005-0000-0000-0000ACA20000}"/>
    <cellStyle name="Normal 3 5 3 5 2_OATT calc" xfId="43684" xr:uid="{00000000-0005-0000-0000-0000ADA20000}"/>
    <cellStyle name="Normal 3 5 3 5 3" xfId="43685" xr:uid="{00000000-0005-0000-0000-0000AEA20000}"/>
    <cellStyle name="Normal 3 5 3 5 4" xfId="43686" xr:uid="{00000000-0005-0000-0000-0000AFA20000}"/>
    <cellStyle name="Normal 3 5 3 5_OATT calc" xfId="43687" xr:uid="{00000000-0005-0000-0000-0000B0A20000}"/>
    <cellStyle name="Normal 3 5 3 6" xfId="43688" xr:uid="{00000000-0005-0000-0000-0000B1A20000}"/>
    <cellStyle name="Normal 3 5 3 6 2" xfId="43689" xr:uid="{00000000-0005-0000-0000-0000B2A20000}"/>
    <cellStyle name="Normal 3 5 3 6 3" xfId="43690" xr:uid="{00000000-0005-0000-0000-0000B3A20000}"/>
    <cellStyle name="Normal 3 5 3 6_OATT calc" xfId="43691" xr:uid="{00000000-0005-0000-0000-0000B4A20000}"/>
    <cellStyle name="Normal 3 5 3 7" xfId="43692" xr:uid="{00000000-0005-0000-0000-0000B5A20000}"/>
    <cellStyle name="Normal 3 5 3 8" xfId="43693" xr:uid="{00000000-0005-0000-0000-0000B6A20000}"/>
    <cellStyle name="Normal 3 5 3 9" xfId="43694" xr:uid="{00000000-0005-0000-0000-0000B7A20000}"/>
    <cellStyle name="Normal 3 5 3_OATT calc" xfId="43695" xr:uid="{00000000-0005-0000-0000-0000B8A20000}"/>
    <cellStyle name="Normal 3 5 4" xfId="3635" xr:uid="{00000000-0005-0000-0000-0000B9A20000}"/>
    <cellStyle name="Normal 3 5 4 10" xfId="43696" xr:uid="{00000000-0005-0000-0000-0000BAA20000}"/>
    <cellStyle name="Normal 3 5 4 11" xfId="43697" xr:uid="{00000000-0005-0000-0000-0000BBA20000}"/>
    <cellStyle name="Normal 3 5 4 2" xfId="4736" xr:uid="{00000000-0005-0000-0000-0000BCA20000}"/>
    <cellStyle name="Normal 3 5 4 2 10" xfId="43698" xr:uid="{00000000-0005-0000-0000-0000BDA20000}"/>
    <cellStyle name="Normal 3 5 4 2 11" xfId="43699" xr:uid="{00000000-0005-0000-0000-0000BEA20000}"/>
    <cellStyle name="Normal 3 5 4 2 2" xfId="43700" xr:uid="{00000000-0005-0000-0000-0000BFA20000}"/>
    <cellStyle name="Normal 3 5 4 2 2 2" xfId="43701" xr:uid="{00000000-0005-0000-0000-0000C0A20000}"/>
    <cellStyle name="Normal 3 5 4 2 2 2 2" xfId="43702" xr:uid="{00000000-0005-0000-0000-0000C1A20000}"/>
    <cellStyle name="Normal 3 5 4 2 2 2 3" xfId="43703" xr:uid="{00000000-0005-0000-0000-0000C2A20000}"/>
    <cellStyle name="Normal 3 5 4 2 2 2_OATT calc" xfId="43704" xr:uid="{00000000-0005-0000-0000-0000C3A20000}"/>
    <cellStyle name="Normal 3 5 4 2 2 3" xfId="43705" xr:uid="{00000000-0005-0000-0000-0000C4A20000}"/>
    <cellStyle name="Normal 3 5 4 2 2 4" xfId="43706" xr:uid="{00000000-0005-0000-0000-0000C5A20000}"/>
    <cellStyle name="Normal 3 5 4 2 2 5" xfId="43707" xr:uid="{00000000-0005-0000-0000-0000C6A20000}"/>
    <cellStyle name="Normal 3 5 4 2 2_OATT calc" xfId="43708" xr:uid="{00000000-0005-0000-0000-0000C7A20000}"/>
    <cellStyle name="Normal 3 5 4 2 3" xfId="43709" xr:uid="{00000000-0005-0000-0000-0000C8A20000}"/>
    <cellStyle name="Normal 3 5 4 2 3 2" xfId="43710" xr:uid="{00000000-0005-0000-0000-0000C9A20000}"/>
    <cellStyle name="Normal 3 5 4 2 3 2 2" xfId="43711" xr:uid="{00000000-0005-0000-0000-0000CAA20000}"/>
    <cellStyle name="Normal 3 5 4 2 3 2 3" xfId="43712" xr:uid="{00000000-0005-0000-0000-0000CBA20000}"/>
    <cellStyle name="Normal 3 5 4 2 3 2_OATT calc" xfId="43713" xr:uid="{00000000-0005-0000-0000-0000CCA20000}"/>
    <cellStyle name="Normal 3 5 4 2 3 3" xfId="43714" xr:uid="{00000000-0005-0000-0000-0000CDA20000}"/>
    <cellStyle name="Normal 3 5 4 2 3 4" xfId="43715" xr:uid="{00000000-0005-0000-0000-0000CEA20000}"/>
    <cellStyle name="Normal 3 5 4 2 3_OATT calc" xfId="43716" xr:uid="{00000000-0005-0000-0000-0000CFA20000}"/>
    <cellStyle name="Normal 3 5 4 2 4" xfId="43717" xr:uid="{00000000-0005-0000-0000-0000D0A20000}"/>
    <cellStyle name="Normal 3 5 4 2 4 2" xfId="43718" xr:uid="{00000000-0005-0000-0000-0000D1A20000}"/>
    <cellStyle name="Normal 3 5 4 2 4 3" xfId="43719" xr:uid="{00000000-0005-0000-0000-0000D2A20000}"/>
    <cellStyle name="Normal 3 5 4 2 4_OATT calc" xfId="43720" xr:uid="{00000000-0005-0000-0000-0000D3A20000}"/>
    <cellStyle name="Normal 3 5 4 2 5" xfId="43721" xr:uid="{00000000-0005-0000-0000-0000D4A20000}"/>
    <cellStyle name="Normal 3 5 4 2 6" xfId="43722" xr:uid="{00000000-0005-0000-0000-0000D5A20000}"/>
    <cellStyle name="Normal 3 5 4 2 7" xfId="43723" xr:uid="{00000000-0005-0000-0000-0000D6A20000}"/>
    <cellStyle name="Normal 3 5 4 2 8" xfId="43724" xr:uid="{00000000-0005-0000-0000-0000D7A20000}"/>
    <cellStyle name="Normal 3 5 4 2 9" xfId="43725" xr:uid="{00000000-0005-0000-0000-0000D8A20000}"/>
    <cellStyle name="Normal 3 5 4 2_OATT calc" xfId="43726" xr:uid="{00000000-0005-0000-0000-0000D9A20000}"/>
    <cellStyle name="Normal 3 5 4 3" xfId="5697" xr:uid="{00000000-0005-0000-0000-0000DAA20000}"/>
    <cellStyle name="Normal 3 5 4 3 2" xfId="43727" xr:uid="{00000000-0005-0000-0000-0000DBA20000}"/>
    <cellStyle name="Normal 3 5 4 3 2 2" xfId="43728" xr:uid="{00000000-0005-0000-0000-0000DCA20000}"/>
    <cellStyle name="Normal 3 5 4 3 2 3" xfId="43729" xr:uid="{00000000-0005-0000-0000-0000DDA20000}"/>
    <cellStyle name="Normal 3 5 4 3 2_OATT calc" xfId="43730" xr:uid="{00000000-0005-0000-0000-0000DEA20000}"/>
    <cellStyle name="Normal 3 5 4 3 3" xfId="43731" xr:uid="{00000000-0005-0000-0000-0000DFA20000}"/>
    <cellStyle name="Normal 3 5 4 3 4" xfId="43732" xr:uid="{00000000-0005-0000-0000-0000E0A20000}"/>
    <cellStyle name="Normal 3 5 4 3 5" xfId="43733" xr:uid="{00000000-0005-0000-0000-0000E1A20000}"/>
    <cellStyle name="Normal 3 5 4 3_OATT calc" xfId="43734" xr:uid="{00000000-0005-0000-0000-0000E2A20000}"/>
    <cellStyle name="Normal 3 5 4 4" xfId="43735" xr:uid="{00000000-0005-0000-0000-0000E3A20000}"/>
    <cellStyle name="Normal 3 5 4 4 2" xfId="43736" xr:uid="{00000000-0005-0000-0000-0000E4A20000}"/>
    <cellStyle name="Normal 3 5 4 4 2 2" xfId="43737" xr:uid="{00000000-0005-0000-0000-0000E5A20000}"/>
    <cellStyle name="Normal 3 5 4 4 2 3" xfId="43738" xr:uid="{00000000-0005-0000-0000-0000E6A20000}"/>
    <cellStyle name="Normal 3 5 4 4 2_OATT calc" xfId="43739" xr:uid="{00000000-0005-0000-0000-0000E7A20000}"/>
    <cellStyle name="Normal 3 5 4 4 3" xfId="43740" xr:uid="{00000000-0005-0000-0000-0000E8A20000}"/>
    <cellStyle name="Normal 3 5 4 4 4" xfId="43741" xr:uid="{00000000-0005-0000-0000-0000E9A20000}"/>
    <cellStyle name="Normal 3 5 4 4_OATT calc" xfId="43742" xr:uid="{00000000-0005-0000-0000-0000EAA20000}"/>
    <cellStyle name="Normal 3 5 4 5" xfId="43743" xr:uid="{00000000-0005-0000-0000-0000EBA20000}"/>
    <cellStyle name="Normal 3 5 4 5 2" xfId="43744" xr:uid="{00000000-0005-0000-0000-0000ECA20000}"/>
    <cellStyle name="Normal 3 5 4 5 3" xfId="43745" xr:uid="{00000000-0005-0000-0000-0000EDA20000}"/>
    <cellStyle name="Normal 3 5 4 5_OATT calc" xfId="43746" xr:uid="{00000000-0005-0000-0000-0000EEA20000}"/>
    <cellStyle name="Normal 3 5 4 6" xfId="43747" xr:uid="{00000000-0005-0000-0000-0000EFA20000}"/>
    <cellStyle name="Normal 3 5 4 7" xfId="43748" xr:uid="{00000000-0005-0000-0000-0000F0A20000}"/>
    <cellStyle name="Normal 3 5 4 8" xfId="43749" xr:uid="{00000000-0005-0000-0000-0000F1A20000}"/>
    <cellStyle name="Normal 3 5 4 9" xfId="43750" xr:uid="{00000000-0005-0000-0000-0000F2A20000}"/>
    <cellStyle name="Normal 3 5 4_OATT calc" xfId="43751" xr:uid="{00000000-0005-0000-0000-0000F3A20000}"/>
    <cellStyle name="Normal 3 5 5" xfId="4318" xr:uid="{00000000-0005-0000-0000-0000F4A20000}"/>
    <cellStyle name="Normal 3 5 5 10" xfId="43752" xr:uid="{00000000-0005-0000-0000-0000F5A20000}"/>
    <cellStyle name="Normal 3 5 5 11" xfId="43753" xr:uid="{00000000-0005-0000-0000-0000F6A20000}"/>
    <cellStyle name="Normal 3 5 5 2" xfId="43754" xr:uid="{00000000-0005-0000-0000-0000F7A20000}"/>
    <cellStyle name="Normal 3 5 5 2 2" xfId="43755" xr:uid="{00000000-0005-0000-0000-0000F8A20000}"/>
    <cellStyle name="Normal 3 5 5 2 2 2" xfId="43756" xr:uid="{00000000-0005-0000-0000-0000F9A20000}"/>
    <cellStyle name="Normal 3 5 5 2 2 3" xfId="43757" xr:uid="{00000000-0005-0000-0000-0000FAA20000}"/>
    <cellStyle name="Normal 3 5 5 2 2_OATT calc" xfId="43758" xr:uid="{00000000-0005-0000-0000-0000FBA20000}"/>
    <cellStyle name="Normal 3 5 5 2 3" xfId="43759" xr:uid="{00000000-0005-0000-0000-0000FCA20000}"/>
    <cellStyle name="Normal 3 5 5 2 4" xfId="43760" xr:uid="{00000000-0005-0000-0000-0000FDA20000}"/>
    <cellStyle name="Normal 3 5 5 2 5" xfId="43761" xr:uid="{00000000-0005-0000-0000-0000FEA20000}"/>
    <cellStyle name="Normal 3 5 5 2_OATT calc" xfId="43762" xr:uid="{00000000-0005-0000-0000-0000FFA20000}"/>
    <cellStyle name="Normal 3 5 5 3" xfId="43763" xr:uid="{00000000-0005-0000-0000-000000A30000}"/>
    <cellStyle name="Normal 3 5 5 3 2" xfId="43764" xr:uid="{00000000-0005-0000-0000-000001A30000}"/>
    <cellStyle name="Normal 3 5 5 3 2 2" xfId="43765" xr:uid="{00000000-0005-0000-0000-000002A30000}"/>
    <cellStyle name="Normal 3 5 5 3 2 3" xfId="43766" xr:uid="{00000000-0005-0000-0000-000003A30000}"/>
    <cellStyle name="Normal 3 5 5 3 2_OATT calc" xfId="43767" xr:uid="{00000000-0005-0000-0000-000004A30000}"/>
    <cellStyle name="Normal 3 5 5 3 3" xfId="43768" xr:uid="{00000000-0005-0000-0000-000005A30000}"/>
    <cellStyle name="Normal 3 5 5 3 4" xfId="43769" xr:uid="{00000000-0005-0000-0000-000006A30000}"/>
    <cellStyle name="Normal 3 5 5 3_OATT calc" xfId="43770" xr:uid="{00000000-0005-0000-0000-000007A30000}"/>
    <cellStyle name="Normal 3 5 5 4" xfId="43771" xr:uid="{00000000-0005-0000-0000-000008A30000}"/>
    <cellStyle name="Normal 3 5 5 4 2" xfId="43772" xr:uid="{00000000-0005-0000-0000-000009A30000}"/>
    <cellStyle name="Normal 3 5 5 4 3" xfId="43773" xr:uid="{00000000-0005-0000-0000-00000AA30000}"/>
    <cellStyle name="Normal 3 5 5 4_OATT calc" xfId="43774" xr:uid="{00000000-0005-0000-0000-00000BA30000}"/>
    <cellStyle name="Normal 3 5 5 5" xfId="43775" xr:uid="{00000000-0005-0000-0000-00000CA30000}"/>
    <cellStyle name="Normal 3 5 5 6" xfId="43776" xr:uid="{00000000-0005-0000-0000-00000DA30000}"/>
    <cellStyle name="Normal 3 5 5 7" xfId="43777" xr:uid="{00000000-0005-0000-0000-00000EA30000}"/>
    <cellStyle name="Normal 3 5 5 8" xfId="43778" xr:uid="{00000000-0005-0000-0000-00000FA30000}"/>
    <cellStyle name="Normal 3 5 5 9" xfId="43779" xr:uid="{00000000-0005-0000-0000-000010A30000}"/>
    <cellStyle name="Normal 3 5 5_OATT calc" xfId="43780" xr:uid="{00000000-0005-0000-0000-000011A30000}"/>
    <cellStyle name="Normal 3 5 6" xfId="5218" xr:uid="{00000000-0005-0000-0000-000012A30000}"/>
    <cellStyle name="Normal 3 5 6 2" xfId="43781" xr:uid="{00000000-0005-0000-0000-000013A30000}"/>
    <cellStyle name="Normal 3 5 6 2 2" xfId="43782" xr:uid="{00000000-0005-0000-0000-000014A30000}"/>
    <cellStyle name="Normal 3 5 6 2 3" xfId="43783" xr:uid="{00000000-0005-0000-0000-000015A30000}"/>
    <cellStyle name="Normal 3 5 6 2_OATT calc" xfId="43784" xr:uid="{00000000-0005-0000-0000-000016A30000}"/>
    <cellStyle name="Normal 3 5 6 3" xfId="43785" xr:uid="{00000000-0005-0000-0000-000017A30000}"/>
    <cellStyle name="Normal 3 5 6 4" xfId="43786" xr:uid="{00000000-0005-0000-0000-000018A30000}"/>
    <cellStyle name="Normal 3 5 6 5" xfId="43787" xr:uid="{00000000-0005-0000-0000-000019A30000}"/>
    <cellStyle name="Normal 3 5 6_OATT calc" xfId="43788" xr:uid="{00000000-0005-0000-0000-00001AA30000}"/>
    <cellStyle name="Normal 3 5 7" xfId="43789" xr:uid="{00000000-0005-0000-0000-00001BA30000}"/>
    <cellStyle name="Normal 3 5 7 2" xfId="43790" xr:uid="{00000000-0005-0000-0000-00001CA30000}"/>
    <cellStyle name="Normal 3 5 7 2 2" xfId="43791" xr:uid="{00000000-0005-0000-0000-00001DA30000}"/>
    <cellStyle name="Normal 3 5 7 2 3" xfId="43792" xr:uid="{00000000-0005-0000-0000-00001EA30000}"/>
    <cellStyle name="Normal 3 5 7 2_OATT calc" xfId="43793" xr:uid="{00000000-0005-0000-0000-00001FA30000}"/>
    <cellStyle name="Normal 3 5 7 3" xfId="43794" xr:uid="{00000000-0005-0000-0000-000020A30000}"/>
    <cellStyle name="Normal 3 5 7 4" xfId="43795" xr:uid="{00000000-0005-0000-0000-000021A30000}"/>
    <cellStyle name="Normal 3 5 7_OATT calc" xfId="43796" xr:uid="{00000000-0005-0000-0000-000022A30000}"/>
    <cellStyle name="Normal 3 5 8" xfId="43797" xr:uid="{00000000-0005-0000-0000-000023A30000}"/>
    <cellStyle name="Normal 3 5 8 2" xfId="43798" xr:uid="{00000000-0005-0000-0000-000024A30000}"/>
    <cellStyle name="Normal 3 5 8 2 2" xfId="43799" xr:uid="{00000000-0005-0000-0000-000025A30000}"/>
    <cellStyle name="Normal 3 5 8 2 3" xfId="43800" xr:uid="{00000000-0005-0000-0000-000026A30000}"/>
    <cellStyle name="Normal 3 5 8 2_OATT calc" xfId="43801" xr:uid="{00000000-0005-0000-0000-000027A30000}"/>
    <cellStyle name="Normal 3 5 8 3" xfId="43802" xr:uid="{00000000-0005-0000-0000-000028A30000}"/>
    <cellStyle name="Normal 3 5 8 4" xfId="43803" xr:uid="{00000000-0005-0000-0000-000029A30000}"/>
    <cellStyle name="Normal 3 5 8_OATT calc" xfId="43804" xr:uid="{00000000-0005-0000-0000-00002AA30000}"/>
    <cellStyle name="Normal 3 5 9" xfId="43805" xr:uid="{00000000-0005-0000-0000-00002BA30000}"/>
    <cellStyle name="Normal 3 5 9 2" xfId="43806" xr:uid="{00000000-0005-0000-0000-00002CA30000}"/>
    <cellStyle name="Normal 3 5 9 3" xfId="43807" xr:uid="{00000000-0005-0000-0000-00002DA30000}"/>
    <cellStyle name="Normal 3 5 9_OATT calc" xfId="43808" xr:uid="{00000000-0005-0000-0000-00002EA30000}"/>
    <cellStyle name="Normal 3 5_OATT calc" xfId="43809" xr:uid="{00000000-0005-0000-0000-00002FA30000}"/>
    <cellStyle name="Normal 3 6" xfId="1630" xr:uid="{00000000-0005-0000-0000-000030A30000}"/>
    <cellStyle name="Normal 3 6 10" xfId="43810" xr:uid="{00000000-0005-0000-0000-000031A30000}"/>
    <cellStyle name="Normal 3 6 11" xfId="43811" xr:uid="{00000000-0005-0000-0000-000032A30000}"/>
    <cellStyle name="Normal 3 6 12" xfId="43812" xr:uid="{00000000-0005-0000-0000-000033A30000}"/>
    <cellStyle name="Normal 3 6 2" xfId="3684" xr:uid="{00000000-0005-0000-0000-000034A30000}"/>
    <cellStyle name="Normal 3 6 2 10" xfId="43813" xr:uid="{00000000-0005-0000-0000-000035A30000}"/>
    <cellStyle name="Normal 3 6 2 11" xfId="43814" xr:uid="{00000000-0005-0000-0000-000036A30000}"/>
    <cellStyle name="Normal 3 6 2 2" xfId="4784" xr:uid="{00000000-0005-0000-0000-000037A30000}"/>
    <cellStyle name="Normal 3 6 2 2 10" xfId="43815" xr:uid="{00000000-0005-0000-0000-000038A30000}"/>
    <cellStyle name="Normal 3 6 2 2 11" xfId="43816" xr:uid="{00000000-0005-0000-0000-000039A30000}"/>
    <cellStyle name="Normal 3 6 2 2 2" xfId="43817" xr:uid="{00000000-0005-0000-0000-00003AA30000}"/>
    <cellStyle name="Normal 3 6 2 2 2 2" xfId="43818" xr:uid="{00000000-0005-0000-0000-00003BA30000}"/>
    <cellStyle name="Normal 3 6 2 2 2 2 2" xfId="43819" xr:uid="{00000000-0005-0000-0000-00003CA30000}"/>
    <cellStyle name="Normal 3 6 2 2 2 2 3" xfId="43820" xr:uid="{00000000-0005-0000-0000-00003DA30000}"/>
    <cellStyle name="Normal 3 6 2 2 2 2_OATT calc" xfId="43821" xr:uid="{00000000-0005-0000-0000-00003EA30000}"/>
    <cellStyle name="Normal 3 6 2 2 2 3" xfId="43822" xr:uid="{00000000-0005-0000-0000-00003FA30000}"/>
    <cellStyle name="Normal 3 6 2 2 2 4" xfId="43823" xr:uid="{00000000-0005-0000-0000-000040A30000}"/>
    <cellStyle name="Normal 3 6 2 2 2 5" xfId="43824" xr:uid="{00000000-0005-0000-0000-000041A30000}"/>
    <cellStyle name="Normal 3 6 2 2 2_OATT calc" xfId="43825" xr:uid="{00000000-0005-0000-0000-000042A30000}"/>
    <cellStyle name="Normal 3 6 2 2 3" xfId="43826" xr:uid="{00000000-0005-0000-0000-000043A30000}"/>
    <cellStyle name="Normal 3 6 2 2 3 2" xfId="43827" xr:uid="{00000000-0005-0000-0000-000044A30000}"/>
    <cellStyle name="Normal 3 6 2 2 3 2 2" xfId="43828" xr:uid="{00000000-0005-0000-0000-000045A30000}"/>
    <cellStyle name="Normal 3 6 2 2 3 2 3" xfId="43829" xr:uid="{00000000-0005-0000-0000-000046A30000}"/>
    <cellStyle name="Normal 3 6 2 2 3 2_OATT calc" xfId="43830" xr:uid="{00000000-0005-0000-0000-000047A30000}"/>
    <cellStyle name="Normal 3 6 2 2 3 3" xfId="43831" xr:uid="{00000000-0005-0000-0000-000048A30000}"/>
    <cellStyle name="Normal 3 6 2 2 3 4" xfId="43832" xr:uid="{00000000-0005-0000-0000-000049A30000}"/>
    <cellStyle name="Normal 3 6 2 2 3_OATT calc" xfId="43833" xr:uid="{00000000-0005-0000-0000-00004AA30000}"/>
    <cellStyle name="Normal 3 6 2 2 4" xfId="43834" xr:uid="{00000000-0005-0000-0000-00004BA30000}"/>
    <cellStyle name="Normal 3 6 2 2 4 2" xfId="43835" xr:uid="{00000000-0005-0000-0000-00004CA30000}"/>
    <cellStyle name="Normal 3 6 2 2 4 3" xfId="43836" xr:uid="{00000000-0005-0000-0000-00004DA30000}"/>
    <cellStyle name="Normal 3 6 2 2 4_OATT calc" xfId="43837" xr:uid="{00000000-0005-0000-0000-00004EA30000}"/>
    <cellStyle name="Normal 3 6 2 2 5" xfId="43838" xr:uid="{00000000-0005-0000-0000-00004FA30000}"/>
    <cellStyle name="Normal 3 6 2 2 6" xfId="43839" xr:uid="{00000000-0005-0000-0000-000050A30000}"/>
    <cellStyle name="Normal 3 6 2 2 7" xfId="43840" xr:uid="{00000000-0005-0000-0000-000051A30000}"/>
    <cellStyle name="Normal 3 6 2 2 8" xfId="43841" xr:uid="{00000000-0005-0000-0000-000052A30000}"/>
    <cellStyle name="Normal 3 6 2 2 9" xfId="43842" xr:uid="{00000000-0005-0000-0000-000053A30000}"/>
    <cellStyle name="Normal 3 6 2 2_OATT calc" xfId="43843" xr:uid="{00000000-0005-0000-0000-000054A30000}"/>
    <cellStyle name="Normal 3 6 2 3" xfId="5744" xr:uid="{00000000-0005-0000-0000-000055A30000}"/>
    <cellStyle name="Normal 3 6 2 3 2" xfId="43844" xr:uid="{00000000-0005-0000-0000-000056A30000}"/>
    <cellStyle name="Normal 3 6 2 3 2 2" xfId="43845" xr:uid="{00000000-0005-0000-0000-000057A30000}"/>
    <cellStyle name="Normal 3 6 2 3 2 3" xfId="43846" xr:uid="{00000000-0005-0000-0000-000058A30000}"/>
    <cellStyle name="Normal 3 6 2 3 2_OATT calc" xfId="43847" xr:uid="{00000000-0005-0000-0000-000059A30000}"/>
    <cellStyle name="Normal 3 6 2 3 3" xfId="43848" xr:uid="{00000000-0005-0000-0000-00005AA30000}"/>
    <cellStyle name="Normal 3 6 2 3 4" xfId="43849" xr:uid="{00000000-0005-0000-0000-00005BA30000}"/>
    <cellStyle name="Normal 3 6 2 3 5" xfId="43850" xr:uid="{00000000-0005-0000-0000-00005CA30000}"/>
    <cellStyle name="Normal 3 6 2 3_OATT calc" xfId="43851" xr:uid="{00000000-0005-0000-0000-00005DA30000}"/>
    <cellStyle name="Normal 3 6 2 4" xfId="43852" xr:uid="{00000000-0005-0000-0000-00005EA30000}"/>
    <cellStyle name="Normal 3 6 2 4 2" xfId="43853" xr:uid="{00000000-0005-0000-0000-00005FA30000}"/>
    <cellStyle name="Normal 3 6 2 4 2 2" xfId="43854" xr:uid="{00000000-0005-0000-0000-000060A30000}"/>
    <cellStyle name="Normal 3 6 2 4 2 3" xfId="43855" xr:uid="{00000000-0005-0000-0000-000061A30000}"/>
    <cellStyle name="Normal 3 6 2 4 2_OATT calc" xfId="43856" xr:uid="{00000000-0005-0000-0000-000062A30000}"/>
    <cellStyle name="Normal 3 6 2 4 3" xfId="43857" xr:uid="{00000000-0005-0000-0000-000063A30000}"/>
    <cellStyle name="Normal 3 6 2 4 4" xfId="43858" xr:uid="{00000000-0005-0000-0000-000064A30000}"/>
    <cellStyle name="Normal 3 6 2 4_OATT calc" xfId="43859" xr:uid="{00000000-0005-0000-0000-000065A30000}"/>
    <cellStyle name="Normal 3 6 2 5" xfId="43860" xr:uid="{00000000-0005-0000-0000-000066A30000}"/>
    <cellStyle name="Normal 3 6 2 5 2" xfId="43861" xr:uid="{00000000-0005-0000-0000-000067A30000}"/>
    <cellStyle name="Normal 3 6 2 5 3" xfId="43862" xr:uid="{00000000-0005-0000-0000-000068A30000}"/>
    <cellStyle name="Normal 3 6 2 5_OATT calc" xfId="43863" xr:uid="{00000000-0005-0000-0000-000069A30000}"/>
    <cellStyle name="Normal 3 6 2 6" xfId="43864" xr:uid="{00000000-0005-0000-0000-00006AA30000}"/>
    <cellStyle name="Normal 3 6 2 7" xfId="43865" xr:uid="{00000000-0005-0000-0000-00006BA30000}"/>
    <cellStyle name="Normal 3 6 2 8" xfId="43866" xr:uid="{00000000-0005-0000-0000-00006CA30000}"/>
    <cellStyle name="Normal 3 6 2 9" xfId="43867" xr:uid="{00000000-0005-0000-0000-00006DA30000}"/>
    <cellStyle name="Normal 3 6 2_OATT calc" xfId="43868" xr:uid="{00000000-0005-0000-0000-00006EA30000}"/>
    <cellStyle name="Normal 3 6 3" xfId="4366" xr:uid="{00000000-0005-0000-0000-00006FA30000}"/>
    <cellStyle name="Normal 3 6 3 10" xfId="43869" xr:uid="{00000000-0005-0000-0000-000070A30000}"/>
    <cellStyle name="Normal 3 6 3 11" xfId="43870" xr:uid="{00000000-0005-0000-0000-000071A30000}"/>
    <cellStyle name="Normal 3 6 3 2" xfId="43871" xr:uid="{00000000-0005-0000-0000-000072A30000}"/>
    <cellStyle name="Normal 3 6 3 2 2" xfId="43872" xr:uid="{00000000-0005-0000-0000-000073A30000}"/>
    <cellStyle name="Normal 3 6 3 2 2 2" xfId="43873" xr:uid="{00000000-0005-0000-0000-000074A30000}"/>
    <cellStyle name="Normal 3 6 3 2 2 3" xfId="43874" xr:uid="{00000000-0005-0000-0000-000075A30000}"/>
    <cellStyle name="Normal 3 6 3 2 2_OATT calc" xfId="43875" xr:uid="{00000000-0005-0000-0000-000076A30000}"/>
    <cellStyle name="Normal 3 6 3 2 3" xfId="43876" xr:uid="{00000000-0005-0000-0000-000077A30000}"/>
    <cellStyle name="Normal 3 6 3 2 4" xfId="43877" xr:uid="{00000000-0005-0000-0000-000078A30000}"/>
    <cellStyle name="Normal 3 6 3 2 5" xfId="43878" xr:uid="{00000000-0005-0000-0000-000079A30000}"/>
    <cellStyle name="Normal 3 6 3 2_OATT calc" xfId="43879" xr:uid="{00000000-0005-0000-0000-00007AA30000}"/>
    <cellStyle name="Normal 3 6 3 3" xfId="43880" xr:uid="{00000000-0005-0000-0000-00007BA30000}"/>
    <cellStyle name="Normal 3 6 3 3 2" xfId="43881" xr:uid="{00000000-0005-0000-0000-00007CA30000}"/>
    <cellStyle name="Normal 3 6 3 3 2 2" xfId="43882" xr:uid="{00000000-0005-0000-0000-00007DA30000}"/>
    <cellStyle name="Normal 3 6 3 3 2 3" xfId="43883" xr:uid="{00000000-0005-0000-0000-00007EA30000}"/>
    <cellStyle name="Normal 3 6 3 3 2_OATT calc" xfId="43884" xr:uid="{00000000-0005-0000-0000-00007FA30000}"/>
    <cellStyle name="Normal 3 6 3 3 3" xfId="43885" xr:uid="{00000000-0005-0000-0000-000080A30000}"/>
    <cellStyle name="Normal 3 6 3 3 4" xfId="43886" xr:uid="{00000000-0005-0000-0000-000081A30000}"/>
    <cellStyle name="Normal 3 6 3 3_OATT calc" xfId="43887" xr:uid="{00000000-0005-0000-0000-000082A30000}"/>
    <cellStyle name="Normal 3 6 3 4" xfId="43888" xr:uid="{00000000-0005-0000-0000-000083A30000}"/>
    <cellStyle name="Normal 3 6 3 4 2" xfId="43889" xr:uid="{00000000-0005-0000-0000-000084A30000}"/>
    <cellStyle name="Normal 3 6 3 4 3" xfId="43890" xr:uid="{00000000-0005-0000-0000-000085A30000}"/>
    <cellStyle name="Normal 3 6 3 4_OATT calc" xfId="43891" xr:uid="{00000000-0005-0000-0000-000086A30000}"/>
    <cellStyle name="Normal 3 6 3 5" xfId="43892" xr:uid="{00000000-0005-0000-0000-000087A30000}"/>
    <cellStyle name="Normal 3 6 3 6" xfId="43893" xr:uid="{00000000-0005-0000-0000-000088A30000}"/>
    <cellStyle name="Normal 3 6 3 7" xfId="43894" xr:uid="{00000000-0005-0000-0000-000089A30000}"/>
    <cellStyle name="Normal 3 6 3 8" xfId="43895" xr:uid="{00000000-0005-0000-0000-00008AA30000}"/>
    <cellStyle name="Normal 3 6 3 9" xfId="43896" xr:uid="{00000000-0005-0000-0000-00008BA30000}"/>
    <cellStyle name="Normal 3 6 3_OATT calc" xfId="43897" xr:uid="{00000000-0005-0000-0000-00008CA30000}"/>
    <cellStyle name="Normal 3 6 4" xfId="5257" xr:uid="{00000000-0005-0000-0000-00008DA30000}"/>
    <cellStyle name="Normal 3 6 4 2" xfId="43898" xr:uid="{00000000-0005-0000-0000-00008EA30000}"/>
    <cellStyle name="Normal 3 6 4 2 2" xfId="43899" xr:uid="{00000000-0005-0000-0000-00008FA30000}"/>
    <cellStyle name="Normal 3 6 4 2 3" xfId="43900" xr:uid="{00000000-0005-0000-0000-000090A30000}"/>
    <cellStyle name="Normal 3 6 4 2_OATT calc" xfId="43901" xr:uid="{00000000-0005-0000-0000-000091A30000}"/>
    <cellStyle name="Normal 3 6 4 3" xfId="43902" xr:uid="{00000000-0005-0000-0000-000092A30000}"/>
    <cellStyle name="Normal 3 6 4 4" xfId="43903" xr:uid="{00000000-0005-0000-0000-000093A30000}"/>
    <cellStyle name="Normal 3 6 4 5" xfId="43904" xr:uid="{00000000-0005-0000-0000-000094A30000}"/>
    <cellStyle name="Normal 3 6 4_OATT calc" xfId="43905" xr:uid="{00000000-0005-0000-0000-000095A30000}"/>
    <cellStyle name="Normal 3 6 5" xfId="43906" xr:uid="{00000000-0005-0000-0000-000096A30000}"/>
    <cellStyle name="Normal 3 6 5 2" xfId="43907" xr:uid="{00000000-0005-0000-0000-000097A30000}"/>
    <cellStyle name="Normal 3 6 5 2 2" xfId="43908" xr:uid="{00000000-0005-0000-0000-000098A30000}"/>
    <cellStyle name="Normal 3 6 5 2 3" xfId="43909" xr:uid="{00000000-0005-0000-0000-000099A30000}"/>
    <cellStyle name="Normal 3 6 5 2_OATT calc" xfId="43910" xr:uid="{00000000-0005-0000-0000-00009AA30000}"/>
    <cellStyle name="Normal 3 6 5 3" xfId="43911" xr:uid="{00000000-0005-0000-0000-00009BA30000}"/>
    <cellStyle name="Normal 3 6 5 4" xfId="43912" xr:uid="{00000000-0005-0000-0000-00009CA30000}"/>
    <cellStyle name="Normal 3 6 5_OATT calc" xfId="43913" xr:uid="{00000000-0005-0000-0000-00009DA30000}"/>
    <cellStyle name="Normal 3 6 6" xfId="43914" xr:uid="{00000000-0005-0000-0000-00009EA30000}"/>
    <cellStyle name="Normal 3 6 6 2" xfId="43915" xr:uid="{00000000-0005-0000-0000-00009FA30000}"/>
    <cellStyle name="Normal 3 6 6 3" xfId="43916" xr:uid="{00000000-0005-0000-0000-0000A0A30000}"/>
    <cellStyle name="Normal 3 6 6_OATT calc" xfId="43917" xr:uid="{00000000-0005-0000-0000-0000A1A30000}"/>
    <cellStyle name="Normal 3 6 7" xfId="43918" xr:uid="{00000000-0005-0000-0000-0000A2A30000}"/>
    <cellStyle name="Normal 3 6 8" xfId="43919" xr:uid="{00000000-0005-0000-0000-0000A3A30000}"/>
    <cellStyle name="Normal 3 6 9" xfId="43920" xr:uid="{00000000-0005-0000-0000-0000A4A30000}"/>
    <cellStyle name="Normal 3 6_OATT calc" xfId="43921" xr:uid="{00000000-0005-0000-0000-0000A5A30000}"/>
    <cellStyle name="Normal 3 7" xfId="1631" xr:uid="{00000000-0005-0000-0000-0000A6A30000}"/>
    <cellStyle name="Normal 3 7 10" xfId="43922" xr:uid="{00000000-0005-0000-0000-0000A7A30000}"/>
    <cellStyle name="Normal 3 7 11" xfId="43923" xr:uid="{00000000-0005-0000-0000-0000A8A30000}"/>
    <cellStyle name="Normal 3 7 12" xfId="43924" xr:uid="{00000000-0005-0000-0000-0000A9A30000}"/>
    <cellStyle name="Normal 3 7 2" xfId="3850" xr:uid="{00000000-0005-0000-0000-0000AAA30000}"/>
    <cellStyle name="Normal 3 7 2 10" xfId="43925" xr:uid="{00000000-0005-0000-0000-0000ABA30000}"/>
    <cellStyle name="Normal 3 7 2 11" xfId="43926" xr:uid="{00000000-0005-0000-0000-0000ACA30000}"/>
    <cellStyle name="Normal 3 7 2 2" xfId="4950" xr:uid="{00000000-0005-0000-0000-0000ADA30000}"/>
    <cellStyle name="Normal 3 7 2 2 10" xfId="43927" xr:uid="{00000000-0005-0000-0000-0000AEA30000}"/>
    <cellStyle name="Normal 3 7 2 2 11" xfId="43928" xr:uid="{00000000-0005-0000-0000-0000AFA30000}"/>
    <cellStyle name="Normal 3 7 2 2 2" xfId="43929" xr:uid="{00000000-0005-0000-0000-0000B0A30000}"/>
    <cellStyle name="Normal 3 7 2 2 2 2" xfId="43930" xr:uid="{00000000-0005-0000-0000-0000B1A30000}"/>
    <cellStyle name="Normal 3 7 2 2 2 2 2" xfId="43931" xr:uid="{00000000-0005-0000-0000-0000B2A30000}"/>
    <cellStyle name="Normal 3 7 2 2 2 2 3" xfId="43932" xr:uid="{00000000-0005-0000-0000-0000B3A30000}"/>
    <cellStyle name="Normal 3 7 2 2 2 2_OATT calc" xfId="43933" xr:uid="{00000000-0005-0000-0000-0000B4A30000}"/>
    <cellStyle name="Normal 3 7 2 2 2 3" xfId="43934" xr:uid="{00000000-0005-0000-0000-0000B5A30000}"/>
    <cellStyle name="Normal 3 7 2 2 2 4" xfId="43935" xr:uid="{00000000-0005-0000-0000-0000B6A30000}"/>
    <cellStyle name="Normal 3 7 2 2 2 5" xfId="43936" xr:uid="{00000000-0005-0000-0000-0000B7A30000}"/>
    <cellStyle name="Normal 3 7 2 2 2_OATT calc" xfId="43937" xr:uid="{00000000-0005-0000-0000-0000B8A30000}"/>
    <cellStyle name="Normal 3 7 2 2 3" xfId="43938" xr:uid="{00000000-0005-0000-0000-0000B9A30000}"/>
    <cellStyle name="Normal 3 7 2 2 3 2" xfId="43939" xr:uid="{00000000-0005-0000-0000-0000BAA30000}"/>
    <cellStyle name="Normal 3 7 2 2 3 2 2" xfId="43940" xr:uid="{00000000-0005-0000-0000-0000BBA30000}"/>
    <cellStyle name="Normal 3 7 2 2 3 2 3" xfId="43941" xr:uid="{00000000-0005-0000-0000-0000BCA30000}"/>
    <cellStyle name="Normal 3 7 2 2 3 2_OATT calc" xfId="43942" xr:uid="{00000000-0005-0000-0000-0000BDA30000}"/>
    <cellStyle name="Normal 3 7 2 2 3 3" xfId="43943" xr:uid="{00000000-0005-0000-0000-0000BEA30000}"/>
    <cellStyle name="Normal 3 7 2 2 3 4" xfId="43944" xr:uid="{00000000-0005-0000-0000-0000BFA30000}"/>
    <cellStyle name="Normal 3 7 2 2 3_OATT calc" xfId="43945" xr:uid="{00000000-0005-0000-0000-0000C0A30000}"/>
    <cellStyle name="Normal 3 7 2 2 4" xfId="43946" xr:uid="{00000000-0005-0000-0000-0000C1A30000}"/>
    <cellStyle name="Normal 3 7 2 2 4 2" xfId="43947" xr:uid="{00000000-0005-0000-0000-0000C2A30000}"/>
    <cellStyle name="Normal 3 7 2 2 4 3" xfId="43948" xr:uid="{00000000-0005-0000-0000-0000C3A30000}"/>
    <cellStyle name="Normal 3 7 2 2 4_OATT calc" xfId="43949" xr:uid="{00000000-0005-0000-0000-0000C4A30000}"/>
    <cellStyle name="Normal 3 7 2 2 5" xfId="43950" xr:uid="{00000000-0005-0000-0000-0000C5A30000}"/>
    <cellStyle name="Normal 3 7 2 2 6" xfId="43951" xr:uid="{00000000-0005-0000-0000-0000C6A30000}"/>
    <cellStyle name="Normal 3 7 2 2 7" xfId="43952" xr:uid="{00000000-0005-0000-0000-0000C7A30000}"/>
    <cellStyle name="Normal 3 7 2 2 8" xfId="43953" xr:uid="{00000000-0005-0000-0000-0000C8A30000}"/>
    <cellStyle name="Normal 3 7 2 2 9" xfId="43954" xr:uid="{00000000-0005-0000-0000-0000C9A30000}"/>
    <cellStyle name="Normal 3 7 2 2_OATT calc" xfId="43955" xr:uid="{00000000-0005-0000-0000-0000CAA30000}"/>
    <cellStyle name="Normal 3 7 2 3" xfId="5906" xr:uid="{00000000-0005-0000-0000-0000CBA30000}"/>
    <cellStyle name="Normal 3 7 2 3 2" xfId="43956" xr:uid="{00000000-0005-0000-0000-0000CCA30000}"/>
    <cellStyle name="Normal 3 7 2 3 2 2" xfId="43957" xr:uid="{00000000-0005-0000-0000-0000CDA30000}"/>
    <cellStyle name="Normal 3 7 2 3 2 3" xfId="43958" xr:uid="{00000000-0005-0000-0000-0000CEA30000}"/>
    <cellStyle name="Normal 3 7 2 3 2_OATT calc" xfId="43959" xr:uid="{00000000-0005-0000-0000-0000CFA30000}"/>
    <cellStyle name="Normal 3 7 2 3 3" xfId="43960" xr:uid="{00000000-0005-0000-0000-0000D0A30000}"/>
    <cellStyle name="Normal 3 7 2 3 4" xfId="43961" xr:uid="{00000000-0005-0000-0000-0000D1A30000}"/>
    <cellStyle name="Normal 3 7 2 3 5" xfId="43962" xr:uid="{00000000-0005-0000-0000-0000D2A30000}"/>
    <cellStyle name="Normal 3 7 2 3_OATT calc" xfId="43963" xr:uid="{00000000-0005-0000-0000-0000D3A30000}"/>
    <cellStyle name="Normal 3 7 2 4" xfId="43964" xr:uid="{00000000-0005-0000-0000-0000D4A30000}"/>
    <cellStyle name="Normal 3 7 2 4 2" xfId="43965" xr:uid="{00000000-0005-0000-0000-0000D5A30000}"/>
    <cellStyle name="Normal 3 7 2 4 2 2" xfId="43966" xr:uid="{00000000-0005-0000-0000-0000D6A30000}"/>
    <cellStyle name="Normal 3 7 2 4 2 3" xfId="43967" xr:uid="{00000000-0005-0000-0000-0000D7A30000}"/>
    <cellStyle name="Normal 3 7 2 4 2_OATT calc" xfId="43968" xr:uid="{00000000-0005-0000-0000-0000D8A30000}"/>
    <cellStyle name="Normal 3 7 2 4 3" xfId="43969" xr:uid="{00000000-0005-0000-0000-0000D9A30000}"/>
    <cellStyle name="Normal 3 7 2 4 4" xfId="43970" xr:uid="{00000000-0005-0000-0000-0000DAA30000}"/>
    <cellStyle name="Normal 3 7 2 4_OATT calc" xfId="43971" xr:uid="{00000000-0005-0000-0000-0000DBA30000}"/>
    <cellStyle name="Normal 3 7 2 5" xfId="43972" xr:uid="{00000000-0005-0000-0000-0000DCA30000}"/>
    <cellStyle name="Normal 3 7 2 5 2" xfId="43973" xr:uid="{00000000-0005-0000-0000-0000DDA30000}"/>
    <cellStyle name="Normal 3 7 2 5 3" xfId="43974" xr:uid="{00000000-0005-0000-0000-0000DEA30000}"/>
    <cellStyle name="Normal 3 7 2 5_OATT calc" xfId="43975" xr:uid="{00000000-0005-0000-0000-0000DFA30000}"/>
    <cellStyle name="Normal 3 7 2 6" xfId="43976" xr:uid="{00000000-0005-0000-0000-0000E0A30000}"/>
    <cellStyle name="Normal 3 7 2 7" xfId="43977" xr:uid="{00000000-0005-0000-0000-0000E1A30000}"/>
    <cellStyle name="Normal 3 7 2 8" xfId="43978" xr:uid="{00000000-0005-0000-0000-0000E2A30000}"/>
    <cellStyle name="Normal 3 7 2 9" xfId="43979" xr:uid="{00000000-0005-0000-0000-0000E3A30000}"/>
    <cellStyle name="Normal 3 7 2_OATT calc" xfId="43980" xr:uid="{00000000-0005-0000-0000-0000E4A30000}"/>
    <cellStyle name="Normal 3 7 3" xfId="4532" xr:uid="{00000000-0005-0000-0000-0000E5A30000}"/>
    <cellStyle name="Normal 3 7 3 10" xfId="43981" xr:uid="{00000000-0005-0000-0000-0000E6A30000}"/>
    <cellStyle name="Normal 3 7 3 11" xfId="43982" xr:uid="{00000000-0005-0000-0000-0000E7A30000}"/>
    <cellStyle name="Normal 3 7 3 2" xfId="43983" xr:uid="{00000000-0005-0000-0000-0000E8A30000}"/>
    <cellStyle name="Normal 3 7 3 2 2" xfId="43984" xr:uid="{00000000-0005-0000-0000-0000E9A30000}"/>
    <cellStyle name="Normal 3 7 3 2 2 2" xfId="43985" xr:uid="{00000000-0005-0000-0000-0000EAA30000}"/>
    <cellStyle name="Normal 3 7 3 2 2 3" xfId="43986" xr:uid="{00000000-0005-0000-0000-0000EBA30000}"/>
    <cellStyle name="Normal 3 7 3 2 2_OATT calc" xfId="43987" xr:uid="{00000000-0005-0000-0000-0000ECA30000}"/>
    <cellStyle name="Normal 3 7 3 2 3" xfId="43988" xr:uid="{00000000-0005-0000-0000-0000EDA30000}"/>
    <cellStyle name="Normal 3 7 3 2 4" xfId="43989" xr:uid="{00000000-0005-0000-0000-0000EEA30000}"/>
    <cellStyle name="Normal 3 7 3 2 5" xfId="43990" xr:uid="{00000000-0005-0000-0000-0000EFA30000}"/>
    <cellStyle name="Normal 3 7 3 2_OATT calc" xfId="43991" xr:uid="{00000000-0005-0000-0000-0000F0A30000}"/>
    <cellStyle name="Normal 3 7 3 3" xfId="43992" xr:uid="{00000000-0005-0000-0000-0000F1A30000}"/>
    <cellStyle name="Normal 3 7 3 3 2" xfId="43993" xr:uid="{00000000-0005-0000-0000-0000F2A30000}"/>
    <cellStyle name="Normal 3 7 3 3 2 2" xfId="43994" xr:uid="{00000000-0005-0000-0000-0000F3A30000}"/>
    <cellStyle name="Normal 3 7 3 3 2 3" xfId="43995" xr:uid="{00000000-0005-0000-0000-0000F4A30000}"/>
    <cellStyle name="Normal 3 7 3 3 2_OATT calc" xfId="43996" xr:uid="{00000000-0005-0000-0000-0000F5A30000}"/>
    <cellStyle name="Normal 3 7 3 3 3" xfId="43997" xr:uid="{00000000-0005-0000-0000-0000F6A30000}"/>
    <cellStyle name="Normal 3 7 3 3 4" xfId="43998" xr:uid="{00000000-0005-0000-0000-0000F7A30000}"/>
    <cellStyle name="Normal 3 7 3 3_OATT calc" xfId="43999" xr:uid="{00000000-0005-0000-0000-0000F8A30000}"/>
    <cellStyle name="Normal 3 7 3 4" xfId="44000" xr:uid="{00000000-0005-0000-0000-0000F9A30000}"/>
    <cellStyle name="Normal 3 7 3 4 2" xfId="44001" xr:uid="{00000000-0005-0000-0000-0000FAA30000}"/>
    <cellStyle name="Normal 3 7 3 4 3" xfId="44002" xr:uid="{00000000-0005-0000-0000-0000FBA30000}"/>
    <cellStyle name="Normal 3 7 3 4_OATT calc" xfId="44003" xr:uid="{00000000-0005-0000-0000-0000FCA30000}"/>
    <cellStyle name="Normal 3 7 3 5" xfId="44004" xr:uid="{00000000-0005-0000-0000-0000FDA30000}"/>
    <cellStyle name="Normal 3 7 3 6" xfId="44005" xr:uid="{00000000-0005-0000-0000-0000FEA30000}"/>
    <cellStyle name="Normal 3 7 3 7" xfId="44006" xr:uid="{00000000-0005-0000-0000-0000FFA30000}"/>
    <cellStyle name="Normal 3 7 3 8" xfId="44007" xr:uid="{00000000-0005-0000-0000-000000A40000}"/>
    <cellStyle name="Normal 3 7 3 9" xfId="44008" xr:uid="{00000000-0005-0000-0000-000001A40000}"/>
    <cellStyle name="Normal 3 7 3_OATT calc" xfId="44009" xr:uid="{00000000-0005-0000-0000-000002A40000}"/>
    <cellStyle name="Normal 3 7 4" xfId="5432" xr:uid="{00000000-0005-0000-0000-000003A40000}"/>
    <cellStyle name="Normal 3 7 4 2" xfId="44010" xr:uid="{00000000-0005-0000-0000-000004A40000}"/>
    <cellStyle name="Normal 3 7 4 2 2" xfId="44011" xr:uid="{00000000-0005-0000-0000-000005A40000}"/>
    <cellStyle name="Normal 3 7 4 2 3" xfId="44012" xr:uid="{00000000-0005-0000-0000-000006A40000}"/>
    <cellStyle name="Normal 3 7 4 2_OATT calc" xfId="44013" xr:uid="{00000000-0005-0000-0000-000007A40000}"/>
    <cellStyle name="Normal 3 7 4 3" xfId="44014" xr:uid="{00000000-0005-0000-0000-000008A40000}"/>
    <cellStyle name="Normal 3 7 4 4" xfId="44015" xr:uid="{00000000-0005-0000-0000-000009A40000}"/>
    <cellStyle name="Normal 3 7 4 5" xfId="44016" xr:uid="{00000000-0005-0000-0000-00000AA40000}"/>
    <cellStyle name="Normal 3 7 4_OATT calc" xfId="44017" xr:uid="{00000000-0005-0000-0000-00000BA40000}"/>
    <cellStyle name="Normal 3 7 5" xfId="3268" xr:uid="{00000000-0005-0000-0000-00000CA40000}"/>
    <cellStyle name="Normal 3 7 5 2" xfId="44018" xr:uid="{00000000-0005-0000-0000-00000DA40000}"/>
    <cellStyle name="Normal 3 7 5 2 2" xfId="44019" xr:uid="{00000000-0005-0000-0000-00000EA40000}"/>
    <cellStyle name="Normal 3 7 5 2 3" xfId="44020" xr:uid="{00000000-0005-0000-0000-00000FA40000}"/>
    <cellStyle name="Normal 3 7 5 2_OATT calc" xfId="44021" xr:uid="{00000000-0005-0000-0000-000010A40000}"/>
    <cellStyle name="Normal 3 7 5 3" xfId="44022" xr:uid="{00000000-0005-0000-0000-000011A40000}"/>
    <cellStyle name="Normal 3 7 5 4" xfId="44023" xr:uid="{00000000-0005-0000-0000-000012A40000}"/>
    <cellStyle name="Normal 3 7 5_OATT calc" xfId="44024" xr:uid="{00000000-0005-0000-0000-000013A40000}"/>
    <cellStyle name="Normal 3 7 6" xfId="44025" xr:uid="{00000000-0005-0000-0000-000014A40000}"/>
    <cellStyle name="Normal 3 7 6 2" xfId="44026" xr:uid="{00000000-0005-0000-0000-000015A40000}"/>
    <cellStyle name="Normal 3 7 6 3" xfId="44027" xr:uid="{00000000-0005-0000-0000-000016A40000}"/>
    <cellStyle name="Normal 3 7 6_OATT calc" xfId="44028" xr:uid="{00000000-0005-0000-0000-000017A40000}"/>
    <cellStyle name="Normal 3 7 7" xfId="44029" xr:uid="{00000000-0005-0000-0000-000018A40000}"/>
    <cellStyle name="Normal 3 7 8" xfId="44030" xr:uid="{00000000-0005-0000-0000-000019A40000}"/>
    <cellStyle name="Normal 3 7 9" xfId="44031" xr:uid="{00000000-0005-0000-0000-00001AA40000}"/>
    <cellStyle name="Normal 3 7_OATT calc" xfId="44032" xr:uid="{00000000-0005-0000-0000-00001BA40000}"/>
    <cellStyle name="Normal 3 8" xfId="1632" xr:uid="{00000000-0005-0000-0000-00001CA40000}"/>
    <cellStyle name="Normal 3 8 2" xfId="4120" xr:uid="{00000000-0005-0000-0000-00001DA40000}"/>
    <cellStyle name="Normal 3 8 3" xfId="5599" xr:uid="{00000000-0005-0000-0000-00001EA40000}"/>
    <cellStyle name="Normal 3 8 4" xfId="3481" xr:uid="{00000000-0005-0000-0000-00001FA40000}"/>
    <cellStyle name="Normal 3 9" xfId="1633" xr:uid="{00000000-0005-0000-0000-000020A40000}"/>
    <cellStyle name="Normal 3 9 2" xfId="4125" xr:uid="{00000000-0005-0000-0000-000021A40000}"/>
    <cellStyle name="Normal 3 9 2 2" xfId="44033" xr:uid="{00000000-0005-0000-0000-000022A40000}"/>
    <cellStyle name="Normal 3 9 3" xfId="5624" xr:uid="{00000000-0005-0000-0000-000023A40000}"/>
    <cellStyle name="Normal 3 9 3 2" xfId="44034" xr:uid="{00000000-0005-0000-0000-000024A40000}"/>
    <cellStyle name="Normal 3 9 4" xfId="3553" xr:uid="{00000000-0005-0000-0000-000025A40000}"/>
    <cellStyle name="Normal 3_Accumulated Depreciation" xfId="1634" xr:uid="{00000000-0005-0000-0000-000026A40000}"/>
    <cellStyle name="Normal 30" xfId="44035" xr:uid="{00000000-0005-0000-0000-000027A40000}"/>
    <cellStyle name="Normal 31" xfId="44036" xr:uid="{00000000-0005-0000-0000-000028A40000}"/>
    <cellStyle name="Normal 32" xfId="44037" xr:uid="{00000000-0005-0000-0000-000029A40000}"/>
    <cellStyle name="Normal 4" xfId="1635" xr:uid="{00000000-0005-0000-0000-00002AA40000}"/>
    <cellStyle name="Normal 4 2" xfId="1636" xr:uid="{00000000-0005-0000-0000-00002BA40000}"/>
    <cellStyle name="Normal 4 2 2" xfId="1637" xr:uid="{00000000-0005-0000-0000-00002CA40000}"/>
    <cellStyle name="Normal 4 2 2 2" xfId="4146" xr:uid="{00000000-0005-0000-0000-00002DA40000}"/>
    <cellStyle name="Normal 4 2 2 3" xfId="5610" xr:uid="{00000000-0005-0000-0000-00002EA40000}"/>
    <cellStyle name="Normal 4 2 2 3 2" xfId="44038" xr:uid="{00000000-0005-0000-0000-00002FA40000}"/>
    <cellStyle name="Normal 4 2 2 4" xfId="3524" xr:uid="{00000000-0005-0000-0000-000030A40000}"/>
    <cellStyle name="Normal 4 2 3" xfId="1638" xr:uid="{00000000-0005-0000-0000-000031A40000}"/>
    <cellStyle name="Normal 4 2 3 2" xfId="4112" xr:uid="{00000000-0005-0000-0000-000032A40000}"/>
    <cellStyle name="Normal 4 2 4" xfId="1639" xr:uid="{00000000-0005-0000-0000-000033A40000}"/>
    <cellStyle name="Normal 4 2_OATT calc" xfId="44039" xr:uid="{00000000-0005-0000-0000-000034A40000}"/>
    <cellStyle name="Normal 4 3" xfId="1640" xr:uid="{00000000-0005-0000-0000-000035A40000}"/>
    <cellStyle name="Normal 4 3 2" xfId="4060" xr:uid="{00000000-0005-0000-0000-000036A40000}"/>
    <cellStyle name="Normal 4 3 3" xfId="5606" xr:uid="{00000000-0005-0000-0000-000037A40000}"/>
    <cellStyle name="Normal 4 3 3 2" xfId="44040" xr:uid="{00000000-0005-0000-0000-000038A40000}"/>
    <cellStyle name="Normal 4 3 4" xfId="3497" xr:uid="{00000000-0005-0000-0000-000039A40000}"/>
    <cellStyle name="Normal 4 3_OATT calc" xfId="44041" xr:uid="{00000000-0005-0000-0000-00003AA40000}"/>
    <cellStyle name="Normal 4 4" xfId="1641" xr:uid="{00000000-0005-0000-0000-00003BA40000}"/>
    <cellStyle name="Normal 4 4 2" xfId="5068" xr:uid="{00000000-0005-0000-0000-00003CA40000}"/>
    <cellStyle name="Normal 4 5" xfId="1642" xr:uid="{00000000-0005-0000-0000-00003DA40000}"/>
    <cellStyle name="Normal 4 5 2" xfId="4217" xr:uid="{00000000-0005-0000-0000-00003EA40000}"/>
    <cellStyle name="Normal 4 6" xfId="44042" xr:uid="{00000000-0005-0000-0000-00003FA40000}"/>
    <cellStyle name="Normal 4_OATT calc" xfId="44043" xr:uid="{00000000-0005-0000-0000-000040A40000}"/>
    <cellStyle name="Normal 5" xfId="1643" xr:uid="{00000000-0005-0000-0000-000041A40000}"/>
    <cellStyle name="Normal 5 10" xfId="4253" xr:uid="{00000000-0005-0000-0000-000042A40000}"/>
    <cellStyle name="Normal 5 10 10" xfId="44044" xr:uid="{00000000-0005-0000-0000-000043A40000}"/>
    <cellStyle name="Normal 5 10 11" xfId="44045" xr:uid="{00000000-0005-0000-0000-000044A40000}"/>
    <cellStyle name="Normal 5 10 2" xfId="44046" xr:uid="{00000000-0005-0000-0000-000045A40000}"/>
    <cellStyle name="Normal 5 10 2 2" xfId="44047" xr:uid="{00000000-0005-0000-0000-000046A40000}"/>
    <cellStyle name="Normal 5 10 2 2 2" xfId="44048" xr:uid="{00000000-0005-0000-0000-000047A40000}"/>
    <cellStyle name="Normal 5 10 2 2 3" xfId="44049" xr:uid="{00000000-0005-0000-0000-000048A40000}"/>
    <cellStyle name="Normal 5 10 2 2_OATT calc" xfId="44050" xr:uid="{00000000-0005-0000-0000-000049A40000}"/>
    <cellStyle name="Normal 5 10 2 3" xfId="44051" xr:uid="{00000000-0005-0000-0000-00004AA40000}"/>
    <cellStyle name="Normal 5 10 2 4" xfId="44052" xr:uid="{00000000-0005-0000-0000-00004BA40000}"/>
    <cellStyle name="Normal 5 10 2 5" xfId="44053" xr:uid="{00000000-0005-0000-0000-00004CA40000}"/>
    <cellStyle name="Normal 5 10 2_OATT calc" xfId="44054" xr:uid="{00000000-0005-0000-0000-00004DA40000}"/>
    <cellStyle name="Normal 5 10 3" xfId="44055" xr:uid="{00000000-0005-0000-0000-00004EA40000}"/>
    <cellStyle name="Normal 5 10 3 2" xfId="44056" xr:uid="{00000000-0005-0000-0000-00004FA40000}"/>
    <cellStyle name="Normal 5 10 3 2 2" xfId="44057" xr:uid="{00000000-0005-0000-0000-000050A40000}"/>
    <cellStyle name="Normal 5 10 3 2 3" xfId="44058" xr:uid="{00000000-0005-0000-0000-000051A40000}"/>
    <cellStyle name="Normal 5 10 3 2_OATT calc" xfId="44059" xr:uid="{00000000-0005-0000-0000-000052A40000}"/>
    <cellStyle name="Normal 5 10 3 3" xfId="44060" xr:uid="{00000000-0005-0000-0000-000053A40000}"/>
    <cellStyle name="Normal 5 10 3 4" xfId="44061" xr:uid="{00000000-0005-0000-0000-000054A40000}"/>
    <cellStyle name="Normal 5 10 3_OATT calc" xfId="44062" xr:uid="{00000000-0005-0000-0000-000055A40000}"/>
    <cellStyle name="Normal 5 10 4" xfId="44063" xr:uid="{00000000-0005-0000-0000-000056A40000}"/>
    <cellStyle name="Normal 5 10 4 2" xfId="44064" xr:uid="{00000000-0005-0000-0000-000057A40000}"/>
    <cellStyle name="Normal 5 10 4 3" xfId="44065" xr:uid="{00000000-0005-0000-0000-000058A40000}"/>
    <cellStyle name="Normal 5 10 4_OATT calc" xfId="44066" xr:uid="{00000000-0005-0000-0000-000059A40000}"/>
    <cellStyle name="Normal 5 10 5" xfId="44067" xr:uid="{00000000-0005-0000-0000-00005AA40000}"/>
    <cellStyle name="Normal 5 10 6" xfId="44068" xr:uid="{00000000-0005-0000-0000-00005BA40000}"/>
    <cellStyle name="Normal 5 10 7" xfId="44069" xr:uid="{00000000-0005-0000-0000-00005CA40000}"/>
    <cellStyle name="Normal 5 10 8" xfId="44070" xr:uid="{00000000-0005-0000-0000-00005DA40000}"/>
    <cellStyle name="Normal 5 10 9" xfId="44071" xr:uid="{00000000-0005-0000-0000-00005EA40000}"/>
    <cellStyle name="Normal 5 10_OATT calc" xfId="44072" xr:uid="{00000000-0005-0000-0000-00005FA40000}"/>
    <cellStyle name="Normal 5 11" xfId="5150" xr:uid="{00000000-0005-0000-0000-000060A40000}"/>
    <cellStyle name="Normal 5 11 2" xfId="44073" xr:uid="{00000000-0005-0000-0000-000061A40000}"/>
    <cellStyle name="Normal 5 11 2 2" xfId="44074" xr:uid="{00000000-0005-0000-0000-000062A40000}"/>
    <cellStyle name="Normal 5 11 2 3" xfId="44075" xr:uid="{00000000-0005-0000-0000-000063A40000}"/>
    <cellStyle name="Normal 5 11 2_OATT calc" xfId="44076" xr:uid="{00000000-0005-0000-0000-000064A40000}"/>
    <cellStyle name="Normal 5 11 3" xfId="44077" xr:uid="{00000000-0005-0000-0000-000065A40000}"/>
    <cellStyle name="Normal 5 11 4" xfId="44078" xr:uid="{00000000-0005-0000-0000-000066A40000}"/>
    <cellStyle name="Normal 5 11 5" xfId="44079" xr:uid="{00000000-0005-0000-0000-000067A40000}"/>
    <cellStyle name="Normal 5 11_OATT calc" xfId="44080" xr:uid="{00000000-0005-0000-0000-000068A40000}"/>
    <cellStyle name="Normal 5 12" xfId="2948" xr:uid="{00000000-0005-0000-0000-000069A40000}"/>
    <cellStyle name="Normal 5 12 2" xfId="44081" xr:uid="{00000000-0005-0000-0000-00006AA40000}"/>
    <cellStyle name="Normal 5 12 2 2" xfId="44082" xr:uid="{00000000-0005-0000-0000-00006BA40000}"/>
    <cellStyle name="Normal 5 12 2 3" xfId="44083" xr:uid="{00000000-0005-0000-0000-00006CA40000}"/>
    <cellStyle name="Normal 5 12 2_OATT calc" xfId="44084" xr:uid="{00000000-0005-0000-0000-00006DA40000}"/>
    <cellStyle name="Normal 5 12 3" xfId="44085" xr:uid="{00000000-0005-0000-0000-00006EA40000}"/>
    <cellStyle name="Normal 5 12 4" xfId="44086" xr:uid="{00000000-0005-0000-0000-00006FA40000}"/>
    <cellStyle name="Normal 5 12_OATT calc" xfId="44087" xr:uid="{00000000-0005-0000-0000-000070A40000}"/>
    <cellStyle name="Normal 5 13" xfId="44088" xr:uid="{00000000-0005-0000-0000-000071A40000}"/>
    <cellStyle name="Normal 5 13 2" xfId="44089" xr:uid="{00000000-0005-0000-0000-000072A40000}"/>
    <cellStyle name="Normal 5 13 2 2" xfId="44090" xr:uid="{00000000-0005-0000-0000-000073A40000}"/>
    <cellStyle name="Normal 5 13 2 3" xfId="44091" xr:uid="{00000000-0005-0000-0000-000074A40000}"/>
    <cellStyle name="Normal 5 13 2_OATT calc" xfId="44092" xr:uid="{00000000-0005-0000-0000-000075A40000}"/>
    <cellStyle name="Normal 5 13 3" xfId="44093" xr:uid="{00000000-0005-0000-0000-000076A40000}"/>
    <cellStyle name="Normal 5 13 4" xfId="44094" xr:uid="{00000000-0005-0000-0000-000077A40000}"/>
    <cellStyle name="Normal 5 13_OATT calc" xfId="44095" xr:uid="{00000000-0005-0000-0000-000078A40000}"/>
    <cellStyle name="Normal 5 14" xfId="44096" xr:uid="{00000000-0005-0000-0000-000079A40000}"/>
    <cellStyle name="Normal 5 15" xfId="44097" xr:uid="{00000000-0005-0000-0000-00007AA40000}"/>
    <cellStyle name="Normal 5 16" xfId="44098" xr:uid="{00000000-0005-0000-0000-00007BA40000}"/>
    <cellStyle name="Normal 5 17" xfId="44099" xr:uid="{00000000-0005-0000-0000-00007CA40000}"/>
    <cellStyle name="Normal 5 18" xfId="44100" xr:uid="{00000000-0005-0000-0000-00007DA40000}"/>
    <cellStyle name="Normal 5 19" xfId="44101" xr:uid="{00000000-0005-0000-0000-00007EA40000}"/>
    <cellStyle name="Normal 5 2" xfId="1644" xr:uid="{00000000-0005-0000-0000-00007FA40000}"/>
    <cellStyle name="Normal 5 2 10" xfId="44102" xr:uid="{00000000-0005-0000-0000-000080A40000}"/>
    <cellStyle name="Normal 5 2 10 2" xfId="44103" xr:uid="{00000000-0005-0000-0000-000081A40000}"/>
    <cellStyle name="Normal 5 2 10 3" xfId="44104" xr:uid="{00000000-0005-0000-0000-000082A40000}"/>
    <cellStyle name="Normal 5 2 10_OATT calc" xfId="44105" xr:uid="{00000000-0005-0000-0000-000083A40000}"/>
    <cellStyle name="Normal 5 2 11" xfId="44106" xr:uid="{00000000-0005-0000-0000-000084A40000}"/>
    <cellStyle name="Normal 5 2 12" xfId="44107" xr:uid="{00000000-0005-0000-0000-000085A40000}"/>
    <cellStyle name="Normal 5 2 13" xfId="44108" xr:uid="{00000000-0005-0000-0000-000086A40000}"/>
    <cellStyle name="Normal 5 2 14" xfId="44109" xr:uid="{00000000-0005-0000-0000-000087A40000}"/>
    <cellStyle name="Normal 5 2 15" xfId="44110" xr:uid="{00000000-0005-0000-0000-000088A40000}"/>
    <cellStyle name="Normal 5 2 16" xfId="44111" xr:uid="{00000000-0005-0000-0000-000089A40000}"/>
    <cellStyle name="Normal 5 2 17" xfId="44112" xr:uid="{00000000-0005-0000-0000-00008AA40000}"/>
    <cellStyle name="Normal 5 2 2" xfId="1645" xr:uid="{00000000-0005-0000-0000-00008BA40000}"/>
    <cellStyle name="Normal 5 2 2 10" xfId="44113" xr:uid="{00000000-0005-0000-0000-00008CA40000}"/>
    <cellStyle name="Normal 5 2 2 11" xfId="44114" xr:uid="{00000000-0005-0000-0000-00008DA40000}"/>
    <cellStyle name="Normal 5 2 2 12" xfId="44115" xr:uid="{00000000-0005-0000-0000-00008EA40000}"/>
    <cellStyle name="Normal 5 2 2 13" xfId="44116" xr:uid="{00000000-0005-0000-0000-00008FA40000}"/>
    <cellStyle name="Normal 5 2 2 14" xfId="44117" xr:uid="{00000000-0005-0000-0000-000090A40000}"/>
    <cellStyle name="Normal 5 2 2 2" xfId="3223" xr:uid="{00000000-0005-0000-0000-000091A40000}"/>
    <cellStyle name="Normal 5 2 2 2 10" xfId="44118" xr:uid="{00000000-0005-0000-0000-000092A40000}"/>
    <cellStyle name="Normal 5 2 2 2 11" xfId="44119" xr:uid="{00000000-0005-0000-0000-000093A40000}"/>
    <cellStyle name="Normal 5 2 2 2 12" xfId="44120" xr:uid="{00000000-0005-0000-0000-000094A40000}"/>
    <cellStyle name="Normal 5 2 2 2 2" xfId="3808" xr:uid="{00000000-0005-0000-0000-000095A40000}"/>
    <cellStyle name="Normal 5 2 2 2 2 10" xfId="44121" xr:uid="{00000000-0005-0000-0000-000096A40000}"/>
    <cellStyle name="Normal 5 2 2 2 2 11" xfId="44122" xr:uid="{00000000-0005-0000-0000-000097A40000}"/>
    <cellStyle name="Normal 5 2 2 2 2 2" xfId="4910" xr:uid="{00000000-0005-0000-0000-000098A40000}"/>
    <cellStyle name="Normal 5 2 2 2 2 2 10" xfId="44123" xr:uid="{00000000-0005-0000-0000-000099A40000}"/>
    <cellStyle name="Normal 5 2 2 2 2 2 11" xfId="44124" xr:uid="{00000000-0005-0000-0000-00009AA40000}"/>
    <cellStyle name="Normal 5 2 2 2 2 2 2" xfId="44125" xr:uid="{00000000-0005-0000-0000-00009BA40000}"/>
    <cellStyle name="Normal 5 2 2 2 2 2 2 2" xfId="44126" xr:uid="{00000000-0005-0000-0000-00009CA40000}"/>
    <cellStyle name="Normal 5 2 2 2 2 2 2 2 2" xfId="44127" xr:uid="{00000000-0005-0000-0000-00009DA40000}"/>
    <cellStyle name="Normal 5 2 2 2 2 2 2 2 3" xfId="44128" xr:uid="{00000000-0005-0000-0000-00009EA40000}"/>
    <cellStyle name="Normal 5 2 2 2 2 2 2 2_OATT calc" xfId="44129" xr:uid="{00000000-0005-0000-0000-00009FA40000}"/>
    <cellStyle name="Normal 5 2 2 2 2 2 2 3" xfId="44130" xr:uid="{00000000-0005-0000-0000-0000A0A40000}"/>
    <cellStyle name="Normal 5 2 2 2 2 2 2 4" xfId="44131" xr:uid="{00000000-0005-0000-0000-0000A1A40000}"/>
    <cellStyle name="Normal 5 2 2 2 2 2 2 5" xfId="44132" xr:uid="{00000000-0005-0000-0000-0000A2A40000}"/>
    <cellStyle name="Normal 5 2 2 2 2 2 2_OATT calc" xfId="44133" xr:uid="{00000000-0005-0000-0000-0000A3A40000}"/>
    <cellStyle name="Normal 5 2 2 2 2 2 3" xfId="44134" xr:uid="{00000000-0005-0000-0000-0000A4A40000}"/>
    <cellStyle name="Normal 5 2 2 2 2 2 3 2" xfId="44135" xr:uid="{00000000-0005-0000-0000-0000A5A40000}"/>
    <cellStyle name="Normal 5 2 2 2 2 2 3 2 2" xfId="44136" xr:uid="{00000000-0005-0000-0000-0000A6A40000}"/>
    <cellStyle name="Normal 5 2 2 2 2 2 3 2 3" xfId="44137" xr:uid="{00000000-0005-0000-0000-0000A7A40000}"/>
    <cellStyle name="Normal 5 2 2 2 2 2 3 2_OATT calc" xfId="44138" xr:uid="{00000000-0005-0000-0000-0000A8A40000}"/>
    <cellStyle name="Normal 5 2 2 2 2 2 3 3" xfId="44139" xr:uid="{00000000-0005-0000-0000-0000A9A40000}"/>
    <cellStyle name="Normal 5 2 2 2 2 2 3 4" xfId="44140" xr:uid="{00000000-0005-0000-0000-0000AAA40000}"/>
    <cellStyle name="Normal 5 2 2 2 2 2 3_OATT calc" xfId="44141" xr:uid="{00000000-0005-0000-0000-0000ABA40000}"/>
    <cellStyle name="Normal 5 2 2 2 2 2 4" xfId="44142" xr:uid="{00000000-0005-0000-0000-0000ACA40000}"/>
    <cellStyle name="Normal 5 2 2 2 2 2 4 2" xfId="44143" xr:uid="{00000000-0005-0000-0000-0000ADA40000}"/>
    <cellStyle name="Normal 5 2 2 2 2 2 4 3" xfId="44144" xr:uid="{00000000-0005-0000-0000-0000AEA40000}"/>
    <cellStyle name="Normal 5 2 2 2 2 2 4_OATT calc" xfId="44145" xr:uid="{00000000-0005-0000-0000-0000AFA40000}"/>
    <cellStyle name="Normal 5 2 2 2 2 2 5" xfId="44146" xr:uid="{00000000-0005-0000-0000-0000B0A40000}"/>
    <cellStyle name="Normal 5 2 2 2 2 2 6" xfId="44147" xr:uid="{00000000-0005-0000-0000-0000B1A40000}"/>
    <cellStyle name="Normal 5 2 2 2 2 2 7" xfId="44148" xr:uid="{00000000-0005-0000-0000-0000B2A40000}"/>
    <cellStyle name="Normal 5 2 2 2 2 2 8" xfId="44149" xr:uid="{00000000-0005-0000-0000-0000B3A40000}"/>
    <cellStyle name="Normal 5 2 2 2 2 2 9" xfId="44150" xr:uid="{00000000-0005-0000-0000-0000B4A40000}"/>
    <cellStyle name="Normal 5 2 2 2 2 2_OATT calc" xfId="44151" xr:uid="{00000000-0005-0000-0000-0000B5A40000}"/>
    <cellStyle name="Normal 5 2 2 2 2 3" xfId="5866" xr:uid="{00000000-0005-0000-0000-0000B6A40000}"/>
    <cellStyle name="Normal 5 2 2 2 2 3 2" xfId="44152" xr:uid="{00000000-0005-0000-0000-0000B7A40000}"/>
    <cellStyle name="Normal 5 2 2 2 2 3 2 2" xfId="44153" xr:uid="{00000000-0005-0000-0000-0000B8A40000}"/>
    <cellStyle name="Normal 5 2 2 2 2 3 2 3" xfId="44154" xr:uid="{00000000-0005-0000-0000-0000B9A40000}"/>
    <cellStyle name="Normal 5 2 2 2 2 3 2_OATT calc" xfId="44155" xr:uid="{00000000-0005-0000-0000-0000BAA40000}"/>
    <cellStyle name="Normal 5 2 2 2 2 3 3" xfId="44156" xr:uid="{00000000-0005-0000-0000-0000BBA40000}"/>
    <cellStyle name="Normal 5 2 2 2 2 3 4" xfId="44157" xr:uid="{00000000-0005-0000-0000-0000BCA40000}"/>
    <cellStyle name="Normal 5 2 2 2 2 3 5" xfId="44158" xr:uid="{00000000-0005-0000-0000-0000BDA40000}"/>
    <cellStyle name="Normal 5 2 2 2 2 3_OATT calc" xfId="44159" xr:uid="{00000000-0005-0000-0000-0000BEA40000}"/>
    <cellStyle name="Normal 5 2 2 2 2 4" xfId="44160" xr:uid="{00000000-0005-0000-0000-0000BFA40000}"/>
    <cellStyle name="Normal 5 2 2 2 2 4 2" xfId="44161" xr:uid="{00000000-0005-0000-0000-0000C0A40000}"/>
    <cellStyle name="Normal 5 2 2 2 2 4 2 2" xfId="44162" xr:uid="{00000000-0005-0000-0000-0000C1A40000}"/>
    <cellStyle name="Normal 5 2 2 2 2 4 2 3" xfId="44163" xr:uid="{00000000-0005-0000-0000-0000C2A40000}"/>
    <cellStyle name="Normal 5 2 2 2 2 4 2_OATT calc" xfId="44164" xr:uid="{00000000-0005-0000-0000-0000C3A40000}"/>
    <cellStyle name="Normal 5 2 2 2 2 4 3" xfId="44165" xr:uid="{00000000-0005-0000-0000-0000C4A40000}"/>
    <cellStyle name="Normal 5 2 2 2 2 4 4" xfId="44166" xr:uid="{00000000-0005-0000-0000-0000C5A40000}"/>
    <cellStyle name="Normal 5 2 2 2 2 4_OATT calc" xfId="44167" xr:uid="{00000000-0005-0000-0000-0000C6A40000}"/>
    <cellStyle name="Normal 5 2 2 2 2 5" xfId="44168" xr:uid="{00000000-0005-0000-0000-0000C7A40000}"/>
    <cellStyle name="Normal 5 2 2 2 2 5 2" xfId="44169" xr:uid="{00000000-0005-0000-0000-0000C8A40000}"/>
    <cellStyle name="Normal 5 2 2 2 2 5 3" xfId="44170" xr:uid="{00000000-0005-0000-0000-0000C9A40000}"/>
    <cellStyle name="Normal 5 2 2 2 2 5_OATT calc" xfId="44171" xr:uid="{00000000-0005-0000-0000-0000CAA40000}"/>
    <cellStyle name="Normal 5 2 2 2 2 6" xfId="44172" xr:uid="{00000000-0005-0000-0000-0000CBA40000}"/>
    <cellStyle name="Normal 5 2 2 2 2 7" xfId="44173" xr:uid="{00000000-0005-0000-0000-0000CCA40000}"/>
    <cellStyle name="Normal 5 2 2 2 2 8" xfId="44174" xr:uid="{00000000-0005-0000-0000-0000CDA40000}"/>
    <cellStyle name="Normal 5 2 2 2 2 9" xfId="44175" xr:uid="{00000000-0005-0000-0000-0000CEA40000}"/>
    <cellStyle name="Normal 5 2 2 2 2_OATT calc" xfId="44176" xr:uid="{00000000-0005-0000-0000-0000CFA40000}"/>
    <cellStyle name="Normal 5 2 2 2 3" xfId="4492" xr:uid="{00000000-0005-0000-0000-0000D0A40000}"/>
    <cellStyle name="Normal 5 2 2 2 3 10" xfId="44177" xr:uid="{00000000-0005-0000-0000-0000D1A40000}"/>
    <cellStyle name="Normal 5 2 2 2 3 11" xfId="44178" xr:uid="{00000000-0005-0000-0000-0000D2A40000}"/>
    <cellStyle name="Normal 5 2 2 2 3 2" xfId="44179" xr:uid="{00000000-0005-0000-0000-0000D3A40000}"/>
    <cellStyle name="Normal 5 2 2 2 3 2 2" xfId="44180" xr:uid="{00000000-0005-0000-0000-0000D4A40000}"/>
    <cellStyle name="Normal 5 2 2 2 3 2 2 2" xfId="44181" xr:uid="{00000000-0005-0000-0000-0000D5A40000}"/>
    <cellStyle name="Normal 5 2 2 2 3 2 2 3" xfId="44182" xr:uid="{00000000-0005-0000-0000-0000D6A40000}"/>
    <cellStyle name="Normal 5 2 2 2 3 2 2_OATT calc" xfId="44183" xr:uid="{00000000-0005-0000-0000-0000D7A40000}"/>
    <cellStyle name="Normal 5 2 2 2 3 2 3" xfId="44184" xr:uid="{00000000-0005-0000-0000-0000D8A40000}"/>
    <cellStyle name="Normal 5 2 2 2 3 2 4" xfId="44185" xr:uid="{00000000-0005-0000-0000-0000D9A40000}"/>
    <cellStyle name="Normal 5 2 2 2 3 2 5" xfId="44186" xr:uid="{00000000-0005-0000-0000-0000DAA40000}"/>
    <cellStyle name="Normal 5 2 2 2 3 2_OATT calc" xfId="44187" xr:uid="{00000000-0005-0000-0000-0000DBA40000}"/>
    <cellStyle name="Normal 5 2 2 2 3 3" xfId="44188" xr:uid="{00000000-0005-0000-0000-0000DCA40000}"/>
    <cellStyle name="Normal 5 2 2 2 3 3 2" xfId="44189" xr:uid="{00000000-0005-0000-0000-0000DDA40000}"/>
    <cellStyle name="Normal 5 2 2 2 3 3 2 2" xfId="44190" xr:uid="{00000000-0005-0000-0000-0000DEA40000}"/>
    <cellStyle name="Normal 5 2 2 2 3 3 2 3" xfId="44191" xr:uid="{00000000-0005-0000-0000-0000DFA40000}"/>
    <cellStyle name="Normal 5 2 2 2 3 3 2_OATT calc" xfId="44192" xr:uid="{00000000-0005-0000-0000-0000E0A40000}"/>
    <cellStyle name="Normal 5 2 2 2 3 3 3" xfId="44193" xr:uid="{00000000-0005-0000-0000-0000E1A40000}"/>
    <cellStyle name="Normal 5 2 2 2 3 3 4" xfId="44194" xr:uid="{00000000-0005-0000-0000-0000E2A40000}"/>
    <cellStyle name="Normal 5 2 2 2 3 3_OATT calc" xfId="44195" xr:uid="{00000000-0005-0000-0000-0000E3A40000}"/>
    <cellStyle name="Normal 5 2 2 2 3 4" xfId="44196" xr:uid="{00000000-0005-0000-0000-0000E4A40000}"/>
    <cellStyle name="Normal 5 2 2 2 3 4 2" xfId="44197" xr:uid="{00000000-0005-0000-0000-0000E5A40000}"/>
    <cellStyle name="Normal 5 2 2 2 3 4 3" xfId="44198" xr:uid="{00000000-0005-0000-0000-0000E6A40000}"/>
    <cellStyle name="Normal 5 2 2 2 3 4_OATT calc" xfId="44199" xr:uid="{00000000-0005-0000-0000-0000E7A40000}"/>
    <cellStyle name="Normal 5 2 2 2 3 5" xfId="44200" xr:uid="{00000000-0005-0000-0000-0000E8A40000}"/>
    <cellStyle name="Normal 5 2 2 2 3 6" xfId="44201" xr:uid="{00000000-0005-0000-0000-0000E9A40000}"/>
    <cellStyle name="Normal 5 2 2 2 3 7" xfId="44202" xr:uid="{00000000-0005-0000-0000-0000EAA40000}"/>
    <cellStyle name="Normal 5 2 2 2 3 8" xfId="44203" xr:uid="{00000000-0005-0000-0000-0000EBA40000}"/>
    <cellStyle name="Normal 5 2 2 2 3 9" xfId="44204" xr:uid="{00000000-0005-0000-0000-0000ECA40000}"/>
    <cellStyle name="Normal 5 2 2 2 3_OATT calc" xfId="44205" xr:uid="{00000000-0005-0000-0000-0000EDA40000}"/>
    <cellStyle name="Normal 5 2 2 2 4" xfId="5392" xr:uid="{00000000-0005-0000-0000-0000EEA40000}"/>
    <cellStyle name="Normal 5 2 2 2 4 2" xfId="44206" xr:uid="{00000000-0005-0000-0000-0000EFA40000}"/>
    <cellStyle name="Normal 5 2 2 2 4 2 2" xfId="44207" xr:uid="{00000000-0005-0000-0000-0000F0A40000}"/>
    <cellStyle name="Normal 5 2 2 2 4 2 3" xfId="44208" xr:uid="{00000000-0005-0000-0000-0000F1A40000}"/>
    <cellStyle name="Normal 5 2 2 2 4 2_OATT calc" xfId="44209" xr:uid="{00000000-0005-0000-0000-0000F2A40000}"/>
    <cellStyle name="Normal 5 2 2 2 4 3" xfId="44210" xr:uid="{00000000-0005-0000-0000-0000F3A40000}"/>
    <cellStyle name="Normal 5 2 2 2 4 4" xfId="44211" xr:uid="{00000000-0005-0000-0000-0000F4A40000}"/>
    <cellStyle name="Normal 5 2 2 2 4 5" xfId="44212" xr:uid="{00000000-0005-0000-0000-0000F5A40000}"/>
    <cellStyle name="Normal 5 2 2 2 4_OATT calc" xfId="44213" xr:uid="{00000000-0005-0000-0000-0000F6A40000}"/>
    <cellStyle name="Normal 5 2 2 2 5" xfId="44214" xr:uid="{00000000-0005-0000-0000-0000F7A40000}"/>
    <cellStyle name="Normal 5 2 2 2 5 2" xfId="44215" xr:uid="{00000000-0005-0000-0000-0000F8A40000}"/>
    <cellStyle name="Normal 5 2 2 2 5 2 2" xfId="44216" xr:uid="{00000000-0005-0000-0000-0000F9A40000}"/>
    <cellStyle name="Normal 5 2 2 2 5 2 3" xfId="44217" xr:uid="{00000000-0005-0000-0000-0000FAA40000}"/>
    <cellStyle name="Normal 5 2 2 2 5 2_OATT calc" xfId="44218" xr:uid="{00000000-0005-0000-0000-0000FBA40000}"/>
    <cellStyle name="Normal 5 2 2 2 5 3" xfId="44219" xr:uid="{00000000-0005-0000-0000-0000FCA40000}"/>
    <cellStyle name="Normal 5 2 2 2 5 4" xfId="44220" xr:uid="{00000000-0005-0000-0000-0000FDA40000}"/>
    <cellStyle name="Normal 5 2 2 2 5_OATT calc" xfId="44221" xr:uid="{00000000-0005-0000-0000-0000FEA40000}"/>
    <cellStyle name="Normal 5 2 2 2 6" xfId="44222" xr:uid="{00000000-0005-0000-0000-0000FFA40000}"/>
    <cellStyle name="Normal 5 2 2 2 6 2" xfId="44223" xr:uid="{00000000-0005-0000-0000-000000A50000}"/>
    <cellStyle name="Normal 5 2 2 2 6 3" xfId="44224" xr:uid="{00000000-0005-0000-0000-000001A50000}"/>
    <cellStyle name="Normal 5 2 2 2 6_OATT calc" xfId="44225" xr:uid="{00000000-0005-0000-0000-000002A50000}"/>
    <cellStyle name="Normal 5 2 2 2 7" xfId="44226" xr:uid="{00000000-0005-0000-0000-000003A50000}"/>
    <cellStyle name="Normal 5 2 2 2 8" xfId="44227" xr:uid="{00000000-0005-0000-0000-000004A50000}"/>
    <cellStyle name="Normal 5 2 2 2 9" xfId="44228" xr:uid="{00000000-0005-0000-0000-000005A50000}"/>
    <cellStyle name="Normal 5 2 2 2_OATT calc" xfId="44229" xr:uid="{00000000-0005-0000-0000-000006A50000}"/>
    <cellStyle name="Normal 5 2 2 3" xfId="3354" xr:uid="{00000000-0005-0000-0000-000007A50000}"/>
    <cellStyle name="Normal 5 2 2 3 10" xfId="44230" xr:uid="{00000000-0005-0000-0000-000008A50000}"/>
    <cellStyle name="Normal 5 2 2 3 11" xfId="44231" xr:uid="{00000000-0005-0000-0000-000009A50000}"/>
    <cellStyle name="Normal 5 2 2 3 12" xfId="44232" xr:uid="{00000000-0005-0000-0000-00000AA50000}"/>
    <cellStyle name="Normal 5 2 2 3 2" xfId="3937" xr:uid="{00000000-0005-0000-0000-00000BA50000}"/>
    <cellStyle name="Normal 5 2 2 3 2 10" xfId="44233" xr:uid="{00000000-0005-0000-0000-00000CA50000}"/>
    <cellStyle name="Normal 5 2 2 3 2 11" xfId="44234" xr:uid="{00000000-0005-0000-0000-00000DA50000}"/>
    <cellStyle name="Normal 5 2 2 3 2 2" xfId="5038" xr:uid="{00000000-0005-0000-0000-00000EA50000}"/>
    <cellStyle name="Normal 5 2 2 3 2 2 10" xfId="44235" xr:uid="{00000000-0005-0000-0000-00000FA50000}"/>
    <cellStyle name="Normal 5 2 2 3 2 2 11" xfId="44236" xr:uid="{00000000-0005-0000-0000-000010A50000}"/>
    <cellStyle name="Normal 5 2 2 3 2 2 2" xfId="44237" xr:uid="{00000000-0005-0000-0000-000011A50000}"/>
    <cellStyle name="Normal 5 2 2 3 2 2 2 2" xfId="44238" xr:uid="{00000000-0005-0000-0000-000012A50000}"/>
    <cellStyle name="Normal 5 2 2 3 2 2 2 2 2" xfId="44239" xr:uid="{00000000-0005-0000-0000-000013A50000}"/>
    <cellStyle name="Normal 5 2 2 3 2 2 2 2 3" xfId="44240" xr:uid="{00000000-0005-0000-0000-000014A50000}"/>
    <cellStyle name="Normal 5 2 2 3 2 2 2 2_OATT calc" xfId="44241" xr:uid="{00000000-0005-0000-0000-000015A50000}"/>
    <cellStyle name="Normal 5 2 2 3 2 2 2 3" xfId="44242" xr:uid="{00000000-0005-0000-0000-000016A50000}"/>
    <cellStyle name="Normal 5 2 2 3 2 2 2 4" xfId="44243" xr:uid="{00000000-0005-0000-0000-000017A50000}"/>
    <cellStyle name="Normal 5 2 2 3 2 2 2 5" xfId="44244" xr:uid="{00000000-0005-0000-0000-000018A50000}"/>
    <cellStyle name="Normal 5 2 2 3 2 2 2_OATT calc" xfId="44245" xr:uid="{00000000-0005-0000-0000-000019A50000}"/>
    <cellStyle name="Normal 5 2 2 3 2 2 3" xfId="44246" xr:uid="{00000000-0005-0000-0000-00001AA50000}"/>
    <cellStyle name="Normal 5 2 2 3 2 2 3 2" xfId="44247" xr:uid="{00000000-0005-0000-0000-00001BA50000}"/>
    <cellStyle name="Normal 5 2 2 3 2 2 3 2 2" xfId="44248" xr:uid="{00000000-0005-0000-0000-00001CA50000}"/>
    <cellStyle name="Normal 5 2 2 3 2 2 3 2 3" xfId="44249" xr:uid="{00000000-0005-0000-0000-00001DA50000}"/>
    <cellStyle name="Normal 5 2 2 3 2 2 3 2_OATT calc" xfId="44250" xr:uid="{00000000-0005-0000-0000-00001EA50000}"/>
    <cellStyle name="Normal 5 2 2 3 2 2 3 3" xfId="44251" xr:uid="{00000000-0005-0000-0000-00001FA50000}"/>
    <cellStyle name="Normal 5 2 2 3 2 2 3 4" xfId="44252" xr:uid="{00000000-0005-0000-0000-000020A50000}"/>
    <cellStyle name="Normal 5 2 2 3 2 2 3_OATT calc" xfId="44253" xr:uid="{00000000-0005-0000-0000-000021A50000}"/>
    <cellStyle name="Normal 5 2 2 3 2 2 4" xfId="44254" xr:uid="{00000000-0005-0000-0000-000022A50000}"/>
    <cellStyle name="Normal 5 2 2 3 2 2 4 2" xfId="44255" xr:uid="{00000000-0005-0000-0000-000023A50000}"/>
    <cellStyle name="Normal 5 2 2 3 2 2 4 3" xfId="44256" xr:uid="{00000000-0005-0000-0000-000024A50000}"/>
    <cellStyle name="Normal 5 2 2 3 2 2 4_OATT calc" xfId="44257" xr:uid="{00000000-0005-0000-0000-000025A50000}"/>
    <cellStyle name="Normal 5 2 2 3 2 2 5" xfId="44258" xr:uid="{00000000-0005-0000-0000-000026A50000}"/>
    <cellStyle name="Normal 5 2 2 3 2 2 6" xfId="44259" xr:uid="{00000000-0005-0000-0000-000027A50000}"/>
    <cellStyle name="Normal 5 2 2 3 2 2 7" xfId="44260" xr:uid="{00000000-0005-0000-0000-000028A50000}"/>
    <cellStyle name="Normal 5 2 2 3 2 2 8" xfId="44261" xr:uid="{00000000-0005-0000-0000-000029A50000}"/>
    <cellStyle name="Normal 5 2 2 3 2 2 9" xfId="44262" xr:uid="{00000000-0005-0000-0000-00002AA50000}"/>
    <cellStyle name="Normal 5 2 2 3 2 2_OATT calc" xfId="44263" xr:uid="{00000000-0005-0000-0000-00002BA50000}"/>
    <cellStyle name="Normal 5 2 2 3 2 3" xfId="5993" xr:uid="{00000000-0005-0000-0000-00002CA50000}"/>
    <cellStyle name="Normal 5 2 2 3 2 3 2" xfId="44264" xr:uid="{00000000-0005-0000-0000-00002DA50000}"/>
    <cellStyle name="Normal 5 2 2 3 2 3 2 2" xfId="44265" xr:uid="{00000000-0005-0000-0000-00002EA50000}"/>
    <cellStyle name="Normal 5 2 2 3 2 3 2 3" xfId="44266" xr:uid="{00000000-0005-0000-0000-00002FA50000}"/>
    <cellStyle name="Normal 5 2 2 3 2 3 2_OATT calc" xfId="44267" xr:uid="{00000000-0005-0000-0000-000030A50000}"/>
    <cellStyle name="Normal 5 2 2 3 2 3 3" xfId="44268" xr:uid="{00000000-0005-0000-0000-000031A50000}"/>
    <cellStyle name="Normal 5 2 2 3 2 3 4" xfId="44269" xr:uid="{00000000-0005-0000-0000-000032A50000}"/>
    <cellStyle name="Normal 5 2 2 3 2 3 5" xfId="44270" xr:uid="{00000000-0005-0000-0000-000033A50000}"/>
    <cellStyle name="Normal 5 2 2 3 2 3_OATT calc" xfId="44271" xr:uid="{00000000-0005-0000-0000-000034A50000}"/>
    <cellStyle name="Normal 5 2 2 3 2 4" xfId="44272" xr:uid="{00000000-0005-0000-0000-000035A50000}"/>
    <cellStyle name="Normal 5 2 2 3 2 4 2" xfId="44273" xr:uid="{00000000-0005-0000-0000-000036A50000}"/>
    <cellStyle name="Normal 5 2 2 3 2 4 2 2" xfId="44274" xr:uid="{00000000-0005-0000-0000-000037A50000}"/>
    <cellStyle name="Normal 5 2 2 3 2 4 2 3" xfId="44275" xr:uid="{00000000-0005-0000-0000-000038A50000}"/>
    <cellStyle name="Normal 5 2 2 3 2 4 2_OATT calc" xfId="44276" xr:uid="{00000000-0005-0000-0000-000039A50000}"/>
    <cellStyle name="Normal 5 2 2 3 2 4 3" xfId="44277" xr:uid="{00000000-0005-0000-0000-00003AA50000}"/>
    <cellStyle name="Normal 5 2 2 3 2 4 4" xfId="44278" xr:uid="{00000000-0005-0000-0000-00003BA50000}"/>
    <cellStyle name="Normal 5 2 2 3 2 4_OATT calc" xfId="44279" xr:uid="{00000000-0005-0000-0000-00003CA50000}"/>
    <cellStyle name="Normal 5 2 2 3 2 5" xfId="44280" xr:uid="{00000000-0005-0000-0000-00003DA50000}"/>
    <cellStyle name="Normal 5 2 2 3 2 5 2" xfId="44281" xr:uid="{00000000-0005-0000-0000-00003EA50000}"/>
    <cellStyle name="Normal 5 2 2 3 2 5 3" xfId="44282" xr:uid="{00000000-0005-0000-0000-00003FA50000}"/>
    <cellStyle name="Normal 5 2 2 3 2 5_OATT calc" xfId="44283" xr:uid="{00000000-0005-0000-0000-000040A50000}"/>
    <cellStyle name="Normal 5 2 2 3 2 6" xfId="44284" xr:uid="{00000000-0005-0000-0000-000041A50000}"/>
    <cellStyle name="Normal 5 2 2 3 2 7" xfId="44285" xr:uid="{00000000-0005-0000-0000-000042A50000}"/>
    <cellStyle name="Normal 5 2 2 3 2 8" xfId="44286" xr:uid="{00000000-0005-0000-0000-000043A50000}"/>
    <cellStyle name="Normal 5 2 2 3 2 9" xfId="44287" xr:uid="{00000000-0005-0000-0000-000044A50000}"/>
    <cellStyle name="Normal 5 2 2 3 2_OATT calc" xfId="44288" xr:uid="{00000000-0005-0000-0000-000045A50000}"/>
    <cellStyle name="Normal 5 2 2 3 3" xfId="4620" xr:uid="{00000000-0005-0000-0000-000046A50000}"/>
    <cellStyle name="Normal 5 2 2 3 3 10" xfId="44289" xr:uid="{00000000-0005-0000-0000-000047A50000}"/>
    <cellStyle name="Normal 5 2 2 3 3 11" xfId="44290" xr:uid="{00000000-0005-0000-0000-000048A50000}"/>
    <cellStyle name="Normal 5 2 2 3 3 2" xfId="44291" xr:uid="{00000000-0005-0000-0000-000049A50000}"/>
    <cellStyle name="Normal 5 2 2 3 3 2 2" xfId="44292" xr:uid="{00000000-0005-0000-0000-00004AA50000}"/>
    <cellStyle name="Normal 5 2 2 3 3 2 2 2" xfId="44293" xr:uid="{00000000-0005-0000-0000-00004BA50000}"/>
    <cellStyle name="Normal 5 2 2 3 3 2 2 3" xfId="44294" xr:uid="{00000000-0005-0000-0000-00004CA50000}"/>
    <cellStyle name="Normal 5 2 2 3 3 2 2_OATT calc" xfId="44295" xr:uid="{00000000-0005-0000-0000-00004DA50000}"/>
    <cellStyle name="Normal 5 2 2 3 3 2 3" xfId="44296" xr:uid="{00000000-0005-0000-0000-00004EA50000}"/>
    <cellStyle name="Normal 5 2 2 3 3 2 4" xfId="44297" xr:uid="{00000000-0005-0000-0000-00004FA50000}"/>
    <cellStyle name="Normal 5 2 2 3 3 2 5" xfId="44298" xr:uid="{00000000-0005-0000-0000-000050A50000}"/>
    <cellStyle name="Normal 5 2 2 3 3 2_OATT calc" xfId="44299" xr:uid="{00000000-0005-0000-0000-000051A50000}"/>
    <cellStyle name="Normal 5 2 2 3 3 3" xfId="44300" xr:uid="{00000000-0005-0000-0000-000052A50000}"/>
    <cellStyle name="Normal 5 2 2 3 3 3 2" xfId="44301" xr:uid="{00000000-0005-0000-0000-000053A50000}"/>
    <cellStyle name="Normal 5 2 2 3 3 3 2 2" xfId="44302" xr:uid="{00000000-0005-0000-0000-000054A50000}"/>
    <cellStyle name="Normal 5 2 2 3 3 3 2 3" xfId="44303" xr:uid="{00000000-0005-0000-0000-000055A50000}"/>
    <cellStyle name="Normal 5 2 2 3 3 3 2_OATT calc" xfId="44304" xr:uid="{00000000-0005-0000-0000-000056A50000}"/>
    <cellStyle name="Normal 5 2 2 3 3 3 3" xfId="44305" xr:uid="{00000000-0005-0000-0000-000057A50000}"/>
    <cellStyle name="Normal 5 2 2 3 3 3 4" xfId="44306" xr:uid="{00000000-0005-0000-0000-000058A50000}"/>
    <cellStyle name="Normal 5 2 2 3 3 3_OATT calc" xfId="44307" xr:uid="{00000000-0005-0000-0000-000059A50000}"/>
    <cellStyle name="Normal 5 2 2 3 3 4" xfId="44308" xr:uid="{00000000-0005-0000-0000-00005AA50000}"/>
    <cellStyle name="Normal 5 2 2 3 3 4 2" xfId="44309" xr:uid="{00000000-0005-0000-0000-00005BA50000}"/>
    <cellStyle name="Normal 5 2 2 3 3 4 3" xfId="44310" xr:uid="{00000000-0005-0000-0000-00005CA50000}"/>
    <cellStyle name="Normal 5 2 2 3 3 4_OATT calc" xfId="44311" xr:uid="{00000000-0005-0000-0000-00005DA50000}"/>
    <cellStyle name="Normal 5 2 2 3 3 5" xfId="44312" xr:uid="{00000000-0005-0000-0000-00005EA50000}"/>
    <cellStyle name="Normal 5 2 2 3 3 6" xfId="44313" xr:uid="{00000000-0005-0000-0000-00005FA50000}"/>
    <cellStyle name="Normal 5 2 2 3 3 7" xfId="44314" xr:uid="{00000000-0005-0000-0000-000060A50000}"/>
    <cellStyle name="Normal 5 2 2 3 3 8" xfId="44315" xr:uid="{00000000-0005-0000-0000-000061A50000}"/>
    <cellStyle name="Normal 5 2 2 3 3 9" xfId="44316" xr:uid="{00000000-0005-0000-0000-000062A50000}"/>
    <cellStyle name="Normal 5 2 2 3 3_OATT calc" xfId="44317" xr:uid="{00000000-0005-0000-0000-000063A50000}"/>
    <cellStyle name="Normal 5 2 2 3 4" xfId="5520" xr:uid="{00000000-0005-0000-0000-000064A50000}"/>
    <cellStyle name="Normal 5 2 2 3 4 2" xfId="44318" xr:uid="{00000000-0005-0000-0000-000065A50000}"/>
    <cellStyle name="Normal 5 2 2 3 4 2 2" xfId="44319" xr:uid="{00000000-0005-0000-0000-000066A50000}"/>
    <cellStyle name="Normal 5 2 2 3 4 2 3" xfId="44320" xr:uid="{00000000-0005-0000-0000-000067A50000}"/>
    <cellStyle name="Normal 5 2 2 3 4 2_OATT calc" xfId="44321" xr:uid="{00000000-0005-0000-0000-000068A50000}"/>
    <cellStyle name="Normal 5 2 2 3 4 3" xfId="44322" xr:uid="{00000000-0005-0000-0000-000069A50000}"/>
    <cellStyle name="Normal 5 2 2 3 4 4" xfId="44323" xr:uid="{00000000-0005-0000-0000-00006AA50000}"/>
    <cellStyle name="Normal 5 2 2 3 4 5" xfId="44324" xr:uid="{00000000-0005-0000-0000-00006BA50000}"/>
    <cellStyle name="Normal 5 2 2 3 4_OATT calc" xfId="44325" xr:uid="{00000000-0005-0000-0000-00006CA50000}"/>
    <cellStyle name="Normal 5 2 2 3 5" xfId="44326" xr:uid="{00000000-0005-0000-0000-00006DA50000}"/>
    <cellStyle name="Normal 5 2 2 3 5 2" xfId="44327" xr:uid="{00000000-0005-0000-0000-00006EA50000}"/>
    <cellStyle name="Normal 5 2 2 3 5 2 2" xfId="44328" xr:uid="{00000000-0005-0000-0000-00006FA50000}"/>
    <cellStyle name="Normal 5 2 2 3 5 2 3" xfId="44329" xr:uid="{00000000-0005-0000-0000-000070A50000}"/>
    <cellStyle name="Normal 5 2 2 3 5 2_OATT calc" xfId="44330" xr:uid="{00000000-0005-0000-0000-000071A50000}"/>
    <cellStyle name="Normal 5 2 2 3 5 3" xfId="44331" xr:uid="{00000000-0005-0000-0000-000072A50000}"/>
    <cellStyle name="Normal 5 2 2 3 5 4" xfId="44332" xr:uid="{00000000-0005-0000-0000-000073A50000}"/>
    <cellStyle name="Normal 5 2 2 3 5_OATT calc" xfId="44333" xr:uid="{00000000-0005-0000-0000-000074A50000}"/>
    <cellStyle name="Normal 5 2 2 3 6" xfId="44334" xr:uid="{00000000-0005-0000-0000-000075A50000}"/>
    <cellStyle name="Normal 5 2 2 3 6 2" xfId="44335" xr:uid="{00000000-0005-0000-0000-000076A50000}"/>
    <cellStyle name="Normal 5 2 2 3 6 3" xfId="44336" xr:uid="{00000000-0005-0000-0000-000077A50000}"/>
    <cellStyle name="Normal 5 2 2 3 6_OATT calc" xfId="44337" xr:uid="{00000000-0005-0000-0000-000078A50000}"/>
    <cellStyle name="Normal 5 2 2 3 7" xfId="44338" xr:uid="{00000000-0005-0000-0000-000079A50000}"/>
    <cellStyle name="Normal 5 2 2 3 8" xfId="44339" xr:uid="{00000000-0005-0000-0000-00007AA50000}"/>
    <cellStyle name="Normal 5 2 2 3 9" xfId="44340" xr:uid="{00000000-0005-0000-0000-00007BA50000}"/>
    <cellStyle name="Normal 5 2 2 3_OATT calc" xfId="44341" xr:uid="{00000000-0005-0000-0000-00007CA50000}"/>
    <cellStyle name="Normal 5 2 2 4" xfId="3667" xr:uid="{00000000-0005-0000-0000-00007DA50000}"/>
    <cellStyle name="Normal 5 2 2 4 10" xfId="44342" xr:uid="{00000000-0005-0000-0000-00007EA50000}"/>
    <cellStyle name="Normal 5 2 2 4 11" xfId="44343" xr:uid="{00000000-0005-0000-0000-00007FA50000}"/>
    <cellStyle name="Normal 5 2 2 4 2" xfId="4768" xr:uid="{00000000-0005-0000-0000-000080A50000}"/>
    <cellStyle name="Normal 5 2 2 4 2 10" xfId="44344" xr:uid="{00000000-0005-0000-0000-000081A50000}"/>
    <cellStyle name="Normal 5 2 2 4 2 11" xfId="44345" xr:uid="{00000000-0005-0000-0000-000082A50000}"/>
    <cellStyle name="Normal 5 2 2 4 2 2" xfId="44346" xr:uid="{00000000-0005-0000-0000-000083A50000}"/>
    <cellStyle name="Normal 5 2 2 4 2 2 2" xfId="44347" xr:uid="{00000000-0005-0000-0000-000084A50000}"/>
    <cellStyle name="Normal 5 2 2 4 2 2 2 2" xfId="44348" xr:uid="{00000000-0005-0000-0000-000085A50000}"/>
    <cellStyle name="Normal 5 2 2 4 2 2 2 3" xfId="44349" xr:uid="{00000000-0005-0000-0000-000086A50000}"/>
    <cellStyle name="Normal 5 2 2 4 2 2 2_OATT calc" xfId="44350" xr:uid="{00000000-0005-0000-0000-000087A50000}"/>
    <cellStyle name="Normal 5 2 2 4 2 2 3" xfId="44351" xr:uid="{00000000-0005-0000-0000-000088A50000}"/>
    <cellStyle name="Normal 5 2 2 4 2 2 4" xfId="44352" xr:uid="{00000000-0005-0000-0000-000089A50000}"/>
    <cellStyle name="Normal 5 2 2 4 2 2 5" xfId="44353" xr:uid="{00000000-0005-0000-0000-00008AA50000}"/>
    <cellStyle name="Normal 5 2 2 4 2 2_OATT calc" xfId="44354" xr:uid="{00000000-0005-0000-0000-00008BA50000}"/>
    <cellStyle name="Normal 5 2 2 4 2 3" xfId="44355" xr:uid="{00000000-0005-0000-0000-00008CA50000}"/>
    <cellStyle name="Normal 5 2 2 4 2 3 2" xfId="44356" xr:uid="{00000000-0005-0000-0000-00008DA50000}"/>
    <cellStyle name="Normal 5 2 2 4 2 3 2 2" xfId="44357" xr:uid="{00000000-0005-0000-0000-00008EA50000}"/>
    <cellStyle name="Normal 5 2 2 4 2 3 2 3" xfId="44358" xr:uid="{00000000-0005-0000-0000-00008FA50000}"/>
    <cellStyle name="Normal 5 2 2 4 2 3 2_OATT calc" xfId="44359" xr:uid="{00000000-0005-0000-0000-000090A50000}"/>
    <cellStyle name="Normal 5 2 2 4 2 3 3" xfId="44360" xr:uid="{00000000-0005-0000-0000-000091A50000}"/>
    <cellStyle name="Normal 5 2 2 4 2 3 4" xfId="44361" xr:uid="{00000000-0005-0000-0000-000092A50000}"/>
    <cellStyle name="Normal 5 2 2 4 2 3_OATT calc" xfId="44362" xr:uid="{00000000-0005-0000-0000-000093A50000}"/>
    <cellStyle name="Normal 5 2 2 4 2 4" xfId="44363" xr:uid="{00000000-0005-0000-0000-000094A50000}"/>
    <cellStyle name="Normal 5 2 2 4 2 4 2" xfId="44364" xr:uid="{00000000-0005-0000-0000-000095A50000}"/>
    <cellStyle name="Normal 5 2 2 4 2 4 3" xfId="44365" xr:uid="{00000000-0005-0000-0000-000096A50000}"/>
    <cellStyle name="Normal 5 2 2 4 2 4_OATT calc" xfId="44366" xr:uid="{00000000-0005-0000-0000-000097A50000}"/>
    <cellStyle name="Normal 5 2 2 4 2 5" xfId="44367" xr:uid="{00000000-0005-0000-0000-000098A50000}"/>
    <cellStyle name="Normal 5 2 2 4 2 6" xfId="44368" xr:uid="{00000000-0005-0000-0000-000099A50000}"/>
    <cellStyle name="Normal 5 2 2 4 2 7" xfId="44369" xr:uid="{00000000-0005-0000-0000-00009AA50000}"/>
    <cellStyle name="Normal 5 2 2 4 2 8" xfId="44370" xr:uid="{00000000-0005-0000-0000-00009BA50000}"/>
    <cellStyle name="Normal 5 2 2 4 2 9" xfId="44371" xr:uid="{00000000-0005-0000-0000-00009CA50000}"/>
    <cellStyle name="Normal 5 2 2 4 2_OATT calc" xfId="44372" xr:uid="{00000000-0005-0000-0000-00009DA50000}"/>
    <cellStyle name="Normal 5 2 2 4 3" xfId="5728" xr:uid="{00000000-0005-0000-0000-00009EA50000}"/>
    <cellStyle name="Normal 5 2 2 4 3 2" xfId="44373" xr:uid="{00000000-0005-0000-0000-00009FA50000}"/>
    <cellStyle name="Normal 5 2 2 4 3 2 2" xfId="44374" xr:uid="{00000000-0005-0000-0000-0000A0A50000}"/>
    <cellStyle name="Normal 5 2 2 4 3 2 3" xfId="44375" xr:uid="{00000000-0005-0000-0000-0000A1A50000}"/>
    <cellStyle name="Normal 5 2 2 4 3 2_OATT calc" xfId="44376" xr:uid="{00000000-0005-0000-0000-0000A2A50000}"/>
    <cellStyle name="Normal 5 2 2 4 3 3" xfId="44377" xr:uid="{00000000-0005-0000-0000-0000A3A50000}"/>
    <cellStyle name="Normal 5 2 2 4 3 4" xfId="44378" xr:uid="{00000000-0005-0000-0000-0000A4A50000}"/>
    <cellStyle name="Normal 5 2 2 4 3 5" xfId="44379" xr:uid="{00000000-0005-0000-0000-0000A5A50000}"/>
    <cellStyle name="Normal 5 2 2 4 3_OATT calc" xfId="44380" xr:uid="{00000000-0005-0000-0000-0000A6A50000}"/>
    <cellStyle name="Normal 5 2 2 4 4" xfId="44381" xr:uid="{00000000-0005-0000-0000-0000A7A50000}"/>
    <cellStyle name="Normal 5 2 2 4 4 2" xfId="44382" xr:uid="{00000000-0005-0000-0000-0000A8A50000}"/>
    <cellStyle name="Normal 5 2 2 4 4 2 2" xfId="44383" xr:uid="{00000000-0005-0000-0000-0000A9A50000}"/>
    <cellStyle name="Normal 5 2 2 4 4 2 3" xfId="44384" xr:uid="{00000000-0005-0000-0000-0000AAA50000}"/>
    <cellStyle name="Normal 5 2 2 4 4 2_OATT calc" xfId="44385" xr:uid="{00000000-0005-0000-0000-0000ABA50000}"/>
    <cellStyle name="Normal 5 2 2 4 4 3" xfId="44386" xr:uid="{00000000-0005-0000-0000-0000ACA50000}"/>
    <cellStyle name="Normal 5 2 2 4 4 4" xfId="44387" xr:uid="{00000000-0005-0000-0000-0000ADA50000}"/>
    <cellStyle name="Normal 5 2 2 4 4_OATT calc" xfId="44388" xr:uid="{00000000-0005-0000-0000-0000AEA50000}"/>
    <cellStyle name="Normal 5 2 2 4 5" xfId="44389" xr:uid="{00000000-0005-0000-0000-0000AFA50000}"/>
    <cellStyle name="Normal 5 2 2 4 5 2" xfId="44390" xr:uid="{00000000-0005-0000-0000-0000B0A50000}"/>
    <cellStyle name="Normal 5 2 2 4 5 3" xfId="44391" xr:uid="{00000000-0005-0000-0000-0000B1A50000}"/>
    <cellStyle name="Normal 5 2 2 4 5_OATT calc" xfId="44392" xr:uid="{00000000-0005-0000-0000-0000B2A50000}"/>
    <cellStyle name="Normal 5 2 2 4 6" xfId="44393" xr:uid="{00000000-0005-0000-0000-0000B3A50000}"/>
    <cellStyle name="Normal 5 2 2 4 7" xfId="44394" xr:uid="{00000000-0005-0000-0000-0000B4A50000}"/>
    <cellStyle name="Normal 5 2 2 4 8" xfId="44395" xr:uid="{00000000-0005-0000-0000-0000B5A50000}"/>
    <cellStyle name="Normal 5 2 2 4 9" xfId="44396" xr:uid="{00000000-0005-0000-0000-0000B6A50000}"/>
    <cellStyle name="Normal 5 2 2 4_OATT calc" xfId="44397" xr:uid="{00000000-0005-0000-0000-0000B7A50000}"/>
    <cellStyle name="Normal 5 2 2 5" xfId="4350" xr:uid="{00000000-0005-0000-0000-0000B8A50000}"/>
    <cellStyle name="Normal 5 2 2 5 10" xfId="44398" xr:uid="{00000000-0005-0000-0000-0000B9A50000}"/>
    <cellStyle name="Normal 5 2 2 5 11" xfId="44399" xr:uid="{00000000-0005-0000-0000-0000BAA50000}"/>
    <cellStyle name="Normal 5 2 2 5 2" xfId="44400" xr:uid="{00000000-0005-0000-0000-0000BBA50000}"/>
    <cellStyle name="Normal 5 2 2 5 2 2" xfId="44401" xr:uid="{00000000-0005-0000-0000-0000BCA50000}"/>
    <cellStyle name="Normal 5 2 2 5 2 2 2" xfId="44402" xr:uid="{00000000-0005-0000-0000-0000BDA50000}"/>
    <cellStyle name="Normal 5 2 2 5 2 2 3" xfId="44403" xr:uid="{00000000-0005-0000-0000-0000BEA50000}"/>
    <cellStyle name="Normal 5 2 2 5 2 2_OATT calc" xfId="44404" xr:uid="{00000000-0005-0000-0000-0000BFA50000}"/>
    <cellStyle name="Normal 5 2 2 5 2 3" xfId="44405" xr:uid="{00000000-0005-0000-0000-0000C0A50000}"/>
    <cellStyle name="Normal 5 2 2 5 2 4" xfId="44406" xr:uid="{00000000-0005-0000-0000-0000C1A50000}"/>
    <cellStyle name="Normal 5 2 2 5 2 5" xfId="44407" xr:uid="{00000000-0005-0000-0000-0000C2A50000}"/>
    <cellStyle name="Normal 5 2 2 5 2_OATT calc" xfId="44408" xr:uid="{00000000-0005-0000-0000-0000C3A50000}"/>
    <cellStyle name="Normal 5 2 2 5 3" xfId="44409" xr:uid="{00000000-0005-0000-0000-0000C4A50000}"/>
    <cellStyle name="Normal 5 2 2 5 3 2" xfId="44410" xr:uid="{00000000-0005-0000-0000-0000C5A50000}"/>
    <cellStyle name="Normal 5 2 2 5 3 2 2" xfId="44411" xr:uid="{00000000-0005-0000-0000-0000C6A50000}"/>
    <cellStyle name="Normal 5 2 2 5 3 2 3" xfId="44412" xr:uid="{00000000-0005-0000-0000-0000C7A50000}"/>
    <cellStyle name="Normal 5 2 2 5 3 2_OATT calc" xfId="44413" xr:uid="{00000000-0005-0000-0000-0000C8A50000}"/>
    <cellStyle name="Normal 5 2 2 5 3 3" xfId="44414" xr:uid="{00000000-0005-0000-0000-0000C9A50000}"/>
    <cellStyle name="Normal 5 2 2 5 3 4" xfId="44415" xr:uid="{00000000-0005-0000-0000-0000CAA50000}"/>
    <cellStyle name="Normal 5 2 2 5 3_OATT calc" xfId="44416" xr:uid="{00000000-0005-0000-0000-0000CBA50000}"/>
    <cellStyle name="Normal 5 2 2 5 4" xfId="44417" xr:uid="{00000000-0005-0000-0000-0000CCA50000}"/>
    <cellStyle name="Normal 5 2 2 5 4 2" xfId="44418" xr:uid="{00000000-0005-0000-0000-0000CDA50000}"/>
    <cellStyle name="Normal 5 2 2 5 4 3" xfId="44419" xr:uid="{00000000-0005-0000-0000-0000CEA50000}"/>
    <cellStyle name="Normal 5 2 2 5 4_OATT calc" xfId="44420" xr:uid="{00000000-0005-0000-0000-0000CFA50000}"/>
    <cellStyle name="Normal 5 2 2 5 5" xfId="44421" xr:uid="{00000000-0005-0000-0000-0000D0A50000}"/>
    <cellStyle name="Normal 5 2 2 5 6" xfId="44422" xr:uid="{00000000-0005-0000-0000-0000D1A50000}"/>
    <cellStyle name="Normal 5 2 2 5 7" xfId="44423" xr:uid="{00000000-0005-0000-0000-0000D2A50000}"/>
    <cellStyle name="Normal 5 2 2 5 8" xfId="44424" xr:uid="{00000000-0005-0000-0000-0000D3A50000}"/>
    <cellStyle name="Normal 5 2 2 5 9" xfId="44425" xr:uid="{00000000-0005-0000-0000-0000D4A50000}"/>
    <cellStyle name="Normal 5 2 2 5_OATT calc" xfId="44426" xr:uid="{00000000-0005-0000-0000-0000D5A50000}"/>
    <cellStyle name="Normal 5 2 2 6" xfId="5249" xr:uid="{00000000-0005-0000-0000-0000D6A50000}"/>
    <cellStyle name="Normal 5 2 2 6 2" xfId="44427" xr:uid="{00000000-0005-0000-0000-0000D7A50000}"/>
    <cellStyle name="Normal 5 2 2 6 2 2" xfId="44428" xr:uid="{00000000-0005-0000-0000-0000D8A50000}"/>
    <cellStyle name="Normal 5 2 2 6 2 3" xfId="44429" xr:uid="{00000000-0005-0000-0000-0000D9A50000}"/>
    <cellStyle name="Normal 5 2 2 6 2_OATT calc" xfId="44430" xr:uid="{00000000-0005-0000-0000-0000DAA50000}"/>
    <cellStyle name="Normal 5 2 2 6 3" xfId="44431" xr:uid="{00000000-0005-0000-0000-0000DBA50000}"/>
    <cellStyle name="Normal 5 2 2 6 4" xfId="44432" xr:uid="{00000000-0005-0000-0000-0000DCA50000}"/>
    <cellStyle name="Normal 5 2 2 6 5" xfId="44433" xr:uid="{00000000-0005-0000-0000-0000DDA50000}"/>
    <cellStyle name="Normal 5 2 2 6_OATT calc" xfId="44434" xr:uid="{00000000-0005-0000-0000-0000DEA50000}"/>
    <cellStyle name="Normal 5 2 2 7" xfId="3085" xr:uid="{00000000-0005-0000-0000-0000DFA50000}"/>
    <cellStyle name="Normal 5 2 2 7 2" xfId="44435" xr:uid="{00000000-0005-0000-0000-0000E0A50000}"/>
    <cellStyle name="Normal 5 2 2 7 2 2" xfId="44436" xr:uid="{00000000-0005-0000-0000-0000E1A50000}"/>
    <cellStyle name="Normal 5 2 2 7 2 3" xfId="44437" xr:uid="{00000000-0005-0000-0000-0000E2A50000}"/>
    <cellStyle name="Normal 5 2 2 7 2_OATT calc" xfId="44438" xr:uid="{00000000-0005-0000-0000-0000E3A50000}"/>
    <cellStyle name="Normal 5 2 2 7 3" xfId="44439" xr:uid="{00000000-0005-0000-0000-0000E4A50000}"/>
    <cellStyle name="Normal 5 2 2 7 4" xfId="44440" xr:uid="{00000000-0005-0000-0000-0000E5A50000}"/>
    <cellStyle name="Normal 5 2 2 7_OATT calc" xfId="44441" xr:uid="{00000000-0005-0000-0000-0000E6A50000}"/>
    <cellStyle name="Normal 5 2 2 8" xfId="44442" xr:uid="{00000000-0005-0000-0000-0000E7A50000}"/>
    <cellStyle name="Normal 5 2 2 8 2" xfId="44443" xr:uid="{00000000-0005-0000-0000-0000E8A50000}"/>
    <cellStyle name="Normal 5 2 2 8 3" xfId="44444" xr:uid="{00000000-0005-0000-0000-0000E9A50000}"/>
    <cellStyle name="Normal 5 2 2 8_OATT calc" xfId="44445" xr:uid="{00000000-0005-0000-0000-0000EAA50000}"/>
    <cellStyle name="Normal 5 2 2 9" xfId="44446" xr:uid="{00000000-0005-0000-0000-0000EBA50000}"/>
    <cellStyle name="Normal 5 2 2_OATT calc" xfId="44447" xr:uid="{00000000-0005-0000-0000-0000ECA50000}"/>
    <cellStyle name="Normal 5 2 3" xfId="3119" xr:uid="{00000000-0005-0000-0000-0000EDA50000}"/>
    <cellStyle name="Normal 5 2 3 10" xfId="44448" xr:uid="{00000000-0005-0000-0000-0000EEA50000}"/>
    <cellStyle name="Normal 5 2 3 11" xfId="44449" xr:uid="{00000000-0005-0000-0000-0000EFA50000}"/>
    <cellStyle name="Normal 5 2 3 12" xfId="44450" xr:uid="{00000000-0005-0000-0000-0000F0A50000}"/>
    <cellStyle name="Normal 5 2 3 2" xfId="3704" xr:uid="{00000000-0005-0000-0000-0000F1A50000}"/>
    <cellStyle name="Normal 5 2 3 2 10" xfId="44451" xr:uid="{00000000-0005-0000-0000-0000F2A50000}"/>
    <cellStyle name="Normal 5 2 3 2 11" xfId="44452" xr:uid="{00000000-0005-0000-0000-0000F3A50000}"/>
    <cellStyle name="Normal 5 2 3 2 2" xfId="4805" xr:uid="{00000000-0005-0000-0000-0000F4A50000}"/>
    <cellStyle name="Normal 5 2 3 2 2 10" xfId="44453" xr:uid="{00000000-0005-0000-0000-0000F5A50000}"/>
    <cellStyle name="Normal 5 2 3 2 2 11" xfId="44454" xr:uid="{00000000-0005-0000-0000-0000F6A50000}"/>
    <cellStyle name="Normal 5 2 3 2 2 2" xfId="44455" xr:uid="{00000000-0005-0000-0000-0000F7A50000}"/>
    <cellStyle name="Normal 5 2 3 2 2 2 2" xfId="44456" xr:uid="{00000000-0005-0000-0000-0000F8A50000}"/>
    <cellStyle name="Normal 5 2 3 2 2 2 2 2" xfId="44457" xr:uid="{00000000-0005-0000-0000-0000F9A50000}"/>
    <cellStyle name="Normal 5 2 3 2 2 2 2 3" xfId="44458" xr:uid="{00000000-0005-0000-0000-0000FAA50000}"/>
    <cellStyle name="Normal 5 2 3 2 2 2 2_OATT calc" xfId="44459" xr:uid="{00000000-0005-0000-0000-0000FBA50000}"/>
    <cellStyle name="Normal 5 2 3 2 2 2 3" xfId="44460" xr:uid="{00000000-0005-0000-0000-0000FCA50000}"/>
    <cellStyle name="Normal 5 2 3 2 2 2 4" xfId="44461" xr:uid="{00000000-0005-0000-0000-0000FDA50000}"/>
    <cellStyle name="Normal 5 2 3 2 2 2 5" xfId="44462" xr:uid="{00000000-0005-0000-0000-0000FEA50000}"/>
    <cellStyle name="Normal 5 2 3 2 2 2_OATT calc" xfId="44463" xr:uid="{00000000-0005-0000-0000-0000FFA50000}"/>
    <cellStyle name="Normal 5 2 3 2 2 3" xfId="44464" xr:uid="{00000000-0005-0000-0000-000000A60000}"/>
    <cellStyle name="Normal 5 2 3 2 2 3 2" xfId="44465" xr:uid="{00000000-0005-0000-0000-000001A60000}"/>
    <cellStyle name="Normal 5 2 3 2 2 3 2 2" xfId="44466" xr:uid="{00000000-0005-0000-0000-000002A60000}"/>
    <cellStyle name="Normal 5 2 3 2 2 3 2 3" xfId="44467" xr:uid="{00000000-0005-0000-0000-000003A60000}"/>
    <cellStyle name="Normal 5 2 3 2 2 3 2_OATT calc" xfId="44468" xr:uid="{00000000-0005-0000-0000-000004A60000}"/>
    <cellStyle name="Normal 5 2 3 2 2 3 3" xfId="44469" xr:uid="{00000000-0005-0000-0000-000005A60000}"/>
    <cellStyle name="Normal 5 2 3 2 2 3 4" xfId="44470" xr:uid="{00000000-0005-0000-0000-000006A60000}"/>
    <cellStyle name="Normal 5 2 3 2 2 3_OATT calc" xfId="44471" xr:uid="{00000000-0005-0000-0000-000007A60000}"/>
    <cellStyle name="Normal 5 2 3 2 2 4" xfId="44472" xr:uid="{00000000-0005-0000-0000-000008A60000}"/>
    <cellStyle name="Normal 5 2 3 2 2 4 2" xfId="44473" xr:uid="{00000000-0005-0000-0000-000009A60000}"/>
    <cellStyle name="Normal 5 2 3 2 2 4 3" xfId="44474" xr:uid="{00000000-0005-0000-0000-00000AA60000}"/>
    <cellStyle name="Normal 5 2 3 2 2 4_OATT calc" xfId="44475" xr:uid="{00000000-0005-0000-0000-00000BA60000}"/>
    <cellStyle name="Normal 5 2 3 2 2 5" xfId="44476" xr:uid="{00000000-0005-0000-0000-00000CA60000}"/>
    <cellStyle name="Normal 5 2 3 2 2 6" xfId="44477" xr:uid="{00000000-0005-0000-0000-00000DA60000}"/>
    <cellStyle name="Normal 5 2 3 2 2 7" xfId="44478" xr:uid="{00000000-0005-0000-0000-00000EA60000}"/>
    <cellStyle name="Normal 5 2 3 2 2 8" xfId="44479" xr:uid="{00000000-0005-0000-0000-00000FA60000}"/>
    <cellStyle name="Normal 5 2 3 2 2 9" xfId="44480" xr:uid="{00000000-0005-0000-0000-000010A60000}"/>
    <cellStyle name="Normal 5 2 3 2 2_OATT calc" xfId="44481" xr:uid="{00000000-0005-0000-0000-000011A60000}"/>
    <cellStyle name="Normal 5 2 3 2 3" xfId="5764" xr:uid="{00000000-0005-0000-0000-000012A60000}"/>
    <cellStyle name="Normal 5 2 3 2 3 2" xfId="44482" xr:uid="{00000000-0005-0000-0000-000013A60000}"/>
    <cellStyle name="Normal 5 2 3 2 3 2 2" xfId="44483" xr:uid="{00000000-0005-0000-0000-000014A60000}"/>
    <cellStyle name="Normal 5 2 3 2 3 2 3" xfId="44484" xr:uid="{00000000-0005-0000-0000-000015A60000}"/>
    <cellStyle name="Normal 5 2 3 2 3 2_OATT calc" xfId="44485" xr:uid="{00000000-0005-0000-0000-000016A60000}"/>
    <cellStyle name="Normal 5 2 3 2 3 3" xfId="44486" xr:uid="{00000000-0005-0000-0000-000017A60000}"/>
    <cellStyle name="Normal 5 2 3 2 3 4" xfId="44487" xr:uid="{00000000-0005-0000-0000-000018A60000}"/>
    <cellStyle name="Normal 5 2 3 2 3 5" xfId="44488" xr:uid="{00000000-0005-0000-0000-000019A60000}"/>
    <cellStyle name="Normal 5 2 3 2 3_OATT calc" xfId="44489" xr:uid="{00000000-0005-0000-0000-00001AA60000}"/>
    <cellStyle name="Normal 5 2 3 2 4" xfId="44490" xr:uid="{00000000-0005-0000-0000-00001BA60000}"/>
    <cellStyle name="Normal 5 2 3 2 4 2" xfId="44491" xr:uid="{00000000-0005-0000-0000-00001CA60000}"/>
    <cellStyle name="Normal 5 2 3 2 4 2 2" xfId="44492" xr:uid="{00000000-0005-0000-0000-00001DA60000}"/>
    <cellStyle name="Normal 5 2 3 2 4 2 3" xfId="44493" xr:uid="{00000000-0005-0000-0000-00001EA60000}"/>
    <cellStyle name="Normal 5 2 3 2 4 2_OATT calc" xfId="44494" xr:uid="{00000000-0005-0000-0000-00001FA60000}"/>
    <cellStyle name="Normal 5 2 3 2 4 3" xfId="44495" xr:uid="{00000000-0005-0000-0000-000020A60000}"/>
    <cellStyle name="Normal 5 2 3 2 4 4" xfId="44496" xr:uid="{00000000-0005-0000-0000-000021A60000}"/>
    <cellStyle name="Normal 5 2 3 2 4_OATT calc" xfId="44497" xr:uid="{00000000-0005-0000-0000-000022A60000}"/>
    <cellStyle name="Normal 5 2 3 2 5" xfId="44498" xr:uid="{00000000-0005-0000-0000-000023A60000}"/>
    <cellStyle name="Normal 5 2 3 2 5 2" xfId="44499" xr:uid="{00000000-0005-0000-0000-000024A60000}"/>
    <cellStyle name="Normal 5 2 3 2 5 3" xfId="44500" xr:uid="{00000000-0005-0000-0000-000025A60000}"/>
    <cellStyle name="Normal 5 2 3 2 5_OATT calc" xfId="44501" xr:uid="{00000000-0005-0000-0000-000026A60000}"/>
    <cellStyle name="Normal 5 2 3 2 6" xfId="44502" xr:uid="{00000000-0005-0000-0000-000027A60000}"/>
    <cellStyle name="Normal 5 2 3 2 7" xfId="44503" xr:uid="{00000000-0005-0000-0000-000028A60000}"/>
    <cellStyle name="Normal 5 2 3 2 8" xfId="44504" xr:uid="{00000000-0005-0000-0000-000029A60000}"/>
    <cellStyle name="Normal 5 2 3 2 9" xfId="44505" xr:uid="{00000000-0005-0000-0000-00002AA60000}"/>
    <cellStyle name="Normal 5 2 3 2_OATT calc" xfId="44506" xr:uid="{00000000-0005-0000-0000-00002BA60000}"/>
    <cellStyle name="Normal 5 2 3 3" xfId="4387" xr:uid="{00000000-0005-0000-0000-00002CA60000}"/>
    <cellStyle name="Normal 5 2 3 3 10" xfId="44507" xr:uid="{00000000-0005-0000-0000-00002DA60000}"/>
    <cellStyle name="Normal 5 2 3 3 11" xfId="44508" xr:uid="{00000000-0005-0000-0000-00002EA60000}"/>
    <cellStyle name="Normal 5 2 3 3 2" xfId="44509" xr:uid="{00000000-0005-0000-0000-00002FA60000}"/>
    <cellStyle name="Normal 5 2 3 3 2 2" xfId="44510" xr:uid="{00000000-0005-0000-0000-000030A60000}"/>
    <cellStyle name="Normal 5 2 3 3 2 2 2" xfId="44511" xr:uid="{00000000-0005-0000-0000-000031A60000}"/>
    <cellStyle name="Normal 5 2 3 3 2 2 3" xfId="44512" xr:uid="{00000000-0005-0000-0000-000032A60000}"/>
    <cellStyle name="Normal 5 2 3 3 2 2_OATT calc" xfId="44513" xr:uid="{00000000-0005-0000-0000-000033A60000}"/>
    <cellStyle name="Normal 5 2 3 3 2 3" xfId="44514" xr:uid="{00000000-0005-0000-0000-000034A60000}"/>
    <cellStyle name="Normal 5 2 3 3 2 4" xfId="44515" xr:uid="{00000000-0005-0000-0000-000035A60000}"/>
    <cellStyle name="Normal 5 2 3 3 2 5" xfId="44516" xr:uid="{00000000-0005-0000-0000-000036A60000}"/>
    <cellStyle name="Normal 5 2 3 3 2_OATT calc" xfId="44517" xr:uid="{00000000-0005-0000-0000-000037A60000}"/>
    <cellStyle name="Normal 5 2 3 3 3" xfId="44518" xr:uid="{00000000-0005-0000-0000-000038A60000}"/>
    <cellStyle name="Normal 5 2 3 3 3 2" xfId="44519" xr:uid="{00000000-0005-0000-0000-000039A60000}"/>
    <cellStyle name="Normal 5 2 3 3 3 2 2" xfId="44520" xr:uid="{00000000-0005-0000-0000-00003AA60000}"/>
    <cellStyle name="Normal 5 2 3 3 3 2 3" xfId="44521" xr:uid="{00000000-0005-0000-0000-00003BA60000}"/>
    <cellStyle name="Normal 5 2 3 3 3 2_OATT calc" xfId="44522" xr:uid="{00000000-0005-0000-0000-00003CA60000}"/>
    <cellStyle name="Normal 5 2 3 3 3 3" xfId="44523" xr:uid="{00000000-0005-0000-0000-00003DA60000}"/>
    <cellStyle name="Normal 5 2 3 3 3 4" xfId="44524" xr:uid="{00000000-0005-0000-0000-00003EA60000}"/>
    <cellStyle name="Normal 5 2 3 3 3_OATT calc" xfId="44525" xr:uid="{00000000-0005-0000-0000-00003FA60000}"/>
    <cellStyle name="Normal 5 2 3 3 4" xfId="44526" xr:uid="{00000000-0005-0000-0000-000040A60000}"/>
    <cellStyle name="Normal 5 2 3 3 4 2" xfId="44527" xr:uid="{00000000-0005-0000-0000-000041A60000}"/>
    <cellStyle name="Normal 5 2 3 3 4 3" xfId="44528" xr:uid="{00000000-0005-0000-0000-000042A60000}"/>
    <cellStyle name="Normal 5 2 3 3 4_OATT calc" xfId="44529" xr:uid="{00000000-0005-0000-0000-000043A60000}"/>
    <cellStyle name="Normal 5 2 3 3 5" xfId="44530" xr:uid="{00000000-0005-0000-0000-000044A60000}"/>
    <cellStyle name="Normal 5 2 3 3 6" xfId="44531" xr:uid="{00000000-0005-0000-0000-000045A60000}"/>
    <cellStyle name="Normal 5 2 3 3 7" xfId="44532" xr:uid="{00000000-0005-0000-0000-000046A60000}"/>
    <cellStyle name="Normal 5 2 3 3 8" xfId="44533" xr:uid="{00000000-0005-0000-0000-000047A60000}"/>
    <cellStyle name="Normal 5 2 3 3 9" xfId="44534" xr:uid="{00000000-0005-0000-0000-000048A60000}"/>
    <cellStyle name="Normal 5 2 3 3_OATT calc" xfId="44535" xr:uid="{00000000-0005-0000-0000-000049A60000}"/>
    <cellStyle name="Normal 5 2 3 4" xfId="5287" xr:uid="{00000000-0005-0000-0000-00004AA60000}"/>
    <cellStyle name="Normal 5 2 3 4 2" xfId="44536" xr:uid="{00000000-0005-0000-0000-00004BA60000}"/>
    <cellStyle name="Normal 5 2 3 4 2 2" xfId="44537" xr:uid="{00000000-0005-0000-0000-00004CA60000}"/>
    <cellStyle name="Normal 5 2 3 4 2 3" xfId="44538" xr:uid="{00000000-0005-0000-0000-00004DA60000}"/>
    <cellStyle name="Normal 5 2 3 4 2_OATT calc" xfId="44539" xr:uid="{00000000-0005-0000-0000-00004EA60000}"/>
    <cellStyle name="Normal 5 2 3 4 3" xfId="44540" xr:uid="{00000000-0005-0000-0000-00004FA60000}"/>
    <cellStyle name="Normal 5 2 3 4 4" xfId="44541" xr:uid="{00000000-0005-0000-0000-000050A60000}"/>
    <cellStyle name="Normal 5 2 3 4 5" xfId="44542" xr:uid="{00000000-0005-0000-0000-000051A60000}"/>
    <cellStyle name="Normal 5 2 3 4_OATT calc" xfId="44543" xr:uid="{00000000-0005-0000-0000-000052A60000}"/>
    <cellStyle name="Normal 5 2 3 5" xfId="44544" xr:uid="{00000000-0005-0000-0000-000053A60000}"/>
    <cellStyle name="Normal 5 2 3 5 2" xfId="44545" xr:uid="{00000000-0005-0000-0000-000054A60000}"/>
    <cellStyle name="Normal 5 2 3 5 2 2" xfId="44546" xr:uid="{00000000-0005-0000-0000-000055A60000}"/>
    <cellStyle name="Normal 5 2 3 5 2 3" xfId="44547" xr:uid="{00000000-0005-0000-0000-000056A60000}"/>
    <cellStyle name="Normal 5 2 3 5 2_OATT calc" xfId="44548" xr:uid="{00000000-0005-0000-0000-000057A60000}"/>
    <cellStyle name="Normal 5 2 3 5 3" xfId="44549" xr:uid="{00000000-0005-0000-0000-000058A60000}"/>
    <cellStyle name="Normal 5 2 3 5 4" xfId="44550" xr:uid="{00000000-0005-0000-0000-000059A60000}"/>
    <cellStyle name="Normal 5 2 3 5_OATT calc" xfId="44551" xr:uid="{00000000-0005-0000-0000-00005AA60000}"/>
    <cellStyle name="Normal 5 2 3 6" xfId="44552" xr:uid="{00000000-0005-0000-0000-00005BA60000}"/>
    <cellStyle name="Normal 5 2 3 6 2" xfId="44553" xr:uid="{00000000-0005-0000-0000-00005CA60000}"/>
    <cellStyle name="Normal 5 2 3 6 3" xfId="44554" xr:uid="{00000000-0005-0000-0000-00005DA60000}"/>
    <cellStyle name="Normal 5 2 3 6_OATT calc" xfId="44555" xr:uid="{00000000-0005-0000-0000-00005EA60000}"/>
    <cellStyle name="Normal 5 2 3 7" xfId="44556" xr:uid="{00000000-0005-0000-0000-00005FA60000}"/>
    <cellStyle name="Normal 5 2 3 8" xfId="44557" xr:uid="{00000000-0005-0000-0000-000060A60000}"/>
    <cellStyle name="Normal 5 2 3 9" xfId="44558" xr:uid="{00000000-0005-0000-0000-000061A60000}"/>
    <cellStyle name="Normal 5 2 3_OATT calc" xfId="44559" xr:uid="{00000000-0005-0000-0000-000062A60000}"/>
    <cellStyle name="Normal 5 2 4" xfId="3293" xr:uid="{00000000-0005-0000-0000-000063A60000}"/>
    <cellStyle name="Normal 5 2 4 10" xfId="44560" xr:uid="{00000000-0005-0000-0000-000064A60000}"/>
    <cellStyle name="Normal 5 2 4 11" xfId="44561" xr:uid="{00000000-0005-0000-0000-000065A60000}"/>
    <cellStyle name="Normal 5 2 4 12" xfId="44562" xr:uid="{00000000-0005-0000-0000-000066A60000}"/>
    <cellStyle name="Normal 5 2 4 2" xfId="3875" xr:uid="{00000000-0005-0000-0000-000067A60000}"/>
    <cellStyle name="Normal 5 2 4 2 10" xfId="44563" xr:uid="{00000000-0005-0000-0000-000068A60000}"/>
    <cellStyle name="Normal 5 2 4 2 11" xfId="44564" xr:uid="{00000000-0005-0000-0000-000069A60000}"/>
    <cellStyle name="Normal 5 2 4 2 2" xfId="4976" xr:uid="{00000000-0005-0000-0000-00006AA60000}"/>
    <cellStyle name="Normal 5 2 4 2 2 10" xfId="44565" xr:uid="{00000000-0005-0000-0000-00006BA60000}"/>
    <cellStyle name="Normal 5 2 4 2 2 11" xfId="44566" xr:uid="{00000000-0005-0000-0000-00006CA60000}"/>
    <cellStyle name="Normal 5 2 4 2 2 2" xfId="44567" xr:uid="{00000000-0005-0000-0000-00006DA60000}"/>
    <cellStyle name="Normal 5 2 4 2 2 2 2" xfId="44568" xr:uid="{00000000-0005-0000-0000-00006EA60000}"/>
    <cellStyle name="Normal 5 2 4 2 2 2 2 2" xfId="44569" xr:uid="{00000000-0005-0000-0000-00006FA60000}"/>
    <cellStyle name="Normal 5 2 4 2 2 2 2 3" xfId="44570" xr:uid="{00000000-0005-0000-0000-000070A60000}"/>
    <cellStyle name="Normal 5 2 4 2 2 2 2_OATT calc" xfId="44571" xr:uid="{00000000-0005-0000-0000-000071A60000}"/>
    <cellStyle name="Normal 5 2 4 2 2 2 3" xfId="44572" xr:uid="{00000000-0005-0000-0000-000072A60000}"/>
    <cellStyle name="Normal 5 2 4 2 2 2 4" xfId="44573" xr:uid="{00000000-0005-0000-0000-000073A60000}"/>
    <cellStyle name="Normal 5 2 4 2 2 2 5" xfId="44574" xr:uid="{00000000-0005-0000-0000-000074A60000}"/>
    <cellStyle name="Normal 5 2 4 2 2 2_OATT calc" xfId="44575" xr:uid="{00000000-0005-0000-0000-000075A60000}"/>
    <cellStyle name="Normal 5 2 4 2 2 3" xfId="44576" xr:uid="{00000000-0005-0000-0000-000076A60000}"/>
    <cellStyle name="Normal 5 2 4 2 2 3 2" xfId="44577" xr:uid="{00000000-0005-0000-0000-000077A60000}"/>
    <cellStyle name="Normal 5 2 4 2 2 3 2 2" xfId="44578" xr:uid="{00000000-0005-0000-0000-000078A60000}"/>
    <cellStyle name="Normal 5 2 4 2 2 3 2 3" xfId="44579" xr:uid="{00000000-0005-0000-0000-000079A60000}"/>
    <cellStyle name="Normal 5 2 4 2 2 3 2_OATT calc" xfId="44580" xr:uid="{00000000-0005-0000-0000-00007AA60000}"/>
    <cellStyle name="Normal 5 2 4 2 2 3 3" xfId="44581" xr:uid="{00000000-0005-0000-0000-00007BA60000}"/>
    <cellStyle name="Normal 5 2 4 2 2 3 4" xfId="44582" xr:uid="{00000000-0005-0000-0000-00007CA60000}"/>
    <cellStyle name="Normal 5 2 4 2 2 3_OATT calc" xfId="44583" xr:uid="{00000000-0005-0000-0000-00007DA60000}"/>
    <cellStyle name="Normal 5 2 4 2 2 4" xfId="44584" xr:uid="{00000000-0005-0000-0000-00007EA60000}"/>
    <cellStyle name="Normal 5 2 4 2 2 4 2" xfId="44585" xr:uid="{00000000-0005-0000-0000-00007FA60000}"/>
    <cellStyle name="Normal 5 2 4 2 2 4 3" xfId="44586" xr:uid="{00000000-0005-0000-0000-000080A60000}"/>
    <cellStyle name="Normal 5 2 4 2 2 4_OATT calc" xfId="44587" xr:uid="{00000000-0005-0000-0000-000081A60000}"/>
    <cellStyle name="Normal 5 2 4 2 2 5" xfId="44588" xr:uid="{00000000-0005-0000-0000-000082A60000}"/>
    <cellStyle name="Normal 5 2 4 2 2 6" xfId="44589" xr:uid="{00000000-0005-0000-0000-000083A60000}"/>
    <cellStyle name="Normal 5 2 4 2 2 7" xfId="44590" xr:uid="{00000000-0005-0000-0000-000084A60000}"/>
    <cellStyle name="Normal 5 2 4 2 2 8" xfId="44591" xr:uid="{00000000-0005-0000-0000-000085A60000}"/>
    <cellStyle name="Normal 5 2 4 2 2 9" xfId="44592" xr:uid="{00000000-0005-0000-0000-000086A60000}"/>
    <cellStyle name="Normal 5 2 4 2 2_OATT calc" xfId="44593" xr:uid="{00000000-0005-0000-0000-000087A60000}"/>
    <cellStyle name="Normal 5 2 4 2 3" xfId="5931" xr:uid="{00000000-0005-0000-0000-000088A60000}"/>
    <cellStyle name="Normal 5 2 4 2 3 2" xfId="44594" xr:uid="{00000000-0005-0000-0000-000089A60000}"/>
    <cellStyle name="Normal 5 2 4 2 3 2 2" xfId="44595" xr:uid="{00000000-0005-0000-0000-00008AA60000}"/>
    <cellStyle name="Normal 5 2 4 2 3 2 3" xfId="44596" xr:uid="{00000000-0005-0000-0000-00008BA60000}"/>
    <cellStyle name="Normal 5 2 4 2 3 2_OATT calc" xfId="44597" xr:uid="{00000000-0005-0000-0000-00008CA60000}"/>
    <cellStyle name="Normal 5 2 4 2 3 3" xfId="44598" xr:uid="{00000000-0005-0000-0000-00008DA60000}"/>
    <cellStyle name="Normal 5 2 4 2 3 4" xfId="44599" xr:uid="{00000000-0005-0000-0000-00008EA60000}"/>
    <cellStyle name="Normal 5 2 4 2 3 5" xfId="44600" xr:uid="{00000000-0005-0000-0000-00008FA60000}"/>
    <cellStyle name="Normal 5 2 4 2 3_OATT calc" xfId="44601" xr:uid="{00000000-0005-0000-0000-000090A60000}"/>
    <cellStyle name="Normal 5 2 4 2 4" xfId="44602" xr:uid="{00000000-0005-0000-0000-000091A60000}"/>
    <cellStyle name="Normal 5 2 4 2 4 2" xfId="44603" xr:uid="{00000000-0005-0000-0000-000092A60000}"/>
    <cellStyle name="Normal 5 2 4 2 4 2 2" xfId="44604" xr:uid="{00000000-0005-0000-0000-000093A60000}"/>
    <cellStyle name="Normal 5 2 4 2 4 2 3" xfId="44605" xr:uid="{00000000-0005-0000-0000-000094A60000}"/>
    <cellStyle name="Normal 5 2 4 2 4 2_OATT calc" xfId="44606" xr:uid="{00000000-0005-0000-0000-000095A60000}"/>
    <cellStyle name="Normal 5 2 4 2 4 3" xfId="44607" xr:uid="{00000000-0005-0000-0000-000096A60000}"/>
    <cellStyle name="Normal 5 2 4 2 4 4" xfId="44608" xr:uid="{00000000-0005-0000-0000-000097A60000}"/>
    <cellStyle name="Normal 5 2 4 2 4_OATT calc" xfId="44609" xr:uid="{00000000-0005-0000-0000-000098A60000}"/>
    <cellStyle name="Normal 5 2 4 2 5" xfId="44610" xr:uid="{00000000-0005-0000-0000-000099A60000}"/>
    <cellStyle name="Normal 5 2 4 2 5 2" xfId="44611" xr:uid="{00000000-0005-0000-0000-00009AA60000}"/>
    <cellStyle name="Normal 5 2 4 2 5 3" xfId="44612" xr:uid="{00000000-0005-0000-0000-00009BA60000}"/>
    <cellStyle name="Normal 5 2 4 2 5_OATT calc" xfId="44613" xr:uid="{00000000-0005-0000-0000-00009CA60000}"/>
    <cellStyle name="Normal 5 2 4 2 6" xfId="44614" xr:uid="{00000000-0005-0000-0000-00009DA60000}"/>
    <cellStyle name="Normal 5 2 4 2 7" xfId="44615" xr:uid="{00000000-0005-0000-0000-00009EA60000}"/>
    <cellStyle name="Normal 5 2 4 2 8" xfId="44616" xr:uid="{00000000-0005-0000-0000-00009FA60000}"/>
    <cellStyle name="Normal 5 2 4 2 9" xfId="44617" xr:uid="{00000000-0005-0000-0000-0000A0A60000}"/>
    <cellStyle name="Normal 5 2 4 2_OATT calc" xfId="44618" xr:uid="{00000000-0005-0000-0000-0000A1A60000}"/>
    <cellStyle name="Normal 5 2 4 3" xfId="4558" xr:uid="{00000000-0005-0000-0000-0000A2A60000}"/>
    <cellStyle name="Normal 5 2 4 3 10" xfId="44619" xr:uid="{00000000-0005-0000-0000-0000A3A60000}"/>
    <cellStyle name="Normal 5 2 4 3 11" xfId="44620" xr:uid="{00000000-0005-0000-0000-0000A4A60000}"/>
    <cellStyle name="Normal 5 2 4 3 2" xfId="44621" xr:uid="{00000000-0005-0000-0000-0000A5A60000}"/>
    <cellStyle name="Normal 5 2 4 3 2 2" xfId="44622" xr:uid="{00000000-0005-0000-0000-0000A6A60000}"/>
    <cellStyle name="Normal 5 2 4 3 2 2 2" xfId="44623" xr:uid="{00000000-0005-0000-0000-0000A7A60000}"/>
    <cellStyle name="Normal 5 2 4 3 2 2 3" xfId="44624" xr:uid="{00000000-0005-0000-0000-0000A8A60000}"/>
    <cellStyle name="Normal 5 2 4 3 2 2_OATT calc" xfId="44625" xr:uid="{00000000-0005-0000-0000-0000A9A60000}"/>
    <cellStyle name="Normal 5 2 4 3 2 3" xfId="44626" xr:uid="{00000000-0005-0000-0000-0000AAA60000}"/>
    <cellStyle name="Normal 5 2 4 3 2 4" xfId="44627" xr:uid="{00000000-0005-0000-0000-0000ABA60000}"/>
    <cellStyle name="Normal 5 2 4 3 2 5" xfId="44628" xr:uid="{00000000-0005-0000-0000-0000ACA60000}"/>
    <cellStyle name="Normal 5 2 4 3 2_OATT calc" xfId="44629" xr:uid="{00000000-0005-0000-0000-0000ADA60000}"/>
    <cellStyle name="Normal 5 2 4 3 3" xfId="44630" xr:uid="{00000000-0005-0000-0000-0000AEA60000}"/>
    <cellStyle name="Normal 5 2 4 3 3 2" xfId="44631" xr:uid="{00000000-0005-0000-0000-0000AFA60000}"/>
    <cellStyle name="Normal 5 2 4 3 3 2 2" xfId="44632" xr:uid="{00000000-0005-0000-0000-0000B0A60000}"/>
    <cellStyle name="Normal 5 2 4 3 3 2 3" xfId="44633" xr:uid="{00000000-0005-0000-0000-0000B1A60000}"/>
    <cellStyle name="Normal 5 2 4 3 3 2_OATT calc" xfId="44634" xr:uid="{00000000-0005-0000-0000-0000B2A60000}"/>
    <cellStyle name="Normal 5 2 4 3 3 3" xfId="44635" xr:uid="{00000000-0005-0000-0000-0000B3A60000}"/>
    <cellStyle name="Normal 5 2 4 3 3 4" xfId="44636" xr:uid="{00000000-0005-0000-0000-0000B4A60000}"/>
    <cellStyle name="Normal 5 2 4 3 3_OATT calc" xfId="44637" xr:uid="{00000000-0005-0000-0000-0000B5A60000}"/>
    <cellStyle name="Normal 5 2 4 3 4" xfId="44638" xr:uid="{00000000-0005-0000-0000-0000B6A60000}"/>
    <cellStyle name="Normal 5 2 4 3 4 2" xfId="44639" xr:uid="{00000000-0005-0000-0000-0000B7A60000}"/>
    <cellStyle name="Normal 5 2 4 3 4 3" xfId="44640" xr:uid="{00000000-0005-0000-0000-0000B8A60000}"/>
    <cellStyle name="Normal 5 2 4 3 4_OATT calc" xfId="44641" xr:uid="{00000000-0005-0000-0000-0000B9A60000}"/>
    <cellStyle name="Normal 5 2 4 3 5" xfId="44642" xr:uid="{00000000-0005-0000-0000-0000BAA60000}"/>
    <cellStyle name="Normal 5 2 4 3 6" xfId="44643" xr:uid="{00000000-0005-0000-0000-0000BBA60000}"/>
    <cellStyle name="Normal 5 2 4 3 7" xfId="44644" xr:uid="{00000000-0005-0000-0000-0000BCA60000}"/>
    <cellStyle name="Normal 5 2 4 3 8" xfId="44645" xr:uid="{00000000-0005-0000-0000-0000BDA60000}"/>
    <cellStyle name="Normal 5 2 4 3 9" xfId="44646" xr:uid="{00000000-0005-0000-0000-0000BEA60000}"/>
    <cellStyle name="Normal 5 2 4 3_OATT calc" xfId="44647" xr:uid="{00000000-0005-0000-0000-0000BFA60000}"/>
    <cellStyle name="Normal 5 2 4 4" xfId="5458" xr:uid="{00000000-0005-0000-0000-0000C0A60000}"/>
    <cellStyle name="Normal 5 2 4 4 2" xfId="44648" xr:uid="{00000000-0005-0000-0000-0000C1A60000}"/>
    <cellStyle name="Normal 5 2 4 4 2 2" xfId="44649" xr:uid="{00000000-0005-0000-0000-0000C2A60000}"/>
    <cellStyle name="Normal 5 2 4 4 2 3" xfId="44650" xr:uid="{00000000-0005-0000-0000-0000C3A60000}"/>
    <cellStyle name="Normal 5 2 4 4 2_OATT calc" xfId="44651" xr:uid="{00000000-0005-0000-0000-0000C4A60000}"/>
    <cellStyle name="Normal 5 2 4 4 3" xfId="44652" xr:uid="{00000000-0005-0000-0000-0000C5A60000}"/>
    <cellStyle name="Normal 5 2 4 4 4" xfId="44653" xr:uid="{00000000-0005-0000-0000-0000C6A60000}"/>
    <cellStyle name="Normal 5 2 4 4 5" xfId="44654" xr:uid="{00000000-0005-0000-0000-0000C7A60000}"/>
    <cellStyle name="Normal 5 2 4 4_OATT calc" xfId="44655" xr:uid="{00000000-0005-0000-0000-0000C8A60000}"/>
    <cellStyle name="Normal 5 2 4 5" xfId="44656" xr:uid="{00000000-0005-0000-0000-0000C9A60000}"/>
    <cellStyle name="Normal 5 2 4 5 2" xfId="44657" xr:uid="{00000000-0005-0000-0000-0000CAA60000}"/>
    <cellStyle name="Normal 5 2 4 5 2 2" xfId="44658" xr:uid="{00000000-0005-0000-0000-0000CBA60000}"/>
    <cellStyle name="Normal 5 2 4 5 2 3" xfId="44659" xr:uid="{00000000-0005-0000-0000-0000CCA60000}"/>
    <cellStyle name="Normal 5 2 4 5 2_OATT calc" xfId="44660" xr:uid="{00000000-0005-0000-0000-0000CDA60000}"/>
    <cellStyle name="Normal 5 2 4 5 3" xfId="44661" xr:uid="{00000000-0005-0000-0000-0000CEA60000}"/>
    <cellStyle name="Normal 5 2 4 5 4" xfId="44662" xr:uid="{00000000-0005-0000-0000-0000CFA60000}"/>
    <cellStyle name="Normal 5 2 4 5_OATT calc" xfId="44663" xr:uid="{00000000-0005-0000-0000-0000D0A60000}"/>
    <cellStyle name="Normal 5 2 4 6" xfId="44664" xr:uid="{00000000-0005-0000-0000-0000D1A60000}"/>
    <cellStyle name="Normal 5 2 4 6 2" xfId="44665" xr:uid="{00000000-0005-0000-0000-0000D2A60000}"/>
    <cellStyle name="Normal 5 2 4 6 3" xfId="44666" xr:uid="{00000000-0005-0000-0000-0000D3A60000}"/>
    <cellStyle name="Normal 5 2 4 6_OATT calc" xfId="44667" xr:uid="{00000000-0005-0000-0000-0000D4A60000}"/>
    <cellStyle name="Normal 5 2 4 7" xfId="44668" xr:uid="{00000000-0005-0000-0000-0000D5A60000}"/>
    <cellStyle name="Normal 5 2 4 8" xfId="44669" xr:uid="{00000000-0005-0000-0000-0000D6A60000}"/>
    <cellStyle name="Normal 5 2 4 9" xfId="44670" xr:uid="{00000000-0005-0000-0000-0000D7A60000}"/>
    <cellStyle name="Normal 5 2 4_OATT calc" xfId="44671" xr:uid="{00000000-0005-0000-0000-0000D8A60000}"/>
    <cellStyle name="Normal 5 2 5" xfId="3607" xr:uid="{00000000-0005-0000-0000-0000D9A60000}"/>
    <cellStyle name="Normal 5 2 5 10" xfId="44672" xr:uid="{00000000-0005-0000-0000-0000DAA60000}"/>
    <cellStyle name="Normal 5 2 5 11" xfId="44673" xr:uid="{00000000-0005-0000-0000-0000DBA60000}"/>
    <cellStyle name="Normal 5 2 5 2" xfId="4708" xr:uid="{00000000-0005-0000-0000-0000DCA60000}"/>
    <cellStyle name="Normal 5 2 5 2 10" xfId="44674" xr:uid="{00000000-0005-0000-0000-0000DDA60000}"/>
    <cellStyle name="Normal 5 2 5 2 11" xfId="44675" xr:uid="{00000000-0005-0000-0000-0000DEA60000}"/>
    <cellStyle name="Normal 5 2 5 2 2" xfId="44676" xr:uid="{00000000-0005-0000-0000-0000DFA60000}"/>
    <cellStyle name="Normal 5 2 5 2 2 2" xfId="44677" xr:uid="{00000000-0005-0000-0000-0000E0A60000}"/>
    <cellStyle name="Normal 5 2 5 2 2 2 2" xfId="44678" xr:uid="{00000000-0005-0000-0000-0000E1A60000}"/>
    <cellStyle name="Normal 5 2 5 2 2 2 3" xfId="44679" xr:uid="{00000000-0005-0000-0000-0000E2A60000}"/>
    <cellStyle name="Normal 5 2 5 2 2 2_OATT calc" xfId="44680" xr:uid="{00000000-0005-0000-0000-0000E3A60000}"/>
    <cellStyle name="Normal 5 2 5 2 2 3" xfId="44681" xr:uid="{00000000-0005-0000-0000-0000E4A60000}"/>
    <cellStyle name="Normal 5 2 5 2 2 4" xfId="44682" xr:uid="{00000000-0005-0000-0000-0000E5A60000}"/>
    <cellStyle name="Normal 5 2 5 2 2 5" xfId="44683" xr:uid="{00000000-0005-0000-0000-0000E6A60000}"/>
    <cellStyle name="Normal 5 2 5 2 2_OATT calc" xfId="44684" xr:uid="{00000000-0005-0000-0000-0000E7A60000}"/>
    <cellStyle name="Normal 5 2 5 2 3" xfId="44685" xr:uid="{00000000-0005-0000-0000-0000E8A60000}"/>
    <cellStyle name="Normal 5 2 5 2 3 2" xfId="44686" xr:uid="{00000000-0005-0000-0000-0000E9A60000}"/>
    <cellStyle name="Normal 5 2 5 2 3 2 2" xfId="44687" xr:uid="{00000000-0005-0000-0000-0000EAA60000}"/>
    <cellStyle name="Normal 5 2 5 2 3 2 3" xfId="44688" xr:uid="{00000000-0005-0000-0000-0000EBA60000}"/>
    <cellStyle name="Normal 5 2 5 2 3 2_OATT calc" xfId="44689" xr:uid="{00000000-0005-0000-0000-0000ECA60000}"/>
    <cellStyle name="Normal 5 2 5 2 3 3" xfId="44690" xr:uid="{00000000-0005-0000-0000-0000EDA60000}"/>
    <cellStyle name="Normal 5 2 5 2 3 4" xfId="44691" xr:uid="{00000000-0005-0000-0000-0000EEA60000}"/>
    <cellStyle name="Normal 5 2 5 2 3_OATT calc" xfId="44692" xr:uid="{00000000-0005-0000-0000-0000EFA60000}"/>
    <cellStyle name="Normal 5 2 5 2 4" xfId="44693" xr:uid="{00000000-0005-0000-0000-0000F0A60000}"/>
    <cellStyle name="Normal 5 2 5 2 4 2" xfId="44694" xr:uid="{00000000-0005-0000-0000-0000F1A60000}"/>
    <cellStyle name="Normal 5 2 5 2 4 3" xfId="44695" xr:uid="{00000000-0005-0000-0000-0000F2A60000}"/>
    <cellStyle name="Normal 5 2 5 2 4_OATT calc" xfId="44696" xr:uid="{00000000-0005-0000-0000-0000F3A60000}"/>
    <cellStyle name="Normal 5 2 5 2 5" xfId="44697" xr:uid="{00000000-0005-0000-0000-0000F4A60000}"/>
    <cellStyle name="Normal 5 2 5 2 6" xfId="44698" xr:uid="{00000000-0005-0000-0000-0000F5A60000}"/>
    <cellStyle name="Normal 5 2 5 2 7" xfId="44699" xr:uid="{00000000-0005-0000-0000-0000F6A60000}"/>
    <cellStyle name="Normal 5 2 5 2 8" xfId="44700" xr:uid="{00000000-0005-0000-0000-0000F7A60000}"/>
    <cellStyle name="Normal 5 2 5 2 9" xfId="44701" xr:uid="{00000000-0005-0000-0000-0000F8A60000}"/>
    <cellStyle name="Normal 5 2 5 2_OATT calc" xfId="44702" xr:uid="{00000000-0005-0000-0000-0000F9A60000}"/>
    <cellStyle name="Normal 5 2 5 3" xfId="5670" xr:uid="{00000000-0005-0000-0000-0000FAA60000}"/>
    <cellStyle name="Normal 5 2 5 3 2" xfId="44703" xr:uid="{00000000-0005-0000-0000-0000FBA60000}"/>
    <cellStyle name="Normal 5 2 5 3 2 2" xfId="44704" xr:uid="{00000000-0005-0000-0000-0000FCA60000}"/>
    <cellStyle name="Normal 5 2 5 3 2 3" xfId="44705" xr:uid="{00000000-0005-0000-0000-0000FDA60000}"/>
    <cellStyle name="Normal 5 2 5 3 2_OATT calc" xfId="44706" xr:uid="{00000000-0005-0000-0000-0000FEA60000}"/>
    <cellStyle name="Normal 5 2 5 3 3" xfId="44707" xr:uid="{00000000-0005-0000-0000-0000FFA60000}"/>
    <cellStyle name="Normal 5 2 5 3 4" xfId="44708" xr:uid="{00000000-0005-0000-0000-000000A70000}"/>
    <cellStyle name="Normal 5 2 5 3 5" xfId="44709" xr:uid="{00000000-0005-0000-0000-000001A70000}"/>
    <cellStyle name="Normal 5 2 5 3_OATT calc" xfId="44710" xr:uid="{00000000-0005-0000-0000-000002A70000}"/>
    <cellStyle name="Normal 5 2 5 4" xfId="44711" xr:uid="{00000000-0005-0000-0000-000003A70000}"/>
    <cellStyle name="Normal 5 2 5 4 2" xfId="44712" xr:uid="{00000000-0005-0000-0000-000004A70000}"/>
    <cellStyle name="Normal 5 2 5 4 2 2" xfId="44713" xr:uid="{00000000-0005-0000-0000-000005A70000}"/>
    <cellStyle name="Normal 5 2 5 4 2 3" xfId="44714" xr:uid="{00000000-0005-0000-0000-000006A70000}"/>
    <cellStyle name="Normal 5 2 5 4 2_OATT calc" xfId="44715" xr:uid="{00000000-0005-0000-0000-000007A70000}"/>
    <cellStyle name="Normal 5 2 5 4 3" xfId="44716" xr:uid="{00000000-0005-0000-0000-000008A70000}"/>
    <cellStyle name="Normal 5 2 5 4 4" xfId="44717" xr:uid="{00000000-0005-0000-0000-000009A70000}"/>
    <cellStyle name="Normal 5 2 5 4_OATT calc" xfId="44718" xr:uid="{00000000-0005-0000-0000-00000AA70000}"/>
    <cellStyle name="Normal 5 2 5 5" xfId="44719" xr:uid="{00000000-0005-0000-0000-00000BA70000}"/>
    <cellStyle name="Normal 5 2 5 5 2" xfId="44720" xr:uid="{00000000-0005-0000-0000-00000CA70000}"/>
    <cellStyle name="Normal 5 2 5 5 3" xfId="44721" xr:uid="{00000000-0005-0000-0000-00000DA70000}"/>
    <cellStyle name="Normal 5 2 5 5_OATT calc" xfId="44722" xr:uid="{00000000-0005-0000-0000-00000EA70000}"/>
    <cellStyle name="Normal 5 2 5 6" xfId="44723" xr:uid="{00000000-0005-0000-0000-00000FA70000}"/>
    <cellStyle name="Normal 5 2 5 7" xfId="44724" xr:uid="{00000000-0005-0000-0000-000010A70000}"/>
    <cellStyle name="Normal 5 2 5 8" xfId="44725" xr:uid="{00000000-0005-0000-0000-000011A70000}"/>
    <cellStyle name="Normal 5 2 5 9" xfId="44726" xr:uid="{00000000-0005-0000-0000-000012A70000}"/>
    <cellStyle name="Normal 5 2 5_OATT calc" xfId="44727" xr:uid="{00000000-0005-0000-0000-000013A70000}"/>
    <cellStyle name="Normal 5 2 6" xfId="4289" xr:uid="{00000000-0005-0000-0000-000014A70000}"/>
    <cellStyle name="Normal 5 2 6 10" xfId="44728" xr:uid="{00000000-0005-0000-0000-000015A70000}"/>
    <cellStyle name="Normal 5 2 6 11" xfId="44729" xr:uid="{00000000-0005-0000-0000-000016A70000}"/>
    <cellStyle name="Normal 5 2 6 2" xfId="44730" xr:uid="{00000000-0005-0000-0000-000017A70000}"/>
    <cellStyle name="Normal 5 2 6 2 2" xfId="44731" xr:uid="{00000000-0005-0000-0000-000018A70000}"/>
    <cellStyle name="Normal 5 2 6 2 2 2" xfId="44732" xr:uid="{00000000-0005-0000-0000-000019A70000}"/>
    <cellStyle name="Normal 5 2 6 2 2 3" xfId="44733" xr:uid="{00000000-0005-0000-0000-00001AA70000}"/>
    <cellStyle name="Normal 5 2 6 2 2_OATT calc" xfId="44734" xr:uid="{00000000-0005-0000-0000-00001BA70000}"/>
    <cellStyle name="Normal 5 2 6 2 3" xfId="44735" xr:uid="{00000000-0005-0000-0000-00001CA70000}"/>
    <cellStyle name="Normal 5 2 6 2 4" xfId="44736" xr:uid="{00000000-0005-0000-0000-00001DA70000}"/>
    <cellStyle name="Normal 5 2 6 2 5" xfId="44737" xr:uid="{00000000-0005-0000-0000-00001EA70000}"/>
    <cellStyle name="Normal 5 2 6 2_OATT calc" xfId="44738" xr:uid="{00000000-0005-0000-0000-00001FA70000}"/>
    <cellStyle name="Normal 5 2 6 3" xfId="44739" xr:uid="{00000000-0005-0000-0000-000020A70000}"/>
    <cellStyle name="Normal 5 2 6 3 2" xfId="44740" xr:uid="{00000000-0005-0000-0000-000021A70000}"/>
    <cellStyle name="Normal 5 2 6 3 2 2" xfId="44741" xr:uid="{00000000-0005-0000-0000-000022A70000}"/>
    <cellStyle name="Normal 5 2 6 3 2 3" xfId="44742" xr:uid="{00000000-0005-0000-0000-000023A70000}"/>
    <cellStyle name="Normal 5 2 6 3 2_OATT calc" xfId="44743" xr:uid="{00000000-0005-0000-0000-000024A70000}"/>
    <cellStyle name="Normal 5 2 6 3 3" xfId="44744" xr:uid="{00000000-0005-0000-0000-000025A70000}"/>
    <cellStyle name="Normal 5 2 6 3 4" xfId="44745" xr:uid="{00000000-0005-0000-0000-000026A70000}"/>
    <cellStyle name="Normal 5 2 6 3_OATT calc" xfId="44746" xr:uid="{00000000-0005-0000-0000-000027A70000}"/>
    <cellStyle name="Normal 5 2 6 4" xfId="44747" xr:uid="{00000000-0005-0000-0000-000028A70000}"/>
    <cellStyle name="Normal 5 2 6 4 2" xfId="44748" xr:uid="{00000000-0005-0000-0000-000029A70000}"/>
    <cellStyle name="Normal 5 2 6 4 3" xfId="44749" xr:uid="{00000000-0005-0000-0000-00002AA70000}"/>
    <cellStyle name="Normal 5 2 6 4_OATT calc" xfId="44750" xr:uid="{00000000-0005-0000-0000-00002BA70000}"/>
    <cellStyle name="Normal 5 2 6 5" xfId="44751" xr:uid="{00000000-0005-0000-0000-00002CA70000}"/>
    <cellStyle name="Normal 5 2 6 6" xfId="44752" xr:uid="{00000000-0005-0000-0000-00002DA70000}"/>
    <cellStyle name="Normal 5 2 6 7" xfId="44753" xr:uid="{00000000-0005-0000-0000-00002EA70000}"/>
    <cellStyle name="Normal 5 2 6 8" xfId="44754" xr:uid="{00000000-0005-0000-0000-00002FA70000}"/>
    <cellStyle name="Normal 5 2 6 9" xfId="44755" xr:uid="{00000000-0005-0000-0000-000030A70000}"/>
    <cellStyle name="Normal 5 2 6_OATT calc" xfId="44756" xr:uid="{00000000-0005-0000-0000-000031A70000}"/>
    <cellStyle name="Normal 5 2 7" xfId="5105" xr:uid="{00000000-0005-0000-0000-000032A70000}"/>
    <cellStyle name="Normal 5 2 7 2" xfId="44757" xr:uid="{00000000-0005-0000-0000-000033A70000}"/>
    <cellStyle name="Normal 5 2 7 2 2" xfId="44758" xr:uid="{00000000-0005-0000-0000-000034A70000}"/>
    <cellStyle name="Normal 5 2 7 2 3" xfId="44759" xr:uid="{00000000-0005-0000-0000-000035A70000}"/>
    <cellStyle name="Normal 5 2 7 2_OATT calc" xfId="44760" xr:uid="{00000000-0005-0000-0000-000036A70000}"/>
    <cellStyle name="Normal 5 2 7 3" xfId="44761" xr:uid="{00000000-0005-0000-0000-000037A70000}"/>
    <cellStyle name="Normal 5 2 7 4" xfId="44762" xr:uid="{00000000-0005-0000-0000-000038A70000}"/>
    <cellStyle name="Normal 5 2 7 5" xfId="44763" xr:uid="{00000000-0005-0000-0000-000039A70000}"/>
    <cellStyle name="Normal 5 2 7_OATT calc" xfId="44764" xr:uid="{00000000-0005-0000-0000-00003AA70000}"/>
    <cellStyle name="Normal 5 2 8" xfId="5189" xr:uid="{00000000-0005-0000-0000-00003BA70000}"/>
    <cellStyle name="Normal 5 2 8 2" xfId="44765" xr:uid="{00000000-0005-0000-0000-00003CA70000}"/>
    <cellStyle name="Normal 5 2 8 2 2" xfId="44766" xr:uid="{00000000-0005-0000-0000-00003DA70000}"/>
    <cellStyle name="Normal 5 2 8 2 3" xfId="44767" xr:uid="{00000000-0005-0000-0000-00003EA70000}"/>
    <cellStyle name="Normal 5 2 8 2_OATT calc" xfId="44768" xr:uid="{00000000-0005-0000-0000-00003FA70000}"/>
    <cellStyle name="Normal 5 2 8 3" xfId="44769" xr:uid="{00000000-0005-0000-0000-000040A70000}"/>
    <cellStyle name="Normal 5 2 8 4" xfId="44770" xr:uid="{00000000-0005-0000-0000-000041A70000}"/>
    <cellStyle name="Normal 5 2 8_OATT calc" xfId="44771" xr:uid="{00000000-0005-0000-0000-000042A70000}"/>
    <cellStyle name="Normal 5 2 9" xfId="3022" xr:uid="{00000000-0005-0000-0000-000043A70000}"/>
    <cellStyle name="Normal 5 2 9 2" xfId="44772" xr:uid="{00000000-0005-0000-0000-000044A70000}"/>
    <cellStyle name="Normal 5 2 9 2 2" xfId="44773" xr:uid="{00000000-0005-0000-0000-000045A70000}"/>
    <cellStyle name="Normal 5 2 9 2 3" xfId="44774" xr:uid="{00000000-0005-0000-0000-000046A70000}"/>
    <cellStyle name="Normal 5 2 9 2_OATT calc" xfId="44775" xr:uid="{00000000-0005-0000-0000-000047A70000}"/>
    <cellStyle name="Normal 5 2 9 3" xfId="44776" xr:uid="{00000000-0005-0000-0000-000048A70000}"/>
    <cellStyle name="Normal 5 2 9 4" xfId="44777" xr:uid="{00000000-0005-0000-0000-000049A70000}"/>
    <cellStyle name="Normal 5 2 9_OATT calc" xfId="44778" xr:uid="{00000000-0005-0000-0000-00004AA70000}"/>
    <cellStyle name="Normal 5 2_OATT calc" xfId="44779" xr:uid="{00000000-0005-0000-0000-00004BA70000}"/>
    <cellStyle name="Normal 5 20" xfId="44780" xr:uid="{00000000-0005-0000-0000-00004CA70000}"/>
    <cellStyle name="Normal 5 3" xfId="1646" xr:uid="{00000000-0005-0000-0000-00004DA70000}"/>
    <cellStyle name="Normal 5 3 10" xfId="44781" xr:uid="{00000000-0005-0000-0000-00004EA70000}"/>
    <cellStyle name="Normal 5 3 10 2" xfId="44782" xr:uid="{00000000-0005-0000-0000-00004FA70000}"/>
    <cellStyle name="Normal 5 3 10 3" xfId="44783" xr:uid="{00000000-0005-0000-0000-000050A70000}"/>
    <cellStyle name="Normal 5 3 10_OATT calc" xfId="44784" xr:uid="{00000000-0005-0000-0000-000051A70000}"/>
    <cellStyle name="Normal 5 3 11" xfId="44785" xr:uid="{00000000-0005-0000-0000-000052A70000}"/>
    <cellStyle name="Normal 5 3 12" xfId="44786" xr:uid="{00000000-0005-0000-0000-000053A70000}"/>
    <cellStyle name="Normal 5 3 13" xfId="44787" xr:uid="{00000000-0005-0000-0000-000054A70000}"/>
    <cellStyle name="Normal 5 3 14" xfId="44788" xr:uid="{00000000-0005-0000-0000-000055A70000}"/>
    <cellStyle name="Normal 5 3 15" xfId="44789" xr:uid="{00000000-0005-0000-0000-000056A70000}"/>
    <cellStyle name="Normal 5 3 16" xfId="44790" xr:uid="{00000000-0005-0000-0000-000057A70000}"/>
    <cellStyle name="Normal 5 3 17" xfId="44791" xr:uid="{00000000-0005-0000-0000-000058A70000}"/>
    <cellStyle name="Normal 5 3 2" xfId="1647" xr:uid="{00000000-0005-0000-0000-000059A70000}"/>
    <cellStyle name="Normal 5 3 2 10" xfId="44792" xr:uid="{00000000-0005-0000-0000-00005AA70000}"/>
    <cellStyle name="Normal 5 3 2 11" xfId="44793" xr:uid="{00000000-0005-0000-0000-00005BA70000}"/>
    <cellStyle name="Normal 5 3 2 12" xfId="44794" xr:uid="{00000000-0005-0000-0000-00005CA70000}"/>
    <cellStyle name="Normal 5 3 2 13" xfId="44795" xr:uid="{00000000-0005-0000-0000-00005DA70000}"/>
    <cellStyle name="Normal 5 3 2 14" xfId="44796" xr:uid="{00000000-0005-0000-0000-00005EA70000}"/>
    <cellStyle name="Normal 5 3 2 2" xfId="3229" xr:uid="{00000000-0005-0000-0000-00005FA70000}"/>
    <cellStyle name="Normal 5 3 2 2 10" xfId="44797" xr:uid="{00000000-0005-0000-0000-000060A70000}"/>
    <cellStyle name="Normal 5 3 2 2 11" xfId="44798" xr:uid="{00000000-0005-0000-0000-000061A70000}"/>
    <cellStyle name="Normal 5 3 2 2 12" xfId="44799" xr:uid="{00000000-0005-0000-0000-000062A70000}"/>
    <cellStyle name="Normal 5 3 2 2 2" xfId="3815" xr:uid="{00000000-0005-0000-0000-000063A70000}"/>
    <cellStyle name="Normal 5 3 2 2 2 10" xfId="44800" xr:uid="{00000000-0005-0000-0000-000064A70000}"/>
    <cellStyle name="Normal 5 3 2 2 2 11" xfId="44801" xr:uid="{00000000-0005-0000-0000-000065A70000}"/>
    <cellStyle name="Normal 5 3 2 2 2 2" xfId="4917" xr:uid="{00000000-0005-0000-0000-000066A70000}"/>
    <cellStyle name="Normal 5 3 2 2 2 2 10" xfId="44802" xr:uid="{00000000-0005-0000-0000-000067A70000}"/>
    <cellStyle name="Normal 5 3 2 2 2 2 11" xfId="44803" xr:uid="{00000000-0005-0000-0000-000068A70000}"/>
    <cellStyle name="Normal 5 3 2 2 2 2 2" xfId="44804" xr:uid="{00000000-0005-0000-0000-000069A70000}"/>
    <cellStyle name="Normal 5 3 2 2 2 2 2 2" xfId="44805" xr:uid="{00000000-0005-0000-0000-00006AA70000}"/>
    <cellStyle name="Normal 5 3 2 2 2 2 2 2 2" xfId="44806" xr:uid="{00000000-0005-0000-0000-00006BA70000}"/>
    <cellStyle name="Normal 5 3 2 2 2 2 2 2 3" xfId="44807" xr:uid="{00000000-0005-0000-0000-00006CA70000}"/>
    <cellStyle name="Normal 5 3 2 2 2 2 2 2_OATT calc" xfId="44808" xr:uid="{00000000-0005-0000-0000-00006DA70000}"/>
    <cellStyle name="Normal 5 3 2 2 2 2 2 3" xfId="44809" xr:uid="{00000000-0005-0000-0000-00006EA70000}"/>
    <cellStyle name="Normal 5 3 2 2 2 2 2 4" xfId="44810" xr:uid="{00000000-0005-0000-0000-00006FA70000}"/>
    <cellStyle name="Normal 5 3 2 2 2 2 2 5" xfId="44811" xr:uid="{00000000-0005-0000-0000-000070A70000}"/>
    <cellStyle name="Normal 5 3 2 2 2 2 2_OATT calc" xfId="44812" xr:uid="{00000000-0005-0000-0000-000071A70000}"/>
    <cellStyle name="Normal 5 3 2 2 2 2 3" xfId="44813" xr:uid="{00000000-0005-0000-0000-000072A70000}"/>
    <cellStyle name="Normal 5 3 2 2 2 2 3 2" xfId="44814" xr:uid="{00000000-0005-0000-0000-000073A70000}"/>
    <cellStyle name="Normal 5 3 2 2 2 2 3 2 2" xfId="44815" xr:uid="{00000000-0005-0000-0000-000074A70000}"/>
    <cellStyle name="Normal 5 3 2 2 2 2 3 2 3" xfId="44816" xr:uid="{00000000-0005-0000-0000-000075A70000}"/>
    <cellStyle name="Normal 5 3 2 2 2 2 3 2_OATT calc" xfId="44817" xr:uid="{00000000-0005-0000-0000-000076A70000}"/>
    <cellStyle name="Normal 5 3 2 2 2 2 3 3" xfId="44818" xr:uid="{00000000-0005-0000-0000-000077A70000}"/>
    <cellStyle name="Normal 5 3 2 2 2 2 3 4" xfId="44819" xr:uid="{00000000-0005-0000-0000-000078A70000}"/>
    <cellStyle name="Normal 5 3 2 2 2 2 3_OATT calc" xfId="44820" xr:uid="{00000000-0005-0000-0000-000079A70000}"/>
    <cellStyle name="Normal 5 3 2 2 2 2 4" xfId="44821" xr:uid="{00000000-0005-0000-0000-00007AA70000}"/>
    <cellStyle name="Normal 5 3 2 2 2 2 4 2" xfId="44822" xr:uid="{00000000-0005-0000-0000-00007BA70000}"/>
    <cellStyle name="Normal 5 3 2 2 2 2 4 3" xfId="44823" xr:uid="{00000000-0005-0000-0000-00007CA70000}"/>
    <cellStyle name="Normal 5 3 2 2 2 2 4_OATT calc" xfId="44824" xr:uid="{00000000-0005-0000-0000-00007DA70000}"/>
    <cellStyle name="Normal 5 3 2 2 2 2 5" xfId="44825" xr:uid="{00000000-0005-0000-0000-00007EA70000}"/>
    <cellStyle name="Normal 5 3 2 2 2 2 6" xfId="44826" xr:uid="{00000000-0005-0000-0000-00007FA70000}"/>
    <cellStyle name="Normal 5 3 2 2 2 2 7" xfId="44827" xr:uid="{00000000-0005-0000-0000-000080A70000}"/>
    <cellStyle name="Normal 5 3 2 2 2 2 8" xfId="44828" xr:uid="{00000000-0005-0000-0000-000081A70000}"/>
    <cellStyle name="Normal 5 3 2 2 2 2 9" xfId="44829" xr:uid="{00000000-0005-0000-0000-000082A70000}"/>
    <cellStyle name="Normal 5 3 2 2 2 2_OATT calc" xfId="44830" xr:uid="{00000000-0005-0000-0000-000083A70000}"/>
    <cellStyle name="Normal 5 3 2 2 2 3" xfId="5873" xr:uid="{00000000-0005-0000-0000-000084A70000}"/>
    <cellStyle name="Normal 5 3 2 2 2 3 2" xfId="44831" xr:uid="{00000000-0005-0000-0000-000085A70000}"/>
    <cellStyle name="Normal 5 3 2 2 2 3 2 2" xfId="44832" xr:uid="{00000000-0005-0000-0000-000086A70000}"/>
    <cellStyle name="Normal 5 3 2 2 2 3 2 3" xfId="44833" xr:uid="{00000000-0005-0000-0000-000087A70000}"/>
    <cellStyle name="Normal 5 3 2 2 2 3 2_OATT calc" xfId="44834" xr:uid="{00000000-0005-0000-0000-000088A70000}"/>
    <cellStyle name="Normal 5 3 2 2 2 3 3" xfId="44835" xr:uid="{00000000-0005-0000-0000-000089A70000}"/>
    <cellStyle name="Normal 5 3 2 2 2 3 4" xfId="44836" xr:uid="{00000000-0005-0000-0000-00008AA70000}"/>
    <cellStyle name="Normal 5 3 2 2 2 3 5" xfId="44837" xr:uid="{00000000-0005-0000-0000-00008BA70000}"/>
    <cellStyle name="Normal 5 3 2 2 2 3_OATT calc" xfId="44838" xr:uid="{00000000-0005-0000-0000-00008CA70000}"/>
    <cellStyle name="Normal 5 3 2 2 2 4" xfId="44839" xr:uid="{00000000-0005-0000-0000-00008DA70000}"/>
    <cellStyle name="Normal 5 3 2 2 2 4 2" xfId="44840" xr:uid="{00000000-0005-0000-0000-00008EA70000}"/>
    <cellStyle name="Normal 5 3 2 2 2 4 2 2" xfId="44841" xr:uid="{00000000-0005-0000-0000-00008FA70000}"/>
    <cellStyle name="Normal 5 3 2 2 2 4 2 3" xfId="44842" xr:uid="{00000000-0005-0000-0000-000090A70000}"/>
    <cellStyle name="Normal 5 3 2 2 2 4 2_OATT calc" xfId="44843" xr:uid="{00000000-0005-0000-0000-000091A70000}"/>
    <cellStyle name="Normal 5 3 2 2 2 4 3" xfId="44844" xr:uid="{00000000-0005-0000-0000-000092A70000}"/>
    <cellStyle name="Normal 5 3 2 2 2 4 4" xfId="44845" xr:uid="{00000000-0005-0000-0000-000093A70000}"/>
    <cellStyle name="Normal 5 3 2 2 2 4_OATT calc" xfId="44846" xr:uid="{00000000-0005-0000-0000-000094A70000}"/>
    <cellStyle name="Normal 5 3 2 2 2 5" xfId="44847" xr:uid="{00000000-0005-0000-0000-000095A70000}"/>
    <cellStyle name="Normal 5 3 2 2 2 5 2" xfId="44848" xr:uid="{00000000-0005-0000-0000-000096A70000}"/>
    <cellStyle name="Normal 5 3 2 2 2 5 3" xfId="44849" xr:uid="{00000000-0005-0000-0000-000097A70000}"/>
    <cellStyle name="Normal 5 3 2 2 2 5_OATT calc" xfId="44850" xr:uid="{00000000-0005-0000-0000-000098A70000}"/>
    <cellStyle name="Normal 5 3 2 2 2 6" xfId="44851" xr:uid="{00000000-0005-0000-0000-000099A70000}"/>
    <cellStyle name="Normal 5 3 2 2 2 7" xfId="44852" xr:uid="{00000000-0005-0000-0000-00009AA70000}"/>
    <cellStyle name="Normal 5 3 2 2 2 8" xfId="44853" xr:uid="{00000000-0005-0000-0000-00009BA70000}"/>
    <cellStyle name="Normal 5 3 2 2 2 9" xfId="44854" xr:uid="{00000000-0005-0000-0000-00009CA70000}"/>
    <cellStyle name="Normal 5 3 2 2 2_OATT calc" xfId="44855" xr:uid="{00000000-0005-0000-0000-00009DA70000}"/>
    <cellStyle name="Normal 5 3 2 2 3" xfId="4499" xr:uid="{00000000-0005-0000-0000-00009EA70000}"/>
    <cellStyle name="Normal 5 3 2 2 3 10" xfId="44856" xr:uid="{00000000-0005-0000-0000-00009FA70000}"/>
    <cellStyle name="Normal 5 3 2 2 3 11" xfId="44857" xr:uid="{00000000-0005-0000-0000-0000A0A70000}"/>
    <cellStyle name="Normal 5 3 2 2 3 2" xfId="44858" xr:uid="{00000000-0005-0000-0000-0000A1A70000}"/>
    <cellStyle name="Normal 5 3 2 2 3 2 2" xfId="44859" xr:uid="{00000000-0005-0000-0000-0000A2A70000}"/>
    <cellStyle name="Normal 5 3 2 2 3 2 2 2" xfId="44860" xr:uid="{00000000-0005-0000-0000-0000A3A70000}"/>
    <cellStyle name="Normal 5 3 2 2 3 2 2 3" xfId="44861" xr:uid="{00000000-0005-0000-0000-0000A4A70000}"/>
    <cellStyle name="Normal 5 3 2 2 3 2 2_OATT calc" xfId="44862" xr:uid="{00000000-0005-0000-0000-0000A5A70000}"/>
    <cellStyle name="Normal 5 3 2 2 3 2 3" xfId="44863" xr:uid="{00000000-0005-0000-0000-0000A6A70000}"/>
    <cellStyle name="Normal 5 3 2 2 3 2 4" xfId="44864" xr:uid="{00000000-0005-0000-0000-0000A7A70000}"/>
    <cellStyle name="Normal 5 3 2 2 3 2 5" xfId="44865" xr:uid="{00000000-0005-0000-0000-0000A8A70000}"/>
    <cellStyle name="Normal 5 3 2 2 3 2_OATT calc" xfId="44866" xr:uid="{00000000-0005-0000-0000-0000A9A70000}"/>
    <cellStyle name="Normal 5 3 2 2 3 3" xfId="44867" xr:uid="{00000000-0005-0000-0000-0000AAA70000}"/>
    <cellStyle name="Normal 5 3 2 2 3 3 2" xfId="44868" xr:uid="{00000000-0005-0000-0000-0000ABA70000}"/>
    <cellStyle name="Normal 5 3 2 2 3 3 2 2" xfId="44869" xr:uid="{00000000-0005-0000-0000-0000ACA70000}"/>
    <cellStyle name="Normal 5 3 2 2 3 3 2 3" xfId="44870" xr:uid="{00000000-0005-0000-0000-0000ADA70000}"/>
    <cellStyle name="Normal 5 3 2 2 3 3 2_OATT calc" xfId="44871" xr:uid="{00000000-0005-0000-0000-0000AEA70000}"/>
    <cellStyle name="Normal 5 3 2 2 3 3 3" xfId="44872" xr:uid="{00000000-0005-0000-0000-0000AFA70000}"/>
    <cellStyle name="Normal 5 3 2 2 3 3 4" xfId="44873" xr:uid="{00000000-0005-0000-0000-0000B0A70000}"/>
    <cellStyle name="Normal 5 3 2 2 3 3_OATT calc" xfId="44874" xr:uid="{00000000-0005-0000-0000-0000B1A70000}"/>
    <cellStyle name="Normal 5 3 2 2 3 4" xfId="44875" xr:uid="{00000000-0005-0000-0000-0000B2A70000}"/>
    <cellStyle name="Normal 5 3 2 2 3 4 2" xfId="44876" xr:uid="{00000000-0005-0000-0000-0000B3A70000}"/>
    <cellStyle name="Normal 5 3 2 2 3 4 3" xfId="44877" xr:uid="{00000000-0005-0000-0000-0000B4A70000}"/>
    <cellStyle name="Normal 5 3 2 2 3 4_OATT calc" xfId="44878" xr:uid="{00000000-0005-0000-0000-0000B5A70000}"/>
    <cellStyle name="Normal 5 3 2 2 3 5" xfId="44879" xr:uid="{00000000-0005-0000-0000-0000B6A70000}"/>
    <cellStyle name="Normal 5 3 2 2 3 6" xfId="44880" xr:uid="{00000000-0005-0000-0000-0000B7A70000}"/>
    <cellStyle name="Normal 5 3 2 2 3 7" xfId="44881" xr:uid="{00000000-0005-0000-0000-0000B8A70000}"/>
    <cellStyle name="Normal 5 3 2 2 3 8" xfId="44882" xr:uid="{00000000-0005-0000-0000-0000B9A70000}"/>
    <cellStyle name="Normal 5 3 2 2 3 9" xfId="44883" xr:uid="{00000000-0005-0000-0000-0000BAA70000}"/>
    <cellStyle name="Normal 5 3 2 2 3_OATT calc" xfId="44884" xr:uid="{00000000-0005-0000-0000-0000BBA70000}"/>
    <cellStyle name="Normal 5 3 2 2 4" xfId="5399" xr:uid="{00000000-0005-0000-0000-0000BCA70000}"/>
    <cellStyle name="Normal 5 3 2 2 4 2" xfId="44885" xr:uid="{00000000-0005-0000-0000-0000BDA70000}"/>
    <cellStyle name="Normal 5 3 2 2 4 2 2" xfId="44886" xr:uid="{00000000-0005-0000-0000-0000BEA70000}"/>
    <cellStyle name="Normal 5 3 2 2 4 2 3" xfId="44887" xr:uid="{00000000-0005-0000-0000-0000BFA70000}"/>
    <cellStyle name="Normal 5 3 2 2 4 2_OATT calc" xfId="44888" xr:uid="{00000000-0005-0000-0000-0000C0A70000}"/>
    <cellStyle name="Normal 5 3 2 2 4 3" xfId="44889" xr:uid="{00000000-0005-0000-0000-0000C1A70000}"/>
    <cellStyle name="Normal 5 3 2 2 4 4" xfId="44890" xr:uid="{00000000-0005-0000-0000-0000C2A70000}"/>
    <cellStyle name="Normal 5 3 2 2 4 5" xfId="44891" xr:uid="{00000000-0005-0000-0000-0000C3A70000}"/>
    <cellStyle name="Normal 5 3 2 2 4_OATT calc" xfId="44892" xr:uid="{00000000-0005-0000-0000-0000C4A70000}"/>
    <cellStyle name="Normal 5 3 2 2 5" xfId="44893" xr:uid="{00000000-0005-0000-0000-0000C5A70000}"/>
    <cellStyle name="Normal 5 3 2 2 5 2" xfId="44894" xr:uid="{00000000-0005-0000-0000-0000C6A70000}"/>
    <cellStyle name="Normal 5 3 2 2 5 2 2" xfId="44895" xr:uid="{00000000-0005-0000-0000-0000C7A70000}"/>
    <cellStyle name="Normal 5 3 2 2 5 2 3" xfId="44896" xr:uid="{00000000-0005-0000-0000-0000C8A70000}"/>
    <cellStyle name="Normal 5 3 2 2 5 2_OATT calc" xfId="44897" xr:uid="{00000000-0005-0000-0000-0000C9A70000}"/>
    <cellStyle name="Normal 5 3 2 2 5 3" xfId="44898" xr:uid="{00000000-0005-0000-0000-0000CAA70000}"/>
    <cellStyle name="Normal 5 3 2 2 5 4" xfId="44899" xr:uid="{00000000-0005-0000-0000-0000CBA70000}"/>
    <cellStyle name="Normal 5 3 2 2 5_OATT calc" xfId="44900" xr:uid="{00000000-0005-0000-0000-0000CCA70000}"/>
    <cellStyle name="Normal 5 3 2 2 6" xfId="44901" xr:uid="{00000000-0005-0000-0000-0000CDA70000}"/>
    <cellStyle name="Normal 5 3 2 2 6 2" xfId="44902" xr:uid="{00000000-0005-0000-0000-0000CEA70000}"/>
    <cellStyle name="Normal 5 3 2 2 6 3" xfId="44903" xr:uid="{00000000-0005-0000-0000-0000CFA70000}"/>
    <cellStyle name="Normal 5 3 2 2 6_OATT calc" xfId="44904" xr:uid="{00000000-0005-0000-0000-0000D0A70000}"/>
    <cellStyle name="Normal 5 3 2 2 7" xfId="44905" xr:uid="{00000000-0005-0000-0000-0000D1A70000}"/>
    <cellStyle name="Normal 5 3 2 2 8" xfId="44906" xr:uid="{00000000-0005-0000-0000-0000D2A70000}"/>
    <cellStyle name="Normal 5 3 2 2 9" xfId="44907" xr:uid="{00000000-0005-0000-0000-0000D3A70000}"/>
    <cellStyle name="Normal 5 3 2 2_OATT calc" xfId="44908" xr:uid="{00000000-0005-0000-0000-0000D4A70000}"/>
    <cellStyle name="Normal 5 3 2 3" xfId="3360" xr:uid="{00000000-0005-0000-0000-0000D5A70000}"/>
    <cellStyle name="Normal 5 3 2 3 10" xfId="44909" xr:uid="{00000000-0005-0000-0000-0000D6A70000}"/>
    <cellStyle name="Normal 5 3 2 3 11" xfId="44910" xr:uid="{00000000-0005-0000-0000-0000D7A70000}"/>
    <cellStyle name="Normal 5 3 2 3 12" xfId="44911" xr:uid="{00000000-0005-0000-0000-0000D8A70000}"/>
    <cellStyle name="Normal 5 3 2 3 2" xfId="3943" xr:uid="{00000000-0005-0000-0000-0000D9A70000}"/>
    <cellStyle name="Normal 5 3 2 3 2 10" xfId="44912" xr:uid="{00000000-0005-0000-0000-0000DAA70000}"/>
    <cellStyle name="Normal 5 3 2 3 2 11" xfId="44913" xr:uid="{00000000-0005-0000-0000-0000DBA70000}"/>
    <cellStyle name="Normal 5 3 2 3 2 2" xfId="5044" xr:uid="{00000000-0005-0000-0000-0000DCA70000}"/>
    <cellStyle name="Normal 5 3 2 3 2 2 10" xfId="44914" xr:uid="{00000000-0005-0000-0000-0000DDA70000}"/>
    <cellStyle name="Normal 5 3 2 3 2 2 11" xfId="44915" xr:uid="{00000000-0005-0000-0000-0000DEA70000}"/>
    <cellStyle name="Normal 5 3 2 3 2 2 2" xfId="44916" xr:uid="{00000000-0005-0000-0000-0000DFA70000}"/>
    <cellStyle name="Normal 5 3 2 3 2 2 2 2" xfId="44917" xr:uid="{00000000-0005-0000-0000-0000E0A70000}"/>
    <cellStyle name="Normal 5 3 2 3 2 2 2 2 2" xfId="44918" xr:uid="{00000000-0005-0000-0000-0000E1A70000}"/>
    <cellStyle name="Normal 5 3 2 3 2 2 2 2 3" xfId="44919" xr:uid="{00000000-0005-0000-0000-0000E2A70000}"/>
    <cellStyle name="Normal 5 3 2 3 2 2 2 2_OATT calc" xfId="44920" xr:uid="{00000000-0005-0000-0000-0000E3A70000}"/>
    <cellStyle name="Normal 5 3 2 3 2 2 2 3" xfId="44921" xr:uid="{00000000-0005-0000-0000-0000E4A70000}"/>
    <cellStyle name="Normal 5 3 2 3 2 2 2 4" xfId="44922" xr:uid="{00000000-0005-0000-0000-0000E5A70000}"/>
    <cellStyle name="Normal 5 3 2 3 2 2 2 5" xfId="44923" xr:uid="{00000000-0005-0000-0000-0000E6A70000}"/>
    <cellStyle name="Normal 5 3 2 3 2 2 2_OATT calc" xfId="44924" xr:uid="{00000000-0005-0000-0000-0000E7A70000}"/>
    <cellStyle name="Normal 5 3 2 3 2 2 3" xfId="44925" xr:uid="{00000000-0005-0000-0000-0000E8A70000}"/>
    <cellStyle name="Normal 5 3 2 3 2 2 3 2" xfId="44926" xr:uid="{00000000-0005-0000-0000-0000E9A70000}"/>
    <cellStyle name="Normal 5 3 2 3 2 2 3 2 2" xfId="44927" xr:uid="{00000000-0005-0000-0000-0000EAA70000}"/>
    <cellStyle name="Normal 5 3 2 3 2 2 3 2 3" xfId="44928" xr:uid="{00000000-0005-0000-0000-0000EBA70000}"/>
    <cellStyle name="Normal 5 3 2 3 2 2 3 2_OATT calc" xfId="44929" xr:uid="{00000000-0005-0000-0000-0000ECA70000}"/>
    <cellStyle name="Normal 5 3 2 3 2 2 3 3" xfId="44930" xr:uid="{00000000-0005-0000-0000-0000EDA70000}"/>
    <cellStyle name="Normal 5 3 2 3 2 2 3 4" xfId="44931" xr:uid="{00000000-0005-0000-0000-0000EEA70000}"/>
    <cellStyle name="Normal 5 3 2 3 2 2 3_OATT calc" xfId="44932" xr:uid="{00000000-0005-0000-0000-0000EFA70000}"/>
    <cellStyle name="Normal 5 3 2 3 2 2 4" xfId="44933" xr:uid="{00000000-0005-0000-0000-0000F0A70000}"/>
    <cellStyle name="Normal 5 3 2 3 2 2 4 2" xfId="44934" xr:uid="{00000000-0005-0000-0000-0000F1A70000}"/>
    <cellStyle name="Normal 5 3 2 3 2 2 4 3" xfId="44935" xr:uid="{00000000-0005-0000-0000-0000F2A70000}"/>
    <cellStyle name="Normal 5 3 2 3 2 2 4_OATT calc" xfId="44936" xr:uid="{00000000-0005-0000-0000-0000F3A70000}"/>
    <cellStyle name="Normal 5 3 2 3 2 2 5" xfId="44937" xr:uid="{00000000-0005-0000-0000-0000F4A70000}"/>
    <cellStyle name="Normal 5 3 2 3 2 2 6" xfId="44938" xr:uid="{00000000-0005-0000-0000-0000F5A70000}"/>
    <cellStyle name="Normal 5 3 2 3 2 2 7" xfId="44939" xr:uid="{00000000-0005-0000-0000-0000F6A70000}"/>
    <cellStyle name="Normal 5 3 2 3 2 2 8" xfId="44940" xr:uid="{00000000-0005-0000-0000-0000F7A70000}"/>
    <cellStyle name="Normal 5 3 2 3 2 2 9" xfId="44941" xr:uid="{00000000-0005-0000-0000-0000F8A70000}"/>
    <cellStyle name="Normal 5 3 2 3 2 2_OATT calc" xfId="44942" xr:uid="{00000000-0005-0000-0000-0000F9A70000}"/>
    <cellStyle name="Normal 5 3 2 3 2 3" xfId="5999" xr:uid="{00000000-0005-0000-0000-0000FAA70000}"/>
    <cellStyle name="Normal 5 3 2 3 2 3 2" xfId="44943" xr:uid="{00000000-0005-0000-0000-0000FBA70000}"/>
    <cellStyle name="Normal 5 3 2 3 2 3 2 2" xfId="44944" xr:uid="{00000000-0005-0000-0000-0000FCA70000}"/>
    <cellStyle name="Normal 5 3 2 3 2 3 2 3" xfId="44945" xr:uid="{00000000-0005-0000-0000-0000FDA70000}"/>
    <cellStyle name="Normal 5 3 2 3 2 3 2_OATT calc" xfId="44946" xr:uid="{00000000-0005-0000-0000-0000FEA70000}"/>
    <cellStyle name="Normal 5 3 2 3 2 3 3" xfId="44947" xr:uid="{00000000-0005-0000-0000-0000FFA70000}"/>
    <cellStyle name="Normal 5 3 2 3 2 3 4" xfId="44948" xr:uid="{00000000-0005-0000-0000-000000A80000}"/>
    <cellStyle name="Normal 5 3 2 3 2 3 5" xfId="44949" xr:uid="{00000000-0005-0000-0000-000001A80000}"/>
    <cellStyle name="Normal 5 3 2 3 2 3_OATT calc" xfId="44950" xr:uid="{00000000-0005-0000-0000-000002A80000}"/>
    <cellStyle name="Normal 5 3 2 3 2 4" xfId="44951" xr:uid="{00000000-0005-0000-0000-000003A80000}"/>
    <cellStyle name="Normal 5 3 2 3 2 4 2" xfId="44952" xr:uid="{00000000-0005-0000-0000-000004A80000}"/>
    <cellStyle name="Normal 5 3 2 3 2 4 2 2" xfId="44953" xr:uid="{00000000-0005-0000-0000-000005A80000}"/>
    <cellStyle name="Normal 5 3 2 3 2 4 2 3" xfId="44954" xr:uid="{00000000-0005-0000-0000-000006A80000}"/>
    <cellStyle name="Normal 5 3 2 3 2 4 2_OATT calc" xfId="44955" xr:uid="{00000000-0005-0000-0000-000007A80000}"/>
    <cellStyle name="Normal 5 3 2 3 2 4 3" xfId="44956" xr:uid="{00000000-0005-0000-0000-000008A80000}"/>
    <cellStyle name="Normal 5 3 2 3 2 4 4" xfId="44957" xr:uid="{00000000-0005-0000-0000-000009A80000}"/>
    <cellStyle name="Normal 5 3 2 3 2 4_OATT calc" xfId="44958" xr:uid="{00000000-0005-0000-0000-00000AA80000}"/>
    <cellStyle name="Normal 5 3 2 3 2 5" xfId="44959" xr:uid="{00000000-0005-0000-0000-00000BA80000}"/>
    <cellStyle name="Normal 5 3 2 3 2 5 2" xfId="44960" xr:uid="{00000000-0005-0000-0000-00000CA80000}"/>
    <cellStyle name="Normal 5 3 2 3 2 5 3" xfId="44961" xr:uid="{00000000-0005-0000-0000-00000DA80000}"/>
    <cellStyle name="Normal 5 3 2 3 2 5_OATT calc" xfId="44962" xr:uid="{00000000-0005-0000-0000-00000EA80000}"/>
    <cellStyle name="Normal 5 3 2 3 2 6" xfId="44963" xr:uid="{00000000-0005-0000-0000-00000FA80000}"/>
    <cellStyle name="Normal 5 3 2 3 2 7" xfId="44964" xr:uid="{00000000-0005-0000-0000-000010A80000}"/>
    <cellStyle name="Normal 5 3 2 3 2 8" xfId="44965" xr:uid="{00000000-0005-0000-0000-000011A80000}"/>
    <cellStyle name="Normal 5 3 2 3 2 9" xfId="44966" xr:uid="{00000000-0005-0000-0000-000012A80000}"/>
    <cellStyle name="Normal 5 3 2 3 2_OATT calc" xfId="44967" xr:uid="{00000000-0005-0000-0000-000013A80000}"/>
    <cellStyle name="Normal 5 3 2 3 3" xfId="4626" xr:uid="{00000000-0005-0000-0000-000014A80000}"/>
    <cellStyle name="Normal 5 3 2 3 3 10" xfId="44968" xr:uid="{00000000-0005-0000-0000-000015A80000}"/>
    <cellStyle name="Normal 5 3 2 3 3 11" xfId="44969" xr:uid="{00000000-0005-0000-0000-000016A80000}"/>
    <cellStyle name="Normal 5 3 2 3 3 2" xfId="44970" xr:uid="{00000000-0005-0000-0000-000017A80000}"/>
    <cellStyle name="Normal 5 3 2 3 3 2 2" xfId="44971" xr:uid="{00000000-0005-0000-0000-000018A80000}"/>
    <cellStyle name="Normal 5 3 2 3 3 2 2 2" xfId="44972" xr:uid="{00000000-0005-0000-0000-000019A80000}"/>
    <cellStyle name="Normal 5 3 2 3 3 2 2 3" xfId="44973" xr:uid="{00000000-0005-0000-0000-00001AA80000}"/>
    <cellStyle name="Normal 5 3 2 3 3 2 2_OATT calc" xfId="44974" xr:uid="{00000000-0005-0000-0000-00001BA80000}"/>
    <cellStyle name="Normal 5 3 2 3 3 2 3" xfId="44975" xr:uid="{00000000-0005-0000-0000-00001CA80000}"/>
    <cellStyle name="Normal 5 3 2 3 3 2 4" xfId="44976" xr:uid="{00000000-0005-0000-0000-00001DA80000}"/>
    <cellStyle name="Normal 5 3 2 3 3 2 5" xfId="44977" xr:uid="{00000000-0005-0000-0000-00001EA80000}"/>
    <cellStyle name="Normal 5 3 2 3 3 2_OATT calc" xfId="44978" xr:uid="{00000000-0005-0000-0000-00001FA80000}"/>
    <cellStyle name="Normal 5 3 2 3 3 3" xfId="44979" xr:uid="{00000000-0005-0000-0000-000020A80000}"/>
    <cellStyle name="Normal 5 3 2 3 3 3 2" xfId="44980" xr:uid="{00000000-0005-0000-0000-000021A80000}"/>
    <cellStyle name="Normal 5 3 2 3 3 3 2 2" xfId="44981" xr:uid="{00000000-0005-0000-0000-000022A80000}"/>
    <cellStyle name="Normal 5 3 2 3 3 3 2 3" xfId="44982" xr:uid="{00000000-0005-0000-0000-000023A80000}"/>
    <cellStyle name="Normal 5 3 2 3 3 3 2_OATT calc" xfId="44983" xr:uid="{00000000-0005-0000-0000-000024A80000}"/>
    <cellStyle name="Normal 5 3 2 3 3 3 3" xfId="44984" xr:uid="{00000000-0005-0000-0000-000025A80000}"/>
    <cellStyle name="Normal 5 3 2 3 3 3 4" xfId="44985" xr:uid="{00000000-0005-0000-0000-000026A80000}"/>
    <cellStyle name="Normal 5 3 2 3 3 3_OATT calc" xfId="44986" xr:uid="{00000000-0005-0000-0000-000027A80000}"/>
    <cellStyle name="Normal 5 3 2 3 3 4" xfId="44987" xr:uid="{00000000-0005-0000-0000-000028A80000}"/>
    <cellStyle name="Normal 5 3 2 3 3 4 2" xfId="44988" xr:uid="{00000000-0005-0000-0000-000029A80000}"/>
    <cellStyle name="Normal 5 3 2 3 3 4 3" xfId="44989" xr:uid="{00000000-0005-0000-0000-00002AA80000}"/>
    <cellStyle name="Normal 5 3 2 3 3 4_OATT calc" xfId="44990" xr:uid="{00000000-0005-0000-0000-00002BA80000}"/>
    <cellStyle name="Normal 5 3 2 3 3 5" xfId="44991" xr:uid="{00000000-0005-0000-0000-00002CA80000}"/>
    <cellStyle name="Normal 5 3 2 3 3 6" xfId="44992" xr:uid="{00000000-0005-0000-0000-00002DA80000}"/>
    <cellStyle name="Normal 5 3 2 3 3 7" xfId="44993" xr:uid="{00000000-0005-0000-0000-00002EA80000}"/>
    <cellStyle name="Normal 5 3 2 3 3 8" xfId="44994" xr:uid="{00000000-0005-0000-0000-00002FA80000}"/>
    <cellStyle name="Normal 5 3 2 3 3 9" xfId="44995" xr:uid="{00000000-0005-0000-0000-000030A80000}"/>
    <cellStyle name="Normal 5 3 2 3 3_OATT calc" xfId="44996" xr:uid="{00000000-0005-0000-0000-000031A80000}"/>
    <cellStyle name="Normal 5 3 2 3 4" xfId="5526" xr:uid="{00000000-0005-0000-0000-000032A80000}"/>
    <cellStyle name="Normal 5 3 2 3 4 2" xfId="44997" xr:uid="{00000000-0005-0000-0000-000033A80000}"/>
    <cellStyle name="Normal 5 3 2 3 4 2 2" xfId="44998" xr:uid="{00000000-0005-0000-0000-000034A80000}"/>
    <cellStyle name="Normal 5 3 2 3 4 2 3" xfId="44999" xr:uid="{00000000-0005-0000-0000-000035A80000}"/>
    <cellStyle name="Normal 5 3 2 3 4 2_OATT calc" xfId="45000" xr:uid="{00000000-0005-0000-0000-000036A80000}"/>
    <cellStyle name="Normal 5 3 2 3 4 3" xfId="45001" xr:uid="{00000000-0005-0000-0000-000037A80000}"/>
    <cellStyle name="Normal 5 3 2 3 4 4" xfId="45002" xr:uid="{00000000-0005-0000-0000-000038A80000}"/>
    <cellStyle name="Normal 5 3 2 3 4 5" xfId="45003" xr:uid="{00000000-0005-0000-0000-000039A80000}"/>
    <cellStyle name="Normal 5 3 2 3 4_OATT calc" xfId="45004" xr:uid="{00000000-0005-0000-0000-00003AA80000}"/>
    <cellStyle name="Normal 5 3 2 3 5" xfId="45005" xr:uid="{00000000-0005-0000-0000-00003BA80000}"/>
    <cellStyle name="Normal 5 3 2 3 5 2" xfId="45006" xr:uid="{00000000-0005-0000-0000-00003CA80000}"/>
    <cellStyle name="Normal 5 3 2 3 5 2 2" xfId="45007" xr:uid="{00000000-0005-0000-0000-00003DA80000}"/>
    <cellStyle name="Normal 5 3 2 3 5 2 3" xfId="45008" xr:uid="{00000000-0005-0000-0000-00003EA80000}"/>
    <cellStyle name="Normal 5 3 2 3 5 2_OATT calc" xfId="45009" xr:uid="{00000000-0005-0000-0000-00003FA80000}"/>
    <cellStyle name="Normal 5 3 2 3 5 3" xfId="45010" xr:uid="{00000000-0005-0000-0000-000040A80000}"/>
    <cellStyle name="Normal 5 3 2 3 5 4" xfId="45011" xr:uid="{00000000-0005-0000-0000-000041A80000}"/>
    <cellStyle name="Normal 5 3 2 3 5_OATT calc" xfId="45012" xr:uid="{00000000-0005-0000-0000-000042A80000}"/>
    <cellStyle name="Normal 5 3 2 3 6" xfId="45013" xr:uid="{00000000-0005-0000-0000-000043A80000}"/>
    <cellStyle name="Normal 5 3 2 3 6 2" xfId="45014" xr:uid="{00000000-0005-0000-0000-000044A80000}"/>
    <cellStyle name="Normal 5 3 2 3 6 3" xfId="45015" xr:uid="{00000000-0005-0000-0000-000045A80000}"/>
    <cellStyle name="Normal 5 3 2 3 6_OATT calc" xfId="45016" xr:uid="{00000000-0005-0000-0000-000046A80000}"/>
    <cellStyle name="Normal 5 3 2 3 7" xfId="45017" xr:uid="{00000000-0005-0000-0000-000047A80000}"/>
    <cellStyle name="Normal 5 3 2 3 8" xfId="45018" xr:uid="{00000000-0005-0000-0000-000048A80000}"/>
    <cellStyle name="Normal 5 3 2 3 9" xfId="45019" xr:uid="{00000000-0005-0000-0000-000049A80000}"/>
    <cellStyle name="Normal 5 3 2 3_OATT calc" xfId="45020" xr:uid="{00000000-0005-0000-0000-00004AA80000}"/>
    <cellStyle name="Normal 5 3 2 4" xfId="3673" xr:uid="{00000000-0005-0000-0000-00004BA80000}"/>
    <cellStyle name="Normal 5 3 2 4 10" xfId="45021" xr:uid="{00000000-0005-0000-0000-00004CA80000}"/>
    <cellStyle name="Normal 5 3 2 4 11" xfId="45022" xr:uid="{00000000-0005-0000-0000-00004DA80000}"/>
    <cellStyle name="Normal 5 3 2 4 2" xfId="4774" xr:uid="{00000000-0005-0000-0000-00004EA80000}"/>
    <cellStyle name="Normal 5 3 2 4 2 10" xfId="45023" xr:uid="{00000000-0005-0000-0000-00004FA80000}"/>
    <cellStyle name="Normal 5 3 2 4 2 11" xfId="45024" xr:uid="{00000000-0005-0000-0000-000050A80000}"/>
    <cellStyle name="Normal 5 3 2 4 2 2" xfId="45025" xr:uid="{00000000-0005-0000-0000-000051A80000}"/>
    <cellStyle name="Normal 5 3 2 4 2 2 2" xfId="45026" xr:uid="{00000000-0005-0000-0000-000052A80000}"/>
    <cellStyle name="Normal 5 3 2 4 2 2 2 2" xfId="45027" xr:uid="{00000000-0005-0000-0000-000053A80000}"/>
    <cellStyle name="Normal 5 3 2 4 2 2 2 3" xfId="45028" xr:uid="{00000000-0005-0000-0000-000054A80000}"/>
    <cellStyle name="Normal 5 3 2 4 2 2 2_OATT calc" xfId="45029" xr:uid="{00000000-0005-0000-0000-000055A80000}"/>
    <cellStyle name="Normal 5 3 2 4 2 2 3" xfId="45030" xr:uid="{00000000-0005-0000-0000-000056A80000}"/>
    <cellStyle name="Normal 5 3 2 4 2 2 4" xfId="45031" xr:uid="{00000000-0005-0000-0000-000057A80000}"/>
    <cellStyle name="Normal 5 3 2 4 2 2 5" xfId="45032" xr:uid="{00000000-0005-0000-0000-000058A80000}"/>
    <cellStyle name="Normal 5 3 2 4 2 2_OATT calc" xfId="45033" xr:uid="{00000000-0005-0000-0000-000059A80000}"/>
    <cellStyle name="Normal 5 3 2 4 2 3" xfId="45034" xr:uid="{00000000-0005-0000-0000-00005AA80000}"/>
    <cellStyle name="Normal 5 3 2 4 2 3 2" xfId="45035" xr:uid="{00000000-0005-0000-0000-00005BA80000}"/>
    <cellStyle name="Normal 5 3 2 4 2 3 2 2" xfId="45036" xr:uid="{00000000-0005-0000-0000-00005CA80000}"/>
    <cellStyle name="Normal 5 3 2 4 2 3 2 3" xfId="45037" xr:uid="{00000000-0005-0000-0000-00005DA80000}"/>
    <cellStyle name="Normal 5 3 2 4 2 3 2_OATT calc" xfId="45038" xr:uid="{00000000-0005-0000-0000-00005EA80000}"/>
    <cellStyle name="Normal 5 3 2 4 2 3 3" xfId="45039" xr:uid="{00000000-0005-0000-0000-00005FA80000}"/>
    <cellStyle name="Normal 5 3 2 4 2 3 4" xfId="45040" xr:uid="{00000000-0005-0000-0000-000060A80000}"/>
    <cellStyle name="Normal 5 3 2 4 2 3_OATT calc" xfId="45041" xr:uid="{00000000-0005-0000-0000-000061A80000}"/>
    <cellStyle name="Normal 5 3 2 4 2 4" xfId="45042" xr:uid="{00000000-0005-0000-0000-000062A80000}"/>
    <cellStyle name="Normal 5 3 2 4 2 4 2" xfId="45043" xr:uid="{00000000-0005-0000-0000-000063A80000}"/>
    <cellStyle name="Normal 5 3 2 4 2 4 3" xfId="45044" xr:uid="{00000000-0005-0000-0000-000064A80000}"/>
    <cellStyle name="Normal 5 3 2 4 2 4_OATT calc" xfId="45045" xr:uid="{00000000-0005-0000-0000-000065A80000}"/>
    <cellStyle name="Normal 5 3 2 4 2 5" xfId="45046" xr:uid="{00000000-0005-0000-0000-000066A80000}"/>
    <cellStyle name="Normal 5 3 2 4 2 6" xfId="45047" xr:uid="{00000000-0005-0000-0000-000067A80000}"/>
    <cellStyle name="Normal 5 3 2 4 2 7" xfId="45048" xr:uid="{00000000-0005-0000-0000-000068A80000}"/>
    <cellStyle name="Normal 5 3 2 4 2 8" xfId="45049" xr:uid="{00000000-0005-0000-0000-000069A80000}"/>
    <cellStyle name="Normal 5 3 2 4 2 9" xfId="45050" xr:uid="{00000000-0005-0000-0000-00006AA80000}"/>
    <cellStyle name="Normal 5 3 2 4 2_OATT calc" xfId="45051" xr:uid="{00000000-0005-0000-0000-00006BA80000}"/>
    <cellStyle name="Normal 5 3 2 4 3" xfId="5734" xr:uid="{00000000-0005-0000-0000-00006CA80000}"/>
    <cellStyle name="Normal 5 3 2 4 3 2" xfId="45052" xr:uid="{00000000-0005-0000-0000-00006DA80000}"/>
    <cellStyle name="Normal 5 3 2 4 3 2 2" xfId="45053" xr:uid="{00000000-0005-0000-0000-00006EA80000}"/>
    <cellStyle name="Normal 5 3 2 4 3 2 3" xfId="45054" xr:uid="{00000000-0005-0000-0000-00006FA80000}"/>
    <cellStyle name="Normal 5 3 2 4 3 2_OATT calc" xfId="45055" xr:uid="{00000000-0005-0000-0000-000070A80000}"/>
    <cellStyle name="Normal 5 3 2 4 3 3" xfId="45056" xr:uid="{00000000-0005-0000-0000-000071A80000}"/>
    <cellStyle name="Normal 5 3 2 4 3 4" xfId="45057" xr:uid="{00000000-0005-0000-0000-000072A80000}"/>
    <cellStyle name="Normal 5 3 2 4 3 5" xfId="45058" xr:uid="{00000000-0005-0000-0000-000073A80000}"/>
    <cellStyle name="Normal 5 3 2 4 3_OATT calc" xfId="45059" xr:uid="{00000000-0005-0000-0000-000074A80000}"/>
    <cellStyle name="Normal 5 3 2 4 4" xfId="45060" xr:uid="{00000000-0005-0000-0000-000075A80000}"/>
    <cellStyle name="Normal 5 3 2 4 4 2" xfId="45061" xr:uid="{00000000-0005-0000-0000-000076A80000}"/>
    <cellStyle name="Normal 5 3 2 4 4 2 2" xfId="45062" xr:uid="{00000000-0005-0000-0000-000077A80000}"/>
    <cellStyle name="Normal 5 3 2 4 4 2 3" xfId="45063" xr:uid="{00000000-0005-0000-0000-000078A80000}"/>
    <cellStyle name="Normal 5 3 2 4 4 2_OATT calc" xfId="45064" xr:uid="{00000000-0005-0000-0000-000079A80000}"/>
    <cellStyle name="Normal 5 3 2 4 4 3" xfId="45065" xr:uid="{00000000-0005-0000-0000-00007AA80000}"/>
    <cellStyle name="Normal 5 3 2 4 4 4" xfId="45066" xr:uid="{00000000-0005-0000-0000-00007BA80000}"/>
    <cellStyle name="Normal 5 3 2 4 4_OATT calc" xfId="45067" xr:uid="{00000000-0005-0000-0000-00007CA80000}"/>
    <cellStyle name="Normal 5 3 2 4 5" xfId="45068" xr:uid="{00000000-0005-0000-0000-00007DA80000}"/>
    <cellStyle name="Normal 5 3 2 4 5 2" xfId="45069" xr:uid="{00000000-0005-0000-0000-00007EA80000}"/>
    <cellStyle name="Normal 5 3 2 4 5 3" xfId="45070" xr:uid="{00000000-0005-0000-0000-00007FA80000}"/>
    <cellStyle name="Normal 5 3 2 4 5_OATT calc" xfId="45071" xr:uid="{00000000-0005-0000-0000-000080A80000}"/>
    <cellStyle name="Normal 5 3 2 4 6" xfId="45072" xr:uid="{00000000-0005-0000-0000-000081A80000}"/>
    <cellStyle name="Normal 5 3 2 4 7" xfId="45073" xr:uid="{00000000-0005-0000-0000-000082A80000}"/>
    <cellStyle name="Normal 5 3 2 4 8" xfId="45074" xr:uid="{00000000-0005-0000-0000-000083A80000}"/>
    <cellStyle name="Normal 5 3 2 4 9" xfId="45075" xr:uid="{00000000-0005-0000-0000-000084A80000}"/>
    <cellStyle name="Normal 5 3 2 4_OATT calc" xfId="45076" xr:uid="{00000000-0005-0000-0000-000085A80000}"/>
    <cellStyle name="Normal 5 3 2 5" xfId="4356" xr:uid="{00000000-0005-0000-0000-000086A80000}"/>
    <cellStyle name="Normal 5 3 2 5 10" xfId="45077" xr:uid="{00000000-0005-0000-0000-000087A80000}"/>
    <cellStyle name="Normal 5 3 2 5 11" xfId="45078" xr:uid="{00000000-0005-0000-0000-000088A80000}"/>
    <cellStyle name="Normal 5 3 2 5 2" xfId="45079" xr:uid="{00000000-0005-0000-0000-000089A80000}"/>
    <cellStyle name="Normal 5 3 2 5 2 2" xfId="45080" xr:uid="{00000000-0005-0000-0000-00008AA80000}"/>
    <cellStyle name="Normal 5 3 2 5 2 2 2" xfId="45081" xr:uid="{00000000-0005-0000-0000-00008BA80000}"/>
    <cellStyle name="Normal 5 3 2 5 2 2 3" xfId="45082" xr:uid="{00000000-0005-0000-0000-00008CA80000}"/>
    <cellStyle name="Normal 5 3 2 5 2 2_OATT calc" xfId="45083" xr:uid="{00000000-0005-0000-0000-00008DA80000}"/>
    <cellStyle name="Normal 5 3 2 5 2 3" xfId="45084" xr:uid="{00000000-0005-0000-0000-00008EA80000}"/>
    <cellStyle name="Normal 5 3 2 5 2 4" xfId="45085" xr:uid="{00000000-0005-0000-0000-00008FA80000}"/>
    <cellStyle name="Normal 5 3 2 5 2 5" xfId="45086" xr:uid="{00000000-0005-0000-0000-000090A80000}"/>
    <cellStyle name="Normal 5 3 2 5 2_OATT calc" xfId="45087" xr:uid="{00000000-0005-0000-0000-000091A80000}"/>
    <cellStyle name="Normal 5 3 2 5 3" xfId="45088" xr:uid="{00000000-0005-0000-0000-000092A80000}"/>
    <cellStyle name="Normal 5 3 2 5 3 2" xfId="45089" xr:uid="{00000000-0005-0000-0000-000093A80000}"/>
    <cellStyle name="Normal 5 3 2 5 3 2 2" xfId="45090" xr:uid="{00000000-0005-0000-0000-000094A80000}"/>
    <cellStyle name="Normal 5 3 2 5 3 2 3" xfId="45091" xr:uid="{00000000-0005-0000-0000-000095A80000}"/>
    <cellStyle name="Normal 5 3 2 5 3 2_OATT calc" xfId="45092" xr:uid="{00000000-0005-0000-0000-000096A80000}"/>
    <cellStyle name="Normal 5 3 2 5 3 3" xfId="45093" xr:uid="{00000000-0005-0000-0000-000097A80000}"/>
    <cellStyle name="Normal 5 3 2 5 3 4" xfId="45094" xr:uid="{00000000-0005-0000-0000-000098A80000}"/>
    <cellStyle name="Normal 5 3 2 5 3_OATT calc" xfId="45095" xr:uid="{00000000-0005-0000-0000-000099A80000}"/>
    <cellStyle name="Normal 5 3 2 5 4" xfId="45096" xr:uid="{00000000-0005-0000-0000-00009AA80000}"/>
    <cellStyle name="Normal 5 3 2 5 4 2" xfId="45097" xr:uid="{00000000-0005-0000-0000-00009BA80000}"/>
    <cellStyle name="Normal 5 3 2 5 4 3" xfId="45098" xr:uid="{00000000-0005-0000-0000-00009CA80000}"/>
    <cellStyle name="Normal 5 3 2 5 4_OATT calc" xfId="45099" xr:uid="{00000000-0005-0000-0000-00009DA80000}"/>
    <cellStyle name="Normal 5 3 2 5 5" xfId="45100" xr:uid="{00000000-0005-0000-0000-00009EA80000}"/>
    <cellStyle name="Normal 5 3 2 5 6" xfId="45101" xr:uid="{00000000-0005-0000-0000-00009FA80000}"/>
    <cellStyle name="Normal 5 3 2 5 7" xfId="45102" xr:uid="{00000000-0005-0000-0000-0000A0A80000}"/>
    <cellStyle name="Normal 5 3 2 5 8" xfId="45103" xr:uid="{00000000-0005-0000-0000-0000A1A80000}"/>
    <cellStyle name="Normal 5 3 2 5 9" xfId="45104" xr:uid="{00000000-0005-0000-0000-0000A2A80000}"/>
    <cellStyle name="Normal 5 3 2 5_OATT calc" xfId="45105" xr:uid="{00000000-0005-0000-0000-0000A3A80000}"/>
    <cellStyle name="Normal 5 3 2 6" xfId="5254" xr:uid="{00000000-0005-0000-0000-0000A4A80000}"/>
    <cellStyle name="Normal 5 3 2 6 2" xfId="45106" xr:uid="{00000000-0005-0000-0000-0000A5A80000}"/>
    <cellStyle name="Normal 5 3 2 6 2 2" xfId="45107" xr:uid="{00000000-0005-0000-0000-0000A6A80000}"/>
    <cellStyle name="Normal 5 3 2 6 2 3" xfId="45108" xr:uid="{00000000-0005-0000-0000-0000A7A80000}"/>
    <cellStyle name="Normal 5 3 2 6 2_OATT calc" xfId="45109" xr:uid="{00000000-0005-0000-0000-0000A8A80000}"/>
    <cellStyle name="Normal 5 3 2 6 3" xfId="45110" xr:uid="{00000000-0005-0000-0000-0000A9A80000}"/>
    <cellStyle name="Normal 5 3 2 6 4" xfId="45111" xr:uid="{00000000-0005-0000-0000-0000AAA80000}"/>
    <cellStyle name="Normal 5 3 2 6 5" xfId="45112" xr:uid="{00000000-0005-0000-0000-0000ABA80000}"/>
    <cellStyle name="Normal 5 3 2 6_OATT calc" xfId="45113" xr:uid="{00000000-0005-0000-0000-0000ACA80000}"/>
    <cellStyle name="Normal 5 3 2 7" xfId="3090" xr:uid="{00000000-0005-0000-0000-0000ADA80000}"/>
    <cellStyle name="Normal 5 3 2 7 2" xfId="45114" xr:uid="{00000000-0005-0000-0000-0000AEA80000}"/>
    <cellStyle name="Normal 5 3 2 7 2 2" xfId="45115" xr:uid="{00000000-0005-0000-0000-0000AFA80000}"/>
    <cellStyle name="Normal 5 3 2 7 2 3" xfId="45116" xr:uid="{00000000-0005-0000-0000-0000B0A80000}"/>
    <cellStyle name="Normal 5 3 2 7 2_OATT calc" xfId="45117" xr:uid="{00000000-0005-0000-0000-0000B1A80000}"/>
    <cellStyle name="Normal 5 3 2 7 3" xfId="45118" xr:uid="{00000000-0005-0000-0000-0000B2A80000}"/>
    <cellStyle name="Normal 5 3 2 7 4" xfId="45119" xr:uid="{00000000-0005-0000-0000-0000B3A80000}"/>
    <cellStyle name="Normal 5 3 2 7_OATT calc" xfId="45120" xr:uid="{00000000-0005-0000-0000-0000B4A80000}"/>
    <cellStyle name="Normal 5 3 2 8" xfId="45121" xr:uid="{00000000-0005-0000-0000-0000B5A80000}"/>
    <cellStyle name="Normal 5 3 2 8 2" xfId="45122" xr:uid="{00000000-0005-0000-0000-0000B6A80000}"/>
    <cellStyle name="Normal 5 3 2 8 3" xfId="45123" xr:uid="{00000000-0005-0000-0000-0000B7A80000}"/>
    <cellStyle name="Normal 5 3 2 8_OATT calc" xfId="45124" xr:uid="{00000000-0005-0000-0000-0000B8A80000}"/>
    <cellStyle name="Normal 5 3 2 9" xfId="45125" xr:uid="{00000000-0005-0000-0000-0000B9A80000}"/>
    <cellStyle name="Normal 5 3 2_OATT calc" xfId="45126" xr:uid="{00000000-0005-0000-0000-0000BAA80000}"/>
    <cellStyle name="Normal 5 3 3" xfId="3137" xr:uid="{00000000-0005-0000-0000-0000BBA80000}"/>
    <cellStyle name="Normal 5 3 3 10" xfId="45127" xr:uid="{00000000-0005-0000-0000-0000BCA80000}"/>
    <cellStyle name="Normal 5 3 3 11" xfId="45128" xr:uid="{00000000-0005-0000-0000-0000BDA80000}"/>
    <cellStyle name="Normal 5 3 3 12" xfId="45129" xr:uid="{00000000-0005-0000-0000-0000BEA80000}"/>
    <cellStyle name="Normal 5 3 3 2" xfId="3723" xr:uid="{00000000-0005-0000-0000-0000BFA80000}"/>
    <cellStyle name="Normal 5 3 3 2 10" xfId="45130" xr:uid="{00000000-0005-0000-0000-0000C0A80000}"/>
    <cellStyle name="Normal 5 3 3 2 11" xfId="45131" xr:uid="{00000000-0005-0000-0000-0000C1A80000}"/>
    <cellStyle name="Normal 5 3 3 2 2" xfId="4824" xr:uid="{00000000-0005-0000-0000-0000C2A80000}"/>
    <cellStyle name="Normal 5 3 3 2 2 10" xfId="45132" xr:uid="{00000000-0005-0000-0000-0000C3A80000}"/>
    <cellStyle name="Normal 5 3 3 2 2 11" xfId="45133" xr:uid="{00000000-0005-0000-0000-0000C4A80000}"/>
    <cellStyle name="Normal 5 3 3 2 2 2" xfId="45134" xr:uid="{00000000-0005-0000-0000-0000C5A80000}"/>
    <cellStyle name="Normal 5 3 3 2 2 2 2" xfId="45135" xr:uid="{00000000-0005-0000-0000-0000C6A80000}"/>
    <cellStyle name="Normal 5 3 3 2 2 2 2 2" xfId="45136" xr:uid="{00000000-0005-0000-0000-0000C7A80000}"/>
    <cellStyle name="Normal 5 3 3 2 2 2 2 3" xfId="45137" xr:uid="{00000000-0005-0000-0000-0000C8A80000}"/>
    <cellStyle name="Normal 5 3 3 2 2 2 2_OATT calc" xfId="45138" xr:uid="{00000000-0005-0000-0000-0000C9A80000}"/>
    <cellStyle name="Normal 5 3 3 2 2 2 3" xfId="45139" xr:uid="{00000000-0005-0000-0000-0000CAA80000}"/>
    <cellStyle name="Normal 5 3 3 2 2 2 4" xfId="45140" xr:uid="{00000000-0005-0000-0000-0000CBA80000}"/>
    <cellStyle name="Normal 5 3 3 2 2 2 5" xfId="45141" xr:uid="{00000000-0005-0000-0000-0000CCA80000}"/>
    <cellStyle name="Normal 5 3 3 2 2 2_OATT calc" xfId="45142" xr:uid="{00000000-0005-0000-0000-0000CDA80000}"/>
    <cellStyle name="Normal 5 3 3 2 2 3" xfId="45143" xr:uid="{00000000-0005-0000-0000-0000CEA80000}"/>
    <cellStyle name="Normal 5 3 3 2 2 3 2" xfId="45144" xr:uid="{00000000-0005-0000-0000-0000CFA80000}"/>
    <cellStyle name="Normal 5 3 3 2 2 3 2 2" xfId="45145" xr:uid="{00000000-0005-0000-0000-0000D0A80000}"/>
    <cellStyle name="Normal 5 3 3 2 2 3 2 3" xfId="45146" xr:uid="{00000000-0005-0000-0000-0000D1A80000}"/>
    <cellStyle name="Normal 5 3 3 2 2 3 2_OATT calc" xfId="45147" xr:uid="{00000000-0005-0000-0000-0000D2A80000}"/>
    <cellStyle name="Normal 5 3 3 2 2 3 3" xfId="45148" xr:uid="{00000000-0005-0000-0000-0000D3A80000}"/>
    <cellStyle name="Normal 5 3 3 2 2 3 4" xfId="45149" xr:uid="{00000000-0005-0000-0000-0000D4A80000}"/>
    <cellStyle name="Normal 5 3 3 2 2 3_OATT calc" xfId="45150" xr:uid="{00000000-0005-0000-0000-0000D5A80000}"/>
    <cellStyle name="Normal 5 3 3 2 2 4" xfId="45151" xr:uid="{00000000-0005-0000-0000-0000D6A80000}"/>
    <cellStyle name="Normal 5 3 3 2 2 4 2" xfId="45152" xr:uid="{00000000-0005-0000-0000-0000D7A80000}"/>
    <cellStyle name="Normal 5 3 3 2 2 4 3" xfId="45153" xr:uid="{00000000-0005-0000-0000-0000D8A80000}"/>
    <cellStyle name="Normal 5 3 3 2 2 4_OATT calc" xfId="45154" xr:uid="{00000000-0005-0000-0000-0000D9A80000}"/>
    <cellStyle name="Normal 5 3 3 2 2 5" xfId="45155" xr:uid="{00000000-0005-0000-0000-0000DAA80000}"/>
    <cellStyle name="Normal 5 3 3 2 2 6" xfId="45156" xr:uid="{00000000-0005-0000-0000-0000DBA80000}"/>
    <cellStyle name="Normal 5 3 3 2 2 7" xfId="45157" xr:uid="{00000000-0005-0000-0000-0000DCA80000}"/>
    <cellStyle name="Normal 5 3 3 2 2 8" xfId="45158" xr:uid="{00000000-0005-0000-0000-0000DDA80000}"/>
    <cellStyle name="Normal 5 3 3 2 2 9" xfId="45159" xr:uid="{00000000-0005-0000-0000-0000DEA80000}"/>
    <cellStyle name="Normal 5 3 3 2 2_OATT calc" xfId="45160" xr:uid="{00000000-0005-0000-0000-0000DFA80000}"/>
    <cellStyle name="Normal 5 3 3 2 3" xfId="5783" xr:uid="{00000000-0005-0000-0000-0000E0A80000}"/>
    <cellStyle name="Normal 5 3 3 2 3 2" xfId="45161" xr:uid="{00000000-0005-0000-0000-0000E1A80000}"/>
    <cellStyle name="Normal 5 3 3 2 3 2 2" xfId="45162" xr:uid="{00000000-0005-0000-0000-0000E2A80000}"/>
    <cellStyle name="Normal 5 3 3 2 3 2 3" xfId="45163" xr:uid="{00000000-0005-0000-0000-0000E3A80000}"/>
    <cellStyle name="Normal 5 3 3 2 3 2_OATT calc" xfId="45164" xr:uid="{00000000-0005-0000-0000-0000E4A80000}"/>
    <cellStyle name="Normal 5 3 3 2 3 3" xfId="45165" xr:uid="{00000000-0005-0000-0000-0000E5A80000}"/>
    <cellStyle name="Normal 5 3 3 2 3 4" xfId="45166" xr:uid="{00000000-0005-0000-0000-0000E6A80000}"/>
    <cellStyle name="Normal 5 3 3 2 3 5" xfId="45167" xr:uid="{00000000-0005-0000-0000-0000E7A80000}"/>
    <cellStyle name="Normal 5 3 3 2 3_OATT calc" xfId="45168" xr:uid="{00000000-0005-0000-0000-0000E8A80000}"/>
    <cellStyle name="Normal 5 3 3 2 4" xfId="45169" xr:uid="{00000000-0005-0000-0000-0000E9A80000}"/>
    <cellStyle name="Normal 5 3 3 2 4 2" xfId="45170" xr:uid="{00000000-0005-0000-0000-0000EAA80000}"/>
    <cellStyle name="Normal 5 3 3 2 4 2 2" xfId="45171" xr:uid="{00000000-0005-0000-0000-0000EBA80000}"/>
    <cellStyle name="Normal 5 3 3 2 4 2 3" xfId="45172" xr:uid="{00000000-0005-0000-0000-0000ECA80000}"/>
    <cellStyle name="Normal 5 3 3 2 4 2_OATT calc" xfId="45173" xr:uid="{00000000-0005-0000-0000-0000EDA80000}"/>
    <cellStyle name="Normal 5 3 3 2 4 3" xfId="45174" xr:uid="{00000000-0005-0000-0000-0000EEA80000}"/>
    <cellStyle name="Normal 5 3 3 2 4 4" xfId="45175" xr:uid="{00000000-0005-0000-0000-0000EFA80000}"/>
    <cellStyle name="Normal 5 3 3 2 4_OATT calc" xfId="45176" xr:uid="{00000000-0005-0000-0000-0000F0A80000}"/>
    <cellStyle name="Normal 5 3 3 2 5" xfId="45177" xr:uid="{00000000-0005-0000-0000-0000F1A80000}"/>
    <cellStyle name="Normal 5 3 3 2 5 2" xfId="45178" xr:uid="{00000000-0005-0000-0000-0000F2A80000}"/>
    <cellStyle name="Normal 5 3 3 2 5 3" xfId="45179" xr:uid="{00000000-0005-0000-0000-0000F3A80000}"/>
    <cellStyle name="Normal 5 3 3 2 5_OATT calc" xfId="45180" xr:uid="{00000000-0005-0000-0000-0000F4A80000}"/>
    <cellStyle name="Normal 5 3 3 2 6" xfId="45181" xr:uid="{00000000-0005-0000-0000-0000F5A80000}"/>
    <cellStyle name="Normal 5 3 3 2 7" xfId="45182" xr:uid="{00000000-0005-0000-0000-0000F6A80000}"/>
    <cellStyle name="Normal 5 3 3 2 8" xfId="45183" xr:uid="{00000000-0005-0000-0000-0000F7A80000}"/>
    <cellStyle name="Normal 5 3 3 2 9" xfId="45184" xr:uid="{00000000-0005-0000-0000-0000F8A80000}"/>
    <cellStyle name="Normal 5 3 3 2_OATT calc" xfId="45185" xr:uid="{00000000-0005-0000-0000-0000F9A80000}"/>
    <cellStyle name="Normal 5 3 3 3" xfId="4406" xr:uid="{00000000-0005-0000-0000-0000FAA80000}"/>
    <cellStyle name="Normal 5 3 3 3 10" xfId="45186" xr:uid="{00000000-0005-0000-0000-0000FBA80000}"/>
    <cellStyle name="Normal 5 3 3 3 11" xfId="45187" xr:uid="{00000000-0005-0000-0000-0000FCA80000}"/>
    <cellStyle name="Normal 5 3 3 3 2" xfId="45188" xr:uid="{00000000-0005-0000-0000-0000FDA80000}"/>
    <cellStyle name="Normal 5 3 3 3 2 2" xfId="45189" xr:uid="{00000000-0005-0000-0000-0000FEA80000}"/>
    <cellStyle name="Normal 5 3 3 3 2 2 2" xfId="45190" xr:uid="{00000000-0005-0000-0000-0000FFA80000}"/>
    <cellStyle name="Normal 5 3 3 3 2 2 3" xfId="45191" xr:uid="{00000000-0005-0000-0000-000000A90000}"/>
    <cellStyle name="Normal 5 3 3 3 2 2_OATT calc" xfId="45192" xr:uid="{00000000-0005-0000-0000-000001A90000}"/>
    <cellStyle name="Normal 5 3 3 3 2 3" xfId="45193" xr:uid="{00000000-0005-0000-0000-000002A90000}"/>
    <cellStyle name="Normal 5 3 3 3 2 4" xfId="45194" xr:uid="{00000000-0005-0000-0000-000003A90000}"/>
    <cellStyle name="Normal 5 3 3 3 2 5" xfId="45195" xr:uid="{00000000-0005-0000-0000-000004A90000}"/>
    <cellStyle name="Normal 5 3 3 3 2_OATT calc" xfId="45196" xr:uid="{00000000-0005-0000-0000-000005A90000}"/>
    <cellStyle name="Normal 5 3 3 3 3" xfId="45197" xr:uid="{00000000-0005-0000-0000-000006A90000}"/>
    <cellStyle name="Normal 5 3 3 3 3 2" xfId="45198" xr:uid="{00000000-0005-0000-0000-000007A90000}"/>
    <cellStyle name="Normal 5 3 3 3 3 2 2" xfId="45199" xr:uid="{00000000-0005-0000-0000-000008A90000}"/>
    <cellStyle name="Normal 5 3 3 3 3 2 3" xfId="45200" xr:uid="{00000000-0005-0000-0000-000009A90000}"/>
    <cellStyle name="Normal 5 3 3 3 3 2_OATT calc" xfId="45201" xr:uid="{00000000-0005-0000-0000-00000AA90000}"/>
    <cellStyle name="Normal 5 3 3 3 3 3" xfId="45202" xr:uid="{00000000-0005-0000-0000-00000BA90000}"/>
    <cellStyle name="Normal 5 3 3 3 3 4" xfId="45203" xr:uid="{00000000-0005-0000-0000-00000CA90000}"/>
    <cellStyle name="Normal 5 3 3 3 3_OATT calc" xfId="45204" xr:uid="{00000000-0005-0000-0000-00000DA90000}"/>
    <cellStyle name="Normal 5 3 3 3 4" xfId="45205" xr:uid="{00000000-0005-0000-0000-00000EA90000}"/>
    <cellStyle name="Normal 5 3 3 3 4 2" xfId="45206" xr:uid="{00000000-0005-0000-0000-00000FA90000}"/>
    <cellStyle name="Normal 5 3 3 3 4 3" xfId="45207" xr:uid="{00000000-0005-0000-0000-000010A90000}"/>
    <cellStyle name="Normal 5 3 3 3 4_OATT calc" xfId="45208" xr:uid="{00000000-0005-0000-0000-000011A90000}"/>
    <cellStyle name="Normal 5 3 3 3 5" xfId="45209" xr:uid="{00000000-0005-0000-0000-000012A90000}"/>
    <cellStyle name="Normal 5 3 3 3 6" xfId="45210" xr:uid="{00000000-0005-0000-0000-000013A90000}"/>
    <cellStyle name="Normal 5 3 3 3 7" xfId="45211" xr:uid="{00000000-0005-0000-0000-000014A90000}"/>
    <cellStyle name="Normal 5 3 3 3 8" xfId="45212" xr:uid="{00000000-0005-0000-0000-000015A90000}"/>
    <cellStyle name="Normal 5 3 3 3 9" xfId="45213" xr:uid="{00000000-0005-0000-0000-000016A90000}"/>
    <cellStyle name="Normal 5 3 3 3_OATT calc" xfId="45214" xr:uid="{00000000-0005-0000-0000-000017A90000}"/>
    <cellStyle name="Normal 5 3 3 4" xfId="5306" xr:uid="{00000000-0005-0000-0000-000018A90000}"/>
    <cellStyle name="Normal 5 3 3 4 2" xfId="45215" xr:uid="{00000000-0005-0000-0000-000019A90000}"/>
    <cellStyle name="Normal 5 3 3 4 2 2" xfId="45216" xr:uid="{00000000-0005-0000-0000-00001AA90000}"/>
    <cellStyle name="Normal 5 3 3 4 2 3" xfId="45217" xr:uid="{00000000-0005-0000-0000-00001BA90000}"/>
    <cellStyle name="Normal 5 3 3 4 2_OATT calc" xfId="45218" xr:uid="{00000000-0005-0000-0000-00001CA90000}"/>
    <cellStyle name="Normal 5 3 3 4 3" xfId="45219" xr:uid="{00000000-0005-0000-0000-00001DA90000}"/>
    <cellStyle name="Normal 5 3 3 4 4" xfId="45220" xr:uid="{00000000-0005-0000-0000-00001EA90000}"/>
    <cellStyle name="Normal 5 3 3 4 5" xfId="45221" xr:uid="{00000000-0005-0000-0000-00001FA90000}"/>
    <cellStyle name="Normal 5 3 3 4_OATT calc" xfId="45222" xr:uid="{00000000-0005-0000-0000-000020A90000}"/>
    <cellStyle name="Normal 5 3 3 5" xfId="45223" xr:uid="{00000000-0005-0000-0000-000021A90000}"/>
    <cellStyle name="Normal 5 3 3 5 2" xfId="45224" xr:uid="{00000000-0005-0000-0000-000022A90000}"/>
    <cellStyle name="Normal 5 3 3 5 2 2" xfId="45225" xr:uid="{00000000-0005-0000-0000-000023A90000}"/>
    <cellStyle name="Normal 5 3 3 5 2 3" xfId="45226" xr:uid="{00000000-0005-0000-0000-000024A90000}"/>
    <cellStyle name="Normal 5 3 3 5 2_OATT calc" xfId="45227" xr:uid="{00000000-0005-0000-0000-000025A90000}"/>
    <cellStyle name="Normal 5 3 3 5 3" xfId="45228" xr:uid="{00000000-0005-0000-0000-000026A90000}"/>
    <cellStyle name="Normal 5 3 3 5 4" xfId="45229" xr:uid="{00000000-0005-0000-0000-000027A90000}"/>
    <cellStyle name="Normal 5 3 3 5_OATT calc" xfId="45230" xr:uid="{00000000-0005-0000-0000-000028A90000}"/>
    <cellStyle name="Normal 5 3 3 6" xfId="45231" xr:uid="{00000000-0005-0000-0000-000029A90000}"/>
    <cellStyle name="Normal 5 3 3 6 2" xfId="45232" xr:uid="{00000000-0005-0000-0000-00002AA90000}"/>
    <cellStyle name="Normal 5 3 3 6 3" xfId="45233" xr:uid="{00000000-0005-0000-0000-00002BA90000}"/>
    <cellStyle name="Normal 5 3 3 6_OATT calc" xfId="45234" xr:uid="{00000000-0005-0000-0000-00002CA90000}"/>
    <cellStyle name="Normal 5 3 3 7" xfId="45235" xr:uid="{00000000-0005-0000-0000-00002DA90000}"/>
    <cellStyle name="Normal 5 3 3 8" xfId="45236" xr:uid="{00000000-0005-0000-0000-00002EA90000}"/>
    <cellStyle name="Normal 5 3 3 9" xfId="45237" xr:uid="{00000000-0005-0000-0000-00002FA90000}"/>
    <cellStyle name="Normal 5 3 3_OATT calc" xfId="45238" xr:uid="{00000000-0005-0000-0000-000030A90000}"/>
    <cellStyle name="Normal 5 3 4" xfId="3300" xr:uid="{00000000-0005-0000-0000-000031A90000}"/>
    <cellStyle name="Normal 5 3 4 10" xfId="45239" xr:uid="{00000000-0005-0000-0000-000032A90000}"/>
    <cellStyle name="Normal 5 3 4 11" xfId="45240" xr:uid="{00000000-0005-0000-0000-000033A90000}"/>
    <cellStyle name="Normal 5 3 4 12" xfId="45241" xr:uid="{00000000-0005-0000-0000-000034A90000}"/>
    <cellStyle name="Normal 5 3 4 2" xfId="3882" xr:uid="{00000000-0005-0000-0000-000035A90000}"/>
    <cellStyle name="Normal 5 3 4 2 10" xfId="45242" xr:uid="{00000000-0005-0000-0000-000036A90000}"/>
    <cellStyle name="Normal 5 3 4 2 11" xfId="45243" xr:uid="{00000000-0005-0000-0000-000037A90000}"/>
    <cellStyle name="Normal 5 3 4 2 2" xfId="4983" xr:uid="{00000000-0005-0000-0000-000038A90000}"/>
    <cellStyle name="Normal 5 3 4 2 2 10" xfId="45244" xr:uid="{00000000-0005-0000-0000-000039A90000}"/>
    <cellStyle name="Normal 5 3 4 2 2 11" xfId="45245" xr:uid="{00000000-0005-0000-0000-00003AA90000}"/>
    <cellStyle name="Normal 5 3 4 2 2 2" xfId="45246" xr:uid="{00000000-0005-0000-0000-00003BA90000}"/>
    <cellStyle name="Normal 5 3 4 2 2 2 2" xfId="45247" xr:uid="{00000000-0005-0000-0000-00003CA90000}"/>
    <cellStyle name="Normal 5 3 4 2 2 2 2 2" xfId="45248" xr:uid="{00000000-0005-0000-0000-00003DA90000}"/>
    <cellStyle name="Normal 5 3 4 2 2 2 2 3" xfId="45249" xr:uid="{00000000-0005-0000-0000-00003EA90000}"/>
    <cellStyle name="Normal 5 3 4 2 2 2 2_OATT calc" xfId="45250" xr:uid="{00000000-0005-0000-0000-00003FA90000}"/>
    <cellStyle name="Normal 5 3 4 2 2 2 3" xfId="45251" xr:uid="{00000000-0005-0000-0000-000040A90000}"/>
    <cellStyle name="Normal 5 3 4 2 2 2 4" xfId="45252" xr:uid="{00000000-0005-0000-0000-000041A90000}"/>
    <cellStyle name="Normal 5 3 4 2 2 2 5" xfId="45253" xr:uid="{00000000-0005-0000-0000-000042A90000}"/>
    <cellStyle name="Normal 5 3 4 2 2 2_OATT calc" xfId="45254" xr:uid="{00000000-0005-0000-0000-000043A90000}"/>
    <cellStyle name="Normal 5 3 4 2 2 3" xfId="45255" xr:uid="{00000000-0005-0000-0000-000044A90000}"/>
    <cellStyle name="Normal 5 3 4 2 2 3 2" xfId="45256" xr:uid="{00000000-0005-0000-0000-000045A90000}"/>
    <cellStyle name="Normal 5 3 4 2 2 3 2 2" xfId="45257" xr:uid="{00000000-0005-0000-0000-000046A90000}"/>
    <cellStyle name="Normal 5 3 4 2 2 3 2 3" xfId="45258" xr:uid="{00000000-0005-0000-0000-000047A90000}"/>
    <cellStyle name="Normal 5 3 4 2 2 3 2_OATT calc" xfId="45259" xr:uid="{00000000-0005-0000-0000-000048A90000}"/>
    <cellStyle name="Normal 5 3 4 2 2 3 3" xfId="45260" xr:uid="{00000000-0005-0000-0000-000049A90000}"/>
    <cellStyle name="Normal 5 3 4 2 2 3 4" xfId="45261" xr:uid="{00000000-0005-0000-0000-00004AA90000}"/>
    <cellStyle name="Normal 5 3 4 2 2 3_OATT calc" xfId="45262" xr:uid="{00000000-0005-0000-0000-00004BA90000}"/>
    <cellStyle name="Normal 5 3 4 2 2 4" xfId="45263" xr:uid="{00000000-0005-0000-0000-00004CA90000}"/>
    <cellStyle name="Normal 5 3 4 2 2 4 2" xfId="45264" xr:uid="{00000000-0005-0000-0000-00004DA90000}"/>
    <cellStyle name="Normal 5 3 4 2 2 4 3" xfId="45265" xr:uid="{00000000-0005-0000-0000-00004EA90000}"/>
    <cellStyle name="Normal 5 3 4 2 2 4_OATT calc" xfId="45266" xr:uid="{00000000-0005-0000-0000-00004FA90000}"/>
    <cellStyle name="Normal 5 3 4 2 2 5" xfId="45267" xr:uid="{00000000-0005-0000-0000-000050A90000}"/>
    <cellStyle name="Normal 5 3 4 2 2 6" xfId="45268" xr:uid="{00000000-0005-0000-0000-000051A90000}"/>
    <cellStyle name="Normal 5 3 4 2 2 7" xfId="45269" xr:uid="{00000000-0005-0000-0000-000052A90000}"/>
    <cellStyle name="Normal 5 3 4 2 2 8" xfId="45270" xr:uid="{00000000-0005-0000-0000-000053A90000}"/>
    <cellStyle name="Normal 5 3 4 2 2 9" xfId="45271" xr:uid="{00000000-0005-0000-0000-000054A90000}"/>
    <cellStyle name="Normal 5 3 4 2 2_OATT calc" xfId="45272" xr:uid="{00000000-0005-0000-0000-000055A90000}"/>
    <cellStyle name="Normal 5 3 4 2 3" xfId="5938" xr:uid="{00000000-0005-0000-0000-000056A90000}"/>
    <cellStyle name="Normal 5 3 4 2 3 2" xfId="45273" xr:uid="{00000000-0005-0000-0000-000057A90000}"/>
    <cellStyle name="Normal 5 3 4 2 3 2 2" xfId="45274" xr:uid="{00000000-0005-0000-0000-000058A90000}"/>
    <cellStyle name="Normal 5 3 4 2 3 2 3" xfId="45275" xr:uid="{00000000-0005-0000-0000-000059A90000}"/>
    <cellStyle name="Normal 5 3 4 2 3 2_OATT calc" xfId="45276" xr:uid="{00000000-0005-0000-0000-00005AA90000}"/>
    <cellStyle name="Normal 5 3 4 2 3 3" xfId="45277" xr:uid="{00000000-0005-0000-0000-00005BA90000}"/>
    <cellStyle name="Normal 5 3 4 2 3 4" xfId="45278" xr:uid="{00000000-0005-0000-0000-00005CA90000}"/>
    <cellStyle name="Normal 5 3 4 2 3 5" xfId="45279" xr:uid="{00000000-0005-0000-0000-00005DA90000}"/>
    <cellStyle name="Normal 5 3 4 2 3_OATT calc" xfId="45280" xr:uid="{00000000-0005-0000-0000-00005EA90000}"/>
    <cellStyle name="Normal 5 3 4 2 4" xfId="45281" xr:uid="{00000000-0005-0000-0000-00005FA90000}"/>
    <cellStyle name="Normal 5 3 4 2 4 2" xfId="45282" xr:uid="{00000000-0005-0000-0000-000060A90000}"/>
    <cellStyle name="Normal 5 3 4 2 4 2 2" xfId="45283" xr:uid="{00000000-0005-0000-0000-000061A90000}"/>
    <cellStyle name="Normal 5 3 4 2 4 2 3" xfId="45284" xr:uid="{00000000-0005-0000-0000-000062A90000}"/>
    <cellStyle name="Normal 5 3 4 2 4 2_OATT calc" xfId="45285" xr:uid="{00000000-0005-0000-0000-000063A90000}"/>
    <cellStyle name="Normal 5 3 4 2 4 3" xfId="45286" xr:uid="{00000000-0005-0000-0000-000064A90000}"/>
    <cellStyle name="Normal 5 3 4 2 4 4" xfId="45287" xr:uid="{00000000-0005-0000-0000-000065A90000}"/>
    <cellStyle name="Normal 5 3 4 2 4_OATT calc" xfId="45288" xr:uid="{00000000-0005-0000-0000-000066A90000}"/>
    <cellStyle name="Normal 5 3 4 2 5" xfId="45289" xr:uid="{00000000-0005-0000-0000-000067A90000}"/>
    <cellStyle name="Normal 5 3 4 2 5 2" xfId="45290" xr:uid="{00000000-0005-0000-0000-000068A90000}"/>
    <cellStyle name="Normal 5 3 4 2 5 3" xfId="45291" xr:uid="{00000000-0005-0000-0000-000069A90000}"/>
    <cellStyle name="Normal 5 3 4 2 5_OATT calc" xfId="45292" xr:uid="{00000000-0005-0000-0000-00006AA90000}"/>
    <cellStyle name="Normal 5 3 4 2 6" xfId="45293" xr:uid="{00000000-0005-0000-0000-00006BA90000}"/>
    <cellStyle name="Normal 5 3 4 2 7" xfId="45294" xr:uid="{00000000-0005-0000-0000-00006CA90000}"/>
    <cellStyle name="Normal 5 3 4 2 8" xfId="45295" xr:uid="{00000000-0005-0000-0000-00006DA90000}"/>
    <cellStyle name="Normal 5 3 4 2 9" xfId="45296" xr:uid="{00000000-0005-0000-0000-00006EA90000}"/>
    <cellStyle name="Normal 5 3 4 2_OATT calc" xfId="45297" xr:uid="{00000000-0005-0000-0000-00006FA90000}"/>
    <cellStyle name="Normal 5 3 4 3" xfId="4565" xr:uid="{00000000-0005-0000-0000-000070A90000}"/>
    <cellStyle name="Normal 5 3 4 3 10" xfId="45298" xr:uid="{00000000-0005-0000-0000-000071A90000}"/>
    <cellStyle name="Normal 5 3 4 3 11" xfId="45299" xr:uid="{00000000-0005-0000-0000-000072A90000}"/>
    <cellStyle name="Normal 5 3 4 3 2" xfId="45300" xr:uid="{00000000-0005-0000-0000-000073A90000}"/>
    <cellStyle name="Normal 5 3 4 3 2 2" xfId="45301" xr:uid="{00000000-0005-0000-0000-000074A90000}"/>
    <cellStyle name="Normal 5 3 4 3 2 2 2" xfId="45302" xr:uid="{00000000-0005-0000-0000-000075A90000}"/>
    <cellStyle name="Normal 5 3 4 3 2 2 3" xfId="45303" xr:uid="{00000000-0005-0000-0000-000076A90000}"/>
    <cellStyle name="Normal 5 3 4 3 2 2_OATT calc" xfId="45304" xr:uid="{00000000-0005-0000-0000-000077A90000}"/>
    <cellStyle name="Normal 5 3 4 3 2 3" xfId="45305" xr:uid="{00000000-0005-0000-0000-000078A90000}"/>
    <cellStyle name="Normal 5 3 4 3 2 4" xfId="45306" xr:uid="{00000000-0005-0000-0000-000079A90000}"/>
    <cellStyle name="Normal 5 3 4 3 2 5" xfId="45307" xr:uid="{00000000-0005-0000-0000-00007AA90000}"/>
    <cellStyle name="Normal 5 3 4 3 2_OATT calc" xfId="45308" xr:uid="{00000000-0005-0000-0000-00007BA90000}"/>
    <cellStyle name="Normal 5 3 4 3 3" xfId="45309" xr:uid="{00000000-0005-0000-0000-00007CA90000}"/>
    <cellStyle name="Normal 5 3 4 3 3 2" xfId="45310" xr:uid="{00000000-0005-0000-0000-00007DA90000}"/>
    <cellStyle name="Normal 5 3 4 3 3 2 2" xfId="45311" xr:uid="{00000000-0005-0000-0000-00007EA90000}"/>
    <cellStyle name="Normal 5 3 4 3 3 2 3" xfId="45312" xr:uid="{00000000-0005-0000-0000-00007FA90000}"/>
    <cellStyle name="Normal 5 3 4 3 3 2_OATT calc" xfId="45313" xr:uid="{00000000-0005-0000-0000-000080A90000}"/>
    <cellStyle name="Normal 5 3 4 3 3 3" xfId="45314" xr:uid="{00000000-0005-0000-0000-000081A90000}"/>
    <cellStyle name="Normal 5 3 4 3 3 4" xfId="45315" xr:uid="{00000000-0005-0000-0000-000082A90000}"/>
    <cellStyle name="Normal 5 3 4 3 3_OATT calc" xfId="45316" xr:uid="{00000000-0005-0000-0000-000083A90000}"/>
    <cellStyle name="Normal 5 3 4 3 4" xfId="45317" xr:uid="{00000000-0005-0000-0000-000084A90000}"/>
    <cellStyle name="Normal 5 3 4 3 4 2" xfId="45318" xr:uid="{00000000-0005-0000-0000-000085A90000}"/>
    <cellStyle name="Normal 5 3 4 3 4 3" xfId="45319" xr:uid="{00000000-0005-0000-0000-000086A90000}"/>
    <cellStyle name="Normal 5 3 4 3 4_OATT calc" xfId="45320" xr:uid="{00000000-0005-0000-0000-000087A90000}"/>
    <cellStyle name="Normal 5 3 4 3 5" xfId="45321" xr:uid="{00000000-0005-0000-0000-000088A90000}"/>
    <cellStyle name="Normal 5 3 4 3 6" xfId="45322" xr:uid="{00000000-0005-0000-0000-000089A90000}"/>
    <cellStyle name="Normal 5 3 4 3 7" xfId="45323" xr:uid="{00000000-0005-0000-0000-00008AA90000}"/>
    <cellStyle name="Normal 5 3 4 3 8" xfId="45324" xr:uid="{00000000-0005-0000-0000-00008BA90000}"/>
    <cellStyle name="Normal 5 3 4 3 9" xfId="45325" xr:uid="{00000000-0005-0000-0000-00008CA90000}"/>
    <cellStyle name="Normal 5 3 4 3_OATT calc" xfId="45326" xr:uid="{00000000-0005-0000-0000-00008DA90000}"/>
    <cellStyle name="Normal 5 3 4 4" xfId="5465" xr:uid="{00000000-0005-0000-0000-00008EA90000}"/>
    <cellStyle name="Normal 5 3 4 4 2" xfId="45327" xr:uid="{00000000-0005-0000-0000-00008FA90000}"/>
    <cellStyle name="Normal 5 3 4 4 2 2" xfId="45328" xr:uid="{00000000-0005-0000-0000-000090A90000}"/>
    <cellStyle name="Normal 5 3 4 4 2 3" xfId="45329" xr:uid="{00000000-0005-0000-0000-000091A90000}"/>
    <cellStyle name="Normal 5 3 4 4 2_OATT calc" xfId="45330" xr:uid="{00000000-0005-0000-0000-000092A90000}"/>
    <cellStyle name="Normal 5 3 4 4 3" xfId="45331" xr:uid="{00000000-0005-0000-0000-000093A90000}"/>
    <cellStyle name="Normal 5 3 4 4 4" xfId="45332" xr:uid="{00000000-0005-0000-0000-000094A90000}"/>
    <cellStyle name="Normal 5 3 4 4 5" xfId="45333" xr:uid="{00000000-0005-0000-0000-000095A90000}"/>
    <cellStyle name="Normal 5 3 4 4_OATT calc" xfId="45334" xr:uid="{00000000-0005-0000-0000-000096A90000}"/>
    <cellStyle name="Normal 5 3 4 5" xfId="45335" xr:uid="{00000000-0005-0000-0000-000097A90000}"/>
    <cellStyle name="Normal 5 3 4 5 2" xfId="45336" xr:uid="{00000000-0005-0000-0000-000098A90000}"/>
    <cellStyle name="Normal 5 3 4 5 2 2" xfId="45337" xr:uid="{00000000-0005-0000-0000-000099A90000}"/>
    <cellStyle name="Normal 5 3 4 5 2 3" xfId="45338" xr:uid="{00000000-0005-0000-0000-00009AA90000}"/>
    <cellStyle name="Normal 5 3 4 5 2_OATT calc" xfId="45339" xr:uid="{00000000-0005-0000-0000-00009BA90000}"/>
    <cellStyle name="Normal 5 3 4 5 3" xfId="45340" xr:uid="{00000000-0005-0000-0000-00009CA90000}"/>
    <cellStyle name="Normal 5 3 4 5 4" xfId="45341" xr:uid="{00000000-0005-0000-0000-00009DA90000}"/>
    <cellStyle name="Normal 5 3 4 5_OATT calc" xfId="45342" xr:uid="{00000000-0005-0000-0000-00009EA90000}"/>
    <cellStyle name="Normal 5 3 4 6" xfId="45343" xr:uid="{00000000-0005-0000-0000-00009FA90000}"/>
    <cellStyle name="Normal 5 3 4 6 2" xfId="45344" xr:uid="{00000000-0005-0000-0000-0000A0A90000}"/>
    <cellStyle name="Normal 5 3 4 6 3" xfId="45345" xr:uid="{00000000-0005-0000-0000-0000A1A90000}"/>
    <cellStyle name="Normal 5 3 4 6_OATT calc" xfId="45346" xr:uid="{00000000-0005-0000-0000-0000A2A90000}"/>
    <cellStyle name="Normal 5 3 4 7" xfId="45347" xr:uid="{00000000-0005-0000-0000-0000A3A90000}"/>
    <cellStyle name="Normal 5 3 4 8" xfId="45348" xr:uid="{00000000-0005-0000-0000-0000A4A90000}"/>
    <cellStyle name="Normal 5 3 4 9" xfId="45349" xr:uid="{00000000-0005-0000-0000-0000A5A90000}"/>
    <cellStyle name="Normal 5 3 4_OATT calc" xfId="45350" xr:uid="{00000000-0005-0000-0000-0000A6A90000}"/>
    <cellStyle name="Normal 5 3 5" xfId="3612" xr:uid="{00000000-0005-0000-0000-0000A7A90000}"/>
    <cellStyle name="Normal 5 3 5 10" xfId="45351" xr:uid="{00000000-0005-0000-0000-0000A8A90000}"/>
    <cellStyle name="Normal 5 3 5 11" xfId="45352" xr:uid="{00000000-0005-0000-0000-0000A9A90000}"/>
    <cellStyle name="Normal 5 3 5 2" xfId="4713" xr:uid="{00000000-0005-0000-0000-0000AAA90000}"/>
    <cellStyle name="Normal 5 3 5 2 10" xfId="45353" xr:uid="{00000000-0005-0000-0000-0000ABA90000}"/>
    <cellStyle name="Normal 5 3 5 2 11" xfId="45354" xr:uid="{00000000-0005-0000-0000-0000ACA90000}"/>
    <cellStyle name="Normal 5 3 5 2 2" xfId="45355" xr:uid="{00000000-0005-0000-0000-0000ADA90000}"/>
    <cellStyle name="Normal 5 3 5 2 2 2" xfId="45356" xr:uid="{00000000-0005-0000-0000-0000AEA90000}"/>
    <cellStyle name="Normal 5 3 5 2 2 2 2" xfId="45357" xr:uid="{00000000-0005-0000-0000-0000AFA90000}"/>
    <cellStyle name="Normal 5 3 5 2 2 2 3" xfId="45358" xr:uid="{00000000-0005-0000-0000-0000B0A90000}"/>
    <cellStyle name="Normal 5 3 5 2 2 2_OATT calc" xfId="45359" xr:uid="{00000000-0005-0000-0000-0000B1A90000}"/>
    <cellStyle name="Normal 5 3 5 2 2 3" xfId="45360" xr:uid="{00000000-0005-0000-0000-0000B2A90000}"/>
    <cellStyle name="Normal 5 3 5 2 2 4" xfId="45361" xr:uid="{00000000-0005-0000-0000-0000B3A90000}"/>
    <cellStyle name="Normal 5 3 5 2 2 5" xfId="45362" xr:uid="{00000000-0005-0000-0000-0000B4A90000}"/>
    <cellStyle name="Normal 5 3 5 2 2_OATT calc" xfId="45363" xr:uid="{00000000-0005-0000-0000-0000B5A90000}"/>
    <cellStyle name="Normal 5 3 5 2 3" xfId="45364" xr:uid="{00000000-0005-0000-0000-0000B6A90000}"/>
    <cellStyle name="Normal 5 3 5 2 3 2" xfId="45365" xr:uid="{00000000-0005-0000-0000-0000B7A90000}"/>
    <cellStyle name="Normal 5 3 5 2 3 2 2" xfId="45366" xr:uid="{00000000-0005-0000-0000-0000B8A90000}"/>
    <cellStyle name="Normal 5 3 5 2 3 2 3" xfId="45367" xr:uid="{00000000-0005-0000-0000-0000B9A90000}"/>
    <cellStyle name="Normal 5 3 5 2 3 2_OATT calc" xfId="45368" xr:uid="{00000000-0005-0000-0000-0000BAA90000}"/>
    <cellStyle name="Normal 5 3 5 2 3 3" xfId="45369" xr:uid="{00000000-0005-0000-0000-0000BBA90000}"/>
    <cellStyle name="Normal 5 3 5 2 3 4" xfId="45370" xr:uid="{00000000-0005-0000-0000-0000BCA90000}"/>
    <cellStyle name="Normal 5 3 5 2 3_OATT calc" xfId="45371" xr:uid="{00000000-0005-0000-0000-0000BDA90000}"/>
    <cellStyle name="Normal 5 3 5 2 4" xfId="45372" xr:uid="{00000000-0005-0000-0000-0000BEA90000}"/>
    <cellStyle name="Normal 5 3 5 2 4 2" xfId="45373" xr:uid="{00000000-0005-0000-0000-0000BFA90000}"/>
    <cellStyle name="Normal 5 3 5 2 4 3" xfId="45374" xr:uid="{00000000-0005-0000-0000-0000C0A90000}"/>
    <cellStyle name="Normal 5 3 5 2 4_OATT calc" xfId="45375" xr:uid="{00000000-0005-0000-0000-0000C1A90000}"/>
    <cellStyle name="Normal 5 3 5 2 5" xfId="45376" xr:uid="{00000000-0005-0000-0000-0000C2A90000}"/>
    <cellStyle name="Normal 5 3 5 2 6" xfId="45377" xr:uid="{00000000-0005-0000-0000-0000C3A90000}"/>
    <cellStyle name="Normal 5 3 5 2 7" xfId="45378" xr:uid="{00000000-0005-0000-0000-0000C4A90000}"/>
    <cellStyle name="Normal 5 3 5 2 8" xfId="45379" xr:uid="{00000000-0005-0000-0000-0000C5A90000}"/>
    <cellStyle name="Normal 5 3 5 2 9" xfId="45380" xr:uid="{00000000-0005-0000-0000-0000C6A90000}"/>
    <cellStyle name="Normal 5 3 5 2_OATT calc" xfId="45381" xr:uid="{00000000-0005-0000-0000-0000C7A90000}"/>
    <cellStyle name="Normal 5 3 5 3" xfId="5674" xr:uid="{00000000-0005-0000-0000-0000C8A90000}"/>
    <cellStyle name="Normal 5 3 5 3 2" xfId="45382" xr:uid="{00000000-0005-0000-0000-0000C9A90000}"/>
    <cellStyle name="Normal 5 3 5 3 2 2" xfId="45383" xr:uid="{00000000-0005-0000-0000-0000CAA90000}"/>
    <cellStyle name="Normal 5 3 5 3 2 3" xfId="45384" xr:uid="{00000000-0005-0000-0000-0000CBA90000}"/>
    <cellStyle name="Normal 5 3 5 3 2_OATT calc" xfId="45385" xr:uid="{00000000-0005-0000-0000-0000CCA90000}"/>
    <cellStyle name="Normal 5 3 5 3 3" xfId="45386" xr:uid="{00000000-0005-0000-0000-0000CDA90000}"/>
    <cellStyle name="Normal 5 3 5 3 4" xfId="45387" xr:uid="{00000000-0005-0000-0000-0000CEA90000}"/>
    <cellStyle name="Normal 5 3 5 3 5" xfId="45388" xr:uid="{00000000-0005-0000-0000-0000CFA90000}"/>
    <cellStyle name="Normal 5 3 5 3_OATT calc" xfId="45389" xr:uid="{00000000-0005-0000-0000-0000D0A90000}"/>
    <cellStyle name="Normal 5 3 5 4" xfId="45390" xr:uid="{00000000-0005-0000-0000-0000D1A90000}"/>
    <cellStyle name="Normal 5 3 5 4 2" xfId="45391" xr:uid="{00000000-0005-0000-0000-0000D2A90000}"/>
    <cellStyle name="Normal 5 3 5 4 2 2" xfId="45392" xr:uid="{00000000-0005-0000-0000-0000D3A90000}"/>
    <cellStyle name="Normal 5 3 5 4 2 3" xfId="45393" xr:uid="{00000000-0005-0000-0000-0000D4A90000}"/>
    <cellStyle name="Normal 5 3 5 4 2_OATT calc" xfId="45394" xr:uid="{00000000-0005-0000-0000-0000D5A90000}"/>
    <cellStyle name="Normal 5 3 5 4 3" xfId="45395" xr:uid="{00000000-0005-0000-0000-0000D6A90000}"/>
    <cellStyle name="Normal 5 3 5 4 4" xfId="45396" xr:uid="{00000000-0005-0000-0000-0000D7A90000}"/>
    <cellStyle name="Normal 5 3 5 4_OATT calc" xfId="45397" xr:uid="{00000000-0005-0000-0000-0000D8A90000}"/>
    <cellStyle name="Normal 5 3 5 5" xfId="45398" xr:uid="{00000000-0005-0000-0000-0000D9A90000}"/>
    <cellStyle name="Normal 5 3 5 5 2" xfId="45399" xr:uid="{00000000-0005-0000-0000-0000DAA90000}"/>
    <cellStyle name="Normal 5 3 5 5 3" xfId="45400" xr:uid="{00000000-0005-0000-0000-0000DBA90000}"/>
    <cellStyle name="Normal 5 3 5 5_OATT calc" xfId="45401" xr:uid="{00000000-0005-0000-0000-0000DCA90000}"/>
    <cellStyle name="Normal 5 3 5 6" xfId="45402" xr:uid="{00000000-0005-0000-0000-0000DDA90000}"/>
    <cellStyle name="Normal 5 3 5 7" xfId="45403" xr:uid="{00000000-0005-0000-0000-0000DEA90000}"/>
    <cellStyle name="Normal 5 3 5 8" xfId="45404" xr:uid="{00000000-0005-0000-0000-0000DFA90000}"/>
    <cellStyle name="Normal 5 3 5 9" xfId="45405" xr:uid="{00000000-0005-0000-0000-0000E0A90000}"/>
    <cellStyle name="Normal 5 3 5_OATT calc" xfId="45406" xr:uid="{00000000-0005-0000-0000-0000E1A90000}"/>
    <cellStyle name="Normal 5 3 6" xfId="4295" xr:uid="{00000000-0005-0000-0000-0000E2A90000}"/>
    <cellStyle name="Normal 5 3 6 10" xfId="45407" xr:uid="{00000000-0005-0000-0000-0000E3A90000}"/>
    <cellStyle name="Normal 5 3 6 11" xfId="45408" xr:uid="{00000000-0005-0000-0000-0000E4A90000}"/>
    <cellStyle name="Normal 5 3 6 2" xfId="45409" xr:uid="{00000000-0005-0000-0000-0000E5A90000}"/>
    <cellStyle name="Normal 5 3 6 2 2" xfId="45410" xr:uid="{00000000-0005-0000-0000-0000E6A90000}"/>
    <cellStyle name="Normal 5 3 6 2 2 2" xfId="45411" xr:uid="{00000000-0005-0000-0000-0000E7A90000}"/>
    <cellStyle name="Normal 5 3 6 2 2 3" xfId="45412" xr:uid="{00000000-0005-0000-0000-0000E8A90000}"/>
    <cellStyle name="Normal 5 3 6 2 2_OATT calc" xfId="45413" xr:uid="{00000000-0005-0000-0000-0000E9A90000}"/>
    <cellStyle name="Normal 5 3 6 2 3" xfId="45414" xr:uid="{00000000-0005-0000-0000-0000EAA90000}"/>
    <cellStyle name="Normal 5 3 6 2 4" xfId="45415" xr:uid="{00000000-0005-0000-0000-0000EBA90000}"/>
    <cellStyle name="Normal 5 3 6 2 5" xfId="45416" xr:uid="{00000000-0005-0000-0000-0000ECA90000}"/>
    <cellStyle name="Normal 5 3 6 2_OATT calc" xfId="45417" xr:uid="{00000000-0005-0000-0000-0000EDA90000}"/>
    <cellStyle name="Normal 5 3 6 3" xfId="45418" xr:uid="{00000000-0005-0000-0000-0000EEA90000}"/>
    <cellStyle name="Normal 5 3 6 3 2" xfId="45419" xr:uid="{00000000-0005-0000-0000-0000EFA90000}"/>
    <cellStyle name="Normal 5 3 6 3 2 2" xfId="45420" xr:uid="{00000000-0005-0000-0000-0000F0A90000}"/>
    <cellStyle name="Normal 5 3 6 3 2 3" xfId="45421" xr:uid="{00000000-0005-0000-0000-0000F1A90000}"/>
    <cellStyle name="Normal 5 3 6 3 2_OATT calc" xfId="45422" xr:uid="{00000000-0005-0000-0000-0000F2A90000}"/>
    <cellStyle name="Normal 5 3 6 3 3" xfId="45423" xr:uid="{00000000-0005-0000-0000-0000F3A90000}"/>
    <cellStyle name="Normal 5 3 6 3 4" xfId="45424" xr:uid="{00000000-0005-0000-0000-0000F4A90000}"/>
    <cellStyle name="Normal 5 3 6 3_OATT calc" xfId="45425" xr:uid="{00000000-0005-0000-0000-0000F5A90000}"/>
    <cellStyle name="Normal 5 3 6 4" xfId="45426" xr:uid="{00000000-0005-0000-0000-0000F6A90000}"/>
    <cellStyle name="Normal 5 3 6 4 2" xfId="45427" xr:uid="{00000000-0005-0000-0000-0000F7A90000}"/>
    <cellStyle name="Normal 5 3 6 4 3" xfId="45428" xr:uid="{00000000-0005-0000-0000-0000F8A90000}"/>
    <cellStyle name="Normal 5 3 6 4_OATT calc" xfId="45429" xr:uid="{00000000-0005-0000-0000-0000F9A90000}"/>
    <cellStyle name="Normal 5 3 6 5" xfId="45430" xr:uid="{00000000-0005-0000-0000-0000FAA90000}"/>
    <cellStyle name="Normal 5 3 6 6" xfId="45431" xr:uid="{00000000-0005-0000-0000-0000FBA90000}"/>
    <cellStyle name="Normal 5 3 6 7" xfId="45432" xr:uid="{00000000-0005-0000-0000-0000FCA90000}"/>
    <cellStyle name="Normal 5 3 6 8" xfId="45433" xr:uid="{00000000-0005-0000-0000-0000FDA90000}"/>
    <cellStyle name="Normal 5 3 6 9" xfId="45434" xr:uid="{00000000-0005-0000-0000-0000FEA90000}"/>
    <cellStyle name="Normal 5 3 6_OATT calc" xfId="45435" xr:uid="{00000000-0005-0000-0000-0000FFA90000}"/>
    <cellStyle name="Normal 5 3 7" xfId="5195" xr:uid="{00000000-0005-0000-0000-000000AA0000}"/>
    <cellStyle name="Normal 5 3 7 2" xfId="45436" xr:uid="{00000000-0005-0000-0000-000001AA0000}"/>
    <cellStyle name="Normal 5 3 7 2 2" xfId="45437" xr:uid="{00000000-0005-0000-0000-000002AA0000}"/>
    <cellStyle name="Normal 5 3 7 2 3" xfId="45438" xr:uid="{00000000-0005-0000-0000-000003AA0000}"/>
    <cellStyle name="Normal 5 3 7 2_OATT calc" xfId="45439" xr:uid="{00000000-0005-0000-0000-000004AA0000}"/>
    <cellStyle name="Normal 5 3 7 3" xfId="45440" xr:uid="{00000000-0005-0000-0000-000005AA0000}"/>
    <cellStyle name="Normal 5 3 7 4" xfId="45441" xr:uid="{00000000-0005-0000-0000-000006AA0000}"/>
    <cellStyle name="Normal 5 3 7 5" xfId="45442" xr:uid="{00000000-0005-0000-0000-000007AA0000}"/>
    <cellStyle name="Normal 5 3 7_OATT calc" xfId="45443" xr:uid="{00000000-0005-0000-0000-000008AA0000}"/>
    <cellStyle name="Normal 5 3 8" xfId="3027" xr:uid="{00000000-0005-0000-0000-000009AA0000}"/>
    <cellStyle name="Normal 5 3 8 2" xfId="45444" xr:uid="{00000000-0005-0000-0000-00000AAA0000}"/>
    <cellStyle name="Normal 5 3 8 2 2" xfId="45445" xr:uid="{00000000-0005-0000-0000-00000BAA0000}"/>
    <cellStyle name="Normal 5 3 8 2 3" xfId="45446" xr:uid="{00000000-0005-0000-0000-00000CAA0000}"/>
    <cellStyle name="Normal 5 3 8 2_OATT calc" xfId="45447" xr:uid="{00000000-0005-0000-0000-00000DAA0000}"/>
    <cellStyle name="Normal 5 3 8 3" xfId="45448" xr:uid="{00000000-0005-0000-0000-00000EAA0000}"/>
    <cellStyle name="Normal 5 3 8 4" xfId="45449" xr:uid="{00000000-0005-0000-0000-00000FAA0000}"/>
    <cellStyle name="Normal 5 3 8_OATT calc" xfId="45450" xr:uid="{00000000-0005-0000-0000-000010AA0000}"/>
    <cellStyle name="Normal 5 3 9" xfId="45451" xr:uid="{00000000-0005-0000-0000-000011AA0000}"/>
    <cellStyle name="Normal 5 3 9 2" xfId="45452" xr:uid="{00000000-0005-0000-0000-000012AA0000}"/>
    <cellStyle name="Normal 5 3 9 2 2" xfId="45453" xr:uid="{00000000-0005-0000-0000-000013AA0000}"/>
    <cellStyle name="Normal 5 3 9 2 3" xfId="45454" xr:uid="{00000000-0005-0000-0000-000014AA0000}"/>
    <cellStyle name="Normal 5 3 9 2_OATT calc" xfId="45455" xr:uid="{00000000-0005-0000-0000-000015AA0000}"/>
    <cellStyle name="Normal 5 3 9 3" xfId="45456" xr:uid="{00000000-0005-0000-0000-000016AA0000}"/>
    <cellStyle name="Normal 5 3 9 4" xfId="45457" xr:uid="{00000000-0005-0000-0000-000017AA0000}"/>
    <cellStyle name="Normal 5 3 9_OATT calc" xfId="45458" xr:uid="{00000000-0005-0000-0000-000018AA0000}"/>
    <cellStyle name="Normal 5 3_OATT calc" xfId="45459" xr:uid="{00000000-0005-0000-0000-000019AA0000}"/>
    <cellStyle name="Normal 5 4" xfId="3031" xr:uid="{00000000-0005-0000-0000-00001AAA0000}"/>
    <cellStyle name="Normal 5 4 10" xfId="45460" xr:uid="{00000000-0005-0000-0000-00001BAA0000}"/>
    <cellStyle name="Normal 5 4 10 2" xfId="45461" xr:uid="{00000000-0005-0000-0000-00001CAA0000}"/>
    <cellStyle name="Normal 5 4 10 3" xfId="45462" xr:uid="{00000000-0005-0000-0000-00001DAA0000}"/>
    <cellStyle name="Normal 5 4 10_OATT calc" xfId="45463" xr:uid="{00000000-0005-0000-0000-00001EAA0000}"/>
    <cellStyle name="Normal 5 4 11" xfId="45464" xr:uid="{00000000-0005-0000-0000-00001FAA0000}"/>
    <cellStyle name="Normal 5 4 12" xfId="45465" xr:uid="{00000000-0005-0000-0000-000020AA0000}"/>
    <cellStyle name="Normal 5 4 13" xfId="45466" xr:uid="{00000000-0005-0000-0000-000021AA0000}"/>
    <cellStyle name="Normal 5 4 14" xfId="45467" xr:uid="{00000000-0005-0000-0000-000022AA0000}"/>
    <cellStyle name="Normal 5 4 15" xfId="45468" xr:uid="{00000000-0005-0000-0000-000023AA0000}"/>
    <cellStyle name="Normal 5 4 16" xfId="45469" xr:uid="{00000000-0005-0000-0000-000024AA0000}"/>
    <cellStyle name="Normal 5 4 17" xfId="45470" xr:uid="{00000000-0005-0000-0000-000025AA0000}"/>
    <cellStyle name="Normal 5 4 2" xfId="3094" xr:uid="{00000000-0005-0000-0000-000026AA0000}"/>
    <cellStyle name="Normal 5 4 2 10" xfId="45471" xr:uid="{00000000-0005-0000-0000-000027AA0000}"/>
    <cellStyle name="Normal 5 4 2 11" xfId="45472" xr:uid="{00000000-0005-0000-0000-000028AA0000}"/>
    <cellStyle name="Normal 5 4 2 12" xfId="45473" xr:uid="{00000000-0005-0000-0000-000029AA0000}"/>
    <cellStyle name="Normal 5 4 2 13" xfId="45474" xr:uid="{00000000-0005-0000-0000-00002AAA0000}"/>
    <cellStyle name="Normal 5 4 2 14" xfId="45475" xr:uid="{00000000-0005-0000-0000-00002BAA0000}"/>
    <cellStyle name="Normal 5 4 2 2" xfId="3234" xr:uid="{00000000-0005-0000-0000-00002CAA0000}"/>
    <cellStyle name="Normal 5 4 2 2 10" xfId="45476" xr:uid="{00000000-0005-0000-0000-00002DAA0000}"/>
    <cellStyle name="Normal 5 4 2 2 11" xfId="45477" xr:uid="{00000000-0005-0000-0000-00002EAA0000}"/>
    <cellStyle name="Normal 5 4 2 2 12" xfId="45478" xr:uid="{00000000-0005-0000-0000-00002FAA0000}"/>
    <cellStyle name="Normal 5 4 2 2 2" xfId="3821" xr:uid="{00000000-0005-0000-0000-000030AA0000}"/>
    <cellStyle name="Normal 5 4 2 2 2 10" xfId="45479" xr:uid="{00000000-0005-0000-0000-000031AA0000}"/>
    <cellStyle name="Normal 5 4 2 2 2 11" xfId="45480" xr:uid="{00000000-0005-0000-0000-000032AA0000}"/>
    <cellStyle name="Normal 5 4 2 2 2 2" xfId="4923" xr:uid="{00000000-0005-0000-0000-000033AA0000}"/>
    <cellStyle name="Normal 5 4 2 2 2 2 10" xfId="45481" xr:uid="{00000000-0005-0000-0000-000034AA0000}"/>
    <cellStyle name="Normal 5 4 2 2 2 2 11" xfId="45482" xr:uid="{00000000-0005-0000-0000-000035AA0000}"/>
    <cellStyle name="Normal 5 4 2 2 2 2 2" xfId="45483" xr:uid="{00000000-0005-0000-0000-000036AA0000}"/>
    <cellStyle name="Normal 5 4 2 2 2 2 2 2" xfId="45484" xr:uid="{00000000-0005-0000-0000-000037AA0000}"/>
    <cellStyle name="Normal 5 4 2 2 2 2 2 2 2" xfId="45485" xr:uid="{00000000-0005-0000-0000-000038AA0000}"/>
    <cellStyle name="Normal 5 4 2 2 2 2 2 2 3" xfId="45486" xr:uid="{00000000-0005-0000-0000-000039AA0000}"/>
    <cellStyle name="Normal 5 4 2 2 2 2 2 2_OATT calc" xfId="45487" xr:uid="{00000000-0005-0000-0000-00003AAA0000}"/>
    <cellStyle name="Normal 5 4 2 2 2 2 2 3" xfId="45488" xr:uid="{00000000-0005-0000-0000-00003BAA0000}"/>
    <cellStyle name="Normal 5 4 2 2 2 2 2 4" xfId="45489" xr:uid="{00000000-0005-0000-0000-00003CAA0000}"/>
    <cellStyle name="Normal 5 4 2 2 2 2 2 5" xfId="45490" xr:uid="{00000000-0005-0000-0000-00003DAA0000}"/>
    <cellStyle name="Normal 5 4 2 2 2 2 2_OATT calc" xfId="45491" xr:uid="{00000000-0005-0000-0000-00003EAA0000}"/>
    <cellStyle name="Normal 5 4 2 2 2 2 3" xfId="45492" xr:uid="{00000000-0005-0000-0000-00003FAA0000}"/>
    <cellStyle name="Normal 5 4 2 2 2 2 3 2" xfId="45493" xr:uid="{00000000-0005-0000-0000-000040AA0000}"/>
    <cellStyle name="Normal 5 4 2 2 2 2 3 2 2" xfId="45494" xr:uid="{00000000-0005-0000-0000-000041AA0000}"/>
    <cellStyle name="Normal 5 4 2 2 2 2 3 2 3" xfId="45495" xr:uid="{00000000-0005-0000-0000-000042AA0000}"/>
    <cellStyle name="Normal 5 4 2 2 2 2 3 2_OATT calc" xfId="45496" xr:uid="{00000000-0005-0000-0000-000043AA0000}"/>
    <cellStyle name="Normal 5 4 2 2 2 2 3 3" xfId="45497" xr:uid="{00000000-0005-0000-0000-000044AA0000}"/>
    <cellStyle name="Normal 5 4 2 2 2 2 3 4" xfId="45498" xr:uid="{00000000-0005-0000-0000-000045AA0000}"/>
    <cellStyle name="Normal 5 4 2 2 2 2 3_OATT calc" xfId="45499" xr:uid="{00000000-0005-0000-0000-000046AA0000}"/>
    <cellStyle name="Normal 5 4 2 2 2 2 4" xfId="45500" xr:uid="{00000000-0005-0000-0000-000047AA0000}"/>
    <cellStyle name="Normal 5 4 2 2 2 2 4 2" xfId="45501" xr:uid="{00000000-0005-0000-0000-000048AA0000}"/>
    <cellStyle name="Normal 5 4 2 2 2 2 4 3" xfId="45502" xr:uid="{00000000-0005-0000-0000-000049AA0000}"/>
    <cellStyle name="Normal 5 4 2 2 2 2 4_OATT calc" xfId="45503" xr:uid="{00000000-0005-0000-0000-00004AAA0000}"/>
    <cellStyle name="Normal 5 4 2 2 2 2 5" xfId="45504" xr:uid="{00000000-0005-0000-0000-00004BAA0000}"/>
    <cellStyle name="Normal 5 4 2 2 2 2 6" xfId="45505" xr:uid="{00000000-0005-0000-0000-00004CAA0000}"/>
    <cellStyle name="Normal 5 4 2 2 2 2 7" xfId="45506" xr:uid="{00000000-0005-0000-0000-00004DAA0000}"/>
    <cellStyle name="Normal 5 4 2 2 2 2 8" xfId="45507" xr:uid="{00000000-0005-0000-0000-00004EAA0000}"/>
    <cellStyle name="Normal 5 4 2 2 2 2 9" xfId="45508" xr:uid="{00000000-0005-0000-0000-00004FAA0000}"/>
    <cellStyle name="Normal 5 4 2 2 2 2_OATT calc" xfId="45509" xr:uid="{00000000-0005-0000-0000-000050AA0000}"/>
    <cellStyle name="Normal 5 4 2 2 2 3" xfId="5879" xr:uid="{00000000-0005-0000-0000-000051AA0000}"/>
    <cellStyle name="Normal 5 4 2 2 2 3 2" xfId="45510" xr:uid="{00000000-0005-0000-0000-000052AA0000}"/>
    <cellStyle name="Normal 5 4 2 2 2 3 2 2" xfId="45511" xr:uid="{00000000-0005-0000-0000-000053AA0000}"/>
    <cellStyle name="Normal 5 4 2 2 2 3 2 3" xfId="45512" xr:uid="{00000000-0005-0000-0000-000054AA0000}"/>
    <cellStyle name="Normal 5 4 2 2 2 3 2_OATT calc" xfId="45513" xr:uid="{00000000-0005-0000-0000-000055AA0000}"/>
    <cellStyle name="Normal 5 4 2 2 2 3 3" xfId="45514" xr:uid="{00000000-0005-0000-0000-000056AA0000}"/>
    <cellStyle name="Normal 5 4 2 2 2 3 4" xfId="45515" xr:uid="{00000000-0005-0000-0000-000057AA0000}"/>
    <cellStyle name="Normal 5 4 2 2 2 3 5" xfId="45516" xr:uid="{00000000-0005-0000-0000-000058AA0000}"/>
    <cellStyle name="Normal 5 4 2 2 2 3_OATT calc" xfId="45517" xr:uid="{00000000-0005-0000-0000-000059AA0000}"/>
    <cellStyle name="Normal 5 4 2 2 2 4" xfId="45518" xr:uid="{00000000-0005-0000-0000-00005AAA0000}"/>
    <cellStyle name="Normal 5 4 2 2 2 4 2" xfId="45519" xr:uid="{00000000-0005-0000-0000-00005BAA0000}"/>
    <cellStyle name="Normal 5 4 2 2 2 4 2 2" xfId="45520" xr:uid="{00000000-0005-0000-0000-00005CAA0000}"/>
    <cellStyle name="Normal 5 4 2 2 2 4 2 3" xfId="45521" xr:uid="{00000000-0005-0000-0000-00005DAA0000}"/>
    <cellStyle name="Normal 5 4 2 2 2 4 2_OATT calc" xfId="45522" xr:uid="{00000000-0005-0000-0000-00005EAA0000}"/>
    <cellStyle name="Normal 5 4 2 2 2 4 3" xfId="45523" xr:uid="{00000000-0005-0000-0000-00005FAA0000}"/>
    <cellStyle name="Normal 5 4 2 2 2 4 4" xfId="45524" xr:uid="{00000000-0005-0000-0000-000060AA0000}"/>
    <cellStyle name="Normal 5 4 2 2 2 4_OATT calc" xfId="45525" xr:uid="{00000000-0005-0000-0000-000061AA0000}"/>
    <cellStyle name="Normal 5 4 2 2 2 5" xfId="45526" xr:uid="{00000000-0005-0000-0000-000062AA0000}"/>
    <cellStyle name="Normal 5 4 2 2 2 5 2" xfId="45527" xr:uid="{00000000-0005-0000-0000-000063AA0000}"/>
    <cellStyle name="Normal 5 4 2 2 2 5 3" xfId="45528" xr:uid="{00000000-0005-0000-0000-000064AA0000}"/>
    <cellStyle name="Normal 5 4 2 2 2 5_OATT calc" xfId="45529" xr:uid="{00000000-0005-0000-0000-000065AA0000}"/>
    <cellStyle name="Normal 5 4 2 2 2 6" xfId="45530" xr:uid="{00000000-0005-0000-0000-000066AA0000}"/>
    <cellStyle name="Normal 5 4 2 2 2 7" xfId="45531" xr:uid="{00000000-0005-0000-0000-000067AA0000}"/>
    <cellStyle name="Normal 5 4 2 2 2 8" xfId="45532" xr:uid="{00000000-0005-0000-0000-000068AA0000}"/>
    <cellStyle name="Normal 5 4 2 2 2 9" xfId="45533" xr:uid="{00000000-0005-0000-0000-000069AA0000}"/>
    <cellStyle name="Normal 5 4 2 2 2_OATT calc" xfId="45534" xr:uid="{00000000-0005-0000-0000-00006AAA0000}"/>
    <cellStyle name="Normal 5 4 2 2 3" xfId="4505" xr:uid="{00000000-0005-0000-0000-00006BAA0000}"/>
    <cellStyle name="Normal 5 4 2 2 3 10" xfId="45535" xr:uid="{00000000-0005-0000-0000-00006CAA0000}"/>
    <cellStyle name="Normal 5 4 2 2 3 11" xfId="45536" xr:uid="{00000000-0005-0000-0000-00006DAA0000}"/>
    <cellStyle name="Normal 5 4 2 2 3 2" xfId="45537" xr:uid="{00000000-0005-0000-0000-00006EAA0000}"/>
    <cellStyle name="Normal 5 4 2 2 3 2 2" xfId="45538" xr:uid="{00000000-0005-0000-0000-00006FAA0000}"/>
    <cellStyle name="Normal 5 4 2 2 3 2 2 2" xfId="45539" xr:uid="{00000000-0005-0000-0000-000070AA0000}"/>
    <cellStyle name="Normal 5 4 2 2 3 2 2 3" xfId="45540" xr:uid="{00000000-0005-0000-0000-000071AA0000}"/>
    <cellStyle name="Normal 5 4 2 2 3 2 2_OATT calc" xfId="45541" xr:uid="{00000000-0005-0000-0000-000072AA0000}"/>
    <cellStyle name="Normal 5 4 2 2 3 2 3" xfId="45542" xr:uid="{00000000-0005-0000-0000-000073AA0000}"/>
    <cellStyle name="Normal 5 4 2 2 3 2 4" xfId="45543" xr:uid="{00000000-0005-0000-0000-000074AA0000}"/>
    <cellStyle name="Normal 5 4 2 2 3 2 5" xfId="45544" xr:uid="{00000000-0005-0000-0000-000075AA0000}"/>
    <cellStyle name="Normal 5 4 2 2 3 2_OATT calc" xfId="45545" xr:uid="{00000000-0005-0000-0000-000076AA0000}"/>
    <cellStyle name="Normal 5 4 2 2 3 3" xfId="45546" xr:uid="{00000000-0005-0000-0000-000077AA0000}"/>
    <cellStyle name="Normal 5 4 2 2 3 3 2" xfId="45547" xr:uid="{00000000-0005-0000-0000-000078AA0000}"/>
    <cellStyle name="Normal 5 4 2 2 3 3 2 2" xfId="45548" xr:uid="{00000000-0005-0000-0000-000079AA0000}"/>
    <cellStyle name="Normal 5 4 2 2 3 3 2 3" xfId="45549" xr:uid="{00000000-0005-0000-0000-00007AAA0000}"/>
    <cellStyle name="Normal 5 4 2 2 3 3 2_OATT calc" xfId="45550" xr:uid="{00000000-0005-0000-0000-00007BAA0000}"/>
    <cellStyle name="Normal 5 4 2 2 3 3 3" xfId="45551" xr:uid="{00000000-0005-0000-0000-00007CAA0000}"/>
    <cellStyle name="Normal 5 4 2 2 3 3 4" xfId="45552" xr:uid="{00000000-0005-0000-0000-00007DAA0000}"/>
    <cellStyle name="Normal 5 4 2 2 3 3_OATT calc" xfId="45553" xr:uid="{00000000-0005-0000-0000-00007EAA0000}"/>
    <cellStyle name="Normal 5 4 2 2 3 4" xfId="45554" xr:uid="{00000000-0005-0000-0000-00007FAA0000}"/>
    <cellStyle name="Normal 5 4 2 2 3 4 2" xfId="45555" xr:uid="{00000000-0005-0000-0000-000080AA0000}"/>
    <cellStyle name="Normal 5 4 2 2 3 4 3" xfId="45556" xr:uid="{00000000-0005-0000-0000-000081AA0000}"/>
    <cellStyle name="Normal 5 4 2 2 3 4_OATT calc" xfId="45557" xr:uid="{00000000-0005-0000-0000-000082AA0000}"/>
    <cellStyle name="Normal 5 4 2 2 3 5" xfId="45558" xr:uid="{00000000-0005-0000-0000-000083AA0000}"/>
    <cellStyle name="Normal 5 4 2 2 3 6" xfId="45559" xr:uid="{00000000-0005-0000-0000-000084AA0000}"/>
    <cellStyle name="Normal 5 4 2 2 3 7" xfId="45560" xr:uid="{00000000-0005-0000-0000-000085AA0000}"/>
    <cellStyle name="Normal 5 4 2 2 3 8" xfId="45561" xr:uid="{00000000-0005-0000-0000-000086AA0000}"/>
    <cellStyle name="Normal 5 4 2 2 3 9" xfId="45562" xr:uid="{00000000-0005-0000-0000-000087AA0000}"/>
    <cellStyle name="Normal 5 4 2 2 3_OATT calc" xfId="45563" xr:uid="{00000000-0005-0000-0000-000088AA0000}"/>
    <cellStyle name="Normal 5 4 2 2 4" xfId="5405" xr:uid="{00000000-0005-0000-0000-000089AA0000}"/>
    <cellStyle name="Normal 5 4 2 2 4 2" xfId="45564" xr:uid="{00000000-0005-0000-0000-00008AAA0000}"/>
    <cellStyle name="Normal 5 4 2 2 4 2 2" xfId="45565" xr:uid="{00000000-0005-0000-0000-00008BAA0000}"/>
    <cellStyle name="Normal 5 4 2 2 4 2 3" xfId="45566" xr:uid="{00000000-0005-0000-0000-00008CAA0000}"/>
    <cellStyle name="Normal 5 4 2 2 4 2_OATT calc" xfId="45567" xr:uid="{00000000-0005-0000-0000-00008DAA0000}"/>
    <cellStyle name="Normal 5 4 2 2 4 3" xfId="45568" xr:uid="{00000000-0005-0000-0000-00008EAA0000}"/>
    <cellStyle name="Normal 5 4 2 2 4 4" xfId="45569" xr:uid="{00000000-0005-0000-0000-00008FAA0000}"/>
    <cellStyle name="Normal 5 4 2 2 4 5" xfId="45570" xr:uid="{00000000-0005-0000-0000-000090AA0000}"/>
    <cellStyle name="Normal 5 4 2 2 4_OATT calc" xfId="45571" xr:uid="{00000000-0005-0000-0000-000091AA0000}"/>
    <cellStyle name="Normal 5 4 2 2 5" xfId="45572" xr:uid="{00000000-0005-0000-0000-000092AA0000}"/>
    <cellStyle name="Normal 5 4 2 2 5 2" xfId="45573" xr:uid="{00000000-0005-0000-0000-000093AA0000}"/>
    <cellStyle name="Normal 5 4 2 2 5 2 2" xfId="45574" xr:uid="{00000000-0005-0000-0000-000094AA0000}"/>
    <cellStyle name="Normal 5 4 2 2 5 2 3" xfId="45575" xr:uid="{00000000-0005-0000-0000-000095AA0000}"/>
    <cellStyle name="Normal 5 4 2 2 5 2_OATT calc" xfId="45576" xr:uid="{00000000-0005-0000-0000-000096AA0000}"/>
    <cellStyle name="Normal 5 4 2 2 5 3" xfId="45577" xr:uid="{00000000-0005-0000-0000-000097AA0000}"/>
    <cellStyle name="Normal 5 4 2 2 5 4" xfId="45578" xr:uid="{00000000-0005-0000-0000-000098AA0000}"/>
    <cellStyle name="Normal 5 4 2 2 5_OATT calc" xfId="45579" xr:uid="{00000000-0005-0000-0000-000099AA0000}"/>
    <cellStyle name="Normal 5 4 2 2 6" xfId="45580" xr:uid="{00000000-0005-0000-0000-00009AAA0000}"/>
    <cellStyle name="Normal 5 4 2 2 6 2" xfId="45581" xr:uid="{00000000-0005-0000-0000-00009BAA0000}"/>
    <cellStyle name="Normal 5 4 2 2 6 3" xfId="45582" xr:uid="{00000000-0005-0000-0000-00009CAA0000}"/>
    <cellStyle name="Normal 5 4 2 2 6_OATT calc" xfId="45583" xr:uid="{00000000-0005-0000-0000-00009DAA0000}"/>
    <cellStyle name="Normal 5 4 2 2 7" xfId="45584" xr:uid="{00000000-0005-0000-0000-00009EAA0000}"/>
    <cellStyle name="Normal 5 4 2 2 8" xfId="45585" xr:uid="{00000000-0005-0000-0000-00009FAA0000}"/>
    <cellStyle name="Normal 5 4 2 2 9" xfId="45586" xr:uid="{00000000-0005-0000-0000-0000A0AA0000}"/>
    <cellStyle name="Normal 5 4 2 2_OATT calc" xfId="45587" xr:uid="{00000000-0005-0000-0000-0000A1AA0000}"/>
    <cellStyle name="Normal 5 4 2 3" xfId="3366" xr:uid="{00000000-0005-0000-0000-0000A2AA0000}"/>
    <cellStyle name="Normal 5 4 2 3 10" xfId="45588" xr:uid="{00000000-0005-0000-0000-0000A3AA0000}"/>
    <cellStyle name="Normal 5 4 2 3 11" xfId="45589" xr:uid="{00000000-0005-0000-0000-0000A4AA0000}"/>
    <cellStyle name="Normal 5 4 2 3 12" xfId="45590" xr:uid="{00000000-0005-0000-0000-0000A5AA0000}"/>
    <cellStyle name="Normal 5 4 2 3 2" xfId="3949" xr:uid="{00000000-0005-0000-0000-0000A6AA0000}"/>
    <cellStyle name="Normal 5 4 2 3 2 10" xfId="45591" xr:uid="{00000000-0005-0000-0000-0000A7AA0000}"/>
    <cellStyle name="Normal 5 4 2 3 2 11" xfId="45592" xr:uid="{00000000-0005-0000-0000-0000A8AA0000}"/>
    <cellStyle name="Normal 5 4 2 3 2 2" xfId="5050" xr:uid="{00000000-0005-0000-0000-0000A9AA0000}"/>
    <cellStyle name="Normal 5 4 2 3 2 2 10" xfId="45593" xr:uid="{00000000-0005-0000-0000-0000AAAA0000}"/>
    <cellStyle name="Normal 5 4 2 3 2 2 11" xfId="45594" xr:uid="{00000000-0005-0000-0000-0000ABAA0000}"/>
    <cellStyle name="Normal 5 4 2 3 2 2 2" xfId="45595" xr:uid="{00000000-0005-0000-0000-0000ACAA0000}"/>
    <cellStyle name="Normal 5 4 2 3 2 2 2 2" xfId="45596" xr:uid="{00000000-0005-0000-0000-0000ADAA0000}"/>
    <cellStyle name="Normal 5 4 2 3 2 2 2 2 2" xfId="45597" xr:uid="{00000000-0005-0000-0000-0000AEAA0000}"/>
    <cellStyle name="Normal 5 4 2 3 2 2 2 2 3" xfId="45598" xr:uid="{00000000-0005-0000-0000-0000AFAA0000}"/>
    <cellStyle name="Normal 5 4 2 3 2 2 2 2_OATT calc" xfId="45599" xr:uid="{00000000-0005-0000-0000-0000B0AA0000}"/>
    <cellStyle name="Normal 5 4 2 3 2 2 2 3" xfId="45600" xr:uid="{00000000-0005-0000-0000-0000B1AA0000}"/>
    <cellStyle name="Normal 5 4 2 3 2 2 2 4" xfId="45601" xr:uid="{00000000-0005-0000-0000-0000B2AA0000}"/>
    <cellStyle name="Normal 5 4 2 3 2 2 2 5" xfId="45602" xr:uid="{00000000-0005-0000-0000-0000B3AA0000}"/>
    <cellStyle name="Normal 5 4 2 3 2 2 2_OATT calc" xfId="45603" xr:uid="{00000000-0005-0000-0000-0000B4AA0000}"/>
    <cellStyle name="Normal 5 4 2 3 2 2 3" xfId="45604" xr:uid="{00000000-0005-0000-0000-0000B5AA0000}"/>
    <cellStyle name="Normal 5 4 2 3 2 2 3 2" xfId="45605" xr:uid="{00000000-0005-0000-0000-0000B6AA0000}"/>
    <cellStyle name="Normal 5 4 2 3 2 2 3 2 2" xfId="45606" xr:uid="{00000000-0005-0000-0000-0000B7AA0000}"/>
    <cellStyle name="Normal 5 4 2 3 2 2 3 2 3" xfId="45607" xr:uid="{00000000-0005-0000-0000-0000B8AA0000}"/>
    <cellStyle name="Normal 5 4 2 3 2 2 3 2_OATT calc" xfId="45608" xr:uid="{00000000-0005-0000-0000-0000B9AA0000}"/>
    <cellStyle name="Normal 5 4 2 3 2 2 3 3" xfId="45609" xr:uid="{00000000-0005-0000-0000-0000BAAA0000}"/>
    <cellStyle name="Normal 5 4 2 3 2 2 3 4" xfId="45610" xr:uid="{00000000-0005-0000-0000-0000BBAA0000}"/>
    <cellStyle name="Normal 5 4 2 3 2 2 3_OATT calc" xfId="45611" xr:uid="{00000000-0005-0000-0000-0000BCAA0000}"/>
    <cellStyle name="Normal 5 4 2 3 2 2 4" xfId="45612" xr:uid="{00000000-0005-0000-0000-0000BDAA0000}"/>
    <cellStyle name="Normal 5 4 2 3 2 2 4 2" xfId="45613" xr:uid="{00000000-0005-0000-0000-0000BEAA0000}"/>
    <cellStyle name="Normal 5 4 2 3 2 2 4 3" xfId="45614" xr:uid="{00000000-0005-0000-0000-0000BFAA0000}"/>
    <cellStyle name="Normal 5 4 2 3 2 2 4_OATT calc" xfId="45615" xr:uid="{00000000-0005-0000-0000-0000C0AA0000}"/>
    <cellStyle name="Normal 5 4 2 3 2 2 5" xfId="45616" xr:uid="{00000000-0005-0000-0000-0000C1AA0000}"/>
    <cellStyle name="Normal 5 4 2 3 2 2 6" xfId="45617" xr:uid="{00000000-0005-0000-0000-0000C2AA0000}"/>
    <cellStyle name="Normal 5 4 2 3 2 2 7" xfId="45618" xr:uid="{00000000-0005-0000-0000-0000C3AA0000}"/>
    <cellStyle name="Normal 5 4 2 3 2 2 8" xfId="45619" xr:uid="{00000000-0005-0000-0000-0000C4AA0000}"/>
    <cellStyle name="Normal 5 4 2 3 2 2 9" xfId="45620" xr:uid="{00000000-0005-0000-0000-0000C5AA0000}"/>
    <cellStyle name="Normal 5 4 2 3 2 2_OATT calc" xfId="45621" xr:uid="{00000000-0005-0000-0000-0000C6AA0000}"/>
    <cellStyle name="Normal 5 4 2 3 2 3" xfId="6005" xr:uid="{00000000-0005-0000-0000-0000C7AA0000}"/>
    <cellStyle name="Normal 5 4 2 3 2 3 2" xfId="45622" xr:uid="{00000000-0005-0000-0000-0000C8AA0000}"/>
    <cellStyle name="Normal 5 4 2 3 2 3 2 2" xfId="45623" xr:uid="{00000000-0005-0000-0000-0000C9AA0000}"/>
    <cellStyle name="Normal 5 4 2 3 2 3 2 3" xfId="45624" xr:uid="{00000000-0005-0000-0000-0000CAAA0000}"/>
    <cellStyle name="Normal 5 4 2 3 2 3 2_OATT calc" xfId="45625" xr:uid="{00000000-0005-0000-0000-0000CBAA0000}"/>
    <cellStyle name="Normal 5 4 2 3 2 3 3" xfId="45626" xr:uid="{00000000-0005-0000-0000-0000CCAA0000}"/>
    <cellStyle name="Normal 5 4 2 3 2 3 4" xfId="45627" xr:uid="{00000000-0005-0000-0000-0000CDAA0000}"/>
    <cellStyle name="Normal 5 4 2 3 2 3 5" xfId="45628" xr:uid="{00000000-0005-0000-0000-0000CEAA0000}"/>
    <cellStyle name="Normal 5 4 2 3 2 3_OATT calc" xfId="45629" xr:uid="{00000000-0005-0000-0000-0000CFAA0000}"/>
    <cellStyle name="Normal 5 4 2 3 2 4" xfId="45630" xr:uid="{00000000-0005-0000-0000-0000D0AA0000}"/>
    <cellStyle name="Normal 5 4 2 3 2 4 2" xfId="45631" xr:uid="{00000000-0005-0000-0000-0000D1AA0000}"/>
    <cellStyle name="Normal 5 4 2 3 2 4 2 2" xfId="45632" xr:uid="{00000000-0005-0000-0000-0000D2AA0000}"/>
    <cellStyle name="Normal 5 4 2 3 2 4 2 3" xfId="45633" xr:uid="{00000000-0005-0000-0000-0000D3AA0000}"/>
    <cellStyle name="Normal 5 4 2 3 2 4 2_OATT calc" xfId="45634" xr:uid="{00000000-0005-0000-0000-0000D4AA0000}"/>
    <cellStyle name="Normal 5 4 2 3 2 4 3" xfId="45635" xr:uid="{00000000-0005-0000-0000-0000D5AA0000}"/>
    <cellStyle name="Normal 5 4 2 3 2 4 4" xfId="45636" xr:uid="{00000000-0005-0000-0000-0000D6AA0000}"/>
    <cellStyle name="Normal 5 4 2 3 2 4_OATT calc" xfId="45637" xr:uid="{00000000-0005-0000-0000-0000D7AA0000}"/>
    <cellStyle name="Normal 5 4 2 3 2 5" xfId="45638" xr:uid="{00000000-0005-0000-0000-0000D8AA0000}"/>
    <cellStyle name="Normal 5 4 2 3 2 5 2" xfId="45639" xr:uid="{00000000-0005-0000-0000-0000D9AA0000}"/>
    <cellStyle name="Normal 5 4 2 3 2 5 3" xfId="45640" xr:uid="{00000000-0005-0000-0000-0000DAAA0000}"/>
    <cellStyle name="Normal 5 4 2 3 2 5_OATT calc" xfId="45641" xr:uid="{00000000-0005-0000-0000-0000DBAA0000}"/>
    <cellStyle name="Normal 5 4 2 3 2 6" xfId="45642" xr:uid="{00000000-0005-0000-0000-0000DCAA0000}"/>
    <cellStyle name="Normal 5 4 2 3 2 7" xfId="45643" xr:uid="{00000000-0005-0000-0000-0000DDAA0000}"/>
    <cellStyle name="Normal 5 4 2 3 2 8" xfId="45644" xr:uid="{00000000-0005-0000-0000-0000DEAA0000}"/>
    <cellStyle name="Normal 5 4 2 3 2 9" xfId="45645" xr:uid="{00000000-0005-0000-0000-0000DFAA0000}"/>
    <cellStyle name="Normal 5 4 2 3 2_OATT calc" xfId="45646" xr:uid="{00000000-0005-0000-0000-0000E0AA0000}"/>
    <cellStyle name="Normal 5 4 2 3 3" xfId="4632" xr:uid="{00000000-0005-0000-0000-0000E1AA0000}"/>
    <cellStyle name="Normal 5 4 2 3 3 10" xfId="45647" xr:uid="{00000000-0005-0000-0000-0000E2AA0000}"/>
    <cellStyle name="Normal 5 4 2 3 3 11" xfId="45648" xr:uid="{00000000-0005-0000-0000-0000E3AA0000}"/>
    <cellStyle name="Normal 5 4 2 3 3 2" xfId="45649" xr:uid="{00000000-0005-0000-0000-0000E4AA0000}"/>
    <cellStyle name="Normal 5 4 2 3 3 2 2" xfId="45650" xr:uid="{00000000-0005-0000-0000-0000E5AA0000}"/>
    <cellStyle name="Normal 5 4 2 3 3 2 2 2" xfId="45651" xr:uid="{00000000-0005-0000-0000-0000E6AA0000}"/>
    <cellStyle name="Normal 5 4 2 3 3 2 2 3" xfId="45652" xr:uid="{00000000-0005-0000-0000-0000E7AA0000}"/>
    <cellStyle name="Normal 5 4 2 3 3 2 2_OATT calc" xfId="45653" xr:uid="{00000000-0005-0000-0000-0000E8AA0000}"/>
    <cellStyle name="Normal 5 4 2 3 3 2 3" xfId="45654" xr:uid="{00000000-0005-0000-0000-0000E9AA0000}"/>
    <cellStyle name="Normal 5 4 2 3 3 2 4" xfId="45655" xr:uid="{00000000-0005-0000-0000-0000EAAA0000}"/>
    <cellStyle name="Normal 5 4 2 3 3 2 5" xfId="45656" xr:uid="{00000000-0005-0000-0000-0000EBAA0000}"/>
    <cellStyle name="Normal 5 4 2 3 3 2_OATT calc" xfId="45657" xr:uid="{00000000-0005-0000-0000-0000ECAA0000}"/>
    <cellStyle name="Normal 5 4 2 3 3 3" xfId="45658" xr:uid="{00000000-0005-0000-0000-0000EDAA0000}"/>
    <cellStyle name="Normal 5 4 2 3 3 3 2" xfId="45659" xr:uid="{00000000-0005-0000-0000-0000EEAA0000}"/>
    <cellStyle name="Normal 5 4 2 3 3 3 2 2" xfId="45660" xr:uid="{00000000-0005-0000-0000-0000EFAA0000}"/>
    <cellStyle name="Normal 5 4 2 3 3 3 2 3" xfId="45661" xr:uid="{00000000-0005-0000-0000-0000F0AA0000}"/>
    <cellStyle name="Normal 5 4 2 3 3 3 2_OATT calc" xfId="45662" xr:uid="{00000000-0005-0000-0000-0000F1AA0000}"/>
    <cellStyle name="Normal 5 4 2 3 3 3 3" xfId="45663" xr:uid="{00000000-0005-0000-0000-0000F2AA0000}"/>
    <cellStyle name="Normal 5 4 2 3 3 3 4" xfId="45664" xr:uid="{00000000-0005-0000-0000-0000F3AA0000}"/>
    <cellStyle name="Normal 5 4 2 3 3 3_OATT calc" xfId="45665" xr:uid="{00000000-0005-0000-0000-0000F4AA0000}"/>
    <cellStyle name="Normal 5 4 2 3 3 4" xfId="45666" xr:uid="{00000000-0005-0000-0000-0000F5AA0000}"/>
    <cellStyle name="Normal 5 4 2 3 3 4 2" xfId="45667" xr:uid="{00000000-0005-0000-0000-0000F6AA0000}"/>
    <cellStyle name="Normal 5 4 2 3 3 4 3" xfId="45668" xr:uid="{00000000-0005-0000-0000-0000F7AA0000}"/>
    <cellStyle name="Normal 5 4 2 3 3 4_OATT calc" xfId="45669" xr:uid="{00000000-0005-0000-0000-0000F8AA0000}"/>
    <cellStyle name="Normal 5 4 2 3 3 5" xfId="45670" xr:uid="{00000000-0005-0000-0000-0000F9AA0000}"/>
    <cellStyle name="Normal 5 4 2 3 3 6" xfId="45671" xr:uid="{00000000-0005-0000-0000-0000FAAA0000}"/>
    <cellStyle name="Normal 5 4 2 3 3 7" xfId="45672" xr:uid="{00000000-0005-0000-0000-0000FBAA0000}"/>
    <cellStyle name="Normal 5 4 2 3 3 8" xfId="45673" xr:uid="{00000000-0005-0000-0000-0000FCAA0000}"/>
    <cellStyle name="Normal 5 4 2 3 3 9" xfId="45674" xr:uid="{00000000-0005-0000-0000-0000FDAA0000}"/>
    <cellStyle name="Normal 5 4 2 3 3_OATT calc" xfId="45675" xr:uid="{00000000-0005-0000-0000-0000FEAA0000}"/>
    <cellStyle name="Normal 5 4 2 3 4" xfId="5532" xr:uid="{00000000-0005-0000-0000-0000FFAA0000}"/>
    <cellStyle name="Normal 5 4 2 3 4 2" xfId="45676" xr:uid="{00000000-0005-0000-0000-000000AB0000}"/>
    <cellStyle name="Normal 5 4 2 3 4 2 2" xfId="45677" xr:uid="{00000000-0005-0000-0000-000001AB0000}"/>
    <cellStyle name="Normal 5 4 2 3 4 2 3" xfId="45678" xr:uid="{00000000-0005-0000-0000-000002AB0000}"/>
    <cellStyle name="Normal 5 4 2 3 4 2_OATT calc" xfId="45679" xr:uid="{00000000-0005-0000-0000-000003AB0000}"/>
    <cellStyle name="Normal 5 4 2 3 4 3" xfId="45680" xr:uid="{00000000-0005-0000-0000-000004AB0000}"/>
    <cellStyle name="Normal 5 4 2 3 4 4" xfId="45681" xr:uid="{00000000-0005-0000-0000-000005AB0000}"/>
    <cellStyle name="Normal 5 4 2 3 4 5" xfId="45682" xr:uid="{00000000-0005-0000-0000-000006AB0000}"/>
    <cellStyle name="Normal 5 4 2 3 4_OATT calc" xfId="45683" xr:uid="{00000000-0005-0000-0000-000007AB0000}"/>
    <cellStyle name="Normal 5 4 2 3 5" xfId="45684" xr:uid="{00000000-0005-0000-0000-000008AB0000}"/>
    <cellStyle name="Normal 5 4 2 3 5 2" xfId="45685" xr:uid="{00000000-0005-0000-0000-000009AB0000}"/>
    <cellStyle name="Normal 5 4 2 3 5 2 2" xfId="45686" xr:uid="{00000000-0005-0000-0000-00000AAB0000}"/>
    <cellStyle name="Normal 5 4 2 3 5 2 3" xfId="45687" xr:uid="{00000000-0005-0000-0000-00000BAB0000}"/>
    <cellStyle name="Normal 5 4 2 3 5 2_OATT calc" xfId="45688" xr:uid="{00000000-0005-0000-0000-00000CAB0000}"/>
    <cellStyle name="Normal 5 4 2 3 5 3" xfId="45689" xr:uid="{00000000-0005-0000-0000-00000DAB0000}"/>
    <cellStyle name="Normal 5 4 2 3 5 4" xfId="45690" xr:uid="{00000000-0005-0000-0000-00000EAB0000}"/>
    <cellStyle name="Normal 5 4 2 3 5_OATT calc" xfId="45691" xr:uid="{00000000-0005-0000-0000-00000FAB0000}"/>
    <cellStyle name="Normal 5 4 2 3 6" xfId="45692" xr:uid="{00000000-0005-0000-0000-000010AB0000}"/>
    <cellStyle name="Normal 5 4 2 3 6 2" xfId="45693" xr:uid="{00000000-0005-0000-0000-000011AB0000}"/>
    <cellStyle name="Normal 5 4 2 3 6 3" xfId="45694" xr:uid="{00000000-0005-0000-0000-000012AB0000}"/>
    <cellStyle name="Normal 5 4 2 3 6_OATT calc" xfId="45695" xr:uid="{00000000-0005-0000-0000-000013AB0000}"/>
    <cellStyle name="Normal 5 4 2 3 7" xfId="45696" xr:uid="{00000000-0005-0000-0000-000014AB0000}"/>
    <cellStyle name="Normal 5 4 2 3 8" xfId="45697" xr:uid="{00000000-0005-0000-0000-000015AB0000}"/>
    <cellStyle name="Normal 5 4 2 3 9" xfId="45698" xr:uid="{00000000-0005-0000-0000-000016AB0000}"/>
    <cellStyle name="Normal 5 4 2 3_OATT calc" xfId="45699" xr:uid="{00000000-0005-0000-0000-000017AB0000}"/>
    <cellStyle name="Normal 5 4 2 4" xfId="3679" xr:uid="{00000000-0005-0000-0000-000018AB0000}"/>
    <cellStyle name="Normal 5 4 2 4 10" xfId="45700" xr:uid="{00000000-0005-0000-0000-000019AB0000}"/>
    <cellStyle name="Normal 5 4 2 4 11" xfId="45701" xr:uid="{00000000-0005-0000-0000-00001AAB0000}"/>
    <cellStyle name="Normal 5 4 2 4 2" xfId="4780" xr:uid="{00000000-0005-0000-0000-00001BAB0000}"/>
    <cellStyle name="Normal 5 4 2 4 2 10" xfId="45702" xr:uid="{00000000-0005-0000-0000-00001CAB0000}"/>
    <cellStyle name="Normal 5 4 2 4 2 11" xfId="45703" xr:uid="{00000000-0005-0000-0000-00001DAB0000}"/>
    <cellStyle name="Normal 5 4 2 4 2 2" xfId="45704" xr:uid="{00000000-0005-0000-0000-00001EAB0000}"/>
    <cellStyle name="Normal 5 4 2 4 2 2 2" xfId="45705" xr:uid="{00000000-0005-0000-0000-00001FAB0000}"/>
    <cellStyle name="Normal 5 4 2 4 2 2 2 2" xfId="45706" xr:uid="{00000000-0005-0000-0000-000020AB0000}"/>
    <cellStyle name="Normal 5 4 2 4 2 2 2 3" xfId="45707" xr:uid="{00000000-0005-0000-0000-000021AB0000}"/>
    <cellStyle name="Normal 5 4 2 4 2 2 2_OATT calc" xfId="45708" xr:uid="{00000000-0005-0000-0000-000022AB0000}"/>
    <cellStyle name="Normal 5 4 2 4 2 2 3" xfId="45709" xr:uid="{00000000-0005-0000-0000-000023AB0000}"/>
    <cellStyle name="Normal 5 4 2 4 2 2 4" xfId="45710" xr:uid="{00000000-0005-0000-0000-000024AB0000}"/>
    <cellStyle name="Normal 5 4 2 4 2 2 5" xfId="45711" xr:uid="{00000000-0005-0000-0000-000025AB0000}"/>
    <cellStyle name="Normal 5 4 2 4 2 2_OATT calc" xfId="45712" xr:uid="{00000000-0005-0000-0000-000026AB0000}"/>
    <cellStyle name="Normal 5 4 2 4 2 3" xfId="45713" xr:uid="{00000000-0005-0000-0000-000027AB0000}"/>
    <cellStyle name="Normal 5 4 2 4 2 3 2" xfId="45714" xr:uid="{00000000-0005-0000-0000-000028AB0000}"/>
    <cellStyle name="Normal 5 4 2 4 2 3 2 2" xfId="45715" xr:uid="{00000000-0005-0000-0000-000029AB0000}"/>
    <cellStyle name="Normal 5 4 2 4 2 3 2 3" xfId="45716" xr:uid="{00000000-0005-0000-0000-00002AAB0000}"/>
    <cellStyle name="Normal 5 4 2 4 2 3 2_OATT calc" xfId="45717" xr:uid="{00000000-0005-0000-0000-00002BAB0000}"/>
    <cellStyle name="Normal 5 4 2 4 2 3 3" xfId="45718" xr:uid="{00000000-0005-0000-0000-00002CAB0000}"/>
    <cellStyle name="Normal 5 4 2 4 2 3 4" xfId="45719" xr:uid="{00000000-0005-0000-0000-00002DAB0000}"/>
    <cellStyle name="Normal 5 4 2 4 2 3_OATT calc" xfId="45720" xr:uid="{00000000-0005-0000-0000-00002EAB0000}"/>
    <cellStyle name="Normal 5 4 2 4 2 4" xfId="45721" xr:uid="{00000000-0005-0000-0000-00002FAB0000}"/>
    <cellStyle name="Normal 5 4 2 4 2 4 2" xfId="45722" xr:uid="{00000000-0005-0000-0000-000030AB0000}"/>
    <cellStyle name="Normal 5 4 2 4 2 4 3" xfId="45723" xr:uid="{00000000-0005-0000-0000-000031AB0000}"/>
    <cellStyle name="Normal 5 4 2 4 2 4_OATT calc" xfId="45724" xr:uid="{00000000-0005-0000-0000-000032AB0000}"/>
    <cellStyle name="Normal 5 4 2 4 2 5" xfId="45725" xr:uid="{00000000-0005-0000-0000-000033AB0000}"/>
    <cellStyle name="Normal 5 4 2 4 2 6" xfId="45726" xr:uid="{00000000-0005-0000-0000-000034AB0000}"/>
    <cellStyle name="Normal 5 4 2 4 2 7" xfId="45727" xr:uid="{00000000-0005-0000-0000-000035AB0000}"/>
    <cellStyle name="Normal 5 4 2 4 2 8" xfId="45728" xr:uid="{00000000-0005-0000-0000-000036AB0000}"/>
    <cellStyle name="Normal 5 4 2 4 2 9" xfId="45729" xr:uid="{00000000-0005-0000-0000-000037AB0000}"/>
    <cellStyle name="Normal 5 4 2 4 2_OATT calc" xfId="45730" xr:uid="{00000000-0005-0000-0000-000038AB0000}"/>
    <cellStyle name="Normal 5 4 2 4 3" xfId="5740" xr:uid="{00000000-0005-0000-0000-000039AB0000}"/>
    <cellStyle name="Normal 5 4 2 4 3 2" xfId="45731" xr:uid="{00000000-0005-0000-0000-00003AAB0000}"/>
    <cellStyle name="Normal 5 4 2 4 3 2 2" xfId="45732" xr:uid="{00000000-0005-0000-0000-00003BAB0000}"/>
    <cellStyle name="Normal 5 4 2 4 3 2 3" xfId="45733" xr:uid="{00000000-0005-0000-0000-00003CAB0000}"/>
    <cellStyle name="Normal 5 4 2 4 3 2_OATT calc" xfId="45734" xr:uid="{00000000-0005-0000-0000-00003DAB0000}"/>
    <cellStyle name="Normal 5 4 2 4 3 3" xfId="45735" xr:uid="{00000000-0005-0000-0000-00003EAB0000}"/>
    <cellStyle name="Normal 5 4 2 4 3 4" xfId="45736" xr:uid="{00000000-0005-0000-0000-00003FAB0000}"/>
    <cellStyle name="Normal 5 4 2 4 3 5" xfId="45737" xr:uid="{00000000-0005-0000-0000-000040AB0000}"/>
    <cellStyle name="Normal 5 4 2 4 3_OATT calc" xfId="45738" xr:uid="{00000000-0005-0000-0000-000041AB0000}"/>
    <cellStyle name="Normal 5 4 2 4 4" xfId="45739" xr:uid="{00000000-0005-0000-0000-000042AB0000}"/>
    <cellStyle name="Normal 5 4 2 4 4 2" xfId="45740" xr:uid="{00000000-0005-0000-0000-000043AB0000}"/>
    <cellStyle name="Normal 5 4 2 4 4 2 2" xfId="45741" xr:uid="{00000000-0005-0000-0000-000044AB0000}"/>
    <cellStyle name="Normal 5 4 2 4 4 2 3" xfId="45742" xr:uid="{00000000-0005-0000-0000-000045AB0000}"/>
    <cellStyle name="Normal 5 4 2 4 4 2_OATT calc" xfId="45743" xr:uid="{00000000-0005-0000-0000-000046AB0000}"/>
    <cellStyle name="Normal 5 4 2 4 4 3" xfId="45744" xr:uid="{00000000-0005-0000-0000-000047AB0000}"/>
    <cellStyle name="Normal 5 4 2 4 4 4" xfId="45745" xr:uid="{00000000-0005-0000-0000-000048AB0000}"/>
    <cellStyle name="Normal 5 4 2 4 4_OATT calc" xfId="45746" xr:uid="{00000000-0005-0000-0000-000049AB0000}"/>
    <cellStyle name="Normal 5 4 2 4 5" xfId="45747" xr:uid="{00000000-0005-0000-0000-00004AAB0000}"/>
    <cellStyle name="Normal 5 4 2 4 5 2" xfId="45748" xr:uid="{00000000-0005-0000-0000-00004BAB0000}"/>
    <cellStyle name="Normal 5 4 2 4 5 3" xfId="45749" xr:uid="{00000000-0005-0000-0000-00004CAB0000}"/>
    <cellStyle name="Normal 5 4 2 4 5_OATT calc" xfId="45750" xr:uid="{00000000-0005-0000-0000-00004DAB0000}"/>
    <cellStyle name="Normal 5 4 2 4 6" xfId="45751" xr:uid="{00000000-0005-0000-0000-00004EAB0000}"/>
    <cellStyle name="Normal 5 4 2 4 7" xfId="45752" xr:uid="{00000000-0005-0000-0000-00004FAB0000}"/>
    <cellStyle name="Normal 5 4 2 4 8" xfId="45753" xr:uid="{00000000-0005-0000-0000-000050AB0000}"/>
    <cellStyle name="Normal 5 4 2 4 9" xfId="45754" xr:uid="{00000000-0005-0000-0000-000051AB0000}"/>
    <cellStyle name="Normal 5 4 2 4_OATT calc" xfId="45755" xr:uid="{00000000-0005-0000-0000-000052AB0000}"/>
    <cellStyle name="Normal 5 4 2 5" xfId="4362" xr:uid="{00000000-0005-0000-0000-000053AB0000}"/>
    <cellStyle name="Normal 5 4 2 5 10" xfId="45756" xr:uid="{00000000-0005-0000-0000-000054AB0000}"/>
    <cellStyle name="Normal 5 4 2 5 11" xfId="45757" xr:uid="{00000000-0005-0000-0000-000055AB0000}"/>
    <cellStyle name="Normal 5 4 2 5 2" xfId="45758" xr:uid="{00000000-0005-0000-0000-000056AB0000}"/>
    <cellStyle name="Normal 5 4 2 5 2 2" xfId="45759" xr:uid="{00000000-0005-0000-0000-000057AB0000}"/>
    <cellStyle name="Normal 5 4 2 5 2 2 2" xfId="45760" xr:uid="{00000000-0005-0000-0000-000058AB0000}"/>
    <cellStyle name="Normal 5 4 2 5 2 2 3" xfId="45761" xr:uid="{00000000-0005-0000-0000-000059AB0000}"/>
    <cellStyle name="Normal 5 4 2 5 2 2_OATT calc" xfId="45762" xr:uid="{00000000-0005-0000-0000-00005AAB0000}"/>
    <cellStyle name="Normal 5 4 2 5 2 3" xfId="45763" xr:uid="{00000000-0005-0000-0000-00005BAB0000}"/>
    <cellStyle name="Normal 5 4 2 5 2 4" xfId="45764" xr:uid="{00000000-0005-0000-0000-00005CAB0000}"/>
    <cellStyle name="Normal 5 4 2 5 2 5" xfId="45765" xr:uid="{00000000-0005-0000-0000-00005DAB0000}"/>
    <cellStyle name="Normal 5 4 2 5 2_OATT calc" xfId="45766" xr:uid="{00000000-0005-0000-0000-00005EAB0000}"/>
    <cellStyle name="Normal 5 4 2 5 3" xfId="45767" xr:uid="{00000000-0005-0000-0000-00005FAB0000}"/>
    <cellStyle name="Normal 5 4 2 5 3 2" xfId="45768" xr:uid="{00000000-0005-0000-0000-000060AB0000}"/>
    <cellStyle name="Normal 5 4 2 5 3 2 2" xfId="45769" xr:uid="{00000000-0005-0000-0000-000061AB0000}"/>
    <cellStyle name="Normal 5 4 2 5 3 2 3" xfId="45770" xr:uid="{00000000-0005-0000-0000-000062AB0000}"/>
    <cellStyle name="Normal 5 4 2 5 3 2_OATT calc" xfId="45771" xr:uid="{00000000-0005-0000-0000-000063AB0000}"/>
    <cellStyle name="Normal 5 4 2 5 3 3" xfId="45772" xr:uid="{00000000-0005-0000-0000-000064AB0000}"/>
    <cellStyle name="Normal 5 4 2 5 3 4" xfId="45773" xr:uid="{00000000-0005-0000-0000-000065AB0000}"/>
    <cellStyle name="Normal 5 4 2 5 3_OATT calc" xfId="45774" xr:uid="{00000000-0005-0000-0000-000066AB0000}"/>
    <cellStyle name="Normal 5 4 2 5 4" xfId="45775" xr:uid="{00000000-0005-0000-0000-000067AB0000}"/>
    <cellStyle name="Normal 5 4 2 5 4 2" xfId="45776" xr:uid="{00000000-0005-0000-0000-000068AB0000}"/>
    <cellStyle name="Normal 5 4 2 5 4 3" xfId="45777" xr:uid="{00000000-0005-0000-0000-000069AB0000}"/>
    <cellStyle name="Normal 5 4 2 5 4_OATT calc" xfId="45778" xr:uid="{00000000-0005-0000-0000-00006AAB0000}"/>
    <cellStyle name="Normal 5 4 2 5 5" xfId="45779" xr:uid="{00000000-0005-0000-0000-00006BAB0000}"/>
    <cellStyle name="Normal 5 4 2 5 6" xfId="45780" xr:uid="{00000000-0005-0000-0000-00006CAB0000}"/>
    <cellStyle name="Normal 5 4 2 5 7" xfId="45781" xr:uid="{00000000-0005-0000-0000-00006DAB0000}"/>
    <cellStyle name="Normal 5 4 2 5 8" xfId="45782" xr:uid="{00000000-0005-0000-0000-00006EAB0000}"/>
    <cellStyle name="Normal 5 4 2 5 9" xfId="45783" xr:uid="{00000000-0005-0000-0000-00006FAB0000}"/>
    <cellStyle name="Normal 5 4 2 5_OATT calc" xfId="45784" xr:uid="{00000000-0005-0000-0000-000070AB0000}"/>
    <cellStyle name="Normal 5 4 2 6" xfId="5264" xr:uid="{00000000-0005-0000-0000-000071AB0000}"/>
    <cellStyle name="Normal 5 4 2 6 2" xfId="45785" xr:uid="{00000000-0005-0000-0000-000072AB0000}"/>
    <cellStyle name="Normal 5 4 2 6 2 2" xfId="45786" xr:uid="{00000000-0005-0000-0000-000073AB0000}"/>
    <cellStyle name="Normal 5 4 2 6 2 3" xfId="45787" xr:uid="{00000000-0005-0000-0000-000074AB0000}"/>
    <cellStyle name="Normal 5 4 2 6 2_OATT calc" xfId="45788" xr:uid="{00000000-0005-0000-0000-000075AB0000}"/>
    <cellStyle name="Normal 5 4 2 6 3" xfId="45789" xr:uid="{00000000-0005-0000-0000-000076AB0000}"/>
    <cellStyle name="Normal 5 4 2 6 4" xfId="45790" xr:uid="{00000000-0005-0000-0000-000077AB0000}"/>
    <cellStyle name="Normal 5 4 2 6 5" xfId="45791" xr:uid="{00000000-0005-0000-0000-000078AB0000}"/>
    <cellStyle name="Normal 5 4 2 6_OATT calc" xfId="45792" xr:uid="{00000000-0005-0000-0000-000079AB0000}"/>
    <cellStyle name="Normal 5 4 2 7" xfId="45793" xr:uid="{00000000-0005-0000-0000-00007AAB0000}"/>
    <cellStyle name="Normal 5 4 2 7 2" xfId="45794" xr:uid="{00000000-0005-0000-0000-00007BAB0000}"/>
    <cellStyle name="Normal 5 4 2 7 2 2" xfId="45795" xr:uid="{00000000-0005-0000-0000-00007CAB0000}"/>
    <cellStyle name="Normal 5 4 2 7 2 3" xfId="45796" xr:uid="{00000000-0005-0000-0000-00007DAB0000}"/>
    <cellStyle name="Normal 5 4 2 7 2_OATT calc" xfId="45797" xr:uid="{00000000-0005-0000-0000-00007EAB0000}"/>
    <cellStyle name="Normal 5 4 2 7 3" xfId="45798" xr:uid="{00000000-0005-0000-0000-00007FAB0000}"/>
    <cellStyle name="Normal 5 4 2 7 4" xfId="45799" xr:uid="{00000000-0005-0000-0000-000080AB0000}"/>
    <cellStyle name="Normal 5 4 2 7_OATT calc" xfId="45800" xr:uid="{00000000-0005-0000-0000-000081AB0000}"/>
    <cellStyle name="Normal 5 4 2 8" xfId="45801" xr:uid="{00000000-0005-0000-0000-000082AB0000}"/>
    <cellStyle name="Normal 5 4 2 8 2" xfId="45802" xr:uid="{00000000-0005-0000-0000-000083AB0000}"/>
    <cellStyle name="Normal 5 4 2 8 3" xfId="45803" xr:uid="{00000000-0005-0000-0000-000084AB0000}"/>
    <cellStyle name="Normal 5 4 2 8_OATT calc" xfId="45804" xr:uid="{00000000-0005-0000-0000-000085AB0000}"/>
    <cellStyle name="Normal 5 4 2 9" xfId="45805" xr:uid="{00000000-0005-0000-0000-000086AB0000}"/>
    <cellStyle name="Normal 5 4 2_OATT calc" xfId="45806" xr:uid="{00000000-0005-0000-0000-000087AB0000}"/>
    <cellStyle name="Normal 5 4 3" xfId="3154" xr:uid="{00000000-0005-0000-0000-000088AB0000}"/>
    <cellStyle name="Normal 5 4 3 10" xfId="45807" xr:uid="{00000000-0005-0000-0000-000089AB0000}"/>
    <cellStyle name="Normal 5 4 3 11" xfId="45808" xr:uid="{00000000-0005-0000-0000-00008AAB0000}"/>
    <cellStyle name="Normal 5 4 3 12" xfId="45809" xr:uid="{00000000-0005-0000-0000-00008BAB0000}"/>
    <cellStyle name="Normal 5 4 3 2" xfId="3741" xr:uid="{00000000-0005-0000-0000-00008CAB0000}"/>
    <cellStyle name="Normal 5 4 3 2 10" xfId="45810" xr:uid="{00000000-0005-0000-0000-00008DAB0000}"/>
    <cellStyle name="Normal 5 4 3 2 11" xfId="45811" xr:uid="{00000000-0005-0000-0000-00008EAB0000}"/>
    <cellStyle name="Normal 5 4 3 2 2" xfId="4842" xr:uid="{00000000-0005-0000-0000-00008FAB0000}"/>
    <cellStyle name="Normal 5 4 3 2 2 10" xfId="45812" xr:uid="{00000000-0005-0000-0000-000090AB0000}"/>
    <cellStyle name="Normal 5 4 3 2 2 11" xfId="45813" xr:uid="{00000000-0005-0000-0000-000091AB0000}"/>
    <cellStyle name="Normal 5 4 3 2 2 2" xfId="45814" xr:uid="{00000000-0005-0000-0000-000092AB0000}"/>
    <cellStyle name="Normal 5 4 3 2 2 2 2" xfId="45815" xr:uid="{00000000-0005-0000-0000-000093AB0000}"/>
    <cellStyle name="Normal 5 4 3 2 2 2 2 2" xfId="45816" xr:uid="{00000000-0005-0000-0000-000094AB0000}"/>
    <cellStyle name="Normal 5 4 3 2 2 2 2 3" xfId="45817" xr:uid="{00000000-0005-0000-0000-000095AB0000}"/>
    <cellStyle name="Normal 5 4 3 2 2 2 2_OATT calc" xfId="45818" xr:uid="{00000000-0005-0000-0000-000096AB0000}"/>
    <cellStyle name="Normal 5 4 3 2 2 2 3" xfId="45819" xr:uid="{00000000-0005-0000-0000-000097AB0000}"/>
    <cellStyle name="Normal 5 4 3 2 2 2 4" xfId="45820" xr:uid="{00000000-0005-0000-0000-000098AB0000}"/>
    <cellStyle name="Normal 5 4 3 2 2 2 5" xfId="45821" xr:uid="{00000000-0005-0000-0000-000099AB0000}"/>
    <cellStyle name="Normal 5 4 3 2 2 2_OATT calc" xfId="45822" xr:uid="{00000000-0005-0000-0000-00009AAB0000}"/>
    <cellStyle name="Normal 5 4 3 2 2 3" xfId="45823" xr:uid="{00000000-0005-0000-0000-00009BAB0000}"/>
    <cellStyle name="Normal 5 4 3 2 2 3 2" xfId="45824" xr:uid="{00000000-0005-0000-0000-00009CAB0000}"/>
    <cellStyle name="Normal 5 4 3 2 2 3 2 2" xfId="45825" xr:uid="{00000000-0005-0000-0000-00009DAB0000}"/>
    <cellStyle name="Normal 5 4 3 2 2 3 2 3" xfId="45826" xr:uid="{00000000-0005-0000-0000-00009EAB0000}"/>
    <cellStyle name="Normal 5 4 3 2 2 3 2_OATT calc" xfId="45827" xr:uid="{00000000-0005-0000-0000-00009FAB0000}"/>
    <cellStyle name="Normal 5 4 3 2 2 3 3" xfId="45828" xr:uid="{00000000-0005-0000-0000-0000A0AB0000}"/>
    <cellStyle name="Normal 5 4 3 2 2 3 4" xfId="45829" xr:uid="{00000000-0005-0000-0000-0000A1AB0000}"/>
    <cellStyle name="Normal 5 4 3 2 2 3_OATT calc" xfId="45830" xr:uid="{00000000-0005-0000-0000-0000A2AB0000}"/>
    <cellStyle name="Normal 5 4 3 2 2 4" xfId="45831" xr:uid="{00000000-0005-0000-0000-0000A3AB0000}"/>
    <cellStyle name="Normal 5 4 3 2 2 4 2" xfId="45832" xr:uid="{00000000-0005-0000-0000-0000A4AB0000}"/>
    <cellStyle name="Normal 5 4 3 2 2 4 3" xfId="45833" xr:uid="{00000000-0005-0000-0000-0000A5AB0000}"/>
    <cellStyle name="Normal 5 4 3 2 2 4_OATT calc" xfId="45834" xr:uid="{00000000-0005-0000-0000-0000A6AB0000}"/>
    <cellStyle name="Normal 5 4 3 2 2 5" xfId="45835" xr:uid="{00000000-0005-0000-0000-0000A7AB0000}"/>
    <cellStyle name="Normal 5 4 3 2 2 6" xfId="45836" xr:uid="{00000000-0005-0000-0000-0000A8AB0000}"/>
    <cellStyle name="Normal 5 4 3 2 2 7" xfId="45837" xr:uid="{00000000-0005-0000-0000-0000A9AB0000}"/>
    <cellStyle name="Normal 5 4 3 2 2 8" xfId="45838" xr:uid="{00000000-0005-0000-0000-0000AAAB0000}"/>
    <cellStyle name="Normal 5 4 3 2 2 9" xfId="45839" xr:uid="{00000000-0005-0000-0000-0000ABAB0000}"/>
    <cellStyle name="Normal 5 4 3 2 2_OATT calc" xfId="45840" xr:uid="{00000000-0005-0000-0000-0000ACAB0000}"/>
    <cellStyle name="Normal 5 4 3 2 3" xfId="5801" xr:uid="{00000000-0005-0000-0000-0000ADAB0000}"/>
    <cellStyle name="Normal 5 4 3 2 3 2" xfId="45841" xr:uid="{00000000-0005-0000-0000-0000AEAB0000}"/>
    <cellStyle name="Normal 5 4 3 2 3 2 2" xfId="45842" xr:uid="{00000000-0005-0000-0000-0000AFAB0000}"/>
    <cellStyle name="Normal 5 4 3 2 3 2 3" xfId="45843" xr:uid="{00000000-0005-0000-0000-0000B0AB0000}"/>
    <cellStyle name="Normal 5 4 3 2 3 2_OATT calc" xfId="45844" xr:uid="{00000000-0005-0000-0000-0000B1AB0000}"/>
    <cellStyle name="Normal 5 4 3 2 3 3" xfId="45845" xr:uid="{00000000-0005-0000-0000-0000B2AB0000}"/>
    <cellStyle name="Normal 5 4 3 2 3 4" xfId="45846" xr:uid="{00000000-0005-0000-0000-0000B3AB0000}"/>
    <cellStyle name="Normal 5 4 3 2 3 5" xfId="45847" xr:uid="{00000000-0005-0000-0000-0000B4AB0000}"/>
    <cellStyle name="Normal 5 4 3 2 3_OATT calc" xfId="45848" xr:uid="{00000000-0005-0000-0000-0000B5AB0000}"/>
    <cellStyle name="Normal 5 4 3 2 4" xfId="45849" xr:uid="{00000000-0005-0000-0000-0000B6AB0000}"/>
    <cellStyle name="Normal 5 4 3 2 4 2" xfId="45850" xr:uid="{00000000-0005-0000-0000-0000B7AB0000}"/>
    <cellStyle name="Normal 5 4 3 2 4 2 2" xfId="45851" xr:uid="{00000000-0005-0000-0000-0000B8AB0000}"/>
    <cellStyle name="Normal 5 4 3 2 4 2 3" xfId="45852" xr:uid="{00000000-0005-0000-0000-0000B9AB0000}"/>
    <cellStyle name="Normal 5 4 3 2 4 2_OATT calc" xfId="45853" xr:uid="{00000000-0005-0000-0000-0000BAAB0000}"/>
    <cellStyle name="Normal 5 4 3 2 4 3" xfId="45854" xr:uid="{00000000-0005-0000-0000-0000BBAB0000}"/>
    <cellStyle name="Normal 5 4 3 2 4 4" xfId="45855" xr:uid="{00000000-0005-0000-0000-0000BCAB0000}"/>
    <cellStyle name="Normal 5 4 3 2 4_OATT calc" xfId="45856" xr:uid="{00000000-0005-0000-0000-0000BDAB0000}"/>
    <cellStyle name="Normal 5 4 3 2 5" xfId="45857" xr:uid="{00000000-0005-0000-0000-0000BEAB0000}"/>
    <cellStyle name="Normal 5 4 3 2 5 2" xfId="45858" xr:uid="{00000000-0005-0000-0000-0000BFAB0000}"/>
    <cellStyle name="Normal 5 4 3 2 5 3" xfId="45859" xr:uid="{00000000-0005-0000-0000-0000C0AB0000}"/>
    <cellStyle name="Normal 5 4 3 2 5_OATT calc" xfId="45860" xr:uid="{00000000-0005-0000-0000-0000C1AB0000}"/>
    <cellStyle name="Normal 5 4 3 2 6" xfId="45861" xr:uid="{00000000-0005-0000-0000-0000C2AB0000}"/>
    <cellStyle name="Normal 5 4 3 2 7" xfId="45862" xr:uid="{00000000-0005-0000-0000-0000C3AB0000}"/>
    <cellStyle name="Normal 5 4 3 2 8" xfId="45863" xr:uid="{00000000-0005-0000-0000-0000C4AB0000}"/>
    <cellStyle name="Normal 5 4 3 2 9" xfId="45864" xr:uid="{00000000-0005-0000-0000-0000C5AB0000}"/>
    <cellStyle name="Normal 5 4 3 2_OATT calc" xfId="45865" xr:uid="{00000000-0005-0000-0000-0000C6AB0000}"/>
    <cellStyle name="Normal 5 4 3 3" xfId="4424" xr:uid="{00000000-0005-0000-0000-0000C7AB0000}"/>
    <cellStyle name="Normal 5 4 3 3 10" xfId="45866" xr:uid="{00000000-0005-0000-0000-0000C8AB0000}"/>
    <cellStyle name="Normal 5 4 3 3 11" xfId="45867" xr:uid="{00000000-0005-0000-0000-0000C9AB0000}"/>
    <cellStyle name="Normal 5 4 3 3 2" xfId="45868" xr:uid="{00000000-0005-0000-0000-0000CAAB0000}"/>
    <cellStyle name="Normal 5 4 3 3 2 2" xfId="45869" xr:uid="{00000000-0005-0000-0000-0000CBAB0000}"/>
    <cellStyle name="Normal 5 4 3 3 2 2 2" xfId="45870" xr:uid="{00000000-0005-0000-0000-0000CCAB0000}"/>
    <cellStyle name="Normal 5 4 3 3 2 2 3" xfId="45871" xr:uid="{00000000-0005-0000-0000-0000CDAB0000}"/>
    <cellStyle name="Normal 5 4 3 3 2 2_OATT calc" xfId="45872" xr:uid="{00000000-0005-0000-0000-0000CEAB0000}"/>
    <cellStyle name="Normal 5 4 3 3 2 3" xfId="45873" xr:uid="{00000000-0005-0000-0000-0000CFAB0000}"/>
    <cellStyle name="Normal 5 4 3 3 2 4" xfId="45874" xr:uid="{00000000-0005-0000-0000-0000D0AB0000}"/>
    <cellStyle name="Normal 5 4 3 3 2 5" xfId="45875" xr:uid="{00000000-0005-0000-0000-0000D1AB0000}"/>
    <cellStyle name="Normal 5 4 3 3 2_OATT calc" xfId="45876" xr:uid="{00000000-0005-0000-0000-0000D2AB0000}"/>
    <cellStyle name="Normal 5 4 3 3 3" xfId="45877" xr:uid="{00000000-0005-0000-0000-0000D3AB0000}"/>
    <cellStyle name="Normal 5 4 3 3 3 2" xfId="45878" xr:uid="{00000000-0005-0000-0000-0000D4AB0000}"/>
    <cellStyle name="Normal 5 4 3 3 3 2 2" xfId="45879" xr:uid="{00000000-0005-0000-0000-0000D5AB0000}"/>
    <cellStyle name="Normal 5 4 3 3 3 2 3" xfId="45880" xr:uid="{00000000-0005-0000-0000-0000D6AB0000}"/>
    <cellStyle name="Normal 5 4 3 3 3 2_OATT calc" xfId="45881" xr:uid="{00000000-0005-0000-0000-0000D7AB0000}"/>
    <cellStyle name="Normal 5 4 3 3 3 3" xfId="45882" xr:uid="{00000000-0005-0000-0000-0000D8AB0000}"/>
    <cellStyle name="Normal 5 4 3 3 3 4" xfId="45883" xr:uid="{00000000-0005-0000-0000-0000D9AB0000}"/>
    <cellStyle name="Normal 5 4 3 3 3_OATT calc" xfId="45884" xr:uid="{00000000-0005-0000-0000-0000DAAB0000}"/>
    <cellStyle name="Normal 5 4 3 3 4" xfId="45885" xr:uid="{00000000-0005-0000-0000-0000DBAB0000}"/>
    <cellStyle name="Normal 5 4 3 3 4 2" xfId="45886" xr:uid="{00000000-0005-0000-0000-0000DCAB0000}"/>
    <cellStyle name="Normal 5 4 3 3 4 3" xfId="45887" xr:uid="{00000000-0005-0000-0000-0000DDAB0000}"/>
    <cellStyle name="Normal 5 4 3 3 4_OATT calc" xfId="45888" xr:uid="{00000000-0005-0000-0000-0000DEAB0000}"/>
    <cellStyle name="Normal 5 4 3 3 5" xfId="45889" xr:uid="{00000000-0005-0000-0000-0000DFAB0000}"/>
    <cellStyle name="Normal 5 4 3 3 6" xfId="45890" xr:uid="{00000000-0005-0000-0000-0000E0AB0000}"/>
    <cellStyle name="Normal 5 4 3 3 7" xfId="45891" xr:uid="{00000000-0005-0000-0000-0000E1AB0000}"/>
    <cellStyle name="Normal 5 4 3 3 8" xfId="45892" xr:uid="{00000000-0005-0000-0000-0000E2AB0000}"/>
    <cellStyle name="Normal 5 4 3 3 9" xfId="45893" xr:uid="{00000000-0005-0000-0000-0000E3AB0000}"/>
    <cellStyle name="Normal 5 4 3 3_OATT calc" xfId="45894" xr:uid="{00000000-0005-0000-0000-0000E4AB0000}"/>
    <cellStyle name="Normal 5 4 3 4" xfId="5324" xr:uid="{00000000-0005-0000-0000-0000E5AB0000}"/>
    <cellStyle name="Normal 5 4 3 4 2" xfId="45895" xr:uid="{00000000-0005-0000-0000-0000E6AB0000}"/>
    <cellStyle name="Normal 5 4 3 4 2 2" xfId="45896" xr:uid="{00000000-0005-0000-0000-0000E7AB0000}"/>
    <cellStyle name="Normal 5 4 3 4 2 3" xfId="45897" xr:uid="{00000000-0005-0000-0000-0000E8AB0000}"/>
    <cellStyle name="Normal 5 4 3 4 2_OATT calc" xfId="45898" xr:uid="{00000000-0005-0000-0000-0000E9AB0000}"/>
    <cellStyle name="Normal 5 4 3 4 3" xfId="45899" xr:uid="{00000000-0005-0000-0000-0000EAAB0000}"/>
    <cellStyle name="Normal 5 4 3 4 4" xfId="45900" xr:uid="{00000000-0005-0000-0000-0000EBAB0000}"/>
    <cellStyle name="Normal 5 4 3 4 5" xfId="45901" xr:uid="{00000000-0005-0000-0000-0000ECAB0000}"/>
    <cellStyle name="Normal 5 4 3 4_OATT calc" xfId="45902" xr:uid="{00000000-0005-0000-0000-0000EDAB0000}"/>
    <cellStyle name="Normal 5 4 3 5" xfId="45903" xr:uid="{00000000-0005-0000-0000-0000EEAB0000}"/>
    <cellStyle name="Normal 5 4 3 5 2" xfId="45904" xr:uid="{00000000-0005-0000-0000-0000EFAB0000}"/>
    <cellStyle name="Normal 5 4 3 5 2 2" xfId="45905" xr:uid="{00000000-0005-0000-0000-0000F0AB0000}"/>
    <cellStyle name="Normal 5 4 3 5 2 3" xfId="45906" xr:uid="{00000000-0005-0000-0000-0000F1AB0000}"/>
    <cellStyle name="Normal 5 4 3 5 2_OATT calc" xfId="45907" xr:uid="{00000000-0005-0000-0000-0000F2AB0000}"/>
    <cellStyle name="Normal 5 4 3 5 3" xfId="45908" xr:uid="{00000000-0005-0000-0000-0000F3AB0000}"/>
    <cellStyle name="Normal 5 4 3 5 4" xfId="45909" xr:uid="{00000000-0005-0000-0000-0000F4AB0000}"/>
    <cellStyle name="Normal 5 4 3 5_OATT calc" xfId="45910" xr:uid="{00000000-0005-0000-0000-0000F5AB0000}"/>
    <cellStyle name="Normal 5 4 3 6" xfId="45911" xr:uid="{00000000-0005-0000-0000-0000F6AB0000}"/>
    <cellStyle name="Normal 5 4 3 6 2" xfId="45912" xr:uid="{00000000-0005-0000-0000-0000F7AB0000}"/>
    <cellStyle name="Normal 5 4 3 6 3" xfId="45913" xr:uid="{00000000-0005-0000-0000-0000F8AB0000}"/>
    <cellStyle name="Normal 5 4 3 6_OATT calc" xfId="45914" xr:uid="{00000000-0005-0000-0000-0000F9AB0000}"/>
    <cellStyle name="Normal 5 4 3 7" xfId="45915" xr:uid="{00000000-0005-0000-0000-0000FAAB0000}"/>
    <cellStyle name="Normal 5 4 3 8" xfId="45916" xr:uid="{00000000-0005-0000-0000-0000FBAB0000}"/>
    <cellStyle name="Normal 5 4 3 9" xfId="45917" xr:uid="{00000000-0005-0000-0000-0000FCAB0000}"/>
    <cellStyle name="Normal 5 4 3_OATT calc" xfId="45918" xr:uid="{00000000-0005-0000-0000-0000FDAB0000}"/>
    <cellStyle name="Normal 5 4 4" xfId="3306" xr:uid="{00000000-0005-0000-0000-0000FEAB0000}"/>
    <cellStyle name="Normal 5 4 4 10" xfId="45919" xr:uid="{00000000-0005-0000-0000-0000FFAB0000}"/>
    <cellStyle name="Normal 5 4 4 11" xfId="45920" xr:uid="{00000000-0005-0000-0000-000000AC0000}"/>
    <cellStyle name="Normal 5 4 4 12" xfId="45921" xr:uid="{00000000-0005-0000-0000-000001AC0000}"/>
    <cellStyle name="Normal 5 4 4 2" xfId="3888" xr:uid="{00000000-0005-0000-0000-000002AC0000}"/>
    <cellStyle name="Normal 5 4 4 2 10" xfId="45922" xr:uid="{00000000-0005-0000-0000-000003AC0000}"/>
    <cellStyle name="Normal 5 4 4 2 11" xfId="45923" xr:uid="{00000000-0005-0000-0000-000004AC0000}"/>
    <cellStyle name="Normal 5 4 4 2 2" xfId="4989" xr:uid="{00000000-0005-0000-0000-000005AC0000}"/>
    <cellStyle name="Normal 5 4 4 2 2 10" xfId="45924" xr:uid="{00000000-0005-0000-0000-000006AC0000}"/>
    <cellStyle name="Normal 5 4 4 2 2 11" xfId="45925" xr:uid="{00000000-0005-0000-0000-000007AC0000}"/>
    <cellStyle name="Normal 5 4 4 2 2 2" xfId="45926" xr:uid="{00000000-0005-0000-0000-000008AC0000}"/>
    <cellStyle name="Normal 5 4 4 2 2 2 2" xfId="45927" xr:uid="{00000000-0005-0000-0000-000009AC0000}"/>
    <cellStyle name="Normal 5 4 4 2 2 2 2 2" xfId="45928" xr:uid="{00000000-0005-0000-0000-00000AAC0000}"/>
    <cellStyle name="Normal 5 4 4 2 2 2 2 3" xfId="45929" xr:uid="{00000000-0005-0000-0000-00000BAC0000}"/>
    <cellStyle name="Normal 5 4 4 2 2 2 2_OATT calc" xfId="45930" xr:uid="{00000000-0005-0000-0000-00000CAC0000}"/>
    <cellStyle name="Normal 5 4 4 2 2 2 3" xfId="45931" xr:uid="{00000000-0005-0000-0000-00000DAC0000}"/>
    <cellStyle name="Normal 5 4 4 2 2 2 4" xfId="45932" xr:uid="{00000000-0005-0000-0000-00000EAC0000}"/>
    <cellStyle name="Normal 5 4 4 2 2 2 5" xfId="45933" xr:uid="{00000000-0005-0000-0000-00000FAC0000}"/>
    <cellStyle name="Normal 5 4 4 2 2 2_OATT calc" xfId="45934" xr:uid="{00000000-0005-0000-0000-000010AC0000}"/>
    <cellStyle name="Normal 5 4 4 2 2 3" xfId="45935" xr:uid="{00000000-0005-0000-0000-000011AC0000}"/>
    <cellStyle name="Normal 5 4 4 2 2 3 2" xfId="45936" xr:uid="{00000000-0005-0000-0000-000012AC0000}"/>
    <cellStyle name="Normal 5 4 4 2 2 3 2 2" xfId="45937" xr:uid="{00000000-0005-0000-0000-000013AC0000}"/>
    <cellStyle name="Normal 5 4 4 2 2 3 2 3" xfId="45938" xr:uid="{00000000-0005-0000-0000-000014AC0000}"/>
    <cellStyle name="Normal 5 4 4 2 2 3 2_OATT calc" xfId="45939" xr:uid="{00000000-0005-0000-0000-000015AC0000}"/>
    <cellStyle name="Normal 5 4 4 2 2 3 3" xfId="45940" xr:uid="{00000000-0005-0000-0000-000016AC0000}"/>
    <cellStyle name="Normal 5 4 4 2 2 3 4" xfId="45941" xr:uid="{00000000-0005-0000-0000-000017AC0000}"/>
    <cellStyle name="Normal 5 4 4 2 2 3_OATT calc" xfId="45942" xr:uid="{00000000-0005-0000-0000-000018AC0000}"/>
    <cellStyle name="Normal 5 4 4 2 2 4" xfId="45943" xr:uid="{00000000-0005-0000-0000-000019AC0000}"/>
    <cellStyle name="Normal 5 4 4 2 2 4 2" xfId="45944" xr:uid="{00000000-0005-0000-0000-00001AAC0000}"/>
    <cellStyle name="Normal 5 4 4 2 2 4 3" xfId="45945" xr:uid="{00000000-0005-0000-0000-00001BAC0000}"/>
    <cellStyle name="Normal 5 4 4 2 2 4_OATT calc" xfId="45946" xr:uid="{00000000-0005-0000-0000-00001CAC0000}"/>
    <cellStyle name="Normal 5 4 4 2 2 5" xfId="45947" xr:uid="{00000000-0005-0000-0000-00001DAC0000}"/>
    <cellStyle name="Normal 5 4 4 2 2 6" xfId="45948" xr:uid="{00000000-0005-0000-0000-00001EAC0000}"/>
    <cellStyle name="Normal 5 4 4 2 2 7" xfId="45949" xr:uid="{00000000-0005-0000-0000-00001FAC0000}"/>
    <cellStyle name="Normal 5 4 4 2 2 8" xfId="45950" xr:uid="{00000000-0005-0000-0000-000020AC0000}"/>
    <cellStyle name="Normal 5 4 4 2 2 9" xfId="45951" xr:uid="{00000000-0005-0000-0000-000021AC0000}"/>
    <cellStyle name="Normal 5 4 4 2 2_OATT calc" xfId="45952" xr:uid="{00000000-0005-0000-0000-000022AC0000}"/>
    <cellStyle name="Normal 5 4 4 2 3" xfId="5944" xr:uid="{00000000-0005-0000-0000-000023AC0000}"/>
    <cellStyle name="Normal 5 4 4 2 3 2" xfId="45953" xr:uid="{00000000-0005-0000-0000-000024AC0000}"/>
    <cellStyle name="Normal 5 4 4 2 3 2 2" xfId="45954" xr:uid="{00000000-0005-0000-0000-000025AC0000}"/>
    <cellStyle name="Normal 5 4 4 2 3 2 3" xfId="45955" xr:uid="{00000000-0005-0000-0000-000026AC0000}"/>
    <cellStyle name="Normal 5 4 4 2 3 2_OATT calc" xfId="45956" xr:uid="{00000000-0005-0000-0000-000027AC0000}"/>
    <cellStyle name="Normal 5 4 4 2 3 3" xfId="45957" xr:uid="{00000000-0005-0000-0000-000028AC0000}"/>
    <cellStyle name="Normal 5 4 4 2 3 4" xfId="45958" xr:uid="{00000000-0005-0000-0000-000029AC0000}"/>
    <cellStyle name="Normal 5 4 4 2 3 5" xfId="45959" xr:uid="{00000000-0005-0000-0000-00002AAC0000}"/>
    <cellStyle name="Normal 5 4 4 2 3_OATT calc" xfId="45960" xr:uid="{00000000-0005-0000-0000-00002BAC0000}"/>
    <cellStyle name="Normal 5 4 4 2 4" xfId="45961" xr:uid="{00000000-0005-0000-0000-00002CAC0000}"/>
    <cellStyle name="Normal 5 4 4 2 4 2" xfId="45962" xr:uid="{00000000-0005-0000-0000-00002DAC0000}"/>
    <cellStyle name="Normal 5 4 4 2 4 2 2" xfId="45963" xr:uid="{00000000-0005-0000-0000-00002EAC0000}"/>
    <cellStyle name="Normal 5 4 4 2 4 2 3" xfId="45964" xr:uid="{00000000-0005-0000-0000-00002FAC0000}"/>
    <cellStyle name="Normal 5 4 4 2 4 2_OATT calc" xfId="45965" xr:uid="{00000000-0005-0000-0000-000030AC0000}"/>
    <cellStyle name="Normal 5 4 4 2 4 3" xfId="45966" xr:uid="{00000000-0005-0000-0000-000031AC0000}"/>
    <cellStyle name="Normal 5 4 4 2 4 4" xfId="45967" xr:uid="{00000000-0005-0000-0000-000032AC0000}"/>
    <cellStyle name="Normal 5 4 4 2 4_OATT calc" xfId="45968" xr:uid="{00000000-0005-0000-0000-000033AC0000}"/>
    <cellStyle name="Normal 5 4 4 2 5" xfId="45969" xr:uid="{00000000-0005-0000-0000-000034AC0000}"/>
    <cellStyle name="Normal 5 4 4 2 5 2" xfId="45970" xr:uid="{00000000-0005-0000-0000-000035AC0000}"/>
    <cellStyle name="Normal 5 4 4 2 5 3" xfId="45971" xr:uid="{00000000-0005-0000-0000-000036AC0000}"/>
    <cellStyle name="Normal 5 4 4 2 5_OATT calc" xfId="45972" xr:uid="{00000000-0005-0000-0000-000037AC0000}"/>
    <cellStyle name="Normal 5 4 4 2 6" xfId="45973" xr:uid="{00000000-0005-0000-0000-000038AC0000}"/>
    <cellStyle name="Normal 5 4 4 2 7" xfId="45974" xr:uid="{00000000-0005-0000-0000-000039AC0000}"/>
    <cellStyle name="Normal 5 4 4 2 8" xfId="45975" xr:uid="{00000000-0005-0000-0000-00003AAC0000}"/>
    <cellStyle name="Normal 5 4 4 2 9" xfId="45976" xr:uid="{00000000-0005-0000-0000-00003BAC0000}"/>
    <cellStyle name="Normal 5 4 4 2_OATT calc" xfId="45977" xr:uid="{00000000-0005-0000-0000-00003CAC0000}"/>
    <cellStyle name="Normal 5 4 4 3" xfId="4571" xr:uid="{00000000-0005-0000-0000-00003DAC0000}"/>
    <cellStyle name="Normal 5 4 4 3 10" xfId="45978" xr:uid="{00000000-0005-0000-0000-00003EAC0000}"/>
    <cellStyle name="Normal 5 4 4 3 11" xfId="45979" xr:uid="{00000000-0005-0000-0000-00003FAC0000}"/>
    <cellStyle name="Normal 5 4 4 3 2" xfId="45980" xr:uid="{00000000-0005-0000-0000-000040AC0000}"/>
    <cellStyle name="Normal 5 4 4 3 2 2" xfId="45981" xr:uid="{00000000-0005-0000-0000-000041AC0000}"/>
    <cellStyle name="Normal 5 4 4 3 2 2 2" xfId="45982" xr:uid="{00000000-0005-0000-0000-000042AC0000}"/>
    <cellStyle name="Normal 5 4 4 3 2 2 3" xfId="45983" xr:uid="{00000000-0005-0000-0000-000043AC0000}"/>
    <cellStyle name="Normal 5 4 4 3 2 2_OATT calc" xfId="45984" xr:uid="{00000000-0005-0000-0000-000044AC0000}"/>
    <cellStyle name="Normal 5 4 4 3 2 3" xfId="45985" xr:uid="{00000000-0005-0000-0000-000045AC0000}"/>
    <cellStyle name="Normal 5 4 4 3 2 4" xfId="45986" xr:uid="{00000000-0005-0000-0000-000046AC0000}"/>
    <cellStyle name="Normal 5 4 4 3 2 5" xfId="45987" xr:uid="{00000000-0005-0000-0000-000047AC0000}"/>
    <cellStyle name="Normal 5 4 4 3 2_OATT calc" xfId="45988" xr:uid="{00000000-0005-0000-0000-000048AC0000}"/>
    <cellStyle name="Normal 5 4 4 3 3" xfId="45989" xr:uid="{00000000-0005-0000-0000-000049AC0000}"/>
    <cellStyle name="Normal 5 4 4 3 3 2" xfId="45990" xr:uid="{00000000-0005-0000-0000-00004AAC0000}"/>
    <cellStyle name="Normal 5 4 4 3 3 2 2" xfId="45991" xr:uid="{00000000-0005-0000-0000-00004BAC0000}"/>
    <cellStyle name="Normal 5 4 4 3 3 2 3" xfId="45992" xr:uid="{00000000-0005-0000-0000-00004CAC0000}"/>
    <cellStyle name="Normal 5 4 4 3 3 2_OATT calc" xfId="45993" xr:uid="{00000000-0005-0000-0000-00004DAC0000}"/>
    <cellStyle name="Normal 5 4 4 3 3 3" xfId="45994" xr:uid="{00000000-0005-0000-0000-00004EAC0000}"/>
    <cellStyle name="Normal 5 4 4 3 3 4" xfId="45995" xr:uid="{00000000-0005-0000-0000-00004FAC0000}"/>
    <cellStyle name="Normal 5 4 4 3 3_OATT calc" xfId="45996" xr:uid="{00000000-0005-0000-0000-000050AC0000}"/>
    <cellStyle name="Normal 5 4 4 3 4" xfId="45997" xr:uid="{00000000-0005-0000-0000-000051AC0000}"/>
    <cellStyle name="Normal 5 4 4 3 4 2" xfId="45998" xr:uid="{00000000-0005-0000-0000-000052AC0000}"/>
    <cellStyle name="Normal 5 4 4 3 4 3" xfId="45999" xr:uid="{00000000-0005-0000-0000-000053AC0000}"/>
    <cellStyle name="Normal 5 4 4 3 4_OATT calc" xfId="46000" xr:uid="{00000000-0005-0000-0000-000054AC0000}"/>
    <cellStyle name="Normal 5 4 4 3 5" xfId="46001" xr:uid="{00000000-0005-0000-0000-000055AC0000}"/>
    <cellStyle name="Normal 5 4 4 3 6" xfId="46002" xr:uid="{00000000-0005-0000-0000-000056AC0000}"/>
    <cellStyle name="Normal 5 4 4 3 7" xfId="46003" xr:uid="{00000000-0005-0000-0000-000057AC0000}"/>
    <cellStyle name="Normal 5 4 4 3 8" xfId="46004" xr:uid="{00000000-0005-0000-0000-000058AC0000}"/>
    <cellStyle name="Normal 5 4 4 3 9" xfId="46005" xr:uid="{00000000-0005-0000-0000-000059AC0000}"/>
    <cellStyle name="Normal 5 4 4 3_OATT calc" xfId="46006" xr:uid="{00000000-0005-0000-0000-00005AAC0000}"/>
    <cellStyle name="Normal 5 4 4 4" xfId="5471" xr:uid="{00000000-0005-0000-0000-00005BAC0000}"/>
    <cellStyle name="Normal 5 4 4 4 2" xfId="46007" xr:uid="{00000000-0005-0000-0000-00005CAC0000}"/>
    <cellStyle name="Normal 5 4 4 4 2 2" xfId="46008" xr:uid="{00000000-0005-0000-0000-00005DAC0000}"/>
    <cellStyle name="Normal 5 4 4 4 2 3" xfId="46009" xr:uid="{00000000-0005-0000-0000-00005EAC0000}"/>
    <cellStyle name="Normal 5 4 4 4 2_OATT calc" xfId="46010" xr:uid="{00000000-0005-0000-0000-00005FAC0000}"/>
    <cellStyle name="Normal 5 4 4 4 3" xfId="46011" xr:uid="{00000000-0005-0000-0000-000060AC0000}"/>
    <cellStyle name="Normal 5 4 4 4 4" xfId="46012" xr:uid="{00000000-0005-0000-0000-000061AC0000}"/>
    <cellStyle name="Normal 5 4 4 4 5" xfId="46013" xr:uid="{00000000-0005-0000-0000-000062AC0000}"/>
    <cellStyle name="Normal 5 4 4 4_OATT calc" xfId="46014" xr:uid="{00000000-0005-0000-0000-000063AC0000}"/>
    <cellStyle name="Normal 5 4 4 5" xfId="46015" xr:uid="{00000000-0005-0000-0000-000064AC0000}"/>
    <cellStyle name="Normal 5 4 4 5 2" xfId="46016" xr:uid="{00000000-0005-0000-0000-000065AC0000}"/>
    <cellStyle name="Normal 5 4 4 5 2 2" xfId="46017" xr:uid="{00000000-0005-0000-0000-000066AC0000}"/>
    <cellStyle name="Normal 5 4 4 5 2 3" xfId="46018" xr:uid="{00000000-0005-0000-0000-000067AC0000}"/>
    <cellStyle name="Normal 5 4 4 5 2_OATT calc" xfId="46019" xr:uid="{00000000-0005-0000-0000-000068AC0000}"/>
    <cellStyle name="Normal 5 4 4 5 3" xfId="46020" xr:uid="{00000000-0005-0000-0000-000069AC0000}"/>
    <cellStyle name="Normal 5 4 4 5 4" xfId="46021" xr:uid="{00000000-0005-0000-0000-00006AAC0000}"/>
    <cellStyle name="Normal 5 4 4 5_OATT calc" xfId="46022" xr:uid="{00000000-0005-0000-0000-00006BAC0000}"/>
    <cellStyle name="Normal 5 4 4 6" xfId="46023" xr:uid="{00000000-0005-0000-0000-00006CAC0000}"/>
    <cellStyle name="Normal 5 4 4 6 2" xfId="46024" xr:uid="{00000000-0005-0000-0000-00006DAC0000}"/>
    <cellStyle name="Normal 5 4 4 6 3" xfId="46025" xr:uid="{00000000-0005-0000-0000-00006EAC0000}"/>
    <cellStyle name="Normal 5 4 4 6_OATT calc" xfId="46026" xr:uid="{00000000-0005-0000-0000-00006FAC0000}"/>
    <cellStyle name="Normal 5 4 4 7" xfId="46027" xr:uid="{00000000-0005-0000-0000-000070AC0000}"/>
    <cellStyle name="Normal 5 4 4 8" xfId="46028" xr:uid="{00000000-0005-0000-0000-000071AC0000}"/>
    <cellStyle name="Normal 5 4 4 9" xfId="46029" xr:uid="{00000000-0005-0000-0000-000072AC0000}"/>
    <cellStyle name="Normal 5 4 4_OATT calc" xfId="46030" xr:uid="{00000000-0005-0000-0000-000073AC0000}"/>
    <cellStyle name="Normal 5 4 5" xfId="3618" xr:uid="{00000000-0005-0000-0000-000074AC0000}"/>
    <cellStyle name="Normal 5 4 5 10" xfId="46031" xr:uid="{00000000-0005-0000-0000-000075AC0000}"/>
    <cellStyle name="Normal 5 4 5 11" xfId="46032" xr:uid="{00000000-0005-0000-0000-000076AC0000}"/>
    <cellStyle name="Normal 5 4 5 2" xfId="4719" xr:uid="{00000000-0005-0000-0000-000077AC0000}"/>
    <cellStyle name="Normal 5 4 5 2 10" xfId="46033" xr:uid="{00000000-0005-0000-0000-000078AC0000}"/>
    <cellStyle name="Normal 5 4 5 2 11" xfId="46034" xr:uid="{00000000-0005-0000-0000-000079AC0000}"/>
    <cellStyle name="Normal 5 4 5 2 2" xfId="46035" xr:uid="{00000000-0005-0000-0000-00007AAC0000}"/>
    <cellStyle name="Normal 5 4 5 2 2 2" xfId="46036" xr:uid="{00000000-0005-0000-0000-00007BAC0000}"/>
    <cellStyle name="Normal 5 4 5 2 2 2 2" xfId="46037" xr:uid="{00000000-0005-0000-0000-00007CAC0000}"/>
    <cellStyle name="Normal 5 4 5 2 2 2 3" xfId="46038" xr:uid="{00000000-0005-0000-0000-00007DAC0000}"/>
    <cellStyle name="Normal 5 4 5 2 2 2_OATT calc" xfId="46039" xr:uid="{00000000-0005-0000-0000-00007EAC0000}"/>
    <cellStyle name="Normal 5 4 5 2 2 3" xfId="46040" xr:uid="{00000000-0005-0000-0000-00007FAC0000}"/>
    <cellStyle name="Normal 5 4 5 2 2 4" xfId="46041" xr:uid="{00000000-0005-0000-0000-000080AC0000}"/>
    <cellStyle name="Normal 5 4 5 2 2 5" xfId="46042" xr:uid="{00000000-0005-0000-0000-000081AC0000}"/>
    <cellStyle name="Normal 5 4 5 2 2_OATT calc" xfId="46043" xr:uid="{00000000-0005-0000-0000-000082AC0000}"/>
    <cellStyle name="Normal 5 4 5 2 3" xfId="46044" xr:uid="{00000000-0005-0000-0000-000083AC0000}"/>
    <cellStyle name="Normal 5 4 5 2 3 2" xfId="46045" xr:uid="{00000000-0005-0000-0000-000084AC0000}"/>
    <cellStyle name="Normal 5 4 5 2 3 2 2" xfId="46046" xr:uid="{00000000-0005-0000-0000-000085AC0000}"/>
    <cellStyle name="Normal 5 4 5 2 3 2 3" xfId="46047" xr:uid="{00000000-0005-0000-0000-000086AC0000}"/>
    <cellStyle name="Normal 5 4 5 2 3 2_OATT calc" xfId="46048" xr:uid="{00000000-0005-0000-0000-000087AC0000}"/>
    <cellStyle name="Normal 5 4 5 2 3 3" xfId="46049" xr:uid="{00000000-0005-0000-0000-000088AC0000}"/>
    <cellStyle name="Normal 5 4 5 2 3 4" xfId="46050" xr:uid="{00000000-0005-0000-0000-000089AC0000}"/>
    <cellStyle name="Normal 5 4 5 2 3_OATT calc" xfId="46051" xr:uid="{00000000-0005-0000-0000-00008AAC0000}"/>
    <cellStyle name="Normal 5 4 5 2 4" xfId="46052" xr:uid="{00000000-0005-0000-0000-00008BAC0000}"/>
    <cellStyle name="Normal 5 4 5 2 4 2" xfId="46053" xr:uid="{00000000-0005-0000-0000-00008CAC0000}"/>
    <cellStyle name="Normal 5 4 5 2 4 3" xfId="46054" xr:uid="{00000000-0005-0000-0000-00008DAC0000}"/>
    <cellStyle name="Normal 5 4 5 2 4_OATT calc" xfId="46055" xr:uid="{00000000-0005-0000-0000-00008EAC0000}"/>
    <cellStyle name="Normal 5 4 5 2 5" xfId="46056" xr:uid="{00000000-0005-0000-0000-00008FAC0000}"/>
    <cellStyle name="Normal 5 4 5 2 6" xfId="46057" xr:uid="{00000000-0005-0000-0000-000090AC0000}"/>
    <cellStyle name="Normal 5 4 5 2 7" xfId="46058" xr:uid="{00000000-0005-0000-0000-000091AC0000}"/>
    <cellStyle name="Normal 5 4 5 2 8" xfId="46059" xr:uid="{00000000-0005-0000-0000-000092AC0000}"/>
    <cellStyle name="Normal 5 4 5 2 9" xfId="46060" xr:uid="{00000000-0005-0000-0000-000093AC0000}"/>
    <cellStyle name="Normal 5 4 5 2_OATT calc" xfId="46061" xr:uid="{00000000-0005-0000-0000-000094AC0000}"/>
    <cellStyle name="Normal 5 4 5 3" xfId="5680" xr:uid="{00000000-0005-0000-0000-000095AC0000}"/>
    <cellStyle name="Normal 5 4 5 3 2" xfId="46062" xr:uid="{00000000-0005-0000-0000-000096AC0000}"/>
    <cellStyle name="Normal 5 4 5 3 2 2" xfId="46063" xr:uid="{00000000-0005-0000-0000-000097AC0000}"/>
    <cellStyle name="Normal 5 4 5 3 2 3" xfId="46064" xr:uid="{00000000-0005-0000-0000-000098AC0000}"/>
    <cellStyle name="Normal 5 4 5 3 2_OATT calc" xfId="46065" xr:uid="{00000000-0005-0000-0000-000099AC0000}"/>
    <cellStyle name="Normal 5 4 5 3 3" xfId="46066" xr:uid="{00000000-0005-0000-0000-00009AAC0000}"/>
    <cellStyle name="Normal 5 4 5 3 4" xfId="46067" xr:uid="{00000000-0005-0000-0000-00009BAC0000}"/>
    <cellStyle name="Normal 5 4 5 3 5" xfId="46068" xr:uid="{00000000-0005-0000-0000-00009CAC0000}"/>
    <cellStyle name="Normal 5 4 5 3_OATT calc" xfId="46069" xr:uid="{00000000-0005-0000-0000-00009DAC0000}"/>
    <cellStyle name="Normal 5 4 5 4" xfId="46070" xr:uid="{00000000-0005-0000-0000-00009EAC0000}"/>
    <cellStyle name="Normal 5 4 5 4 2" xfId="46071" xr:uid="{00000000-0005-0000-0000-00009FAC0000}"/>
    <cellStyle name="Normal 5 4 5 4 2 2" xfId="46072" xr:uid="{00000000-0005-0000-0000-0000A0AC0000}"/>
    <cellStyle name="Normal 5 4 5 4 2 3" xfId="46073" xr:uid="{00000000-0005-0000-0000-0000A1AC0000}"/>
    <cellStyle name="Normal 5 4 5 4 2_OATT calc" xfId="46074" xr:uid="{00000000-0005-0000-0000-0000A2AC0000}"/>
    <cellStyle name="Normal 5 4 5 4 3" xfId="46075" xr:uid="{00000000-0005-0000-0000-0000A3AC0000}"/>
    <cellStyle name="Normal 5 4 5 4 4" xfId="46076" xr:uid="{00000000-0005-0000-0000-0000A4AC0000}"/>
    <cellStyle name="Normal 5 4 5 4_OATT calc" xfId="46077" xr:uid="{00000000-0005-0000-0000-0000A5AC0000}"/>
    <cellStyle name="Normal 5 4 5 5" xfId="46078" xr:uid="{00000000-0005-0000-0000-0000A6AC0000}"/>
    <cellStyle name="Normal 5 4 5 5 2" xfId="46079" xr:uid="{00000000-0005-0000-0000-0000A7AC0000}"/>
    <cellStyle name="Normal 5 4 5 5 3" xfId="46080" xr:uid="{00000000-0005-0000-0000-0000A8AC0000}"/>
    <cellStyle name="Normal 5 4 5 5_OATT calc" xfId="46081" xr:uid="{00000000-0005-0000-0000-0000A9AC0000}"/>
    <cellStyle name="Normal 5 4 5 6" xfId="46082" xr:uid="{00000000-0005-0000-0000-0000AAAC0000}"/>
    <cellStyle name="Normal 5 4 5 7" xfId="46083" xr:uid="{00000000-0005-0000-0000-0000ABAC0000}"/>
    <cellStyle name="Normal 5 4 5 8" xfId="46084" xr:uid="{00000000-0005-0000-0000-0000ACAC0000}"/>
    <cellStyle name="Normal 5 4 5 9" xfId="46085" xr:uid="{00000000-0005-0000-0000-0000ADAC0000}"/>
    <cellStyle name="Normal 5 4 5_OATT calc" xfId="46086" xr:uid="{00000000-0005-0000-0000-0000AEAC0000}"/>
    <cellStyle name="Normal 5 4 6" xfId="4301" xr:uid="{00000000-0005-0000-0000-0000AFAC0000}"/>
    <cellStyle name="Normal 5 4 6 10" xfId="46087" xr:uid="{00000000-0005-0000-0000-0000B0AC0000}"/>
    <cellStyle name="Normal 5 4 6 11" xfId="46088" xr:uid="{00000000-0005-0000-0000-0000B1AC0000}"/>
    <cellStyle name="Normal 5 4 6 2" xfId="46089" xr:uid="{00000000-0005-0000-0000-0000B2AC0000}"/>
    <cellStyle name="Normal 5 4 6 2 2" xfId="46090" xr:uid="{00000000-0005-0000-0000-0000B3AC0000}"/>
    <cellStyle name="Normal 5 4 6 2 2 2" xfId="46091" xr:uid="{00000000-0005-0000-0000-0000B4AC0000}"/>
    <cellStyle name="Normal 5 4 6 2 2 3" xfId="46092" xr:uid="{00000000-0005-0000-0000-0000B5AC0000}"/>
    <cellStyle name="Normal 5 4 6 2 2_OATT calc" xfId="46093" xr:uid="{00000000-0005-0000-0000-0000B6AC0000}"/>
    <cellStyle name="Normal 5 4 6 2 3" xfId="46094" xr:uid="{00000000-0005-0000-0000-0000B7AC0000}"/>
    <cellStyle name="Normal 5 4 6 2 4" xfId="46095" xr:uid="{00000000-0005-0000-0000-0000B8AC0000}"/>
    <cellStyle name="Normal 5 4 6 2 5" xfId="46096" xr:uid="{00000000-0005-0000-0000-0000B9AC0000}"/>
    <cellStyle name="Normal 5 4 6 2_OATT calc" xfId="46097" xr:uid="{00000000-0005-0000-0000-0000BAAC0000}"/>
    <cellStyle name="Normal 5 4 6 3" xfId="46098" xr:uid="{00000000-0005-0000-0000-0000BBAC0000}"/>
    <cellStyle name="Normal 5 4 6 3 2" xfId="46099" xr:uid="{00000000-0005-0000-0000-0000BCAC0000}"/>
    <cellStyle name="Normal 5 4 6 3 2 2" xfId="46100" xr:uid="{00000000-0005-0000-0000-0000BDAC0000}"/>
    <cellStyle name="Normal 5 4 6 3 2 3" xfId="46101" xr:uid="{00000000-0005-0000-0000-0000BEAC0000}"/>
    <cellStyle name="Normal 5 4 6 3 2_OATT calc" xfId="46102" xr:uid="{00000000-0005-0000-0000-0000BFAC0000}"/>
    <cellStyle name="Normal 5 4 6 3 3" xfId="46103" xr:uid="{00000000-0005-0000-0000-0000C0AC0000}"/>
    <cellStyle name="Normal 5 4 6 3 4" xfId="46104" xr:uid="{00000000-0005-0000-0000-0000C1AC0000}"/>
    <cellStyle name="Normal 5 4 6 3_OATT calc" xfId="46105" xr:uid="{00000000-0005-0000-0000-0000C2AC0000}"/>
    <cellStyle name="Normal 5 4 6 4" xfId="46106" xr:uid="{00000000-0005-0000-0000-0000C3AC0000}"/>
    <cellStyle name="Normal 5 4 6 4 2" xfId="46107" xr:uid="{00000000-0005-0000-0000-0000C4AC0000}"/>
    <cellStyle name="Normal 5 4 6 4 3" xfId="46108" xr:uid="{00000000-0005-0000-0000-0000C5AC0000}"/>
    <cellStyle name="Normal 5 4 6 4_OATT calc" xfId="46109" xr:uid="{00000000-0005-0000-0000-0000C6AC0000}"/>
    <cellStyle name="Normal 5 4 6 5" xfId="46110" xr:uid="{00000000-0005-0000-0000-0000C7AC0000}"/>
    <cellStyle name="Normal 5 4 6 6" xfId="46111" xr:uid="{00000000-0005-0000-0000-0000C8AC0000}"/>
    <cellStyle name="Normal 5 4 6 7" xfId="46112" xr:uid="{00000000-0005-0000-0000-0000C9AC0000}"/>
    <cellStyle name="Normal 5 4 6 8" xfId="46113" xr:uid="{00000000-0005-0000-0000-0000CAAC0000}"/>
    <cellStyle name="Normal 5 4 6 9" xfId="46114" xr:uid="{00000000-0005-0000-0000-0000CBAC0000}"/>
    <cellStyle name="Normal 5 4 6_OATT calc" xfId="46115" xr:uid="{00000000-0005-0000-0000-0000CCAC0000}"/>
    <cellStyle name="Normal 5 4 7" xfId="5201" xr:uid="{00000000-0005-0000-0000-0000CDAC0000}"/>
    <cellStyle name="Normal 5 4 7 2" xfId="46116" xr:uid="{00000000-0005-0000-0000-0000CEAC0000}"/>
    <cellStyle name="Normal 5 4 7 2 2" xfId="46117" xr:uid="{00000000-0005-0000-0000-0000CFAC0000}"/>
    <cellStyle name="Normal 5 4 7 2 3" xfId="46118" xr:uid="{00000000-0005-0000-0000-0000D0AC0000}"/>
    <cellStyle name="Normal 5 4 7 2_OATT calc" xfId="46119" xr:uid="{00000000-0005-0000-0000-0000D1AC0000}"/>
    <cellStyle name="Normal 5 4 7 3" xfId="46120" xr:uid="{00000000-0005-0000-0000-0000D2AC0000}"/>
    <cellStyle name="Normal 5 4 7 4" xfId="46121" xr:uid="{00000000-0005-0000-0000-0000D3AC0000}"/>
    <cellStyle name="Normal 5 4 7 5" xfId="46122" xr:uid="{00000000-0005-0000-0000-0000D4AC0000}"/>
    <cellStyle name="Normal 5 4 7_OATT calc" xfId="46123" xr:uid="{00000000-0005-0000-0000-0000D5AC0000}"/>
    <cellStyle name="Normal 5 4 8" xfId="46124" xr:uid="{00000000-0005-0000-0000-0000D6AC0000}"/>
    <cellStyle name="Normal 5 4 8 2" xfId="46125" xr:uid="{00000000-0005-0000-0000-0000D7AC0000}"/>
    <cellStyle name="Normal 5 4 8 2 2" xfId="46126" xr:uid="{00000000-0005-0000-0000-0000D8AC0000}"/>
    <cellStyle name="Normal 5 4 8 2 3" xfId="46127" xr:uid="{00000000-0005-0000-0000-0000D9AC0000}"/>
    <cellStyle name="Normal 5 4 8 2_OATT calc" xfId="46128" xr:uid="{00000000-0005-0000-0000-0000DAAC0000}"/>
    <cellStyle name="Normal 5 4 8 3" xfId="46129" xr:uid="{00000000-0005-0000-0000-0000DBAC0000}"/>
    <cellStyle name="Normal 5 4 8 4" xfId="46130" xr:uid="{00000000-0005-0000-0000-0000DCAC0000}"/>
    <cellStyle name="Normal 5 4 8_OATT calc" xfId="46131" xr:uid="{00000000-0005-0000-0000-0000DDAC0000}"/>
    <cellStyle name="Normal 5 4 9" xfId="46132" xr:uid="{00000000-0005-0000-0000-0000DEAC0000}"/>
    <cellStyle name="Normal 5 4 9 2" xfId="46133" xr:uid="{00000000-0005-0000-0000-0000DFAC0000}"/>
    <cellStyle name="Normal 5 4 9 2 2" xfId="46134" xr:uid="{00000000-0005-0000-0000-0000E0AC0000}"/>
    <cellStyle name="Normal 5 4 9 2 3" xfId="46135" xr:uid="{00000000-0005-0000-0000-0000E1AC0000}"/>
    <cellStyle name="Normal 5 4 9 2_OATT calc" xfId="46136" xr:uid="{00000000-0005-0000-0000-0000E2AC0000}"/>
    <cellStyle name="Normal 5 4 9 3" xfId="46137" xr:uid="{00000000-0005-0000-0000-0000E3AC0000}"/>
    <cellStyle name="Normal 5 4 9 4" xfId="46138" xr:uid="{00000000-0005-0000-0000-0000E4AC0000}"/>
    <cellStyle name="Normal 5 4 9_OATT calc" xfId="46139" xr:uid="{00000000-0005-0000-0000-0000E5AC0000}"/>
    <cellStyle name="Normal 5 4_OATT calc" xfId="46140" xr:uid="{00000000-0005-0000-0000-0000E6AC0000}"/>
    <cellStyle name="Normal 5 5" xfId="3047" xr:uid="{00000000-0005-0000-0000-0000E7AC0000}"/>
    <cellStyle name="Normal 5 5 10" xfId="46141" xr:uid="{00000000-0005-0000-0000-0000E8AC0000}"/>
    <cellStyle name="Normal 5 5 11" xfId="46142" xr:uid="{00000000-0005-0000-0000-0000E9AC0000}"/>
    <cellStyle name="Normal 5 5 12" xfId="46143" xr:uid="{00000000-0005-0000-0000-0000EAAC0000}"/>
    <cellStyle name="Normal 5 5 13" xfId="46144" xr:uid="{00000000-0005-0000-0000-0000EBAC0000}"/>
    <cellStyle name="Normal 5 5 14" xfId="46145" xr:uid="{00000000-0005-0000-0000-0000ECAC0000}"/>
    <cellStyle name="Normal 5 5 2" xfId="3191" xr:uid="{00000000-0005-0000-0000-0000EDAC0000}"/>
    <cellStyle name="Normal 5 5 2 10" xfId="46146" xr:uid="{00000000-0005-0000-0000-0000EEAC0000}"/>
    <cellStyle name="Normal 5 5 2 11" xfId="46147" xr:uid="{00000000-0005-0000-0000-0000EFAC0000}"/>
    <cellStyle name="Normal 5 5 2 12" xfId="46148" xr:uid="{00000000-0005-0000-0000-0000F0AC0000}"/>
    <cellStyle name="Normal 5 5 2 2" xfId="3780" xr:uid="{00000000-0005-0000-0000-0000F1AC0000}"/>
    <cellStyle name="Normal 5 5 2 2 10" xfId="46149" xr:uid="{00000000-0005-0000-0000-0000F2AC0000}"/>
    <cellStyle name="Normal 5 5 2 2 11" xfId="46150" xr:uid="{00000000-0005-0000-0000-0000F3AC0000}"/>
    <cellStyle name="Normal 5 5 2 2 2" xfId="4881" xr:uid="{00000000-0005-0000-0000-0000F4AC0000}"/>
    <cellStyle name="Normal 5 5 2 2 2 10" xfId="46151" xr:uid="{00000000-0005-0000-0000-0000F5AC0000}"/>
    <cellStyle name="Normal 5 5 2 2 2 11" xfId="46152" xr:uid="{00000000-0005-0000-0000-0000F6AC0000}"/>
    <cellStyle name="Normal 5 5 2 2 2 2" xfId="46153" xr:uid="{00000000-0005-0000-0000-0000F7AC0000}"/>
    <cellStyle name="Normal 5 5 2 2 2 2 2" xfId="46154" xr:uid="{00000000-0005-0000-0000-0000F8AC0000}"/>
    <cellStyle name="Normal 5 5 2 2 2 2 2 2" xfId="46155" xr:uid="{00000000-0005-0000-0000-0000F9AC0000}"/>
    <cellStyle name="Normal 5 5 2 2 2 2 2 3" xfId="46156" xr:uid="{00000000-0005-0000-0000-0000FAAC0000}"/>
    <cellStyle name="Normal 5 5 2 2 2 2 2_OATT calc" xfId="46157" xr:uid="{00000000-0005-0000-0000-0000FBAC0000}"/>
    <cellStyle name="Normal 5 5 2 2 2 2 3" xfId="46158" xr:uid="{00000000-0005-0000-0000-0000FCAC0000}"/>
    <cellStyle name="Normal 5 5 2 2 2 2 4" xfId="46159" xr:uid="{00000000-0005-0000-0000-0000FDAC0000}"/>
    <cellStyle name="Normal 5 5 2 2 2 2 5" xfId="46160" xr:uid="{00000000-0005-0000-0000-0000FEAC0000}"/>
    <cellStyle name="Normal 5 5 2 2 2 2_OATT calc" xfId="46161" xr:uid="{00000000-0005-0000-0000-0000FFAC0000}"/>
    <cellStyle name="Normal 5 5 2 2 2 3" xfId="46162" xr:uid="{00000000-0005-0000-0000-000000AD0000}"/>
    <cellStyle name="Normal 5 5 2 2 2 3 2" xfId="46163" xr:uid="{00000000-0005-0000-0000-000001AD0000}"/>
    <cellStyle name="Normal 5 5 2 2 2 3 2 2" xfId="46164" xr:uid="{00000000-0005-0000-0000-000002AD0000}"/>
    <cellStyle name="Normal 5 5 2 2 2 3 2 3" xfId="46165" xr:uid="{00000000-0005-0000-0000-000003AD0000}"/>
    <cellStyle name="Normal 5 5 2 2 2 3 2_OATT calc" xfId="46166" xr:uid="{00000000-0005-0000-0000-000004AD0000}"/>
    <cellStyle name="Normal 5 5 2 2 2 3 3" xfId="46167" xr:uid="{00000000-0005-0000-0000-000005AD0000}"/>
    <cellStyle name="Normal 5 5 2 2 2 3 4" xfId="46168" xr:uid="{00000000-0005-0000-0000-000006AD0000}"/>
    <cellStyle name="Normal 5 5 2 2 2 3_OATT calc" xfId="46169" xr:uid="{00000000-0005-0000-0000-000007AD0000}"/>
    <cellStyle name="Normal 5 5 2 2 2 4" xfId="46170" xr:uid="{00000000-0005-0000-0000-000008AD0000}"/>
    <cellStyle name="Normal 5 5 2 2 2 4 2" xfId="46171" xr:uid="{00000000-0005-0000-0000-000009AD0000}"/>
    <cellStyle name="Normal 5 5 2 2 2 4 3" xfId="46172" xr:uid="{00000000-0005-0000-0000-00000AAD0000}"/>
    <cellStyle name="Normal 5 5 2 2 2 4_OATT calc" xfId="46173" xr:uid="{00000000-0005-0000-0000-00000BAD0000}"/>
    <cellStyle name="Normal 5 5 2 2 2 5" xfId="46174" xr:uid="{00000000-0005-0000-0000-00000CAD0000}"/>
    <cellStyle name="Normal 5 5 2 2 2 6" xfId="46175" xr:uid="{00000000-0005-0000-0000-00000DAD0000}"/>
    <cellStyle name="Normal 5 5 2 2 2 7" xfId="46176" xr:uid="{00000000-0005-0000-0000-00000EAD0000}"/>
    <cellStyle name="Normal 5 5 2 2 2 8" xfId="46177" xr:uid="{00000000-0005-0000-0000-00000FAD0000}"/>
    <cellStyle name="Normal 5 5 2 2 2 9" xfId="46178" xr:uid="{00000000-0005-0000-0000-000010AD0000}"/>
    <cellStyle name="Normal 5 5 2 2 2_OATT calc" xfId="46179" xr:uid="{00000000-0005-0000-0000-000011AD0000}"/>
    <cellStyle name="Normal 5 5 2 2 3" xfId="5840" xr:uid="{00000000-0005-0000-0000-000012AD0000}"/>
    <cellStyle name="Normal 5 5 2 2 3 2" xfId="46180" xr:uid="{00000000-0005-0000-0000-000013AD0000}"/>
    <cellStyle name="Normal 5 5 2 2 3 2 2" xfId="46181" xr:uid="{00000000-0005-0000-0000-000014AD0000}"/>
    <cellStyle name="Normal 5 5 2 2 3 2 3" xfId="46182" xr:uid="{00000000-0005-0000-0000-000015AD0000}"/>
    <cellStyle name="Normal 5 5 2 2 3 2_OATT calc" xfId="46183" xr:uid="{00000000-0005-0000-0000-000016AD0000}"/>
    <cellStyle name="Normal 5 5 2 2 3 3" xfId="46184" xr:uid="{00000000-0005-0000-0000-000017AD0000}"/>
    <cellStyle name="Normal 5 5 2 2 3 4" xfId="46185" xr:uid="{00000000-0005-0000-0000-000018AD0000}"/>
    <cellStyle name="Normal 5 5 2 2 3 5" xfId="46186" xr:uid="{00000000-0005-0000-0000-000019AD0000}"/>
    <cellStyle name="Normal 5 5 2 2 3_OATT calc" xfId="46187" xr:uid="{00000000-0005-0000-0000-00001AAD0000}"/>
    <cellStyle name="Normal 5 5 2 2 4" xfId="46188" xr:uid="{00000000-0005-0000-0000-00001BAD0000}"/>
    <cellStyle name="Normal 5 5 2 2 4 2" xfId="46189" xr:uid="{00000000-0005-0000-0000-00001CAD0000}"/>
    <cellStyle name="Normal 5 5 2 2 4 2 2" xfId="46190" xr:uid="{00000000-0005-0000-0000-00001DAD0000}"/>
    <cellStyle name="Normal 5 5 2 2 4 2 3" xfId="46191" xr:uid="{00000000-0005-0000-0000-00001EAD0000}"/>
    <cellStyle name="Normal 5 5 2 2 4 2_OATT calc" xfId="46192" xr:uid="{00000000-0005-0000-0000-00001FAD0000}"/>
    <cellStyle name="Normal 5 5 2 2 4 3" xfId="46193" xr:uid="{00000000-0005-0000-0000-000020AD0000}"/>
    <cellStyle name="Normal 5 5 2 2 4 4" xfId="46194" xr:uid="{00000000-0005-0000-0000-000021AD0000}"/>
    <cellStyle name="Normal 5 5 2 2 4_OATT calc" xfId="46195" xr:uid="{00000000-0005-0000-0000-000022AD0000}"/>
    <cellStyle name="Normal 5 5 2 2 5" xfId="46196" xr:uid="{00000000-0005-0000-0000-000023AD0000}"/>
    <cellStyle name="Normal 5 5 2 2 5 2" xfId="46197" xr:uid="{00000000-0005-0000-0000-000024AD0000}"/>
    <cellStyle name="Normal 5 5 2 2 5 3" xfId="46198" xr:uid="{00000000-0005-0000-0000-000025AD0000}"/>
    <cellStyle name="Normal 5 5 2 2 5_OATT calc" xfId="46199" xr:uid="{00000000-0005-0000-0000-000026AD0000}"/>
    <cellStyle name="Normal 5 5 2 2 6" xfId="46200" xr:uid="{00000000-0005-0000-0000-000027AD0000}"/>
    <cellStyle name="Normal 5 5 2 2 7" xfId="46201" xr:uid="{00000000-0005-0000-0000-000028AD0000}"/>
    <cellStyle name="Normal 5 5 2 2 8" xfId="46202" xr:uid="{00000000-0005-0000-0000-000029AD0000}"/>
    <cellStyle name="Normal 5 5 2 2 9" xfId="46203" xr:uid="{00000000-0005-0000-0000-00002AAD0000}"/>
    <cellStyle name="Normal 5 5 2 2_OATT calc" xfId="46204" xr:uid="{00000000-0005-0000-0000-00002BAD0000}"/>
    <cellStyle name="Normal 5 5 2 3" xfId="4463" xr:uid="{00000000-0005-0000-0000-00002CAD0000}"/>
    <cellStyle name="Normal 5 5 2 3 10" xfId="46205" xr:uid="{00000000-0005-0000-0000-00002DAD0000}"/>
    <cellStyle name="Normal 5 5 2 3 11" xfId="46206" xr:uid="{00000000-0005-0000-0000-00002EAD0000}"/>
    <cellStyle name="Normal 5 5 2 3 2" xfId="46207" xr:uid="{00000000-0005-0000-0000-00002FAD0000}"/>
    <cellStyle name="Normal 5 5 2 3 2 2" xfId="46208" xr:uid="{00000000-0005-0000-0000-000030AD0000}"/>
    <cellStyle name="Normal 5 5 2 3 2 2 2" xfId="46209" xr:uid="{00000000-0005-0000-0000-000031AD0000}"/>
    <cellStyle name="Normal 5 5 2 3 2 2 3" xfId="46210" xr:uid="{00000000-0005-0000-0000-000032AD0000}"/>
    <cellStyle name="Normal 5 5 2 3 2 2_OATT calc" xfId="46211" xr:uid="{00000000-0005-0000-0000-000033AD0000}"/>
    <cellStyle name="Normal 5 5 2 3 2 3" xfId="46212" xr:uid="{00000000-0005-0000-0000-000034AD0000}"/>
    <cellStyle name="Normal 5 5 2 3 2 4" xfId="46213" xr:uid="{00000000-0005-0000-0000-000035AD0000}"/>
    <cellStyle name="Normal 5 5 2 3 2 5" xfId="46214" xr:uid="{00000000-0005-0000-0000-000036AD0000}"/>
    <cellStyle name="Normal 5 5 2 3 2_OATT calc" xfId="46215" xr:uid="{00000000-0005-0000-0000-000037AD0000}"/>
    <cellStyle name="Normal 5 5 2 3 3" xfId="46216" xr:uid="{00000000-0005-0000-0000-000038AD0000}"/>
    <cellStyle name="Normal 5 5 2 3 3 2" xfId="46217" xr:uid="{00000000-0005-0000-0000-000039AD0000}"/>
    <cellStyle name="Normal 5 5 2 3 3 2 2" xfId="46218" xr:uid="{00000000-0005-0000-0000-00003AAD0000}"/>
    <cellStyle name="Normal 5 5 2 3 3 2 3" xfId="46219" xr:uid="{00000000-0005-0000-0000-00003BAD0000}"/>
    <cellStyle name="Normal 5 5 2 3 3 2_OATT calc" xfId="46220" xr:uid="{00000000-0005-0000-0000-00003CAD0000}"/>
    <cellStyle name="Normal 5 5 2 3 3 3" xfId="46221" xr:uid="{00000000-0005-0000-0000-00003DAD0000}"/>
    <cellStyle name="Normal 5 5 2 3 3 4" xfId="46222" xr:uid="{00000000-0005-0000-0000-00003EAD0000}"/>
    <cellStyle name="Normal 5 5 2 3 3_OATT calc" xfId="46223" xr:uid="{00000000-0005-0000-0000-00003FAD0000}"/>
    <cellStyle name="Normal 5 5 2 3 4" xfId="46224" xr:uid="{00000000-0005-0000-0000-000040AD0000}"/>
    <cellStyle name="Normal 5 5 2 3 4 2" xfId="46225" xr:uid="{00000000-0005-0000-0000-000041AD0000}"/>
    <cellStyle name="Normal 5 5 2 3 4 3" xfId="46226" xr:uid="{00000000-0005-0000-0000-000042AD0000}"/>
    <cellStyle name="Normal 5 5 2 3 4_OATT calc" xfId="46227" xr:uid="{00000000-0005-0000-0000-000043AD0000}"/>
    <cellStyle name="Normal 5 5 2 3 5" xfId="46228" xr:uid="{00000000-0005-0000-0000-000044AD0000}"/>
    <cellStyle name="Normal 5 5 2 3 6" xfId="46229" xr:uid="{00000000-0005-0000-0000-000045AD0000}"/>
    <cellStyle name="Normal 5 5 2 3 7" xfId="46230" xr:uid="{00000000-0005-0000-0000-000046AD0000}"/>
    <cellStyle name="Normal 5 5 2 3 8" xfId="46231" xr:uid="{00000000-0005-0000-0000-000047AD0000}"/>
    <cellStyle name="Normal 5 5 2 3 9" xfId="46232" xr:uid="{00000000-0005-0000-0000-000048AD0000}"/>
    <cellStyle name="Normal 5 5 2 3_OATT calc" xfId="46233" xr:uid="{00000000-0005-0000-0000-000049AD0000}"/>
    <cellStyle name="Normal 5 5 2 4" xfId="5363" xr:uid="{00000000-0005-0000-0000-00004AAD0000}"/>
    <cellStyle name="Normal 5 5 2 4 2" xfId="46234" xr:uid="{00000000-0005-0000-0000-00004BAD0000}"/>
    <cellStyle name="Normal 5 5 2 4 2 2" xfId="46235" xr:uid="{00000000-0005-0000-0000-00004CAD0000}"/>
    <cellStyle name="Normal 5 5 2 4 2 3" xfId="46236" xr:uid="{00000000-0005-0000-0000-00004DAD0000}"/>
    <cellStyle name="Normal 5 5 2 4 2_OATT calc" xfId="46237" xr:uid="{00000000-0005-0000-0000-00004EAD0000}"/>
    <cellStyle name="Normal 5 5 2 4 3" xfId="46238" xr:uid="{00000000-0005-0000-0000-00004FAD0000}"/>
    <cellStyle name="Normal 5 5 2 4 4" xfId="46239" xr:uid="{00000000-0005-0000-0000-000050AD0000}"/>
    <cellStyle name="Normal 5 5 2 4 5" xfId="46240" xr:uid="{00000000-0005-0000-0000-000051AD0000}"/>
    <cellStyle name="Normal 5 5 2 4_OATT calc" xfId="46241" xr:uid="{00000000-0005-0000-0000-000052AD0000}"/>
    <cellStyle name="Normal 5 5 2 5" xfId="46242" xr:uid="{00000000-0005-0000-0000-000053AD0000}"/>
    <cellStyle name="Normal 5 5 2 5 2" xfId="46243" xr:uid="{00000000-0005-0000-0000-000054AD0000}"/>
    <cellStyle name="Normal 5 5 2 5 2 2" xfId="46244" xr:uid="{00000000-0005-0000-0000-000055AD0000}"/>
    <cellStyle name="Normal 5 5 2 5 2 3" xfId="46245" xr:uid="{00000000-0005-0000-0000-000056AD0000}"/>
    <cellStyle name="Normal 5 5 2 5 2_OATT calc" xfId="46246" xr:uid="{00000000-0005-0000-0000-000057AD0000}"/>
    <cellStyle name="Normal 5 5 2 5 3" xfId="46247" xr:uid="{00000000-0005-0000-0000-000058AD0000}"/>
    <cellStyle name="Normal 5 5 2 5 4" xfId="46248" xr:uid="{00000000-0005-0000-0000-000059AD0000}"/>
    <cellStyle name="Normal 5 5 2 5_OATT calc" xfId="46249" xr:uid="{00000000-0005-0000-0000-00005AAD0000}"/>
    <cellStyle name="Normal 5 5 2 6" xfId="46250" xr:uid="{00000000-0005-0000-0000-00005BAD0000}"/>
    <cellStyle name="Normal 5 5 2 6 2" xfId="46251" xr:uid="{00000000-0005-0000-0000-00005CAD0000}"/>
    <cellStyle name="Normal 5 5 2 6 3" xfId="46252" xr:uid="{00000000-0005-0000-0000-00005DAD0000}"/>
    <cellStyle name="Normal 5 5 2 6_OATT calc" xfId="46253" xr:uid="{00000000-0005-0000-0000-00005EAD0000}"/>
    <cellStyle name="Normal 5 5 2 7" xfId="46254" xr:uid="{00000000-0005-0000-0000-00005FAD0000}"/>
    <cellStyle name="Normal 5 5 2 8" xfId="46255" xr:uid="{00000000-0005-0000-0000-000060AD0000}"/>
    <cellStyle name="Normal 5 5 2 9" xfId="46256" xr:uid="{00000000-0005-0000-0000-000061AD0000}"/>
    <cellStyle name="Normal 5 5 2_OATT calc" xfId="46257" xr:uid="{00000000-0005-0000-0000-000062AD0000}"/>
    <cellStyle name="Normal 5 5 3" xfId="3325" xr:uid="{00000000-0005-0000-0000-000063AD0000}"/>
    <cellStyle name="Normal 5 5 3 10" xfId="46258" xr:uid="{00000000-0005-0000-0000-000064AD0000}"/>
    <cellStyle name="Normal 5 5 3 11" xfId="46259" xr:uid="{00000000-0005-0000-0000-000065AD0000}"/>
    <cellStyle name="Normal 5 5 3 12" xfId="46260" xr:uid="{00000000-0005-0000-0000-000066AD0000}"/>
    <cellStyle name="Normal 5 5 3 2" xfId="3907" xr:uid="{00000000-0005-0000-0000-000067AD0000}"/>
    <cellStyle name="Normal 5 5 3 2 10" xfId="46261" xr:uid="{00000000-0005-0000-0000-000068AD0000}"/>
    <cellStyle name="Normal 5 5 3 2 11" xfId="46262" xr:uid="{00000000-0005-0000-0000-000069AD0000}"/>
    <cellStyle name="Normal 5 5 3 2 2" xfId="5008" xr:uid="{00000000-0005-0000-0000-00006AAD0000}"/>
    <cellStyle name="Normal 5 5 3 2 2 10" xfId="46263" xr:uid="{00000000-0005-0000-0000-00006BAD0000}"/>
    <cellStyle name="Normal 5 5 3 2 2 11" xfId="46264" xr:uid="{00000000-0005-0000-0000-00006CAD0000}"/>
    <cellStyle name="Normal 5 5 3 2 2 2" xfId="46265" xr:uid="{00000000-0005-0000-0000-00006DAD0000}"/>
    <cellStyle name="Normal 5 5 3 2 2 2 2" xfId="46266" xr:uid="{00000000-0005-0000-0000-00006EAD0000}"/>
    <cellStyle name="Normal 5 5 3 2 2 2 2 2" xfId="46267" xr:uid="{00000000-0005-0000-0000-00006FAD0000}"/>
    <cellStyle name="Normal 5 5 3 2 2 2 2 3" xfId="46268" xr:uid="{00000000-0005-0000-0000-000070AD0000}"/>
    <cellStyle name="Normal 5 5 3 2 2 2 2_OATT calc" xfId="46269" xr:uid="{00000000-0005-0000-0000-000071AD0000}"/>
    <cellStyle name="Normal 5 5 3 2 2 2 3" xfId="46270" xr:uid="{00000000-0005-0000-0000-000072AD0000}"/>
    <cellStyle name="Normal 5 5 3 2 2 2 4" xfId="46271" xr:uid="{00000000-0005-0000-0000-000073AD0000}"/>
    <cellStyle name="Normal 5 5 3 2 2 2 5" xfId="46272" xr:uid="{00000000-0005-0000-0000-000074AD0000}"/>
    <cellStyle name="Normal 5 5 3 2 2 2_OATT calc" xfId="46273" xr:uid="{00000000-0005-0000-0000-000075AD0000}"/>
    <cellStyle name="Normal 5 5 3 2 2 3" xfId="46274" xr:uid="{00000000-0005-0000-0000-000076AD0000}"/>
    <cellStyle name="Normal 5 5 3 2 2 3 2" xfId="46275" xr:uid="{00000000-0005-0000-0000-000077AD0000}"/>
    <cellStyle name="Normal 5 5 3 2 2 3 2 2" xfId="46276" xr:uid="{00000000-0005-0000-0000-000078AD0000}"/>
    <cellStyle name="Normal 5 5 3 2 2 3 2 3" xfId="46277" xr:uid="{00000000-0005-0000-0000-000079AD0000}"/>
    <cellStyle name="Normal 5 5 3 2 2 3 2_OATT calc" xfId="46278" xr:uid="{00000000-0005-0000-0000-00007AAD0000}"/>
    <cellStyle name="Normal 5 5 3 2 2 3 3" xfId="46279" xr:uid="{00000000-0005-0000-0000-00007BAD0000}"/>
    <cellStyle name="Normal 5 5 3 2 2 3 4" xfId="46280" xr:uid="{00000000-0005-0000-0000-00007CAD0000}"/>
    <cellStyle name="Normal 5 5 3 2 2 3_OATT calc" xfId="46281" xr:uid="{00000000-0005-0000-0000-00007DAD0000}"/>
    <cellStyle name="Normal 5 5 3 2 2 4" xfId="46282" xr:uid="{00000000-0005-0000-0000-00007EAD0000}"/>
    <cellStyle name="Normal 5 5 3 2 2 4 2" xfId="46283" xr:uid="{00000000-0005-0000-0000-00007FAD0000}"/>
    <cellStyle name="Normal 5 5 3 2 2 4 3" xfId="46284" xr:uid="{00000000-0005-0000-0000-000080AD0000}"/>
    <cellStyle name="Normal 5 5 3 2 2 4_OATT calc" xfId="46285" xr:uid="{00000000-0005-0000-0000-000081AD0000}"/>
    <cellStyle name="Normal 5 5 3 2 2 5" xfId="46286" xr:uid="{00000000-0005-0000-0000-000082AD0000}"/>
    <cellStyle name="Normal 5 5 3 2 2 6" xfId="46287" xr:uid="{00000000-0005-0000-0000-000083AD0000}"/>
    <cellStyle name="Normal 5 5 3 2 2 7" xfId="46288" xr:uid="{00000000-0005-0000-0000-000084AD0000}"/>
    <cellStyle name="Normal 5 5 3 2 2 8" xfId="46289" xr:uid="{00000000-0005-0000-0000-000085AD0000}"/>
    <cellStyle name="Normal 5 5 3 2 2 9" xfId="46290" xr:uid="{00000000-0005-0000-0000-000086AD0000}"/>
    <cellStyle name="Normal 5 5 3 2 2_OATT calc" xfId="46291" xr:uid="{00000000-0005-0000-0000-000087AD0000}"/>
    <cellStyle name="Normal 5 5 3 2 3" xfId="5963" xr:uid="{00000000-0005-0000-0000-000088AD0000}"/>
    <cellStyle name="Normal 5 5 3 2 3 2" xfId="46292" xr:uid="{00000000-0005-0000-0000-000089AD0000}"/>
    <cellStyle name="Normal 5 5 3 2 3 2 2" xfId="46293" xr:uid="{00000000-0005-0000-0000-00008AAD0000}"/>
    <cellStyle name="Normal 5 5 3 2 3 2 3" xfId="46294" xr:uid="{00000000-0005-0000-0000-00008BAD0000}"/>
    <cellStyle name="Normal 5 5 3 2 3 2_OATT calc" xfId="46295" xr:uid="{00000000-0005-0000-0000-00008CAD0000}"/>
    <cellStyle name="Normal 5 5 3 2 3 3" xfId="46296" xr:uid="{00000000-0005-0000-0000-00008DAD0000}"/>
    <cellStyle name="Normal 5 5 3 2 3 4" xfId="46297" xr:uid="{00000000-0005-0000-0000-00008EAD0000}"/>
    <cellStyle name="Normal 5 5 3 2 3 5" xfId="46298" xr:uid="{00000000-0005-0000-0000-00008FAD0000}"/>
    <cellStyle name="Normal 5 5 3 2 3_OATT calc" xfId="46299" xr:uid="{00000000-0005-0000-0000-000090AD0000}"/>
    <cellStyle name="Normal 5 5 3 2 4" xfId="46300" xr:uid="{00000000-0005-0000-0000-000091AD0000}"/>
    <cellStyle name="Normal 5 5 3 2 4 2" xfId="46301" xr:uid="{00000000-0005-0000-0000-000092AD0000}"/>
    <cellStyle name="Normal 5 5 3 2 4 2 2" xfId="46302" xr:uid="{00000000-0005-0000-0000-000093AD0000}"/>
    <cellStyle name="Normal 5 5 3 2 4 2 3" xfId="46303" xr:uid="{00000000-0005-0000-0000-000094AD0000}"/>
    <cellStyle name="Normal 5 5 3 2 4 2_OATT calc" xfId="46304" xr:uid="{00000000-0005-0000-0000-000095AD0000}"/>
    <cellStyle name="Normal 5 5 3 2 4 3" xfId="46305" xr:uid="{00000000-0005-0000-0000-000096AD0000}"/>
    <cellStyle name="Normal 5 5 3 2 4 4" xfId="46306" xr:uid="{00000000-0005-0000-0000-000097AD0000}"/>
    <cellStyle name="Normal 5 5 3 2 4_OATT calc" xfId="46307" xr:uid="{00000000-0005-0000-0000-000098AD0000}"/>
    <cellStyle name="Normal 5 5 3 2 5" xfId="46308" xr:uid="{00000000-0005-0000-0000-000099AD0000}"/>
    <cellStyle name="Normal 5 5 3 2 5 2" xfId="46309" xr:uid="{00000000-0005-0000-0000-00009AAD0000}"/>
    <cellStyle name="Normal 5 5 3 2 5 3" xfId="46310" xr:uid="{00000000-0005-0000-0000-00009BAD0000}"/>
    <cellStyle name="Normal 5 5 3 2 5_OATT calc" xfId="46311" xr:uid="{00000000-0005-0000-0000-00009CAD0000}"/>
    <cellStyle name="Normal 5 5 3 2 6" xfId="46312" xr:uid="{00000000-0005-0000-0000-00009DAD0000}"/>
    <cellStyle name="Normal 5 5 3 2 7" xfId="46313" xr:uid="{00000000-0005-0000-0000-00009EAD0000}"/>
    <cellStyle name="Normal 5 5 3 2 8" xfId="46314" xr:uid="{00000000-0005-0000-0000-00009FAD0000}"/>
    <cellStyle name="Normal 5 5 3 2 9" xfId="46315" xr:uid="{00000000-0005-0000-0000-0000A0AD0000}"/>
    <cellStyle name="Normal 5 5 3 2_OATT calc" xfId="46316" xr:uid="{00000000-0005-0000-0000-0000A1AD0000}"/>
    <cellStyle name="Normal 5 5 3 3" xfId="4590" xr:uid="{00000000-0005-0000-0000-0000A2AD0000}"/>
    <cellStyle name="Normal 5 5 3 3 10" xfId="46317" xr:uid="{00000000-0005-0000-0000-0000A3AD0000}"/>
    <cellStyle name="Normal 5 5 3 3 11" xfId="46318" xr:uid="{00000000-0005-0000-0000-0000A4AD0000}"/>
    <cellStyle name="Normal 5 5 3 3 2" xfId="46319" xr:uid="{00000000-0005-0000-0000-0000A5AD0000}"/>
    <cellStyle name="Normal 5 5 3 3 2 2" xfId="46320" xr:uid="{00000000-0005-0000-0000-0000A6AD0000}"/>
    <cellStyle name="Normal 5 5 3 3 2 2 2" xfId="46321" xr:uid="{00000000-0005-0000-0000-0000A7AD0000}"/>
    <cellStyle name="Normal 5 5 3 3 2 2 3" xfId="46322" xr:uid="{00000000-0005-0000-0000-0000A8AD0000}"/>
    <cellStyle name="Normal 5 5 3 3 2 2_OATT calc" xfId="46323" xr:uid="{00000000-0005-0000-0000-0000A9AD0000}"/>
    <cellStyle name="Normal 5 5 3 3 2 3" xfId="46324" xr:uid="{00000000-0005-0000-0000-0000AAAD0000}"/>
    <cellStyle name="Normal 5 5 3 3 2 4" xfId="46325" xr:uid="{00000000-0005-0000-0000-0000ABAD0000}"/>
    <cellStyle name="Normal 5 5 3 3 2 5" xfId="46326" xr:uid="{00000000-0005-0000-0000-0000ACAD0000}"/>
    <cellStyle name="Normal 5 5 3 3 2_OATT calc" xfId="46327" xr:uid="{00000000-0005-0000-0000-0000ADAD0000}"/>
    <cellStyle name="Normal 5 5 3 3 3" xfId="46328" xr:uid="{00000000-0005-0000-0000-0000AEAD0000}"/>
    <cellStyle name="Normal 5 5 3 3 3 2" xfId="46329" xr:uid="{00000000-0005-0000-0000-0000AFAD0000}"/>
    <cellStyle name="Normal 5 5 3 3 3 2 2" xfId="46330" xr:uid="{00000000-0005-0000-0000-0000B0AD0000}"/>
    <cellStyle name="Normal 5 5 3 3 3 2 3" xfId="46331" xr:uid="{00000000-0005-0000-0000-0000B1AD0000}"/>
    <cellStyle name="Normal 5 5 3 3 3 2_OATT calc" xfId="46332" xr:uid="{00000000-0005-0000-0000-0000B2AD0000}"/>
    <cellStyle name="Normal 5 5 3 3 3 3" xfId="46333" xr:uid="{00000000-0005-0000-0000-0000B3AD0000}"/>
    <cellStyle name="Normal 5 5 3 3 3 4" xfId="46334" xr:uid="{00000000-0005-0000-0000-0000B4AD0000}"/>
    <cellStyle name="Normal 5 5 3 3 3_OATT calc" xfId="46335" xr:uid="{00000000-0005-0000-0000-0000B5AD0000}"/>
    <cellStyle name="Normal 5 5 3 3 4" xfId="46336" xr:uid="{00000000-0005-0000-0000-0000B6AD0000}"/>
    <cellStyle name="Normal 5 5 3 3 4 2" xfId="46337" xr:uid="{00000000-0005-0000-0000-0000B7AD0000}"/>
    <cellStyle name="Normal 5 5 3 3 4 3" xfId="46338" xr:uid="{00000000-0005-0000-0000-0000B8AD0000}"/>
    <cellStyle name="Normal 5 5 3 3 4_OATT calc" xfId="46339" xr:uid="{00000000-0005-0000-0000-0000B9AD0000}"/>
    <cellStyle name="Normal 5 5 3 3 5" xfId="46340" xr:uid="{00000000-0005-0000-0000-0000BAAD0000}"/>
    <cellStyle name="Normal 5 5 3 3 6" xfId="46341" xr:uid="{00000000-0005-0000-0000-0000BBAD0000}"/>
    <cellStyle name="Normal 5 5 3 3 7" xfId="46342" xr:uid="{00000000-0005-0000-0000-0000BCAD0000}"/>
    <cellStyle name="Normal 5 5 3 3 8" xfId="46343" xr:uid="{00000000-0005-0000-0000-0000BDAD0000}"/>
    <cellStyle name="Normal 5 5 3 3 9" xfId="46344" xr:uid="{00000000-0005-0000-0000-0000BEAD0000}"/>
    <cellStyle name="Normal 5 5 3 3_OATT calc" xfId="46345" xr:uid="{00000000-0005-0000-0000-0000BFAD0000}"/>
    <cellStyle name="Normal 5 5 3 4" xfId="5490" xr:uid="{00000000-0005-0000-0000-0000C0AD0000}"/>
    <cellStyle name="Normal 5 5 3 4 2" xfId="46346" xr:uid="{00000000-0005-0000-0000-0000C1AD0000}"/>
    <cellStyle name="Normal 5 5 3 4 2 2" xfId="46347" xr:uid="{00000000-0005-0000-0000-0000C2AD0000}"/>
    <cellStyle name="Normal 5 5 3 4 2 3" xfId="46348" xr:uid="{00000000-0005-0000-0000-0000C3AD0000}"/>
    <cellStyle name="Normal 5 5 3 4 2_OATT calc" xfId="46349" xr:uid="{00000000-0005-0000-0000-0000C4AD0000}"/>
    <cellStyle name="Normal 5 5 3 4 3" xfId="46350" xr:uid="{00000000-0005-0000-0000-0000C5AD0000}"/>
    <cellStyle name="Normal 5 5 3 4 4" xfId="46351" xr:uid="{00000000-0005-0000-0000-0000C6AD0000}"/>
    <cellStyle name="Normal 5 5 3 4 5" xfId="46352" xr:uid="{00000000-0005-0000-0000-0000C7AD0000}"/>
    <cellStyle name="Normal 5 5 3 4_OATT calc" xfId="46353" xr:uid="{00000000-0005-0000-0000-0000C8AD0000}"/>
    <cellStyle name="Normal 5 5 3 5" xfId="46354" xr:uid="{00000000-0005-0000-0000-0000C9AD0000}"/>
    <cellStyle name="Normal 5 5 3 5 2" xfId="46355" xr:uid="{00000000-0005-0000-0000-0000CAAD0000}"/>
    <cellStyle name="Normal 5 5 3 5 2 2" xfId="46356" xr:uid="{00000000-0005-0000-0000-0000CBAD0000}"/>
    <cellStyle name="Normal 5 5 3 5 2 3" xfId="46357" xr:uid="{00000000-0005-0000-0000-0000CCAD0000}"/>
    <cellStyle name="Normal 5 5 3 5 2_OATT calc" xfId="46358" xr:uid="{00000000-0005-0000-0000-0000CDAD0000}"/>
    <cellStyle name="Normal 5 5 3 5 3" xfId="46359" xr:uid="{00000000-0005-0000-0000-0000CEAD0000}"/>
    <cellStyle name="Normal 5 5 3 5 4" xfId="46360" xr:uid="{00000000-0005-0000-0000-0000CFAD0000}"/>
    <cellStyle name="Normal 5 5 3 5_OATT calc" xfId="46361" xr:uid="{00000000-0005-0000-0000-0000D0AD0000}"/>
    <cellStyle name="Normal 5 5 3 6" xfId="46362" xr:uid="{00000000-0005-0000-0000-0000D1AD0000}"/>
    <cellStyle name="Normal 5 5 3 6 2" xfId="46363" xr:uid="{00000000-0005-0000-0000-0000D2AD0000}"/>
    <cellStyle name="Normal 5 5 3 6 3" xfId="46364" xr:uid="{00000000-0005-0000-0000-0000D3AD0000}"/>
    <cellStyle name="Normal 5 5 3 6_OATT calc" xfId="46365" xr:uid="{00000000-0005-0000-0000-0000D4AD0000}"/>
    <cellStyle name="Normal 5 5 3 7" xfId="46366" xr:uid="{00000000-0005-0000-0000-0000D5AD0000}"/>
    <cellStyle name="Normal 5 5 3 8" xfId="46367" xr:uid="{00000000-0005-0000-0000-0000D6AD0000}"/>
    <cellStyle name="Normal 5 5 3 9" xfId="46368" xr:uid="{00000000-0005-0000-0000-0000D7AD0000}"/>
    <cellStyle name="Normal 5 5 3_OATT calc" xfId="46369" xr:uid="{00000000-0005-0000-0000-0000D8AD0000}"/>
    <cellStyle name="Normal 5 5 4" xfId="3637" xr:uid="{00000000-0005-0000-0000-0000D9AD0000}"/>
    <cellStyle name="Normal 5 5 4 10" xfId="46370" xr:uid="{00000000-0005-0000-0000-0000DAAD0000}"/>
    <cellStyle name="Normal 5 5 4 11" xfId="46371" xr:uid="{00000000-0005-0000-0000-0000DBAD0000}"/>
    <cellStyle name="Normal 5 5 4 2" xfId="4738" xr:uid="{00000000-0005-0000-0000-0000DCAD0000}"/>
    <cellStyle name="Normal 5 5 4 2 10" xfId="46372" xr:uid="{00000000-0005-0000-0000-0000DDAD0000}"/>
    <cellStyle name="Normal 5 5 4 2 11" xfId="46373" xr:uid="{00000000-0005-0000-0000-0000DEAD0000}"/>
    <cellStyle name="Normal 5 5 4 2 2" xfId="46374" xr:uid="{00000000-0005-0000-0000-0000DFAD0000}"/>
    <cellStyle name="Normal 5 5 4 2 2 2" xfId="46375" xr:uid="{00000000-0005-0000-0000-0000E0AD0000}"/>
    <cellStyle name="Normal 5 5 4 2 2 2 2" xfId="46376" xr:uid="{00000000-0005-0000-0000-0000E1AD0000}"/>
    <cellStyle name="Normal 5 5 4 2 2 2 3" xfId="46377" xr:uid="{00000000-0005-0000-0000-0000E2AD0000}"/>
    <cellStyle name="Normal 5 5 4 2 2 2_OATT calc" xfId="46378" xr:uid="{00000000-0005-0000-0000-0000E3AD0000}"/>
    <cellStyle name="Normal 5 5 4 2 2 3" xfId="46379" xr:uid="{00000000-0005-0000-0000-0000E4AD0000}"/>
    <cellStyle name="Normal 5 5 4 2 2 4" xfId="46380" xr:uid="{00000000-0005-0000-0000-0000E5AD0000}"/>
    <cellStyle name="Normal 5 5 4 2 2 5" xfId="46381" xr:uid="{00000000-0005-0000-0000-0000E6AD0000}"/>
    <cellStyle name="Normal 5 5 4 2 2_OATT calc" xfId="46382" xr:uid="{00000000-0005-0000-0000-0000E7AD0000}"/>
    <cellStyle name="Normal 5 5 4 2 3" xfId="46383" xr:uid="{00000000-0005-0000-0000-0000E8AD0000}"/>
    <cellStyle name="Normal 5 5 4 2 3 2" xfId="46384" xr:uid="{00000000-0005-0000-0000-0000E9AD0000}"/>
    <cellStyle name="Normal 5 5 4 2 3 2 2" xfId="46385" xr:uid="{00000000-0005-0000-0000-0000EAAD0000}"/>
    <cellStyle name="Normal 5 5 4 2 3 2 3" xfId="46386" xr:uid="{00000000-0005-0000-0000-0000EBAD0000}"/>
    <cellStyle name="Normal 5 5 4 2 3 2_OATT calc" xfId="46387" xr:uid="{00000000-0005-0000-0000-0000ECAD0000}"/>
    <cellStyle name="Normal 5 5 4 2 3 3" xfId="46388" xr:uid="{00000000-0005-0000-0000-0000EDAD0000}"/>
    <cellStyle name="Normal 5 5 4 2 3 4" xfId="46389" xr:uid="{00000000-0005-0000-0000-0000EEAD0000}"/>
    <cellStyle name="Normal 5 5 4 2 3_OATT calc" xfId="46390" xr:uid="{00000000-0005-0000-0000-0000EFAD0000}"/>
    <cellStyle name="Normal 5 5 4 2 4" xfId="46391" xr:uid="{00000000-0005-0000-0000-0000F0AD0000}"/>
    <cellStyle name="Normal 5 5 4 2 4 2" xfId="46392" xr:uid="{00000000-0005-0000-0000-0000F1AD0000}"/>
    <cellStyle name="Normal 5 5 4 2 4 3" xfId="46393" xr:uid="{00000000-0005-0000-0000-0000F2AD0000}"/>
    <cellStyle name="Normal 5 5 4 2 4_OATT calc" xfId="46394" xr:uid="{00000000-0005-0000-0000-0000F3AD0000}"/>
    <cellStyle name="Normal 5 5 4 2 5" xfId="46395" xr:uid="{00000000-0005-0000-0000-0000F4AD0000}"/>
    <cellStyle name="Normal 5 5 4 2 6" xfId="46396" xr:uid="{00000000-0005-0000-0000-0000F5AD0000}"/>
    <cellStyle name="Normal 5 5 4 2 7" xfId="46397" xr:uid="{00000000-0005-0000-0000-0000F6AD0000}"/>
    <cellStyle name="Normal 5 5 4 2 8" xfId="46398" xr:uid="{00000000-0005-0000-0000-0000F7AD0000}"/>
    <cellStyle name="Normal 5 5 4 2 9" xfId="46399" xr:uid="{00000000-0005-0000-0000-0000F8AD0000}"/>
    <cellStyle name="Normal 5 5 4 2_OATT calc" xfId="46400" xr:uid="{00000000-0005-0000-0000-0000F9AD0000}"/>
    <cellStyle name="Normal 5 5 4 3" xfId="5699" xr:uid="{00000000-0005-0000-0000-0000FAAD0000}"/>
    <cellStyle name="Normal 5 5 4 3 2" xfId="46401" xr:uid="{00000000-0005-0000-0000-0000FBAD0000}"/>
    <cellStyle name="Normal 5 5 4 3 2 2" xfId="46402" xr:uid="{00000000-0005-0000-0000-0000FCAD0000}"/>
    <cellStyle name="Normal 5 5 4 3 2 3" xfId="46403" xr:uid="{00000000-0005-0000-0000-0000FDAD0000}"/>
    <cellStyle name="Normal 5 5 4 3 2_OATT calc" xfId="46404" xr:uid="{00000000-0005-0000-0000-0000FEAD0000}"/>
    <cellStyle name="Normal 5 5 4 3 3" xfId="46405" xr:uid="{00000000-0005-0000-0000-0000FFAD0000}"/>
    <cellStyle name="Normal 5 5 4 3 4" xfId="46406" xr:uid="{00000000-0005-0000-0000-000000AE0000}"/>
    <cellStyle name="Normal 5 5 4 3 5" xfId="46407" xr:uid="{00000000-0005-0000-0000-000001AE0000}"/>
    <cellStyle name="Normal 5 5 4 3_OATT calc" xfId="46408" xr:uid="{00000000-0005-0000-0000-000002AE0000}"/>
    <cellStyle name="Normal 5 5 4 4" xfId="46409" xr:uid="{00000000-0005-0000-0000-000003AE0000}"/>
    <cellStyle name="Normal 5 5 4 4 2" xfId="46410" xr:uid="{00000000-0005-0000-0000-000004AE0000}"/>
    <cellStyle name="Normal 5 5 4 4 2 2" xfId="46411" xr:uid="{00000000-0005-0000-0000-000005AE0000}"/>
    <cellStyle name="Normal 5 5 4 4 2 3" xfId="46412" xr:uid="{00000000-0005-0000-0000-000006AE0000}"/>
    <cellStyle name="Normal 5 5 4 4 2_OATT calc" xfId="46413" xr:uid="{00000000-0005-0000-0000-000007AE0000}"/>
    <cellStyle name="Normal 5 5 4 4 3" xfId="46414" xr:uid="{00000000-0005-0000-0000-000008AE0000}"/>
    <cellStyle name="Normal 5 5 4 4 4" xfId="46415" xr:uid="{00000000-0005-0000-0000-000009AE0000}"/>
    <cellStyle name="Normal 5 5 4 4_OATT calc" xfId="46416" xr:uid="{00000000-0005-0000-0000-00000AAE0000}"/>
    <cellStyle name="Normal 5 5 4 5" xfId="46417" xr:uid="{00000000-0005-0000-0000-00000BAE0000}"/>
    <cellStyle name="Normal 5 5 4 5 2" xfId="46418" xr:uid="{00000000-0005-0000-0000-00000CAE0000}"/>
    <cellStyle name="Normal 5 5 4 5 3" xfId="46419" xr:uid="{00000000-0005-0000-0000-00000DAE0000}"/>
    <cellStyle name="Normal 5 5 4 5_OATT calc" xfId="46420" xr:uid="{00000000-0005-0000-0000-00000EAE0000}"/>
    <cellStyle name="Normal 5 5 4 6" xfId="46421" xr:uid="{00000000-0005-0000-0000-00000FAE0000}"/>
    <cellStyle name="Normal 5 5 4 7" xfId="46422" xr:uid="{00000000-0005-0000-0000-000010AE0000}"/>
    <cellStyle name="Normal 5 5 4 8" xfId="46423" xr:uid="{00000000-0005-0000-0000-000011AE0000}"/>
    <cellStyle name="Normal 5 5 4 9" xfId="46424" xr:uid="{00000000-0005-0000-0000-000012AE0000}"/>
    <cellStyle name="Normal 5 5 4_OATT calc" xfId="46425" xr:uid="{00000000-0005-0000-0000-000013AE0000}"/>
    <cellStyle name="Normal 5 5 5" xfId="4320" xr:uid="{00000000-0005-0000-0000-000014AE0000}"/>
    <cellStyle name="Normal 5 5 5 10" xfId="46426" xr:uid="{00000000-0005-0000-0000-000015AE0000}"/>
    <cellStyle name="Normal 5 5 5 11" xfId="46427" xr:uid="{00000000-0005-0000-0000-000016AE0000}"/>
    <cellStyle name="Normal 5 5 5 2" xfId="46428" xr:uid="{00000000-0005-0000-0000-000017AE0000}"/>
    <cellStyle name="Normal 5 5 5 2 2" xfId="46429" xr:uid="{00000000-0005-0000-0000-000018AE0000}"/>
    <cellStyle name="Normal 5 5 5 2 2 2" xfId="46430" xr:uid="{00000000-0005-0000-0000-000019AE0000}"/>
    <cellStyle name="Normal 5 5 5 2 2 3" xfId="46431" xr:uid="{00000000-0005-0000-0000-00001AAE0000}"/>
    <cellStyle name="Normal 5 5 5 2 2_OATT calc" xfId="46432" xr:uid="{00000000-0005-0000-0000-00001BAE0000}"/>
    <cellStyle name="Normal 5 5 5 2 3" xfId="46433" xr:uid="{00000000-0005-0000-0000-00001CAE0000}"/>
    <cellStyle name="Normal 5 5 5 2 4" xfId="46434" xr:uid="{00000000-0005-0000-0000-00001DAE0000}"/>
    <cellStyle name="Normal 5 5 5 2 5" xfId="46435" xr:uid="{00000000-0005-0000-0000-00001EAE0000}"/>
    <cellStyle name="Normal 5 5 5 2_OATT calc" xfId="46436" xr:uid="{00000000-0005-0000-0000-00001FAE0000}"/>
    <cellStyle name="Normal 5 5 5 3" xfId="46437" xr:uid="{00000000-0005-0000-0000-000020AE0000}"/>
    <cellStyle name="Normal 5 5 5 3 2" xfId="46438" xr:uid="{00000000-0005-0000-0000-000021AE0000}"/>
    <cellStyle name="Normal 5 5 5 3 2 2" xfId="46439" xr:uid="{00000000-0005-0000-0000-000022AE0000}"/>
    <cellStyle name="Normal 5 5 5 3 2 3" xfId="46440" xr:uid="{00000000-0005-0000-0000-000023AE0000}"/>
    <cellStyle name="Normal 5 5 5 3 2_OATT calc" xfId="46441" xr:uid="{00000000-0005-0000-0000-000024AE0000}"/>
    <cellStyle name="Normal 5 5 5 3 3" xfId="46442" xr:uid="{00000000-0005-0000-0000-000025AE0000}"/>
    <cellStyle name="Normal 5 5 5 3 4" xfId="46443" xr:uid="{00000000-0005-0000-0000-000026AE0000}"/>
    <cellStyle name="Normal 5 5 5 3_OATT calc" xfId="46444" xr:uid="{00000000-0005-0000-0000-000027AE0000}"/>
    <cellStyle name="Normal 5 5 5 4" xfId="46445" xr:uid="{00000000-0005-0000-0000-000028AE0000}"/>
    <cellStyle name="Normal 5 5 5 4 2" xfId="46446" xr:uid="{00000000-0005-0000-0000-000029AE0000}"/>
    <cellStyle name="Normal 5 5 5 4 3" xfId="46447" xr:uid="{00000000-0005-0000-0000-00002AAE0000}"/>
    <cellStyle name="Normal 5 5 5 4_OATT calc" xfId="46448" xr:uid="{00000000-0005-0000-0000-00002BAE0000}"/>
    <cellStyle name="Normal 5 5 5 5" xfId="46449" xr:uid="{00000000-0005-0000-0000-00002CAE0000}"/>
    <cellStyle name="Normal 5 5 5 6" xfId="46450" xr:uid="{00000000-0005-0000-0000-00002DAE0000}"/>
    <cellStyle name="Normal 5 5 5 7" xfId="46451" xr:uid="{00000000-0005-0000-0000-00002EAE0000}"/>
    <cellStyle name="Normal 5 5 5 8" xfId="46452" xr:uid="{00000000-0005-0000-0000-00002FAE0000}"/>
    <cellStyle name="Normal 5 5 5 9" xfId="46453" xr:uid="{00000000-0005-0000-0000-000030AE0000}"/>
    <cellStyle name="Normal 5 5 5_OATT calc" xfId="46454" xr:uid="{00000000-0005-0000-0000-000031AE0000}"/>
    <cellStyle name="Normal 5 5 6" xfId="5220" xr:uid="{00000000-0005-0000-0000-000032AE0000}"/>
    <cellStyle name="Normal 5 5 6 2" xfId="46455" xr:uid="{00000000-0005-0000-0000-000033AE0000}"/>
    <cellStyle name="Normal 5 5 6 2 2" xfId="46456" xr:uid="{00000000-0005-0000-0000-000034AE0000}"/>
    <cellStyle name="Normal 5 5 6 2 3" xfId="46457" xr:uid="{00000000-0005-0000-0000-000035AE0000}"/>
    <cellStyle name="Normal 5 5 6 2_OATT calc" xfId="46458" xr:uid="{00000000-0005-0000-0000-000036AE0000}"/>
    <cellStyle name="Normal 5 5 6 3" xfId="46459" xr:uid="{00000000-0005-0000-0000-000037AE0000}"/>
    <cellStyle name="Normal 5 5 6 4" xfId="46460" xr:uid="{00000000-0005-0000-0000-000038AE0000}"/>
    <cellStyle name="Normal 5 5 6 5" xfId="46461" xr:uid="{00000000-0005-0000-0000-000039AE0000}"/>
    <cellStyle name="Normal 5 5 6_OATT calc" xfId="46462" xr:uid="{00000000-0005-0000-0000-00003AAE0000}"/>
    <cellStyle name="Normal 5 5 7" xfId="46463" xr:uid="{00000000-0005-0000-0000-00003BAE0000}"/>
    <cellStyle name="Normal 5 5 7 2" xfId="46464" xr:uid="{00000000-0005-0000-0000-00003CAE0000}"/>
    <cellStyle name="Normal 5 5 7 2 2" xfId="46465" xr:uid="{00000000-0005-0000-0000-00003DAE0000}"/>
    <cellStyle name="Normal 5 5 7 2 3" xfId="46466" xr:uid="{00000000-0005-0000-0000-00003EAE0000}"/>
    <cellStyle name="Normal 5 5 7 2_OATT calc" xfId="46467" xr:uid="{00000000-0005-0000-0000-00003FAE0000}"/>
    <cellStyle name="Normal 5 5 7 3" xfId="46468" xr:uid="{00000000-0005-0000-0000-000040AE0000}"/>
    <cellStyle name="Normal 5 5 7 4" xfId="46469" xr:uid="{00000000-0005-0000-0000-000041AE0000}"/>
    <cellStyle name="Normal 5 5 7_OATT calc" xfId="46470" xr:uid="{00000000-0005-0000-0000-000042AE0000}"/>
    <cellStyle name="Normal 5 5 8" xfId="46471" xr:uid="{00000000-0005-0000-0000-000043AE0000}"/>
    <cellStyle name="Normal 5 5 8 2" xfId="46472" xr:uid="{00000000-0005-0000-0000-000044AE0000}"/>
    <cellStyle name="Normal 5 5 8 3" xfId="46473" xr:uid="{00000000-0005-0000-0000-000045AE0000}"/>
    <cellStyle name="Normal 5 5 8_OATT calc" xfId="46474" xr:uid="{00000000-0005-0000-0000-000046AE0000}"/>
    <cellStyle name="Normal 5 5 9" xfId="46475" xr:uid="{00000000-0005-0000-0000-000047AE0000}"/>
    <cellStyle name="Normal 5 5_OATT calc" xfId="46476" xr:uid="{00000000-0005-0000-0000-000048AE0000}"/>
    <cellStyle name="Normal 5 6" xfId="3102" xr:uid="{00000000-0005-0000-0000-000049AE0000}"/>
    <cellStyle name="Normal 5 6 10" xfId="46477" xr:uid="{00000000-0005-0000-0000-00004AAE0000}"/>
    <cellStyle name="Normal 5 6 11" xfId="46478" xr:uid="{00000000-0005-0000-0000-00004BAE0000}"/>
    <cellStyle name="Normal 5 6 12" xfId="46479" xr:uid="{00000000-0005-0000-0000-00004CAE0000}"/>
    <cellStyle name="Normal 5 6 2" xfId="3686" xr:uid="{00000000-0005-0000-0000-00004DAE0000}"/>
    <cellStyle name="Normal 5 6 2 10" xfId="46480" xr:uid="{00000000-0005-0000-0000-00004EAE0000}"/>
    <cellStyle name="Normal 5 6 2 11" xfId="46481" xr:uid="{00000000-0005-0000-0000-00004FAE0000}"/>
    <cellStyle name="Normal 5 6 2 2" xfId="4786" xr:uid="{00000000-0005-0000-0000-000050AE0000}"/>
    <cellStyle name="Normal 5 6 2 2 10" xfId="46482" xr:uid="{00000000-0005-0000-0000-000051AE0000}"/>
    <cellStyle name="Normal 5 6 2 2 11" xfId="46483" xr:uid="{00000000-0005-0000-0000-000052AE0000}"/>
    <cellStyle name="Normal 5 6 2 2 2" xfId="46484" xr:uid="{00000000-0005-0000-0000-000053AE0000}"/>
    <cellStyle name="Normal 5 6 2 2 2 2" xfId="46485" xr:uid="{00000000-0005-0000-0000-000054AE0000}"/>
    <cellStyle name="Normal 5 6 2 2 2 2 2" xfId="46486" xr:uid="{00000000-0005-0000-0000-000055AE0000}"/>
    <cellStyle name="Normal 5 6 2 2 2 2 3" xfId="46487" xr:uid="{00000000-0005-0000-0000-000056AE0000}"/>
    <cellStyle name="Normal 5 6 2 2 2 2_OATT calc" xfId="46488" xr:uid="{00000000-0005-0000-0000-000057AE0000}"/>
    <cellStyle name="Normal 5 6 2 2 2 3" xfId="46489" xr:uid="{00000000-0005-0000-0000-000058AE0000}"/>
    <cellStyle name="Normal 5 6 2 2 2 4" xfId="46490" xr:uid="{00000000-0005-0000-0000-000059AE0000}"/>
    <cellStyle name="Normal 5 6 2 2 2 5" xfId="46491" xr:uid="{00000000-0005-0000-0000-00005AAE0000}"/>
    <cellStyle name="Normal 5 6 2 2 2_OATT calc" xfId="46492" xr:uid="{00000000-0005-0000-0000-00005BAE0000}"/>
    <cellStyle name="Normal 5 6 2 2 3" xfId="46493" xr:uid="{00000000-0005-0000-0000-00005CAE0000}"/>
    <cellStyle name="Normal 5 6 2 2 3 2" xfId="46494" xr:uid="{00000000-0005-0000-0000-00005DAE0000}"/>
    <cellStyle name="Normal 5 6 2 2 3 2 2" xfId="46495" xr:uid="{00000000-0005-0000-0000-00005EAE0000}"/>
    <cellStyle name="Normal 5 6 2 2 3 2 3" xfId="46496" xr:uid="{00000000-0005-0000-0000-00005FAE0000}"/>
    <cellStyle name="Normal 5 6 2 2 3 2_OATT calc" xfId="46497" xr:uid="{00000000-0005-0000-0000-000060AE0000}"/>
    <cellStyle name="Normal 5 6 2 2 3 3" xfId="46498" xr:uid="{00000000-0005-0000-0000-000061AE0000}"/>
    <cellStyle name="Normal 5 6 2 2 3 4" xfId="46499" xr:uid="{00000000-0005-0000-0000-000062AE0000}"/>
    <cellStyle name="Normal 5 6 2 2 3_OATT calc" xfId="46500" xr:uid="{00000000-0005-0000-0000-000063AE0000}"/>
    <cellStyle name="Normal 5 6 2 2 4" xfId="46501" xr:uid="{00000000-0005-0000-0000-000064AE0000}"/>
    <cellStyle name="Normal 5 6 2 2 4 2" xfId="46502" xr:uid="{00000000-0005-0000-0000-000065AE0000}"/>
    <cellStyle name="Normal 5 6 2 2 4 3" xfId="46503" xr:uid="{00000000-0005-0000-0000-000066AE0000}"/>
    <cellStyle name="Normal 5 6 2 2 4_OATT calc" xfId="46504" xr:uid="{00000000-0005-0000-0000-000067AE0000}"/>
    <cellStyle name="Normal 5 6 2 2 5" xfId="46505" xr:uid="{00000000-0005-0000-0000-000068AE0000}"/>
    <cellStyle name="Normal 5 6 2 2 6" xfId="46506" xr:uid="{00000000-0005-0000-0000-000069AE0000}"/>
    <cellStyle name="Normal 5 6 2 2 7" xfId="46507" xr:uid="{00000000-0005-0000-0000-00006AAE0000}"/>
    <cellStyle name="Normal 5 6 2 2 8" xfId="46508" xr:uid="{00000000-0005-0000-0000-00006BAE0000}"/>
    <cellStyle name="Normal 5 6 2 2 9" xfId="46509" xr:uid="{00000000-0005-0000-0000-00006CAE0000}"/>
    <cellStyle name="Normal 5 6 2 2_OATT calc" xfId="46510" xr:uid="{00000000-0005-0000-0000-00006DAE0000}"/>
    <cellStyle name="Normal 5 6 2 3" xfId="5746" xr:uid="{00000000-0005-0000-0000-00006EAE0000}"/>
    <cellStyle name="Normal 5 6 2 3 2" xfId="46511" xr:uid="{00000000-0005-0000-0000-00006FAE0000}"/>
    <cellStyle name="Normal 5 6 2 3 2 2" xfId="46512" xr:uid="{00000000-0005-0000-0000-000070AE0000}"/>
    <cellStyle name="Normal 5 6 2 3 2 3" xfId="46513" xr:uid="{00000000-0005-0000-0000-000071AE0000}"/>
    <cellStyle name="Normal 5 6 2 3 2_OATT calc" xfId="46514" xr:uid="{00000000-0005-0000-0000-000072AE0000}"/>
    <cellStyle name="Normal 5 6 2 3 3" xfId="46515" xr:uid="{00000000-0005-0000-0000-000073AE0000}"/>
    <cellStyle name="Normal 5 6 2 3 4" xfId="46516" xr:uid="{00000000-0005-0000-0000-000074AE0000}"/>
    <cellStyle name="Normal 5 6 2 3 5" xfId="46517" xr:uid="{00000000-0005-0000-0000-000075AE0000}"/>
    <cellStyle name="Normal 5 6 2 3_OATT calc" xfId="46518" xr:uid="{00000000-0005-0000-0000-000076AE0000}"/>
    <cellStyle name="Normal 5 6 2 4" xfId="46519" xr:uid="{00000000-0005-0000-0000-000077AE0000}"/>
    <cellStyle name="Normal 5 6 2 4 2" xfId="46520" xr:uid="{00000000-0005-0000-0000-000078AE0000}"/>
    <cellStyle name="Normal 5 6 2 4 2 2" xfId="46521" xr:uid="{00000000-0005-0000-0000-000079AE0000}"/>
    <cellStyle name="Normal 5 6 2 4 2 3" xfId="46522" xr:uid="{00000000-0005-0000-0000-00007AAE0000}"/>
    <cellStyle name="Normal 5 6 2 4 2_OATT calc" xfId="46523" xr:uid="{00000000-0005-0000-0000-00007BAE0000}"/>
    <cellStyle name="Normal 5 6 2 4 3" xfId="46524" xr:uid="{00000000-0005-0000-0000-00007CAE0000}"/>
    <cellStyle name="Normal 5 6 2 4 4" xfId="46525" xr:uid="{00000000-0005-0000-0000-00007DAE0000}"/>
    <cellStyle name="Normal 5 6 2 4_OATT calc" xfId="46526" xr:uid="{00000000-0005-0000-0000-00007EAE0000}"/>
    <cellStyle name="Normal 5 6 2 5" xfId="46527" xr:uid="{00000000-0005-0000-0000-00007FAE0000}"/>
    <cellStyle name="Normal 5 6 2 5 2" xfId="46528" xr:uid="{00000000-0005-0000-0000-000080AE0000}"/>
    <cellStyle name="Normal 5 6 2 5 3" xfId="46529" xr:uid="{00000000-0005-0000-0000-000081AE0000}"/>
    <cellStyle name="Normal 5 6 2 5_OATT calc" xfId="46530" xr:uid="{00000000-0005-0000-0000-000082AE0000}"/>
    <cellStyle name="Normal 5 6 2 6" xfId="46531" xr:uid="{00000000-0005-0000-0000-000083AE0000}"/>
    <cellStyle name="Normal 5 6 2 7" xfId="46532" xr:uid="{00000000-0005-0000-0000-000084AE0000}"/>
    <cellStyle name="Normal 5 6 2 8" xfId="46533" xr:uid="{00000000-0005-0000-0000-000085AE0000}"/>
    <cellStyle name="Normal 5 6 2 9" xfId="46534" xr:uid="{00000000-0005-0000-0000-000086AE0000}"/>
    <cellStyle name="Normal 5 6 2_OATT calc" xfId="46535" xr:uid="{00000000-0005-0000-0000-000087AE0000}"/>
    <cellStyle name="Normal 5 6 3" xfId="4368" xr:uid="{00000000-0005-0000-0000-000088AE0000}"/>
    <cellStyle name="Normal 5 6 3 10" xfId="46536" xr:uid="{00000000-0005-0000-0000-000089AE0000}"/>
    <cellStyle name="Normal 5 6 3 11" xfId="46537" xr:uid="{00000000-0005-0000-0000-00008AAE0000}"/>
    <cellStyle name="Normal 5 6 3 2" xfId="46538" xr:uid="{00000000-0005-0000-0000-00008BAE0000}"/>
    <cellStyle name="Normal 5 6 3 2 2" xfId="46539" xr:uid="{00000000-0005-0000-0000-00008CAE0000}"/>
    <cellStyle name="Normal 5 6 3 2 2 2" xfId="46540" xr:uid="{00000000-0005-0000-0000-00008DAE0000}"/>
    <cellStyle name="Normal 5 6 3 2 2 3" xfId="46541" xr:uid="{00000000-0005-0000-0000-00008EAE0000}"/>
    <cellStyle name="Normal 5 6 3 2 2_OATT calc" xfId="46542" xr:uid="{00000000-0005-0000-0000-00008FAE0000}"/>
    <cellStyle name="Normal 5 6 3 2 3" xfId="46543" xr:uid="{00000000-0005-0000-0000-000090AE0000}"/>
    <cellStyle name="Normal 5 6 3 2 4" xfId="46544" xr:uid="{00000000-0005-0000-0000-000091AE0000}"/>
    <cellStyle name="Normal 5 6 3 2 5" xfId="46545" xr:uid="{00000000-0005-0000-0000-000092AE0000}"/>
    <cellStyle name="Normal 5 6 3 2_OATT calc" xfId="46546" xr:uid="{00000000-0005-0000-0000-000093AE0000}"/>
    <cellStyle name="Normal 5 6 3 3" xfId="46547" xr:uid="{00000000-0005-0000-0000-000094AE0000}"/>
    <cellStyle name="Normal 5 6 3 3 2" xfId="46548" xr:uid="{00000000-0005-0000-0000-000095AE0000}"/>
    <cellStyle name="Normal 5 6 3 3 2 2" xfId="46549" xr:uid="{00000000-0005-0000-0000-000096AE0000}"/>
    <cellStyle name="Normal 5 6 3 3 2 3" xfId="46550" xr:uid="{00000000-0005-0000-0000-000097AE0000}"/>
    <cellStyle name="Normal 5 6 3 3 2_OATT calc" xfId="46551" xr:uid="{00000000-0005-0000-0000-000098AE0000}"/>
    <cellStyle name="Normal 5 6 3 3 3" xfId="46552" xr:uid="{00000000-0005-0000-0000-000099AE0000}"/>
    <cellStyle name="Normal 5 6 3 3 4" xfId="46553" xr:uid="{00000000-0005-0000-0000-00009AAE0000}"/>
    <cellStyle name="Normal 5 6 3 3_OATT calc" xfId="46554" xr:uid="{00000000-0005-0000-0000-00009BAE0000}"/>
    <cellStyle name="Normal 5 6 3 4" xfId="46555" xr:uid="{00000000-0005-0000-0000-00009CAE0000}"/>
    <cellStyle name="Normal 5 6 3 4 2" xfId="46556" xr:uid="{00000000-0005-0000-0000-00009DAE0000}"/>
    <cellStyle name="Normal 5 6 3 4 3" xfId="46557" xr:uid="{00000000-0005-0000-0000-00009EAE0000}"/>
    <cellStyle name="Normal 5 6 3 4_OATT calc" xfId="46558" xr:uid="{00000000-0005-0000-0000-00009FAE0000}"/>
    <cellStyle name="Normal 5 6 3 5" xfId="46559" xr:uid="{00000000-0005-0000-0000-0000A0AE0000}"/>
    <cellStyle name="Normal 5 6 3 6" xfId="46560" xr:uid="{00000000-0005-0000-0000-0000A1AE0000}"/>
    <cellStyle name="Normal 5 6 3 7" xfId="46561" xr:uid="{00000000-0005-0000-0000-0000A2AE0000}"/>
    <cellStyle name="Normal 5 6 3 8" xfId="46562" xr:uid="{00000000-0005-0000-0000-0000A3AE0000}"/>
    <cellStyle name="Normal 5 6 3 9" xfId="46563" xr:uid="{00000000-0005-0000-0000-0000A4AE0000}"/>
    <cellStyle name="Normal 5 6 3_OATT calc" xfId="46564" xr:uid="{00000000-0005-0000-0000-0000A5AE0000}"/>
    <cellStyle name="Normal 5 6 4" xfId="5265" xr:uid="{00000000-0005-0000-0000-0000A6AE0000}"/>
    <cellStyle name="Normal 5 6 4 2" xfId="46565" xr:uid="{00000000-0005-0000-0000-0000A7AE0000}"/>
    <cellStyle name="Normal 5 6 4 2 2" xfId="46566" xr:uid="{00000000-0005-0000-0000-0000A8AE0000}"/>
    <cellStyle name="Normal 5 6 4 2 3" xfId="46567" xr:uid="{00000000-0005-0000-0000-0000A9AE0000}"/>
    <cellStyle name="Normal 5 6 4 2_OATT calc" xfId="46568" xr:uid="{00000000-0005-0000-0000-0000AAAE0000}"/>
    <cellStyle name="Normal 5 6 4 3" xfId="46569" xr:uid="{00000000-0005-0000-0000-0000ABAE0000}"/>
    <cellStyle name="Normal 5 6 4 4" xfId="46570" xr:uid="{00000000-0005-0000-0000-0000ACAE0000}"/>
    <cellStyle name="Normal 5 6 4 5" xfId="46571" xr:uid="{00000000-0005-0000-0000-0000ADAE0000}"/>
    <cellStyle name="Normal 5 6 4_OATT calc" xfId="46572" xr:uid="{00000000-0005-0000-0000-0000AEAE0000}"/>
    <cellStyle name="Normal 5 6 5" xfId="46573" xr:uid="{00000000-0005-0000-0000-0000AFAE0000}"/>
    <cellStyle name="Normal 5 6 5 2" xfId="46574" xr:uid="{00000000-0005-0000-0000-0000B0AE0000}"/>
    <cellStyle name="Normal 5 6 5 2 2" xfId="46575" xr:uid="{00000000-0005-0000-0000-0000B1AE0000}"/>
    <cellStyle name="Normal 5 6 5 2 3" xfId="46576" xr:uid="{00000000-0005-0000-0000-0000B2AE0000}"/>
    <cellStyle name="Normal 5 6 5 2_OATT calc" xfId="46577" xr:uid="{00000000-0005-0000-0000-0000B3AE0000}"/>
    <cellStyle name="Normal 5 6 5 3" xfId="46578" xr:uid="{00000000-0005-0000-0000-0000B4AE0000}"/>
    <cellStyle name="Normal 5 6 5 4" xfId="46579" xr:uid="{00000000-0005-0000-0000-0000B5AE0000}"/>
    <cellStyle name="Normal 5 6 5_OATT calc" xfId="46580" xr:uid="{00000000-0005-0000-0000-0000B6AE0000}"/>
    <cellStyle name="Normal 5 6 6" xfId="46581" xr:uid="{00000000-0005-0000-0000-0000B7AE0000}"/>
    <cellStyle name="Normal 5 6 6 2" xfId="46582" xr:uid="{00000000-0005-0000-0000-0000B8AE0000}"/>
    <cellStyle name="Normal 5 6 6 3" xfId="46583" xr:uid="{00000000-0005-0000-0000-0000B9AE0000}"/>
    <cellStyle name="Normal 5 6 6_OATT calc" xfId="46584" xr:uid="{00000000-0005-0000-0000-0000BAAE0000}"/>
    <cellStyle name="Normal 5 6 7" xfId="46585" xr:uid="{00000000-0005-0000-0000-0000BBAE0000}"/>
    <cellStyle name="Normal 5 6 8" xfId="46586" xr:uid="{00000000-0005-0000-0000-0000BCAE0000}"/>
    <cellStyle name="Normal 5 6 9" xfId="46587" xr:uid="{00000000-0005-0000-0000-0000BDAE0000}"/>
    <cellStyle name="Normal 5 6_OATT calc" xfId="46588" xr:uid="{00000000-0005-0000-0000-0000BEAE0000}"/>
    <cellStyle name="Normal 5 7" xfId="3269" xr:uid="{00000000-0005-0000-0000-0000BFAE0000}"/>
    <cellStyle name="Normal 5 7 10" xfId="46589" xr:uid="{00000000-0005-0000-0000-0000C0AE0000}"/>
    <cellStyle name="Normal 5 7 11" xfId="46590" xr:uid="{00000000-0005-0000-0000-0000C1AE0000}"/>
    <cellStyle name="Normal 5 7 12" xfId="46591" xr:uid="{00000000-0005-0000-0000-0000C2AE0000}"/>
    <cellStyle name="Normal 5 7 2" xfId="3851" xr:uid="{00000000-0005-0000-0000-0000C3AE0000}"/>
    <cellStyle name="Normal 5 7 2 10" xfId="46592" xr:uid="{00000000-0005-0000-0000-0000C4AE0000}"/>
    <cellStyle name="Normal 5 7 2 11" xfId="46593" xr:uid="{00000000-0005-0000-0000-0000C5AE0000}"/>
    <cellStyle name="Normal 5 7 2 2" xfId="4951" xr:uid="{00000000-0005-0000-0000-0000C6AE0000}"/>
    <cellStyle name="Normal 5 7 2 2 10" xfId="46594" xr:uid="{00000000-0005-0000-0000-0000C7AE0000}"/>
    <cellStyle name="Normal 5 7 2 2 11" xfId="46595" xr:uid="{00000000-0005-0000-0000-0000C8AE0000}"/>
    <cellStyle name="Normal 5 7 2 2 2" xfId="46596" xr:uid="{00000000-0005-0000-0000-0000C9AE0000}"/>
    <cellStyle name="Normal 5 7 2 2 2 2" xfId="46597" xr:uid="{00000000-0005-0000-0000-0000CAAE0000}"/>
    <cellStyle name="Normal 5 7 2 2 2 2 2" xfId="46598" xr:uid="{00000000-0005-0000-0000-0000CBAE0000}"/>
    <cellStyle name="Normal 5 7 2 2 2 2 3" xfId="46599" xr:uid="{00000000-0005-0000-0000-0000CCAE0000}"/>
    <cellStyle name="Normal 5 7 2 2 2 2_OATT calc" xfId="46600" xr:uid="{00000000-0005-0000-0000-0000CDAE0000}"/>
    <cellStyle name="Normal 5 7 2 2 2 3" xfId="46601" xr:uid="{00000000-0005-0000-0000-0000CEAE0000}"/>
    <cellStyle name="Normal 5 7 2 2 2 4" xfId="46602" xr:uid="{00000000-0005-0000-0000-0000CFAE0000}"/>
    <cellStyle name="Normal 5 7 2 2 2 5" xfId="46603" xr:uid="{00000000-0005-0000-0000-0000D0AE0000}"/>
    <cellStyle name="Normal 5 7 2 2 2_OATT calc" xfId="46604" xr:uid="{00000000-0005-0000-0000-0000D1AE0000}"/>
    <cellStyle name="Normal 5 7 2 2 3" xfId="46605" xr:uid="{00000000-0005-0000-0000-0000D2AE0000}"/>
    <cellStyle name="Normal 5 7 2 2 3 2" xfId="46606" xr:uid="{00000000-0005-0000-0000-0000D3AE0000}"/>
    <cellStyle name="Normal 5 7 2 2 3 2 2" xfId="46607" xr:uid="{00000000-0005-0000-0000-0000D4AE0000}"/>
    <cellStyle name="Normal 5 7 2 2 3 2 3" xfId="46608" xr:uid="{00000000-0005-0000-0000-0000D5AE0000}"/>
    <cellStyle name="Normal 5 7 2 2 3 2_OATT calc" xfId="46609" xr:uid="{00000000-0005-0000-0000-0000D6AE0000}"/>
    <cellStyle name="Normal 5 7 2 2 3 3" xfId="46610" xr:uid="{00000000-0005-0000-0000-0000D7AE0000}"/>
    <cellStyle name="Normal 5 7 2 2 3 4" xfId="46611" xr:uid="{00000000-0005-0000-0000-0000D8AE0000}"/>
    <cellStyle name="Normal 5 7 2 2 3_OATT calc" xfId="46612" xr:uid="{00000000-0005-0000-0000-0000D9AE0000}"/>
    <cellStyle name="Normal 5 7 2 2 4" xfId="46613" xr:uid="{00000000-0005-0000-0000-0000DAAE0000}"/>
    <cellStyle name="Normal 5 7 2 2 4 2" xfId="46614" xr:uid="{00000000-0005-0000-0000-0000DBAE0000}"/>
    <cellStyle name="Normal 5 7 2 2 4 3" xfId="46615" xr:uid="{00000000-0005-0000-0000-0000DCAE0000}"/>
    <cellStyle name="Normal 5 7 2 2 4_OATT calc" xfId="46616" xr:uid="{00000000-0005-0000-0000-0000DDAE0000}"/>
    <cellStyle name="Normal 5 7 2 2 5" xfId="46617" xr:uid="{00000000-0005-0000-0000-0000DEAE0000}"/>
    <cellStyle name="Normal 5 7 2 2 6" xfId="46618" xr:uid="{00000000-0005-0000-0000-0000DFAE0000}"/>
    <cellStyle name="Normal 5 7 2 2 7" xfId="46619" xr:uid="{00000000-0005-0000-0000-0000E0AE0000}"/>
    <cellStyle name="Normal 5 7 2 2 8" xfId="46620" xr:uid="{00000000-0005-0000-0000-0000E1AE0000}"/>
    <cellStyle name="Normal 5 7 2 2 9" xfId="46621" xr:uid="{00000000-0005-0000-0000-0000E2AE0000}"/>
    <cellStyle name="Normal 5 7 2 2_OATT calc" xfId="46622" xr:uid="{00000000-0005-0000-0000-0000E3AE0000}"/>
    <cellStyle name="Normal 5 7 2 3" xfId="5907" xr:uid="{00000000-0005-0000-0000-0000E4AE0000}"/>
    <cellStyle name="Normal 5 7 2 3 2" xfId="46623" xr:uid="{00000000-0005-0000-0000-0000E5AE0000}"/>
    <cellStyle name="Normal 5 7 2 3 2 2" xfId="46624" xr:uid="{00000000-0005-0000-0000-0000E6AE0000}"/>
    <cellStyle name="Normal 5 7 2 3 2 3" xfId="46625" xr:uid="{00000000-0005-0000-0000-0000E7AE0000}"/>
    <cellStyle name="Normal 5 7 2 3 2_OATT calc" xfId="46626" xr:uid="{00000000-0005-0000-0000-0000E8AE0000}"/>
    <cellStyle name="Normal 5 7 2 3 3" xfId="46627" xr:uid="{00000000-0005-0000-0000-0000E9AE0000}"/>
    <cellStyle name="Normal 5 7 2 3 4" xfId="46628" xr:uid="{00000000-0005-0000-0000-0000EAAE0000}"/>
    <cellStyle name="Normal 5 7 2 3 5" xfId="46629" xr:uid="{00000000-0005-0000-0000-0000EBAE0000}"/>
    <cellStyle name="Normal 5 7 2 3_OATT calc" xfId="46630" xr:uid="{00000000-0005-0000-0000-0000ECAE0000}"/>
    <cellStyle name="Normal 5 7 2 4" xfId="46631" xr:uid="{00000000-0005-0000-0000-0000EDAE0000}"/>
    <cellStyle name="Normal 5 7 2 4 2" xfId="46632" xr:uid="{00000000-0005-0000-0000-0000EEAE0000}"/>
    <cellStyle name="Normal 5 7 2 4 2 2" xfId="46633" xr:uid="{00000000-0005-0000-0000-0000EFAE0000}"/>
    <cellStyle name="Normal 5 7 2 4 2 3" xfId="46634" xr:uid="{00000000-0005-0000-0000-0000F0AE0000}"/>
    <cellStyle name="Normal 5 7 2 4 2_OATT calc" xfId="46635" xr:uid="{00000000-0005-0000-0000-0000F1AE0000}"/>
    <cellStyle name="Normal 5 7 2 4 3" xfId="46636" xr:uid="{00000000-0005-0000-0000-0000F2AE0000}"/>
    <cellStyle name="Normal 5 7 2 4 4" xfId="46637" xr:uid="{00000000-0005-0000-0000-0000F3AE0000}"/>
    <cellStyle name="Normal 5 7 2 4_OATT calc" xfId="46638" xr:uid="{00000000-0005-0000-0000-0000F4AE0000}"/>
    <cellStyle name="Normal 5 7 2 5" xfId="46639" xr:uid="{00000000-0005-0000-0000-0000F5AE0000}"/>
    <cellStyle name="Normal 5 7 2 5 2" xfId="46640" xr:uid="{00000000-0005-0000-0000-0000F6AE0000}"/>
    <cellStyle name="Normal 5 7 2 5 3" xfId="46641" xr:uid="{00000000-0005-0000-0000-0000F7AE0000}"/>
    <cellStyle name="Normal 5 7 2 5_OATT calc" xfId="46642" xr:uid="{00000000-0005-0000-0000-0000F8AE0000}"/>
    <cellStyle name="Normal 5 7 2 6" xfId="46643" xr:uid="{00000000-0005-0000-0000-0000F9AE0000}"/>
    <cellStyle name="Normal 5 7 2 7" xfId="46644" xr:uid="{00000000-0005-0000-0000-0000FAAE0000}"/>
    <cellStyle name="Normal 5 7 2 8" xfId="46645" xr:uid="{00000000-0005-0000-0000-0000FBAE0000}"/>
    <cellStyle name="Normal 5 7 2 9" xfId="46646" xr:uid="{00000000-0005-0000-0000-0000FCAE0000}"/>
    <cellStyle name="Normal 5 7 2_OATT calc" xfId="46647" xr:uid="{00000000-0005-0000-0000-0000FDAE0000}"/>
    <cellStyle name="Normal 5 7 3" xfId="4533" xr:uid="{00000000-0005-0000-0000-0000FEAE0000}"/>
    <cellStyle name="Normal 5 7 3 10" xfId="46648" xr:uid="{00000000-0005-0000-0000-0000FFAE0000}"/>
    <cellStyle name="Normal 5 7 3 11" xfId="46649" xr:uid="{00000000-0005-0000-0000-000000AF0000}"/>
    <cellStyle name="Normal 5 7 3 2" xfId="46650" xr:uid="{00000000-0005-0000-0000-000001AF0000}"/>
    <cellStyle name="Normal 5 7 3 2 2" xfId="46651" xr:uid="{00000000-0005-0000-0000-000002AF0000}"/>
    <cellStyle name="Normal 5 7 3 2 2 2" xfId="46652" xr:uid="{00000000-0005-0000-0000-000003AF0000}"/>
    <cellStyle name="Normal 5 7 3 2 2 3" xfId="46653" xr:uid="{00000000-0005-0000-0000-000004AF0000}"/>
    <cellStyle name="Normal 5 7 3 2 2_OATT calc" xfId="46654" xr:uid="{00000000-0005-0000-0000-000005AF0000}"/>
    <cellStyle name="Normal 5 7 3 2 3" xfId="46655" xr:uid="{00000000-0005-0000-0000-000006AF0000}"/>
    <cellStyle name="Normal 5 7 3 2 4" xfId="46656" xr:uid="{00000000-0005-0000-0000-000007AF0000}"/>
    <cellStyle name="Normal 5 7 3 2 5" xfId="46657" xr:uid="{00000000-0005-0000-0000-000008AF0000}"/>
    <cellStyle name="Normal 5 7 3 2_OATT calc" xfId="46658" xr:uid="{00000000-0005-0000-0000-000009AF0000}"/>
    <cellStyle name="Normal 5 7 3 3" xfId="46659" xr:uid="{00000000-0005-0000-0000-00000AAF0000}"/>
    <cellStyle name="Normal 5 7 3 3 2" xfId="46660" xr:uid="{00000000-0005-0000-0000-00000BAF0000}"/>
    <cellStyle name="Normal 5 7 3 3 2 2" xfId="46661" xr:uid="{00000000-0005-0000-0000-00000CAF0000}"/>
    <cellStyle name="Normal 5 7 3 3 2 3" xfId="46662" xr:uid="{00000000-0005-0000-0000-00000DAF0000}"/>
    <cellStyle name="Normal 5 7 3 3 2_OATT calc" xfId="46663" xr:uid="{00000000-0005-0000-0000-00000EAF0000}"/>
    <cellStyle name="Normal 5 7 3 3 3" xfId="46664" xr:uid="{00000000-0005-0000-0000-00000FAF0000}"/>
    <cellStyle name="Normal 5 7 3 3 4" xfId="46665" xr:uid="{00000000-0005-0000-0000-000010AF0000}"/>
    <cellStyle name="Normal 5 7 3 3_OATT calc" xfId="46666" xr:uid="{00000000-0005-0000-0000-000011AF0000}"/>
    <cellStyle name="Normal 5 7 3 4" xfId="46667" xr:uid="{00000000-0005-0000-0000-000012AF0000}"/>
    <cellStyle name="Normal 5 7 3 4 2" xfId="46668" xr:uid="{00000000-0005-0000-0000-000013AF0000}"/>
    <cellStyle name="Normal 5 7 3 4 3" xfId="46669" xr:uid="{00000000-0005-0000-0000-000014AF0000}"/>
    <cellStyle name="Normal 5 7 3 4_OATT calc" xfId="46670" xr:uid="{00000000-0005-0000-0000-000015AF0000}"/>
    <cellStyle name="Normal 5 7 3 5" xfId="46671" xr:uid="{00000000-0005-0000-0000-000016AF0000}"/>
    <cellStyle name="Normal 5 7 3 6" xfId="46672" xr:uid="{00000000-0005-0000-0000-000017AF0000}"/>
    <cellStyle name="Normal 5 7 3 7" xfId="46673" xr:uid="{00000000-0005-0000-0000-000018AF0000}"/>
    <cellStyle name="Normal 5 7 3 8" xfId="46674" xr:uid="{00000000-0005-0000-0000-000019AF0000}"/>
    <cellStyle name="Normal 5 7 3 9" xfId="46675" xr:uid="{00000000-0005-0000-0000-00001AAF0000}"/>
    <cellStyle name="Normal 5 7 3_OATT calc" xfId="46676" xr:uid="{00000000-0005-0000-0000-00001BAF0000}"/>
    <cellStyle name="Normal 5 7 4" xfId="5433" xr:uid="{00000000-0005-0000-0000-00001CAF0000}"/>
    <cellStyle name="Normal 5 7 4 2" xfId="46677" xr:uid="{00000000-0005-0000-0000-00001DAF0000}"/>
    <cellStyle name="Normal 5 7 4 2 2" xfId="46678" xr:uid="{00000000-0005-0000-0000-00001EAF0000}"/>
    <cellStyle name="Normal 5 7 4 2 3" xfId="46679" xr:uid="{00000000-0005-0000-0000-00001FAF0000}"/>
    <cellStyle name="Normal 5 7 4 2_OATT calc" xfId="46680" xr:uid="{00000000-0005-0000-0000-000020AF0000}"/>
    <cellStyle name="Normal 5 7 4 3" xfId="46681" xr:uid="{00000000-0005-0000-0000-000021AF0000}"/>
    <cellStyle name="Normal 5 7 4 4" xfId="46682" xr:uid="{00000000-0005-0000-0000-000022AF0000}"/>
    <cellStyle name="Normal 5 7 4 5" xfId="46683" xr:uid="{00000000-0005-0000-0000-000023AF0000}"/>
    <cellStyle name="Normal 5 7 4_OATT calc" xfId="46684" xr:uid="{00000000-0005-0000-0000-000024AF0000}"/>
    <cellStyle name="Normal 5 7 5" xfId="46685" xr:uid="{00000000-0005-0000-0000-000025AF0000}"/>
    <cellStyle name="Normal 5 7 5 2" xfId="46686" xr:uid="{00000000-0005-0000-0000-000026AF0000}"/>
    <cellStyle name="Normal 5 7 5 2 2" xfId="46687" xr:uid="{00000000-0005-0000-0000-000027AF0000}"/>
    <cellStyle name="Normal 5 7 5 2 3" xfId="46688" xr:uid="{00000000-0005-0000-0000-000028AF0000}"/>
    <cellStyle name="Normal 5 7 5 2_OATT calc" xfId="46689" xr:uid="{00000000-0005-0000-0000-000029AF0000}"/>
    <cellStyle name="Normal 5 7 5 3" xfId="46690" xr:uid="{00000000-0005-0000-0000-00002AAF0000}"/>
    <cellStyle name="Normal 5 7 5 4" xfId="46691" xr:uid="{00000000-0005-0000-0000-00002BAF0000}"/>
    <cellStyle name="Normal 5 7 5_OATT calc" xfId="46692" xr:uid="{00000000-0005-0000-0000-00002CAF0000}"/>
    <cellStyle name="Normal 5 7 6" xfId="46693" xr:uid="{00000000-0005-0000-0000-00002DAF0000}"/>
    <cellStyle name="Normal 5 7 6 2" xfId="46694" xr:uid="{00000000-0005-0000-0000-00002EAF0000}"/>
    <cellStyle name="Normal 5 7 6 3" xfId="46695" xr:uid="{00000000-0005-0000-0000-00002FAF0000}"/>
    <cellStyle name="Normal 5 7 6_OATT calc" xfId="46696" xr:uid="{00000000-0005-0000-0000-000030AF0000}"/>
    <cellStyle name="Normal 5 7 7" xfId="46697" xr:uid="{00000000-0005-0000-0000-000031AF0000}"/>
    <cellStyle name="Normal 5 7 8" xfId="46698" xr:uid="{00000000-0005-0000-0000-000032AF0000}"/>
    <cellStyle name="Normal 5 7 9" xfId="46699" xr:uid="{00000000-0005-0000-0000-000033AF0000}"/>
    <cellStyle name="Normal 5 7_OATT calc" xfId="46700" xr:uid="{00000000-0005-0000-0000-000034AF0000}"/>
    <cellStyle name="Normal 5 8" xfId="3441" xr:uid="{00000000-0005-0000-0000-000035AF0000}"/>
    <cellStyle name="Normal 5 8 2" xfId="4182" xr:uid="{00000000-0005-0000-0000-000036AF0000}"/>
    <cellStyle name="Normal 5 8 3" xfId="5564" xr:uid="{00000000-0005-0000-0000-000037AF0000}"/>
    <cellStyle name="Normal 5 8 3 2" xfId="46701" xr:uid="{00000000-0005-0000-0000-000038AF0000}"/>
    <cellStyle name="Normal 5 8 4" xfId="46702" xr:uid="{00000000-0005-0000-0000-000039AF0000}"/>
    <cellStyle name="Normal 5 9" xfId="3570" xr:uid="{00000000-0005-0000-0000-00003AAF0000}"/>
    <cellStyle name="Normal 5 9 10" xfId="46703" xr:uid="{00000000-0005-0000-0000-00003BAF0000}"/>
    <cellStyle name="Normal 5 9 11" xfId="46704" xr:uid="{00000000-0005-0000-0000-00003CAF0000}"/>
    <cellStyle name="Normal 5 9 2" xfId="4674" xr:uid="{00000000-0005-0000-0000-00003DAF0000}"/>
    <cellStyle name="Normal 5 9 2 10" xfId="46705" xr:uid="{00000000-0005-0000-0000-00003EAF0000}"/>
    <cellStyle name="Normal 5 9 2 11" xfId="46706" xr:uid="{00000000-0005-0000-0000-00003FAF0000}"/>
    <cellStyle name="Normal 5 9 2 2" xfId="46707" xr:uid="{00000000-0005-0000-0000-000040AF0000}"/>
    <cellStyle name="Normal 5 9 2 2 2" xfId="46708" xr:uid="{00000000-0005-0000-0000-000041AF0000}"/>
    <cellStyle name="Normal 5 9 2 2 2 2" xfId="46709" xr:uid="{00000000-0005-0000-0000-000042AF0000}"/>
    <cellStyle name="Normal 5 9 2 2 2 3" xfId="46710" xr:uid="{00000000-0005-0000-0000-000043AF0000}"/>
    <cellStyle name="Normal 5 9 2 2 2_OATT calc" xfId="46711" xr:uid="{00000000-0005-0000-0000-000044AF0000}"/>
    <cellStyle name="Normal 5 9 2 2 3" xfId="46712" xr:uid="{00000000-0005-0000-0000-000045AF0000}"/>
    <cellStyle name="Normal 5 9 2 2 4" xfId="46713" xr:uid="{00000000-0005-0000-0000-000046AF0000}"/>
    <cellStyle name="Normal 5 9 2 2 5" xfId="46714" xr:uid="{00000000-0005-0000-0000-000047AF0000}"/>
    <cellStyle name="Normal 5 9 2 2_OATT calc" xfId="46715" xr:uid="{00000000-0005-0000-0000-000048AF0000}"/>
    <cellStyle name="Normal 5 9 2 3" xfId="46716" xr:uid="{00000000-0005-0000-0000-000049AF0000}"/>
    <cellStyle name="Normal 5 9 2 3 2" xfId="46717" xr:uid="{00000000-0005-0000-0000-00004AAF0000}"/>
    <cellStyle name="Normal 5 9 2 3 2 2" xfId="46718" xr:uid="{00000000-0005-0000-0000-00004BAF0000}"/>
    <cellStyle name="Normal 5 9 2 3 2 3" xfId="46719" xr:uid="{00000000-0005-0000-0000-00004CAF0000}"/>
    <cellStyle name="Normal 5 9 2 3 2_OATT calc" xfId="46720" xr:uid="{00000000-0005-0000-0000-00004DAF0000}"/>
    <cellStyle name="Normal 5 9 2 3 3" xfId="46721" xr:uid="{00000000-0005-0000-0000-00004EAF0000}"/>
    <cellStyle name="Normal 5 9 2 3 4" xfId="46722" xr:uid="{00000000-0005-0000-0000-00004FAF0000}"/>
    <cellStyle name="Normal 5 9 2 3_OATT calc" xfId="46723" xr:uid="{00000000-0005-0000-0000-000050AF0000}"/>
    <cellStyle name="Normal 5 9 2 4" xfId="46724" xr:uid="{00000000-0005-0000-0000-000051AF0000}"/>
    <cellStyle name="Normal 5 9 2 4 2" xfId="46725" xr:uid="{00000000-0005-0000-0000-000052AF0000}"/>
    <cellStyle name="Normal 5 9 2 4 3" xfId="46726" xr:uid="{00000000-0005-0000-0000-000053AF0000}"/>
    <cellStyle name="Normal 5 9 2 4_OATT calc" xfId="46727" xr:uid="{00000000-0005-0000-0000-000054AF0000}"/>
    <cellStyle name="Normal 5 9 2 5" xfId="46728" xr:uid="{00000000-0005-0000-0000-000055AF0000}"/>
    <cellStyle name="Normal 5 9 2 6" xfId="46729" xr:uid="{00000000-0005-0000-0000-000056AF0000}"/>
    <cellStyle name="Normal 5 9 2 7" xfId="46730" xr:uid="{00000000-0005-0000-0000-000057AF0000}"/>
    <cellStyle name="Normal 5 9 2 8" xfId="46731" xr:uid="{00000000-0005-0000-0000-000058AF0000}"/>
    <cellStyle name="Normal 5 9 2 9" xfId="46732" xr:uid="{00000000-0005-0000-0000-000059AF0000}"/>
    <cellStyle name="Normal 5 9 2_OATT calc" xfId="46733" xr:uid="{00000000-0005-0000-0000-00005AAF0000}"/>
    <cellStyle name="Normal 5 9 3" xfId="5640" xr:uid="{00000000-0005-0000-0000-00005BAF0000}"/>
    <cellStyle name="Normal 5 9 3 2" xfId="46734" xr:uid="{00000000-0005-0000-0000-00005CAF0000}"/>
    <cellStyle name="Normal 5 9 3 2 2" xfId="46735" xr:uid="{00000000-0005-0000-0000-00005DAF0000}"/>
    <cellStyle name="Normal 5 9 3 2 3" xfId="46736" xr:uid="{00000000-0005-0000-0000-00005EAF0000}"/>
    <cellStyle name="Normal 5 9 3 2_OATT calc" xfId="46737" xr:uid="{00000000-0005-0000-0000-00005FAF0000}"/>
    <cellStyle name="Normal 5 9 3 3" xfId="46738" xr:uid="{00000000-0005-0000-0000-000060AF0000}"/>
    <cellStyle name="Normal 5 9 3 4" xfId="46739" xr:uid="{00000000-0005-0000-0000-000061AF0000}"/>
    <cellStyle name="Normal 5 9 3 5" xfId="46740" xr:uid="{00000000-0005-0000-0000-000062AF0000}"/>
    <cellStyle name="Normal 5 9 3_OATT calc" xfId="46741" xr:uid="{00000000-0005-0000-0000-000063AF0000}"/>
    <cellStyle name="Normal 5 9 4" xfId="46742" xr:uid="{00000000-0005-0000-0000-000064AF0000}"/>
    <cellStyle name="Normal 5 9 4 2" xfId="46743" xr:uid="{00000000-0005-0000-0000-000065AF0000}"/>
    <cellStyle name="Normal 5 9 4 2 2" xfId="46744" xr:uid="{00000000-0005-0000-0000-000066AF0000}"/>
    <cellStyle name="Normal 5 9 4 2 3" xfId="46745" xr:uid="{00000000-0005-0000-0000-000067AF0000}"/>
    <cellStyle name="Normal 5 9 4 2_OATT calc" xfId="46746" xr:uid="{00000000-0005-0000-0000-000068AF0000}"/>
    <cellStyle name="Normal 5 9 4 3" xfId="46747" xr:uid="{00000000-0005-0000-0000-000069AF0000}"/>
    <cellStyle name="Normal 5 9 4 4" xfId="46748" xr:uid="{00000000-0005-0000-0000-00006AAF0000}"/>
    <cellStyle name="Normal 5 9 4_OATT calc" xfId="46749" xr:uid="{00000000-0005-0000-0000-00006BAF0000}"/>
    <cellStyle name="Normal 5 9 5" xfId="46750" xr:uid="{00000000-0005-0000-0000-00006CAF0000}"/>
    <cellStyle name="Normal 5 9 5 2" xfId="46751" xr:uid="{00000000-0005-0000-0000-00006DAF0000}"/>
    <cellStyle name="Normal 5 9 5 3" xfId="46752" xr:uid="{00000000-0005-0000-0000-00006EAF0000}"/>
    <cellStyle name="Normal 5 9 5_OATT calc" xfId="46753" xr:uid="{00000000-0005-0000-0000-00006FAF0000}"/>
    <cellStyle name="Normal 5 9 6" xfId="46754" xr:uid="{00000000-0005-0000-0000-000070AF0000}"/>
    <cellStyle name="Normal 5 9 7" xfId="46755" xr:uid="{00000000-0005-0000-0000-000071AF0000}"/>
    <cellStyle name="Normal 5 9 8" xfId="46756" xr:uid="{00000000-0005-0000-0000-000072AF0000}"/>
    <cellStyle name="Normal 5 9 9" xfId="46757" xr:uid="{00000000-0005-0000-0000-000073AF0000}"/>
    <cellStyle name="Normal 5 9_OATT calc" xfId="46758" xr:uid="{00000000-0005-0000-0000-000074AF0000}"/>
    <cellStyle name="Normal 5_OATT calc" xfId="46759" xr:uid="{00000000-0005-0000-0000-000075AF0000}"/>
    <cellStyle name="Normal 6" xfId="1648" xr:uid="{00000000-0005-0000-0000-000076AF0000}"/>
    <cellStyle name="Normal 6 10" xfId="4254" xr:uid="{00000000-0005-0000-0000-000077AF0000}"/>
    <cellStyle name="Normal 6 10 10" xfId="46760" xr:uid="{00000000-0005-0000-0000-000078AF0000}"/>
    <cellStyle name="Normal 6 10 11" xfId="46761" xr:uid="{00000000-0005-0000-0000-000079AF0000}"/>
    <cellStyle name="Normal 6 10 2" xfId="46762" xr:uid="{00000000-0005-0000-0000-00007AAF0000}"/>
    <cellStyle name="Normal 6 10 2 2" xfId="46763" xr:uid="{00000000-0005-0000-0000-00007BAF0000}"/>
    <cellStyle name="Normal 6 10 2 2 2" xfId="46764" xr:uid="{00000000-0005-0000-0000-00007CAF0000}"/>
    <cellStyle name="Normal 6 10 2 2 3" xfId="46765" xr:uid="{00000000-0005-0000-0000-00007DAF0000}"/>
    <cellStyle name="Normal 6 10 2 2_OATT calc" xfId="46766" xr:uid="{00000000-0005-0000-0000-00007EAF0000}"/>
    <cellStyle name="Normal 6 10 2 3" xfId="46767" xr:uid="{00000000-0005-0000-0000-00007FAF0000}"/>
    <cellStyle name="Normal 6 10 2 4" xfId="46768" xr:uid="{00000000-0005-0000-0000-000080AF0000}"/>
    <cellStyle name="Normal 6 10 2 5" xfId="46769" xr:uid="{00000000-0005-0000-0000-000081AF0000}"/>
    <cellStyle name="Normal 6 10 2_OATT calc" xfId="46770" xr:uid="{00000000-0005-0000-0000-000082AF0000}"/>
    <cellStyle name="Normal 6 10 3" xfId="46771" xr:uid="{00000000-0005-0000-0000-000083AF0000}"/>
    <cellStyle name="Normal 6 10 3 2" xfId="46772" xr:uid="{00000000-0005-0000-0000-000084AF0000}"/>
    <cellStyle name="Normal 6 10 3 2 2" xfId="46773" xr:uid="{00000000-0005-0000-0000-000085AF0000}"/>
    <cellStyle name="Normal 6 10 3 2 3" xfId="46774" xr:uid="{00000000-0005-0000-0000-000086AF0000}"/>
    <cellStyle name="Normal 6 10 3 2_OATT calc" xfId="46775" xr:uid="{00000000-0005-0000-0000-000087AF0000}"/>
    <cellStyle name="Normal 6 10 3 3" xfId="46776" xr:uid="{00000000-0005-0000-0000-000088AF0000}"/>
    <cellStyle name="Normal 6 10 3 4" xfId="46777" xr:uid="{00000000-0005-0000-0000-000089AF0000}"/>
    <cellStyle name="Normal 6 10 3_OATT calc" xfId="46778" xr:uid="{00000000-0005-0000-0000-00008AAF0000}"/>
    <cellStyle name="Normal 6 10 4" xfId="46779" xr:uid="{00000000-0005-0000-0000-00008BAF0000}"/>
    <cellStyle name="Normal 6 10 4 2" xfId="46780" xr:uid="{00000000-0005-0000-0000-00008CAF0000}"/>
    <cellStyle name="Normal 6 10 4 3" xfId="46781" xr:uid="{00000000-0005-0000-0000-00008DAF0000}"/>
    <cellStyle name="Normal 6 10 4_OATT calc" xfId="46782" xr:uid="{00000000-0005-0000-0000-00008EAF0000}"/>
    <cellStyle name="Normal 6 10 5" xfId="46783" xr:uid="{00000000-0005-0000-0000-00008FAF0000}"/>
    <cellStyle name="Normal 6 10 6" xfId="46784" xr:uid="{00000000-0005-0000-0000-000090AF0000}"/>
    <cellStyle name="Normal 6 10 7" xfId="46785" xr:uid="{00000000-0005-0000-0000-000091AF0000}"/>
    <cellStyle name="Normal 6 10 8" xfId="46786" xr:uid="{00000000-0005-0000-0000-000092AF0000}"/>
    <cellStyle name="Normal 6 10 9" xfId="46787" xr:uid="{00000000-0005-0000-0000-000093AF0000}"/>
    <cellStyle name="Normal 6 10_OATT calc" xfId="46788" xr:uid="{00000000-0005-0000-0000-000094AF0000}"/>
    <cellStyle name="Normal 6 11" xfId="5151" xr:uid="{00000000-0005-0000-0000-000095AF0000}"/>
    <cellStyle name="Normal 6 11 2" xfId="46789" xr:uid="{00000000-0005-0000-0000-000096AF0000}"/>
    <cellStyle name="Normal 6 11 2 2" xfId="46790" xr:uid="{00000000-0005-0000-0000-000097AF0000}"/>
    <cellStyle name="Normal 6 11 2 3" xfId="46791" xr:uid="{00000000-0005-0000-0000-000098AF0000}"/>
    <cellStyle name="Normal 6 11 2_OATT calc" xfId="46792" xr:uid="{00000000-0005-0000-0000-000099AF0000}"/>
    <cellStyle name="Normal 6 11 3" xfId="46793" xr:uid="{00000000-0005-0000-0000-00009AAF0000}"/>
    <cellStyle name="Normal 6 11 4" xfId="46794" xr:uid="{00000000-0005-0000-0000-00009BAF0000}"/>
    <cellStyle name="Normal 6 11 5" xfId="46795" xr:uid="{00000000-0005-0000-0000-00009CAF0000}"/>
    <cellStyle name="Normal 6 11_OATT calc" xfId="46796" xr:uid="{00000000-0005-0000-0000-00009DAF0000}"/>
    <cellStyle name="Normal 6 12" xfId="46797" xr:uid="{00000000-0005-0000-0000-00009EAF0000}"/>
    <cellStyle name="Normal 6 12 2" xfId="46798" xr:uid="{00000000-0005-0000-0000-00009FAF0000}"/>
    <cellStyle name="Normal 6 12 2 2" xfId="46799" xr:uid="{00000000-0005-0000-0000-0000A0AF0000}"/>
    <cellStyle name="Normal 6 12 2 3" xfId="46800" xr:uid="{00000000-0005-0000-0000-0000A1AF0000}"/>
    <cellStyle name="Normal 6 12 2_OATT calc" xfId="46801" xr:uid="{00000000-0005-0000-0000-0000A2AF0000}"/>
    <cellStyle name="Normal 6 12 3" xfId="46802" xr:uid="{00000000-0005-0000-0000-0000A3AF0000}"/>
    <cellStyle name="Normal 6 12 4" xfId="46803" xr:uid="{00000000-0005-0000-0000-0000A4AF0000}"/>
    <cellStyle name="Normal 6 12_OATT calc" xfId="46804" xr:uid="{00000000-0005-0000-0000-0000A5AF0000}"/>
    <cellStyle name="Normal 6 13" xfId="46805" xr:uid="{00000000-0005-0000-0000-0000A6AF0000}"/>
    <cellStyle name="Normal 6 13 2" xfId="46806" xr:uid="{00000000-0005-0000-0000-0000A7AF0000}"/>
    <cellStyle name="Normal 6 13 2 2" xfId="46807" xr:uid="{00000000-0005-0000-0000-0000A8AF0000}"/>
    <cellStyle name="Normal 6 13 2 3" xfId="46808" xr:uid="{00000000-0005-0000-0000-0000A9AF0000}"/>
    <cellStyle name="Normal 6 13 2_OATT calc" xfId="46809" xr:uid="{00000000-0005-0000-0000-0000AAAF0000}"/>
    <cellStyle name="Normal 6 13 3" xfId="46810" xr:uid="{00000000-0005-0000-0000-0000ABAF0000}"/>
    <cellStyle name="Normal 6 13 4" xfId="46811" xr:uid="{00000000-0005-0000-0000-0000ACAF0000}"/>
    <cellStyle name="Normal 6 13_OATT calc" xfId="46812" xr:uid="{00000000-0005-0000-0000-0000ADAF0000}"/>
    <cellStyle name="Normal 6 14" xfId="46813" xr:uid="{00000000-0005-0000-0000-0000AEAF0000}"/>
    <cellStyle name="Normal 6 15" xfId="46814" xr:uid="{00000000-0005-0000-0000-0000AFAF0000}"/>
    <cellStyle name="Normal 6 16" xfId="46815" xr:uid="{00000000-0005-0000-0000-0000B0AF0000}"/>
    <cellStyle name="Normal 6 17" xfId="46816" xr:uid="{00000000-0005-0000-0000-0000B1AF0000}"/>
    <cellStyle name="Normal 6 18" xfId="46817" xr:uid="{00000000-0005-0000-0000-0000B2AF0000}"/>
    <cellStyle name="Normal 6 19" xfId="46818" xr:uid="{00000000-0005-0000-0000-0000B3AF0000}"/>
    <cellStyle name="Normal 6 2" xfId="1649" xr:uid="{00000000-0005-0000-0000-0000B4AF0000}"/>
    <cellStyle name="Normal 6 2 10" xfId="46819" xr:uid="{00000000-0005-0000-0000-0000B5AF0000}"/>
    <cellStyle name="Normal 6 2 11" xfId="46820" xr:uid="{00000000-0005-0000-0000-0000B6AF0000}"/>
    <cellStyle name="Normal 6 2 12" xfId="46821" xr:uid="{00000000-0005-0000-0000-0000B7AF0000}"/>
    <cellStyle name="Normal 6 2 13" xfId="46822" xr:uid="{00000000-0005-0000-0000-0000B8AF0000}"/>
    <cellStyle name="Normal 6 2 14" xfId="46823" xr:uid="{00000000-0005-0000-0000-0000B9AF0000}"/>
    <cellStyle name="Normal 6 2 15" xfId="46824" xr:uid="{00000000-0005-0000-0000-0000BAAF0000}"/>
    <cellStyle name="Normal 6 2 2" xfId="1650" xr:uid="{00000000-0005-0000-0000-0000BBAF0000}"/>
    <cellStyle name="Normal 6 2 2 10" xfId="46825" xr:uid="{00000000-0005-0000-0000-0000BCAF0000}"/>
    <cellStyle name="Normal 6 2 2 11" xfId="46826" xr:uid="{00000000-0005-0000-0000-0000BDAF0000}"/>
    <cellStyle name="Normal 6 2 2 12" xfId="46827" xr:uid="{00000000-0005-0000-0000-0000BEAF0000}"/>
    <cellStyle name="Normal 6 2 2 13" xfId="46828" xr:uid="{00000000-0005-0000-0000-0000BFAF0000}"/>
    <cellStyle name="Normal 6 2 2 14" xfId="46829" xr:uid="{00000000-0005-0000-0000-0000C0AF0000}"/>
    <cellStyle name="Normal 6 2 2 2" xfId="1651" xr:uid="{00000000-0005-0000-0000-0000C1AF0000}"/>
    <cellStyle name="Normal 6 2 2 2 10" xfId="46830" xr:uid="{00000000-0005-0000-0000-0000C2AF0000}"/>
    <cellStyle name="Normal 6 2 2 2 11" xfId="46831" xr:uid="{00000000-0005-0000-0000-0000C3AF0000}"/>
    <cellStyle name="Normal 6 2 2 2 12" xfId="46832" xr:uid="{00000000-0005-0000-0000-0000C4AF0000}"/>
    <cellStyle name="Normal 6 2 2 2 2" xfId="3809" xr:uid="{00000000-0005-0000-0000-0000C5AF0000}"/>
    <cellStyle name="Normal 6 2 2 2 2 10" xfId="46833" xr:uid="{00000000-0005-0000-0000-0000C6AF0000}"/>
    <cellStyle name="Normal 6 2 2 2 2 11" xfId="46834" xr:uid="{00000000-0005-0000-0000-0000C7AF0000}"/>
    <cellStyle name="Normal 6 2 2 2 2 2" xfId="4911" xr:uid="{00000000-0005-0000-0000-0000C8AF0000}"/>
    <cellStyle name="Normal 6 2 2 2 2 2 10" xfId="46835" xr:uid="{00000000-0005-0000-0000-0000C9AF0000}"/>
    <cellStyle name="Normal 6 2 2 2 2 2 11" xfId="46836" xr:uid="{00000000-0005-0000-0000-0000CAAF0000}"/>
    <cellStyle name="Normal 6 2 2 2 2 2 2" xfId="46837" xr:uid="{00000000-0005-0000-0000-0000CBAF0000}"/>
    <cellStyle name="Normal 6 2 2 2 2 2 2 2" xfId="46838" xr:uid="{00000000-0005-0000-0000-0000CCAF0000}"/>
    <cellStyle name="Normal 6 2 2 2 2 2 2 2 2" xfId="46839" xr:uid="{00000000-0005-0000-0000-0000CDAF0000}"/>
    <cellStyle name="Normal 6 2 2 2 2 2 2 2 3" xfId="46840" xr:uid="{00000000-0005-0000-0000-0000CEAF0000}"/>
    <cellStyle name="Normal 6 2 2 2 2 2 2 2_OATT calc" xfId="46841" xr:uid="{00000000-0005-0000-0000-0000CFAF0000}"/>
    <cellStyle name="Normal 6 2 2 2 2 2 2 3" xfId="46842" xr:uid="{00000000-0005-0000-0000-0000D0AF0000}"/>
    <cellStyle name="Normal 6 2 2 2 2 2 2 4" xfId="46843" xr:uid="{00000000-0005-0000-0000-0000D1AF0000}"/>
    <cellStyle name="Normal 6 2 2 2 2 2 2 5" xfId="46844" xr:uid="{00000000-0005-0000-0000-0000D2AF0000}"/>
    <cellStyle name="Normal 6 2 2 2 2 2 2_OATT calc" xfId="46845" xr:uid="{00000000-0005-0000-0000-0000D3AF0000}"/>
    <cellStyle name="Normal 6 2 2 2 2 2 3" xfId="46846" xr:uid="{00000000-0005-0000-0000-0000D4AF0000}"/>
    <cellStyle name="Normal 6 2 2 2 2 2 3 2" xfId="46847" xr:uid="{00000000-0005-0000-0000-0000D5AF0000}"/>
    <cellStyle name="Normal 6 2 2 2 2 2 3 2 2" xfId="46848" xr:uid="{00000000-0005-0000-0000-0000D6AF0000}"/>
    <cellStyle name="Normal 6 2 2 2 2 2 3 2 3" xfId="46849" xr:uid="{00000000-0005-0000-0000-0000D7AF0000}"/>
    <cellStyle name="Normal 6 2 2 2 2 2 3 2_OATT calc" xfId="46850" xr:uid="{00000000-0005-0000-0000-0000D8AF0000}"/>
    <cellStyle name="Normal 6 2 2 2 2 2 3 3" xfId="46851" xr:uid="{00000000-0005-0000-0000-0000D9AF0000}"/>
    <cellStyle name="Normal 6 2 2 2 2 2 3 4" xfId="46852" xr:uid="{00000000-0005-0000-0000-0000DAAF0000}"/>
    <cellStyle name="Normal 6 2 2 2 2 2 3_OATT calc" xfId="46853" xr:uid="{00000000-0005-0000-0000-0000DBAF0000}"/>
    <cellStyle name="Normal 6 2 2 2 2 2 4" xfId="46854" xr:uid="{00000000-0005-0000-0000-0000DCAF0000}"/>
    <cellStyle name="Normal 6 2 2 2 2 2 4 2" xfId="46855" xr:uid="{00000000-0005-0000-0000-0000DDAF0000}"/>
    <cellStyle name="Normal 6 2 2 2 2 2 4 3" xfId="46856" xr:uid="{00000000-0005-0000-0000-0000DEAF0000}"/>
    <cellStyle name="Normal 6 2 2 2 2 2 4_OATT calc" xfId="46857" xr:uid="{00000000-0005-0000-0000-0000DFAF0000}"/>
    <cellStyle name="Normal 6 2 2 2 2 2 5" xfId="46858" xr:uid="{00000000-0005-0000-0000-0000E0AF0000}"/>
    <cellStyle name="Normal 6 2 2 2 2 2 6" xfId="46859" xr:uid="{00000000-0005-0000-0000-0000E1AF0000}"/>
    <cellStyle name="Normal 6 2 2 2 2 2 7" xfId="46860" xr:uid="{00000000-0005-0000-0000-0000E2AF0000}"/>
    <cellStyle name="Normal 6 2 2 2 2 2 8" xfId="46861" xr:uid="{00000000-0005-0000-0000-0000E3AF0000}"/>
    <cellStyle name="Normal 6 2 2 2 2 2 9" xfId="46862" xr:uid="{00000000-0005-0000-0000-0000E4AF0000}"/>
    <cellStyle name="Normal 6 2 2 2 2 2_OATT calc" xfId="46863" xr:uid="{00000000-0005-0000-0000-0000E5AF0000}"/>
    <cellStyle name="Normal 6 2 2 2 2 3" xfId="5867" xr:uid="{00000000-0005-0000-0000-0000E6AF0000}"/>
    <cellStyle name="Normal 6 2 2 2 2 3 2" xfId="46864" xr:uid="{00000000-0005-0000-0000-0000E7AF0000}"/>
    <cellStyle name="Normal 6 2 2 2 2 3 2 2" xfId="46865" xr:uid="{00000000-0005-0000-0000-0000E8AF0000}"/>
    <cellStyle name="Normal 6 2 2 2 2 3 2 3" xfId="46866" xr:uid="{00000000-0005-0000-0000-0000E9AF0000}"/>
    <cellStyle name="Normal 6 2 2 2 2 3 2_OATT calc" xfId="46867" xr:uid="{00000000-0005-0000-0000-0000EAAF0000}"/>
    <cellStyle name="Normal 6 2 2 2 2 3 3" xfId="46868" xr:uid="{00000000-0005-0000-0000-0000EBAF0000}"/>
    <cellStyle name="Normal 6 2 2 2 2 3 4" xfId="46869" xr:uid="{00000000-0005-0000-0000-0000ECAF0000}"/>
    <cellStyle name="Normal 6 2 2 2 2 3 5" xfId="46870" xr:uid="{00000000-0005-0000-0000-0000EDAF0000}"/>
    <cellStyle name="Normal 6 2 2 2 2 3_OATT calc" xfId="46871" xr:uid="{00000000-0005-0000-0000-0000EEAF0000}"/>
    <cellStyle name="Normal 6 2 2 2 2 4" xfId="46872" xr:uid="{00000000-0005-0000-0000-0000EFAF0000}"/>
    <cellStyle name="Normal 6 2 2 2 2 4 2" xfId="46873" xr:uid="{00000000-0005-0000-0000-0000F0AF0000}"/>
    <cellStyle name="Normal 6 2 2 2 2 4 2 2" xfId="46874" xr:uid="{00000000-0005-0000-0000-0000F1AF0000}"/>
    <cellStyle name="Normal 6 2 2 2 2 4 2 3" xfId="46875" xr:uid="{00000000-0005-0000-0000-0000F2AF0000}"/>
    <cellStyle name="Normal 6 2 2 2 2 4 2_OATT calc" xfId="46876" xr:uid="{00000000-0005-0000-0000-0000F3AF0000}"/>
    <cellStyle name="Normal 6 2 2 2 2 4 3" xfId="46877" xr:uid="{00000000-0005-0000-0000-0000F4AF0000}"/>
    <cellStyle name="Normal 6 2 2 2 2 4 4" xfId="46878" xr:uid="{00000000-0005-0000-0000-0000F5AF0000}"/>
    <cellStyle name="Normal 6 2 2 2 2 4_OATT calc" xfId="46879" xr:uid="{00000000-0005-0000-0000-0000F6AF0000}"/>
    <cellStyle name="Normal 6 2 2 2 2 5" xfId="46880" xr:uid="{00000000-0005-0000-0000-0000F7AF0000}"/>
    <cellStyle name="Normal 6 2 2 2 2 5 2" xfId="46881" xr:uid="{00000000-0005-0000-0000-0000F8AF0000}"/>
    <cellStyle name="Normal 6 2 2 2 2 5 3" xfId="46882" xr:uid="{00000000-0005-0000-0000-0000F9AF0000}"/>
    <cellStyle name="Normal 6 2 2 2 2 5_OATT calc" xfId="46883" xr:uid="{00000000-0005-0000-0000-0000FAAF0000}"/>
    <cellStyle name="Normal 6 2 2 2 2 6" xfId="46884" xr:uid="{00000000-0005-0000-0000-0000FBAF0000}"/>
    <cellStyle name="Normal 6 2 2 2 2 7" xfId="46885" xr:uid="{00000000-0005-0000-0000-0000FCAF0000}"/>
    <cellStyle name="Normal 6 2 2 2 2 8" xfId="46886" xr:uid="{00000000-0005-0000-0000-0000FDAF0000}"/>
    <cellStyle name="Normal 6 2 2 2 2 9" xfId="46887" xr:uid="{00000000-0005-0000-0000-0000FEAF0000}"/>
    <cellStyle name="Normal 6 2 2 2 2_OATT calc" xfId="46888" xr:uid="{00000000-0005-0000-0000-0000FFAF0000}"/>
    <cellStyle name="Normal 6 2 2 2 3" xfId="4493" xr:uid="{00000000-0005-0000-0000-000000B00000}"/>
    <cellStyle name="Normal 6 2 2 2 3 10" xfId="46889" xr:uid="{00000000-0005-0000-0000-000001B00000}"/>
    <cellStyle name="Normal 6 2 2 2 3 11" xfId="46890" xr:uid="{00000000-0005-0000-0000-000002B00000}"/>
    <cellStyle name="Normal 6 2 2 2 3 2" xfId="46891" xr:uid="{00000000-0005-0000-0000-000003B00000}"/>
    <cellStyle name="Normal 6 2 2 2 3 2 2" xfId="46892" xr:uid="{00000000-0005-0000-0000-000004B00000}"/>
    <cellStyle name="Normal 6 2 2 2 3 2 2 2" xfId="46893" xr:uid="{00000000-0005-0000-0000-000005B00000}"/>
    <cellStyle name="Normal 6 2 2 2 3 2 2 3" xfId="46894" xr:uid="{00000000-0005-0000-0000-000006B00000}"/>
    <cellStyle name="Normal 6 2 2 2 3 2 2_OATT calc" xfId="46895" xr:uid="{00000000-0005-0000-0000-000007B00000}"/>
    <cellStyle name="Normal 6 2 2 2 3 2 3" xfId="46896" xr:uid="{00000000-0005-0000-0000-000008B00000}"/>
    <cellStyle name="Normal 6 2 2 2 3 2 4" xfId="46897" xr:uid="{00000000-0005-0000-0000-000009B00000}"/>
    <cellStyle name="Normal 6 2 2 2 3 2 5" xfId="46898" xr:uid="{00000000-0005-0000-0000-00000AB00000}"/>
    <cellStyle name="Normal 6 2 2 2 3 2_OATT calc" xfId="46899" xr:uid="{00000000-0005-0000-0000-00000BB00000}"/>
    <cellStyle name="Normal 6 2 2 2 3 3" xfId="46900" xr:uid="{00000000-0005-0000-0000-00000CB00000}"/>
    <cellStyle name="Normal 6 2 2 2 3 3 2" xfId="46901" xr:uid="{00000000-0005-0000-0000-00000DB00000}"/>
    <cellStyle name="Normal 6 2 2 2 3 3 2 2" xfId="46902" xr:uid="{00000000-0005-0000-0000-00000EB00000}"/>
    <cellStyle name="Normal 6 2 2 2 3 3 2 3" xfId="46903" xr:uid="{00000000-0005-0000-0000-00000FB00000}"/>
    <cellStyle name="Normal 6 2 2 2 3 3 2_OATT calc" xfId="46904" xr:uid="{00000000-0005-0000-0000-000010B00000}"/>
    <cellStyle name="Normal 6 2 2 2 3 3 3" xfId="46905" xr:uid="{00000000-0005-0000-0000-000011B00000}"/>
    <cellStyle name="Normal 6 2 2 2 3 3 4" xfId="46906" xr:uid="{00000000-0005-0000-0000-000012B00000}"/>
    <cellStyle name="Normal 6 2 2 2 3 3_OATT calc" xfId="46907" xr:uid="{00000000-0005-0000-0000-000013B00000}"/>
    <cellStyle name="Normal 6 2 2 2 3 4" xfId="46908" xr:uid="{00000000-0005-0000-0000-000014B00000}"/>
    <cellStyle name="Normal 6 2 2 2 3 4 2" xfId="46909" xr:uid="{00000000-0005-0000-0000-000015B00000}"/>
    <cellStyle name="Normal 6 2 2 2 3 4 3" xfId="46910" xr:uid="{00000000-0005-0000-0000-000016B00000}"/>
    <cellStyle name="Normal 6 2 2 2 3 4_OATT calc" xfId="46911" xr:uid="{00000000-0005-0000-0000-000017B00000}"/>
    <cellStyle name="Normal 6 2 2 2 3 5" xfId="46912" xr:uid="{00000000-0005-0000-0000-000018B00000}"/>
    <cellStyle name="Normal 6 2 2 2 3 6" xfId="46913" xr:uid="{00000000-0005-0000-0000-000019B00000}"/>
    <cellStyle name="Normal 6 2 2 2 3 7" xfId="46914" xr:uid="{00000000-0005-0000-0000-00001AB00000}"/>
    <cellStyle name="Normal 6 2 2 2 3 8" xfId="46915" xr:uid="{00000000-0005-0000-0000-00001BB00000}"/>
    <cellStyle name="Normal 6 2 2 2 3 9" xfId="46916" xr:uid="{00000000-0005-0000-0000-00001CB00000}"/>
    <cellStyle name="Normal 6 2 2 2 3_OATT calc" xfId="46917" xr:uid="{00000000-0005-0000-0000-00001DB00000}"/>
    <cellStyle name="Normal 6 2 2 2 4" xfId="5393" xr:uid="{00000000-0005-0000-0000-00001EB00000}"/>
    <cellStyle name="Normal 6 2 2 2 4 2" xfId="46918" xr:uid="{00000000-0005-0000-0000-00001FB00000}"/>
    <cellStyle name="Normal 6 2 2 2 4 2 2" xfId="46919" xr:uid="{00000000-0005-0000-0000-000020B00000}"/>
    <cellStyle name="Normal 6 2 2 2 4 2 3" xfId="46920" xr:uid="{00000000-0005-0000-0000-000021B00000}"/>
    <cellStyle name="Normal 6 2 2 2 4 2_OATT calc" xfId="46921" xr:uid="{00000000-0005-0000-0000-000022B00000}"/>
    <cellStyle name="Normal 6 2 2 2 4 3" xfId="46922" xr:uid="{00000000-0005-0000-0000-000023B00000}"/>
    <cellStyle name="Normal 6 2 2 2 4 4" xfId="46923" xr:uid="{00000000-0005-0000-0000-000024B00000}"/>
    <cellStyle name="Normal 6 2 2 2 4 5" xfId="46924" xr:uid="{00000000-0005-0000-0000-000025B00000}"/>
    <cellStyle name="Normal 6 2 2 2 4_OATT calc" xfId="46925" xr:uid="{00000000-0005-0000-0000-000026B00000}"/>
    <cellStyle name="Normal 6 2 2 2 5" xfId="46926" xr:uid="{00000000-0005-0000-0000-000027B00000}"/>
    <cellStyle name="Normal 6 2 2 2 5 2" xfId="46927" xr:uid="{00000000-0005-0000-0000-000028B00000}"/>
    <cellStyle name="Normal 6 2 2 2 5 2 2" xfId="46928" xr:uid="{00000000-0005-0000-0000-000029B00000}"/>
    <cellStyle name="Normal 6 2 2 2 5 2 3" xfId="46929" xr:uid="{00000000-0005-0000-0000-00002AB00000}"/>
    <cellStyle name="Normal 6 2 2 2 5 2_OATT calc" xfId="46930" xr:uid="{00000000-0005-0000-0000-00002BB00000}"/>
    <cellStyle name="Normal 6 2 2 2 5 3" xfId="46931" xr:uid="{00000000-0005-0000-0000-00002CB00000}"/>
    <cellStyle name="Normal 6 2 2 2 5 4" xfId="46932" xr:uid="{00000000-0005-0000-0000-00002DB00000}"/>
    <cellStyle name="Normal 6 2 2 2 5_OATT calc" xfId="46933" xr:uid="{00000000-0005-0000-0000-00002EB00000}"/>
    <cellStyle name="Normal 6 2 2 2 6" xfId="46934" xr:uid="{00000000-0005-0000-0000-00002FB00000}"/>
    <cellStyle name="Normal 6 2 2 2 6 2" xfId="46935" xr:uid="{00000000-0005-0000-0000-000030B00000}"/>
    <cellStyle name="Normal 6 2 2 2 6 3" xfId="46936" xr:uid="{00000000-0005-0000-0000-000031B00000}"/>
    <cellStyle name="Normal 6 2 2 2 6_OATT calc" xfId="46937" xr:uid="{00000000-0005-0000-0000-000032B00000}"/>
    <cellStyle name="Normal 6 2 2 2 7" xfId="46938" xr:uid="{00000000-0005-0000-0000-000033B00000}"/>
    <cellStyle name="Normal 6 2 2 2 8" xfId="46939" xr:uid="{00000000-0005-0000-0000-000034B00000}"/>
    <cellStyle name="Normal 6 2 2 2 9" xfId="46940" xr:uid="{00000000-0005-0000-0000-000035B00000}"/>
    <cellStyle name="Normal 6 2 2 2_OATT calc" xfId="46941" xr:uid="{00000000-0005-0000-0000-000036B00000}"/>
    <cellStyle name="Normal 6 2 2 3" xfId="3355" xr:uid="{00000000-0005-0000-0000-000037B00000}"/>
    <cellStyle name="Normal 6 2 2 3 10" xfId="46942" xr:uid="{00000000-0005-0000-0000-000038B00000}"/>
    <cellStyle name="Normal 6 2 2 3 11" xfId="46943" xr:uid="{00000000-0005-0000-0000-000039B00000}"/>
    <cellStyle name="Normal 6 2 2 3 12" xfId="46944" xr:uid="{00000000-0005-0000-0000-00003AB00000}"/>
    <cellStyle name="Normal 6 2 2 3 2" xfId="3938" xr:uid="{00000000-0005-0000-0000-00003BB00000}"/>
    <cellStyle name="Normal 6 2 2 3 2 10" xfId="46945" xr:uid="{00000000-0005-0000-0000-00003CB00000}"/>
    <cellStyle name="Normal 6 2 2 3 2 11" xfId="46946" xr:uid="{00000000-0005-0000-0000-00003DB00000}"/>
    <cellStyle name="Normal 6 2 2 3 2 2" xfId="5039" xr:uid="{00000000-0005-0000-0000-00003EB00000}"/>
    <cellStyle name="Normal 6 2 2 3 2 2 10" xfId="46947" xr:uid="{00000000-0005-0000-0000-00003FB00000}"/>
    <cellStyle name="Normal 6 2 2 3 2 2 11" xfId="46948" xr:uid="{00000000-0005-0000-0000-000040B00000}"/>
    <cellStyle name="Normal 6 2 2 3 2 2 2" xfId="46949" xr:uid="{00000000-0005-0000-0000-000041B00000}"/>
    <cellStyle name="Normal 6 2 2 3 2 2 2 2" xfId="46950" xr:uid="{00000000-0005-0000-0000-000042B00000}"/>
    <cellStyle name="Normal 6 2 2 3 2 2 2 2 2" xfId="46951" xr:uid="{00000000-0005-0000-0000-000043B00000}"/>
    <cellStyle name="Normal 6 2 2 3 2 2 2 2 3" xfId="46952" xr:uid="{00000000-0005-0000-0000-000044B00000}"/>
    <cellStyle name="Normal 6 2 2 3 2 2 2 2_OATT calc" xfId="46953" xr:uid="{00000000-0005-0000-0000-000045B00000}"/>
    <cellStyle name="Normal 6 2 2 3 2 2 2 3" xfId="46954" xr:uid="{00000000-0005-0000-0000-000046B00000}"/>
    <cellStyle name="Normal 6 2 2 3 2 2 2 4" xfId="46955" xr:uid="{00000000-0005-0000-0000-000047B00000}"/>
    <cellStyle name="Normal 6 2 2 3 2 2 2 5" xfId="46956" xr:uid="{00000000-0005-0000-0000-000048B00000}"/>
    <cellStyle name="Normal 6 2 2 3 2 2 2_OATT calc" xfId="46957" xr:uid="{00000000-0005-0000-0000-000049B00000}"/>
    <cellStyle name="Normal 6 2 2 3 2 2 3" xfId="46958" xr:uid="{00000000-0005-0000-0000-00004AB00000}"/>
    <cellStyle name="Normal 6 2 2 3 2 2 3 2" xfId="46959" xr:uid="{00000000-0005-0000-0000-00004BB00000}"/>
    <cellStyle name="Normal 6 2 2 3 2 2 3 2 2" xfId="46960" xr:uid="{00000000-0005-0000-0000-00004CB00000}"/>
    <cellStyle name="Normal 6 2 2 3 2 2 3 2 3" xfId="46961" xr:uid="{00000000-0005-0000-0000-00004DB00000}"/>
    <cellStyle name="Normal 6 2 2 3 2 2 3 2_OATT calc" xfId="46962" xr:uid="{00000000-0005-0000-0000-00004EB00000}"/>
    <cellStyle name="Normal 6 2 2 3 2 2 3 3" xfId="46963" xr:uid="{00000000-0005-0000-0000-00004FB00000}"/>
    <cellStyle name="Normal 6 2 2 3 2 2 3 4" xfId="46964" xr:uid="{00000000-0005-0000-0000-000050B00000}"/>
    <cellStyle name="Normal 6 2 2 3 2 2 3_OATT calc" xfId="46965" xr:uid="{00000000-0005-0000-0000-000051B00000}"/>
    <cellStyle name="Normal 6 2 2 3 2 2 4" xfId="46966" xr:uid="{00000000-0005-0000-0000-000052B00000}"/>
    <cellStyle name="Normal 6 2 2 3 2 2 4 2" xfId="46967" xr:uid="{00000000-0005-0000-0000-000053B00000}"/>
    <cellStyle name="Normal 6 2 2 3 2 2 4 3" xfId="46968" xr:uid="{00000000-0005-0000-0000-000054B00000}"/>
    <cellStyle name="Normal 6 2 2 3 2 2 4_OATT calc" xfId="46969" xr:uid="{00000000-0005-0000-0000-000055B00000}"/>
    <cellStyle name="Normal 6 2 2 3 2 2 5" xfId="46970" xr:uid="{00000000-0005-0000-0000-000056B00000}"/>
    <cellStyle name="Normal 6 2 2 3 2 2 6" xfId="46971" xr:uid="{00000000-0005-0000-0000-000057B00000}"/>
    <cellStyle name="Normal 6 2 2 3 2 2 7" xfId="46972" xr:uid="{00000000-0005-0000-0000-000058B00000}"/>
    <cellStyle name="Normal 6 2 2 3 2 2 8" xfId="46973" xr:uid="{00000000-0005-0000-0000-000059B00000}"/>
    <cellStyle name="Normal 6 2 2 3 2 2 9" xfId="46974" xr:uid="{00000000-0005-0000-0000-00005AB00000}"/>
    <cellStyle name="Normal 6 2 2 3 2 2_OATT calc" xfId="46975" xr:uid="{00000000-0005-0000-0000-00005BB00000}"/>
    <cellStyle name="Normal 6 2 2 3 2 3" xfId="5994" xr:uid="{00000000-0005-0000-0000-00005CB00000}"/>
    <cellStyle name="Normal 6 2 2 3 2 3 2" xfId="46976" xr:uid="{00000000-0005-0000-0000-00005DB00000}"/>
    <cellStyle name="Normal 6 2 2 3 2 3 2 2" xfId="46977" xr:uid="{00000000-0005-0000-0000-00005EB00000}"/>
    <cellStyle name="Normal 6 2 2 3 2 3 2 3" xfId="46978" xr:uid="{00000000-0005-0000-0000-00005FB00000}"/>
    <cellStyle name="Normal 6 2 2 3 2 3 2_OATT calc" xfId="46979" xr:uid="{00000000-0005-0000-0000-000060B00000}"/>
    <cellStyle name="Normal 6 2 2 3 2 3 3" xfId="46980" xr:uid="{00000000-0005-0000-0000-000061B00000}"/>
    <cellStyle name="Normal 6 2 2 3 2 3 4" xfId="46981" xr:uid="{00000000-0005-0000-0000-000062B00000}"/>
    <cellStyle name="Normal 6 2 2 3 2 3 5" xfId="46982" xr:uid="{00000000-0005-0000-0000-000063B00000}"/>
    <cellStyle name="Normal 6 2 2 3 2 3_OATT calc" xfId="46983" xr:uid="{00000000-0005-0000-0000-000064B00000}"/>
    <cellStyle name="Normal 6 2 2 3 2 4" xfId="46984" xr:uid="{00000000-0005-0000-0000-000065B00000}"/>
    <cellStyle name="Normal 6 2 2 3 2 4 2" xfId="46985" xr:uid="{00000000-0005-0000-0000-000066B00000}"/>
    <cellStyle name="Normal 6 2 2 3 2 4 2 2" xfId="46986" xr:uid="{00000000-0005-0000-0000-000067B00000}"/>
    <cellStyle name="Normal 6 2 2 3 2 4 2 3" xfId="46987" xr:uid="{00000000-0005-0000-0000-000068B00000}"/>
    <cellStyle name="Normal 6 2 2 3 2 4 2_OATT calc" xfId="46988" xr:uid="{00000000-0005-0000-0000-000069B00000}"/>
    <cellStyle name="Normal 6 2 2 3 2 4 3" xfId="46989" xr:uid="{00000000-0005-0000-0000-00006AB00000}"/>
    <cellStyle name="Normal 6 2 2 3 2 4 4" xfId="46990" xr:uid="{00000000-0005-0000-0000-00006BB00000}"/>
    <cellStyle name="Normal 6 2 2 3 2 4_OATT calc" xfId="46991" xr:uid="{00000000-0005-0000-0000-00006CB00000}"/>
    <cellStyle name="Normal 6 2 2 3 2 5" xfId="46992" xr:uid="{00000000-0005-0000-0000-00006DB00000}"/>
    <cellStyle name="Normal 6 2 2 3 2 5 2" xfId="46993" xr:uid="{00000000-0005-0000-0000-00006EB00000}"/>
    <cellStyle name="Normal 6 2 2 3 2 5 3" xfId="46994" xr:uid="{00000000-0005-0000-0000-00006FB00000}"/>
    <cellStyle name="Normal 6 2 2 3 2 5_OATT calc" xfId="46995" xr:uid="{00000000-0005-0000-0000-000070B00000}"/>
    <cellStyle name="Normal 6 2 2 3 2 6" xfId="46996" xr:uid="{00000000-0005-0000-0000-000071B00000}"/>
    <cellStyle name="Normal 6 2 2 3 2 7" xfId="46997" xr:uid="{00000000-0005-0000-0000-000072B00000}"/>
    <cellStyle name="Normal 6 2 2 3 2 8" xfId="46998" xr:uid="{00000000-0005-0000-0000-000073B00000}"/>
    <cellStyle name="Normal 6 2 2 3 2 9" xfId="46999" xr:uid="{00000000-0005-0000-0000-000074B00000}"/>
    <cellStyle name="Normal 6 2 2 3 2_OATT calc" xfId="47000" xr:uid="{00000000-0005-0000-0000-000075B00000}"/>
    <cellStyle name="Normal 6 2 2 3 3" xfId="4621" xr:uid="{00000000-0005-0000-0000-000076B00000}"/>
    <cellStyle name="Normal 6 2 2 3 3 10" xfId="47001" xr:uid="{00000000-0005-0000-0000-000077B00000}"/>
    <cellStyle name="Normal 6 2 2 3 3 11" xfId="47002" xr:uid="{00000000-0005-0000-0000-000078B00000}"/>
    <cellStyle name="Normal 6 2 2 3 3 2" xfId="47003" xr:uid="{00000000-0005-0000-0000-000079B00000}"/>
    <cellStyle name="Normal 6 2 2 3 3 2 2" xfId="47004" xr:uid="{00000000-0005-0000-0000-00007AB00000}"/>
    <cellStyle name="Normal 6 2 2 3 3 2 2 2" xfId="47005" xr:uid="{00000000-0005-0000-0000-00007BB00000}"/>
    <cellStyle name="Normal 6 2 2 3 3 2 2 3" xfId="47006" xr:uid="{00000000-0005-0000-0000-00007CB00000}"/>
    <cellStyle name="Normal 6 2 2 3 3 2 2_OATT calc" xfId="47007" xr:uid="{00000000-0005-0000-0000-00007DB00000}"/>
    <cellStyle name="Normal 6 2 2 3 3 2 3" xfId="47008" xr:uid="{00000000-0005-0000-0000-00007EB00000}"/>
    <cellStyle name="Normal 6 2 2 3 3 2 4" xfId="47009" xr:uid="{00000000-0005-0000-0000-00007FB00000}"/>
    <cellStyle name="Normal 6 2 2 3 3 2 5" xfId="47010" xr:uid="{00000000-0005-0000-0000-000080B00000}"/>
    <cellStyle name="Normal 6 2 2 3 3 2_OATT calc" xfId="47011" xr:uid="{00000000-0005-0000-0000-000081B00000}"/>
    <cellStyle name="Normal 6 2 2 3 3 3" xfId="47012" xr:uid="{00000000-0005-0000-0000-000082B00000}"/>
    <cellStyle name="Normal 6 2 2 3 3 3 2" xfId="47013" xr:uid="{00000000-0005-0000-0000-000083B00000}"/>
    <cellStyle name="Normal 6 2 2 3 3 3 2 2" xfId="47014" xr:uid="{00000000-0005-0000-0000-000084B00000}"/>
    <cellStyle name="Normal 6 2 2 3 3 3 2 3" xfId="47015" xr:uid="{00000000-0005-0000-0000-000085B00000}"/>
    <cellStyle name="Normal 6 2 2 3 3 3 2_OATT calc" xfId="47016" xr:uid="{00000000-0005-0000-0000-000086B00000}"/>
    <cellStyle name="Normal 6 2 2 3 3 3 3" xfId="47017" xr:uid="{00000000-0005-0000-0000-000087B00000}"/>
    <cellStyle name="Normal 6 2 2 3 3 3 4" xfId="47018" xr:uid="{00000000-0005-0000-0000-000088B00000}"/>
    <cellStyle name="Normal 6 2 2 3 3 3_OATT calc" xfId="47019" xr:uid="{00000000-0005-0000-0000-000089B00000}"/>
    <cellStyle name="Normal 6 2 2 3 3 4" xfId="47020" xr:uid="{00000000-0005-0000-0000-00008AB00000}"/>
    <cellStyle name="Normal 6 2 2 3 3 4 2" xfId="47021" xr:uid="{00000000-0005-0000-0000-00008BB00000}"/>
    <cellStyle name="Normal 6 2 2 3 3 4 3" xfId="47022" xr:uid="{00000000-0005-0000-0000-00008CB00000}"/>
    <cellStyle name="Normal 6 2 2 3 3 4_OATT calc" xfId="47023" xr:uid="{00000000-0005-0000-0000-00008DB00000}"/>
    <cellStyle name="Normal 6 2 2 3 3 5" xfId="47024" xr:uid="{00000000-0005-0000-0000-00008EB00000}"/>
    <cellStyle name="Normal 6 2 2 3 3 6" xfId="47025" xr:uid="{00000000-0005-0000-0000-00008FB00000}"/>
    <cellStyle name="Normal 6 2 2 3 3 7" xfId="47026" xr:uid="{00000000-0005-0000-0000-000090B00000}"/>
    <cellStyle name="Normal 6 2 2 3 3 8" xfId="47027" xr:uid="{00000000-0005-0000-0000-000091B00000}"/>
    <cellStyle name="Normal 6 2 2 3 3 9" xfId="47028" xr:uid="{00000000-0005-0000-0000-000092B00000}"/>
    <cellStyle name="Normal 6 2 2 3 3_OATT calc" xfId="47029" xr:uid="{00000000-0005-0000-0000-000093B00000}"/>
    <cellStyle name="Normal 6 2 2 3 4" xfId="5521" xr:uid="{00000000-0005-0000-0000-000094B00000}"/>
    <cellStyle name="Normal 6 2 2 3 4 2" xfId="47030" xr:uid="{00000000-0005-0000-0000-000095B00000}"/>
    <cellStyle name="Normal 6 2 2 3 4 2 2" xfId="47031" xr:uid="{00000000-0005-0000-0000-000096B00000}"/>
    <cellStyle name="Normal 6 2 2 3 4 2 3" xfId="47032" xr:uid="{00000000-0005-0000-0000-000097B00000}"/>
    <cellStyle name="Normal 6 2 2 3 4 2_OATT calc" xfId="47033" xr:uid="{00000000-0005-0000-0000-000098B00000}"/>
    <cellStyle name="Normal 6 2 2 3 4 3" xfId="47034" xr:uid="{00000000-0005-0000-0000-000099B00000}"/>
    <cellStyle name="Normal 6 2 2 3 4 4" xfId="47035" xr:uid="{00000000-0005-0000-0000-00009AB00000}"/>
    <cellStyle name="Normal 6 2 2 3 4 5" xfId="47036" xr:uid="{00000000-0005-0000-0000-00009BB00000}"/>
    <cellStyle name="Normal 6 2 2 3 4_OATT calc" xfId="47037" xr:uid="{00000000-0005-0000-0000-00009CB00000}"/>
    <cellStyle name="Normal 6 2 2 3 5" xfId="47038" xr:uid="{00000000-0005-0000-0000-00009DB00000}"/>
    <cellStyle name="Normal 6 2 2 3 5 2" xfId="47039" xr:uid="{00000000-0005-0000-0000-00009EB00000}"/>
    <cellStyle name="Normal 6 2 2 3 5 2 2" xfId="47040" xr:uid="{00000000-0005-0000-0000-00009FB00000}"/>
    <cellStyle name="Normal 6 2 2 3 5 2 3" xfId="47041" xr:uid="{00000000-0005-0000-0000-0000A0B00000}"/>
    <cellStyle name="Normal 6 2 2 3 5 2_OATT calc" xfId="47042" xr:uid="{00000000-0005-0000-0000-0000A1B00000}"/>
    <cellStyle name="Normal 6 2 2 3 5 3" xfId="47043" xr:uid="{00000000-0005-0000-0000-0000A2B00000}"/>
    <cellStyle name="Normal 6 2 2 3 5 4" xfId="47044" xr:uid="{00000000-0005-0000-0000-0000A3B00000}"/>
    <cellStyle name="Normal 6 2 2 3 5_OATT calc" xfId="47045" xr:uid="{00000000-0005-0000-0000-0000A4B00000}"/>
    <cellStyle name="Normal 6 2 2 3 6" xfId="47046" xr:uid="{00000000-0005-0000-0000-0000A5B00000}"/>
    <cellStyle name="Normal 6 2 2 3 6 2" xfId="47047" xr:uid="{00000000-0005-0000-0000-0000A6B00000}"/>
    <cellStyle name="Normal 6 2 2 3 6 3" xfId="47048" xr:uid="{00000000-0005-0000-0000-0000A7B00000}"/>
    <cellStyle name="Normal 6 2 2 3 6_OATT calc" xfId="47049" xr:uid="{00000000-0005-0000-0000-0000A8B00000}"/>
    <cellStyle name="Normal 6 2 2 3 7" xfId="47050" xr:uid="{00000000-0005-0000-0000-0000A9B00000}"/>
    <cellStyle name="Normal 6 2 2 3 8" xfId="47051" xr:uid="{00000000-0005-0000-0000-0000AAB00000}"/>
    <cellStyle name="Normal 6 2 2 3 9" xfId="47052" xr:uid="{00000000-0005-0000-0000-0000ABB00000}"/>
    <cellStyle name="Normal 6 2 2 3_OATT calc" xfId="47053" xr:uid="{00000000-0005-0000-0000-0000ACB00000}"/>
    <cellStyle name="Normal 6 2 2 4" xfId="3668" xr:uid="{00000000-0005-0000-0000-0000ADB00000}"/>
    <cellStyle name="Normal 6 2 2 4 10" xfId="47054" xr:uid="{00000000-0005-0000-0000-0000AEB00000}"/>
    <cellStyle name="Normal 6 2 2 4 11" xfId="47055" xr:uid="{00000000-0005-0000-0000-0000AFB00000}"/>
    <cellStyle name="Normal 6 2 2 4 2" xfId="4769" xr:uid="{00000000-0005-0000-0000-0000B0B00000}"/>
    <cellStyle name="Normal 6 2 2 4 2 10" xfId="47056" xr:uid="{00000000-0005-0000-0000-0000B1B00000}"/>
    <cellStyle name="Normal 6 2 2 4 2 11" xfId="47057" xr:uid="{00000000-0005-0000-0000-0000B2B00000}"/>
    <cellStyle name="Normal 6 2 2 4 2 2" xfId="47058" xr:uid="{00000000-0005-0000-0000-0000B3B00000}"/>
    <cellStyle name="Normal 6 2 2 4 2 2 2" xfId="47059" xr:uid="{00000000-0005-0000-0000-0000B4B00000}"/>
    <cellStyle name="Normal 6 2 2 4 2 2 2 2" xfId="47060" xr:uid="{00000000-0005-0000-0000-0000B5B00000}"/>
    <cellStyle name="Normal 6 2 2 4 2 2 2 3" xfId="47061" xr:uid="{00000000-0005-0000-0000-0000B6B00000}"/>
    <cellStyle name="Normal 6 2 2 4 2 2 2_OATT calc" xfId="47062" xr:uid="{00000000-0005-0000-0000-0000B7B00000}"/>
    <cellStyle name="Normal 6 2 2 4 2 2 3" xfId="47063" xr:uid="{00000000-0005-0000-0000-0000B8B00000}"/>
    <cellStyle name="Normal 6 2 2 4 2 2 4" xfId="47064" xr:uid="{00000000-0005-0000-0000-0000B9B00000}"/>
    <cellStyle name="Normal 6 2 2 4 2 2 5" xfId="47065" xr:uid="{00000000-0005-0000-0000-0000BAB00000}"/>
    <cellStyle name="Normal 6 2 2 4 2 2_OATT calc" xfId="47066" xr:uid="{00000000-0005-0000-0000-0000BBB00000}"/>
    <cellStyle name="Normal 6 2 2 4 2 3" xfId="47067" xr:uid="{00000000-0005-0000-0000-0000BCB00000}"/>
    <cellStyle name="Normal 6 2 2 4 2 3 2" xfId="47068" xr:uid="{00000000-0005-0000-0000-0000BDB00000}"/>
    <cellStyle name="Normal 6 2 2 4 2 3 2 2" xfId="47069" xr:uid="{00000000-0005-0000-0000-0000BEB00000}"/>
    <cellStyle name="Normal 6 2 2 4 2 3 2 3" xfId="47070" xr:uid="{00000000-0005-0000-0000-0000BFB00000}"/>
    <cellStyle name="Normal 6 2 2 4 2 3 2_OATT calc" xfId="47071" xr:uid="{00000000-0005-0000-0000-0000C0B00000}"/>
    <cellStyle name="Normal 6 2 2 4 2 3 3" xfId="47072" xr:uid="{00000000-0005-0000-0000-0000C1B00000}"/>
    <cellStyle name="Normal 6 2 2 4 2 3 4" xfId="47073" xr:uid="{00000000-0005-0000-0000-0000C2B00000}"/>
    <cellStyle name="Normal 6 2 2 4 2 3_OATT calc" xfId="47074" xr:uid="{00000000-0005-0000-0000-0000C3B00000}"/>
    <cellStyle name="Normal 6 2 2 4 2 4" xfId="47075" xr:uid="{00000000-0005-0000-0000-0000C4B00000}"/>
    <cellStyle name="Normal 6 2 2 4 2 4 2" xfId="47076" xr:uid="{00000000-0005-0000-0000-0000C5B00000}"/>
    <cellStyle name="Normal 6 2 2 4 2 4 3" xfId="47077" xr:uid="{00000000-0005-0000-0000-0000C6B00000}"/>
    <cellStyle name="Normal 6 2 2 4 2 4_OATT calc" xfId="47078" xr:uid="{00000000-0005-0000-0000-0000C7B00000}"/>
    <cellStyle name="Normal 6 2 2 4 2 5" xfId="47079" xr:uid="{00000000-0005-0000-0000-0000C8B00000}"/>
    <cellStyle name="Normal 6 2 2 4 2 6" xfId="47080" xr:uid="{00000000-0005-0000-0000-0000C9B00000}"/>
    <cellStyle name="Normal 6 2 2 4 2 7" xfId="47081" xr:uid="{00000000-0005-0000-0000-0000CAB00000}"/>
    <cellStyle name="Normal 6 2 2 4 2 8" xfId="47082" xr:uid="{00000000-0005-0000-0000-0000CBB00000}"/>
    <cellStyle name="Normal 6 2 2 4 2 9" xfId="47083" xr:uid="{00000000-0005-0000-0000-0000CCB00000}"/>
    <cellStyle name="Normal 6 2 2 4 2_OATT calc" xfId="47084" xr:uid="{00000000-0005-0000-0000-0000CDB00000}"/>
    <cellStyle name="Normal 6 2 2 4 3" xfId="5729" xr:uid="{00000000-0005-0000-0000-0000CEB00000}"/>
    <cellStyle name="Normal 6 2 2 4 3 2" xfId="47085" xr:uid="{00000000-0005-0000-0000-0000CFB00000}"/>
    <cellStyle name="Normal 6 2 2 4 3 2 2" xfId="47086" xr:uid="{00000000-0005-0000-0000-0000D0B00000}"/>
    <cellStyle name="Normal 6 2 2 4 3 2 3" xfId="47087" xr:uid="{00000000-0005-0000-0000-0000D1B00000}"/>
    <cellStyle name="Normal 6 2 2 4 3 2_OATT calc" xfId="47088" xr:uid="{00000000-0005-0000-0000-0000D2B00000}"/>
    <cellStyle name="Normal 6 2 2 4 3 3" xfId="47089" xr:uid="{00000000-0005-0000-0000-0000D3B00000}"/>
    <cellStyle name="Normal 6 2 2 4 3 4" xfId="47090" xr:uid="{00000000-0005-0000-0000-0000D4B00000}"/>
    <cellStyle name="Normal 6 2 2 4 3 5" xfId="47091" xr:uid="{00000000-0005-0000-0000-0000D5B00000}"/>
    <cellStyle name="Normal 6 2 2 4 3_OATT calc" xfId="47092" xr:uid="{00000000-0005-0000-0000-0000D6B00000}"/>
    <cellStyle name="Normal 6 2 2 4 4" xfId="47093" xr:uid="{00000000-0005-0000-0000-0000D7B00000}"/>
    <cellStyle name="Normal 6 2 2 4 4 2" xfId="47094" xr:uid="{00000000-0005-0000-0000-0000D8B00000}"/>
    <cellStyle name="Normal 6 2 2 4 4 2 2" xfId="47095" xr:uid="{00000000-0005-0000-0000-0000D9B00000}"/>
    <cellStyle name="Normal 6 2 2 4 4 2 3" xfId="47096" xr:uid="{00000000-0005-0000-0000-0000DAB00000}"/>
    <cellStyle name="Normal 6 2 2 4 4 2_OATT calc" xfId="47097" xr:uid="{00000000-0005-0000-0000-0000DBB00000}"/>
    <cellStyle name="Normal 6 2 2 4 4 3" xfId="47098" xr:uid="{00000000-0005-0000-0000-0000DCB00000}"/>
    <cellStyle name="Normal 6 2 2 4 4 4" xfId="47099" xr:uid="{00000000-0005-0000-0000-0000DDB00000}"/>
    <cellStyle name="Normal 6 2 2 4 4_OATT calc" xfId="47100" xr:uid="{00000000-0005-0000-0000-0000DEB00000}"/>
    <cellStyle name="Normal 6 2 2 4 5" xfId="47101" xr:uid="{00000000-0005-0000-0000-0000DFB00000}"/>
    <cellStyle name="Normal 6 2 2 4 5 2" xfId="47102" xr:uid="{00000000-0005-0000-0000-0000E0B00000}"/>
    <cellStyle name="Normal 6 2 2 4 5 3" xfId="47103" xr:uid="{00000000-0005-0000-0000-0000E1B00000}"/>
    <cellStyle name="Normal 6 2 2 4 5_OATT calc" xfId="47104" xr:uid="{00000000-0005-0000-0000-0000E2B00000}"/>
    <cellStyle name="Normal 6 2 2 4 6" xfId="47105" xr:uid="{00000000-0005-0000-0000-0000E3B00000}"/>
    <cellStyle name="Normal 6 2 2 4 7" xfId="47106" xr:uid="{00000000-0005-0000-0000-0000E4B00000}"/>
    <cellStyle name="Normal 6 2 2 4 8" xfId="47107" xr:uid="{00000000-0005-0000-0000-0000E5B00000}"/>
    <cellStyle name="Normal 6 2 2 4 9" xfId="47108" xr:uid="{00000000-0005-0000-0000-0000E6B00000}"/>
    <cellStyle name="Normal 6 2 2 4_OATT calc" xfId="47109" xr:uid="{00000000-0005-0000-0000-0000E7B00000}"/>
    <cellStyle name="Normal 6 2 2 5" xfId="4351" xr:uid="{00000000-0005-0000-0000-0000E8B00000}"/>
    <cellStyle name="Normal 6 2 2 5 10" xfId="47110" xr:uid="{00000000-0005-0000-0000-0000E9B00000}"/>
    <cellStyle name="Normal 6 2 2 5 11" xfId="47111" xr:uid="{00000000-0005-0000-0000-0000EAB00000}"/>
    <cellStyle name="Normal 6 2 2 5 2" xfId="47112" xr:uid="{00000000-0005-0000-0000-0000EBB00000}"/>
    <cellStyle name="Normal 6 2 2 5 2 2" xfId="47113" xr:uid="{00000000-0005-0000-0000-0000ECB00000}"/>
    <cellStyle name="Normal 6 2 2 5 2 2 2" xfId="47114" xr:uid="{00000000-0005-0000-0000-0000EDB00000}"/>
    <cellStyle name="Normal 6 2 2 5 2 2 3" xfId="47115" xr:uid="{00000000-0005-0000-0000-0000EEB00000}"/>
    <cellStyle name="Normal 6 2 2 5 2 2_OATT calc" xfId="47116" xr:uid="{00000000-0005-0000-0000-0000EFB00000}"/>
    <cellStyle name="Normal 6 2 2 5 2 3" xfId="47117" xr:uid="{00000000-0005-0000-0000-0000F0B00000}"/>
    <cellStyle name="Normal 6 2 2 5 2 4" xfId="47118" xr:uid="{00000000-0005-0000-0000-0000F1B00000}"/>
    <cellStyle name="Normal 6 2 2 5 2 5" xfId="47119" xr:uid="{00000000-0005-0000-0000-0000F2B00000}"/>
    <cellStyle name="Normal 6 2 2 5 2_OATT calc" xfId="47120" xr:uid="{00000000-0005-0000-0000-0000F3B00000}"/>
    <cellStyle name="Normal 6 2 2 5 3" xfId="47121" xr:uid="{00000000-0005-0000-0000-0000F4B00000}"/>
    <cellStyle name="Normal 6 2 2 5 3 2" xfId="47122" xr:uid="{00000000-0005-0000-0000-0000F5B00000}"/>
    <cellStyle name="Normal 6 2 2 5 3 2 2" xfId="47123" xr:uid="{00000000-0005-0000-0000-0000F6B00000}"/>
    <cellStyle name="Normal 6 2 2 5 3 2 3" xfId="47124" xr:uid="{00000000-0005-0000-0000-0000F7B00000}"/>
    <cellStyle name="Normal 6 2 2 5 3 2_OATT calc" xfId="47125" xr:uid="{00000000-0005-0000-0000-0000F8B00000}"/>
    <cellStyle name="Normal 6 2 2 5 3 3" xfId="47126" xr:uid="{00000000-0005-0000-0000-0000F9B00000}"/>
    <cellStyle name="Normal 6 2 2 5 3 4" xfId="47127" xr:uid="{00000000-0005-0000-0000-0000FAB00000}"/>
    <cellStyle name="Normal 6 2 2 5 3_OATT calc" xfId="47128" xr:uid="{00000000-0005-0000-0000-0000FBB00000}"/>
    <cellStyle name="Normal 6 2 2 5 4" xfId="47129" xr:uid="{00000000-0005-0000-0000-0000FCB00000}"/>
    <cellStyle name="Normal 6 2 2 5 4 2" xfId="47130" xr:uid="{00000000-0005-0000-0000-0000FDB00000}"/>
    <cellStyle name="Normal 6 2 2 5 4 3" xfId="47131" xr:uid="{00000000-0005-0000-0000-0000FEB00000}"/>
    <cellStyle name="Normal 6 2 2 5 4_OATT calc" xfId="47132" xr:uid="{00000000-0005-0000-0000-0000FFB00000}"/>
    <cellStyle name="Normal 6 2 2 5 5" xfId="47133" xr:uid="{00000000-0005-0000-0000-000000B10000}"/>
    <cellStyle name="Normal 6 2 2 5 6" xfId="47134" xr:uid="{00000000-0005-0000-0000-000001B10000}"/>
    <cellStyle name="Normal 6 2 2 5 7" xfId="47135" xr:uid="{00000000-0005-0000-0000-000002B10000}"/>
    <cellStyle name="Normal 6 2 2 5 8" xfId="47136" xr:uid="{00000000-0005-0000-0000-000003B10000}"/>
    <cellStyle name="Normal 6 2 2 5 9" xfId="47137" xr:uid="{00000000-0005-0000-0000-000004B10000}"/>
    <cellStyle name="Normal 6 2 2 5_OATT calc" xfId="47138" xr:uid="{00000000-0005-0000-0000-000005B10000}"/>
    <cellStyle name="Normal 6 2 2 6" xfId="5250" xr:uid="{00000000-0005-0000-0000-000006B10000}"/>
    <cellStyle name="Normal 6 2 2 6 2" xfId="47139" xr:uid="{00000000-0005-0000-0000-000007B10000}"/>
    <cellStyle name="Normal 6 2 2 6 2 2" xfId="47140" xr:uid="{00000000-0005-0000-0000-000008B10000}"/>
    <cellStyle name="Normal 6 2 2 6 2 3" xfId="47141" xr:uid="{00000000-0005-0000-0000-000009B10000}"/>
    <cellStyle name="Normal 6 2 2 6 2_OATT calc" xfId="47142" xr:uid="{00000000-0005-0000-0000-00000AB10000}"/>
    <cellStyle name="Normal 6 2 2 6 3" xfId="47143" xr:uid="{00000000-0005-0000-0000-00000BB10000}"/>
    <cellStyle name="Normal 6 2 2 6 4" xfId="47144" xr:uid="{00000000-0005-0000-0000-00000CB10000}"/>
    <cellStyle name="Normal 6 2 2 6 5" xfId="47145" xr:uid="{00000000-0005-0000-0000-00000DB10000}"/>
    <cellStyle name="Normal 6 2 2 6_OATT calc" xfId="47146" xr:uid="{00000000-0005-0000-0000-00000EB10000}"/>
    <cellStyle name="Normal 6 2 2 7" xfId="47147" xr:uid="{00000000-0005-0000-0000-00000FB10000}"/>
    <cellStyle name="Normal 6 2 2 7 2" xfId="47148" xr:uid="{00000000-0005-0000-0000-000010B10000}"/>
    <cellStyle name="Normal 6 2 2 7 2 2" xfId="47149" xr:uid="{00000000-0005-0000-0000-000011B10000}"/>
    <cellStyle name="Normal 6 2 2 7 2 3" xfId="47150" xr:uid="{00000000-0005-0000-0000-000012B10000}"/>
    <cellStyle name="Normal 6 2 2 7 2_OATT calc" xfId="47151" xr:uid="{00000000-0005-0000-0000-000013B10000}"/>
    <cellStyle name="Normal 6 2 2 7 3" xfId="47152" xr:uid="{00000000-0005-0000-0000-000014B10000}"/>
    <cellStyle name="Normal 6 2 2 7 4" xfId="47153" xr:uid="{00000000-0005-0000-0000-000015B10000}"/>
    <cellStyle name="Normal 6 2 2 7_OATT calc" xfId="47154" xr:uid="{00000000-0005-0000-0000-000016B10000}"/>
    <cellStyle name="Normal 6 2 2 8" xfId="47155" xr:uid="{00000000-0005-0000-0000-000017B10000}"/>
    <cellStyle name="Normal 6 2 2 8 2" xfId="47156" xr:uid="{00000000-0005-0000-0000-000018B10000}"/>
    <cellStyle name="Normal 6 2 2 8 3" xfId="47157" xr:uid="{00000000-0005-0000-0000-000019B10000}"/>
    <cellStyle name="Normal 6 2 2 8_OATT calc" xfId="47158" xr:uid="{00000000-0005-0000-0000-00001AB10000}"/>
    <cellStyle name="Normal 6 2 2 9" xfId="47159" xr:uid="{00000000-0005-0000-0000-00001BB10000}"/>
    <cellStyle name="Normal 6 2 2_OATT calc" xfId="47160" xr:uid="{00000000-0005-0000-0000-00001CB10000}"/>
    <cellStyle name="Normal 6 2 3" xfId="1652" xr:uid="{00000000-0005-0000-0000-00001DB10000}"/>
    <cellStyle name="Normal 6 2 3 10" xfId="47161" xr:uid="{00000000-0005-0000-0000-00001EB10000}"/>
    <cellStyle name="Normal 6 2 3 11" xfId="47162" xr:uid="{00000000-0005-0000-0000-00001FB10000}"/>
    <cellStyle name="Normal 6 2 3 12" xfId="47163" xr:uid="{00000000-0005-0000-0000-000020B10000}"/>
    <cellStyle name="Normal 6 2 3 2" xfId="3705" xr:uid="{00000000-0005-0000-0000-000021B10000}"/>
    <cellStyle name="Normal 6 2 3 2 10" xfId="47164" xr:uid="{00000000-0005-0000-0000-000022B10000}"/>
    <cellStyle name="Normal 6 2 3 2 11" xfId="47165" xr:uid="{00000000-0005-0000-0000-000023B10000}"/>
    <cellStyle name="Normal 6 2 3 2 2" xfId="4806" xr:uid="{00000000-0005-0000-0000-000024B10000}"/>
    <cellStyle name="Normal 6 2 3 2 2 10" xfId="47166" xr:uid="{00000000-0005-0000-0000-000025B10000}"/>
    <cellStyle name="Normal 6 2 3 2 2 11" xfId="47167" xr:uid="{00000000-0005-0000-0000-000026B10000}"/>
    <cellStyle name="Normal 6 2 3 2 2 2" xfId="47168" xr:uid="{00000000-0005-0000-0000-000027B10000}"/>
    <cellStyle name="Normal 6 2 3 2 2 2 2" xfId="47169" xr:uid="{00000000-0005-0000-0000-000028B10000}"/>
    <cellStyle name="Normal 6 2 3 2 2 2 2 2" xfId="47170" xr:uid="{00000000-0005-0000-0000-000029B10000}"/>
    <cellStyle name="Normal 6 2 3 2 2 2 2 3" xfId="47171" xr:uid="{00000000-0005-0000-0000-00002AB10000}"/>
    <cellStyle name="Normal 6 2 3 2 2 2 2_OATT calc" xfId="47172" xr:uid="{00000000-0005-0000-0000-00002BB10000}"/>
    <cellStyle name="Normal 6 2 3 2 2 2 3" xfId="47173" xr:uid="{00000000-0005-0000-0000-00002CB10000}"/>
    <cellStyle name="Normal 6 2 3 2 2 2 4" xfId="47174" xr:uid="{00000000-0005-0000-0000-00002DB10000}"/>
    <cellStyle name="Normal 6 2 3 2 2 2 5" xfId="47175" xr:uid="{00000000-0005-0000-0000-00002EB10000}"/>
    <cellStyle name="Normal 6 2 3 2 2 2_OATT calc" xfId="47176" xr:uid="{00000000-0005-0000-0000-00002FB10000}"/>
    <cellStyle name="Normal 6 2 3 2 2 3" xfId="47177" xr:uid="{00000000-0005-0000-0000-000030B10000}"/>
    <cellStyle name="Normal 6 2 3 2 2 3 2" xfId="47178" xr:uid="{00000000-0005-0000-0000-000031B10000}"/>
    <cellStyle name="Normal 6 2 3 2 2 3 2 2" xfId="47179" xr:uid="{00000000-0005-0000-0000-000032B10000}"/>
    <cellStyle name="Normal 6 2 3 2 2 3 2 3" xfId="47180" xr:uid="{00000000-0005-0000-0000-000033B10000}"/>
    <cellStyle name="Normal 6 2 3 2 2 3 2_OATT calc" xfId="47181" xr:uid="{00000000-0005-0000-0000-000034B10000}"/>
    <cellStyle name="Normal 6 2 3 2 2 3 3" xfId="47182" xr:uid="{00000000-0005-0000-0000-000035B10000}"/>
    <cellStyle name="Normal 6 2 3 2 2 3 4" xfId="47183" xr:uid="{00000000-0005-0000-0000-000036B10000}"/>
    <cellStyle name="Normal 6 2 3 2 2 3_OATT calc" xfId="47184" xr:uid="{00000000-0005-0000-0000-000037B10000}"/>
    <cellStyle name="Normal 6 2 3 2 2 4" xfId="47185" xr:uid="{00000000-0005-0000-0000-000038B10000}"/>
    <cellStyle name="Normal 6 2 3 2 2 4 2" xfId="47186" xr:uid="{00000000-0005-0000-0000-000039B10000}"/>
    <cellStyle name="Normal 6 2 3 2 2 4 3" xfId="47187" xr:uid="{00000000-0005-0000-0000-00003AB10000}"/>
    <cellStyle name="Normal 6 2 3 2 2 4_OATT calc" xfId="47188" xr:uid="{00000000-0005-0000-0000-00003BB10000}"/>
    <cellStyle name="Normal 6 2 3 2 2 5" xfId="47189" xr:uid="{00000000-0005-0000-0000-00003CB10000}"/>
    <cellStyle name="Normal 6 2 3 2 2 6" xfId="47190" xr:uid="{00000000-0005-0000-0000-00003DB10000}"/>
    <cellStyle name="Normal 6 2 3 2 2 7" xfId="47191" xr:uid="{00000000-0005-0000-0000-00003EB10000}"/>
    <cellStyle name="Normal 6 2 3 2 2 8" xfId="47192" xr:uid="{00000000-0005-0000-0000-00003FB10000}"/>
    <cellStyle name="Normal 6 2 3 2 2 9" xfId="47193" xr:uid="{00000000-0005-0000-0000-000040B10000}"/>
    <cellStyle name="Normal 6 2 3 2 2_OATT calc" xfId="47194" xr:uid="{00000000-0005-0000-0000-000041B10000}"/>
    <cellStyle name="Normal 6 2 3 2 3" xfId="5765" xr:uid="{00000000-0005-0000-0000-000042B10000}"/>
    <cellStyle name="Normal 6 2 3 2 3 2" xfId="47195" xr:uid="{00000000-0005-0000-0000-000043B10000}"/>
    <cellStyle name="Normal 6 2 3 2 3 2 2" xfId="47196" xr:uid="{00000000-0005-0000-0000-000044B10000}"/>
    <cellStyle name="Normal 6 2 3 2 3 2 3" xfId="47197" xr:uid="{00000000-0005-0000-0000-000045B10000}"/>
    <cellStyle name="Normal 6 2 3 2 3 2_OATT calc" xfId="47198" xr:uid="{00000000-0005-0000-0000-000046B10000}"/>
    <cellStyle name="Normal 6 2 3 2 3 3" xfId="47199" xr:uid="{00000000-0005-0000-0000-000047B10000}"/>
    <cellStyle name="Normal 6 2 3 2 3 4" xfId="47200" xr:uid="{00000000-0005-0000-0000-000048B10000}"/>
    <cellStyle name="Normal 6 2 3 2 3 5" xfId="47201" xr:uid="{00000000-0005-0000-0000-000049B10000}"/>
    <cellStyle name="Normal 6 2 3 2 3_OATT calc" xfId="47202" xr:uid="{00000000-0005-0000-0000-00004AB10000}"/>
    <cellStyle name="Normal 6 2 3 2 4" xfId="47203" xr:uid="{00000000-0005-0000-0000-00004BB10000}"/>
    <cellStyle name="Normal 6 2 3 2 4 2" xfId="47204" xr:uid="{00000000-0005-0000-0000-00004CB10000}"/>
    <cellStyle name="Normal 6 2 3 2 4 2 2" xfId="47205" xr:uid="{00000000-0005-0000-0000-00004DB10000}"/>
    <cellStyle name="Normal 6 2 3 2 4 2 3" xfId="47206" xr:uid="{00000000-0005-0000-0000-00004EB10000}"/>
    <cellStyle name="Normal 6 2 3 2 4 2_OATT calc" xfId="47207" xr:uid="{00000000-0005-0000-0000-00004FB10000}"/>
    <cellStyle name="Normal 6 2 3 2 4 3" xfId="47208" xr:uid="{00000000-0005-0000-0000-000050B10000}"/>
    <cellStyle name="Normal 6 2 3 2 4 4" xfId="47209" xr:uid="{00000000-0005-0000-0000-000051B10000}"/>
    <cellStyle name="Normal 6 2 3 2 4_OATT calc" xfId="47210" xr:uid="{00000000-0005-0000-0000-000052B10000}"/>
    <cellStyle name="Normal 6 2 3 2 5" xfId="47211" xr:uid="{00000000-0005-0000-0000-000053B10000}"/>
    <cellStyle name="Normal 6 2 3 2 5 2" xfId="47212" xr:uid="{00000000-0005-0000-0000-000054B10000}"/>
    <cellStyle name="Normal 6 2 3 2 5 3" xfId="47213" xr:uid="{00000000-0005-0000-0000-000055B10000}"/>
    <cellStyle name="Normal 6 2 3 2 5_OATT calc" xfId="47214" xr:uid="{00000000-0005-0000-0000-000056B10000}"/>
    <cellStyle name="Normal 6 2 3 2 6" xfId="47215" xr:uid="{00000000-0005-0000-0000-000057B10000}"/>
    <cellStyle name="Normal 6 2 3 2 7" xfId="47216" xr:uid="{00000000-0005-0000-0000-000058B10000}"/>
    <cellStyle name="Normal 6 2 3 2 8" xfId="47217" xr:uid="{00000000-0005-0000-0000-000059B10000}"/>
    <cellStyle name="Normal 6 2 3 2 9" xfId="47218" xr:uid="{00000000-0005-0000-0000-00005AB10000}"/>
    <cellStyle name="Normal 6 2 3 2_OATT calc" xfId="47219" xr:uid="{00000000-0005-0000-0000-00005BB10000}"/>
    <cellStyle name="Normal 6 2 3 3" xfId="4388" xr:uid="{00000000-0005-0000-0000-00005CB10000}"/>
    <cellStyle name="Normal 6 2 3 3 10" xfId="47220" xr:uid="{00000000-0005-0000-0000-00005DB10000}"/>
    <cellStyle name="Normal 6 2 3 3 11" xfId="47221" xr:uid="{00000000-0005-0000-0000-00005EB10000}"/>
    <cellStyle name="Normal 6 2 3 3 2" xfId="47222" xr:uid="{00000000-0005-0000-0000-00005FB10000}"/>
    <cellStyle name="Normal 6 2 3 3 2 2" xfId="47223" xr:uid="{00000000-0005-0000-0000-000060B10000}"/>
    <cellStyle name="Normal 6 2 3 3 2 2 2" xfId="47224" xr:uid="{00000000-0005-0000-0000-000061B10000}"/>
    <cellStyle name="Normal 6 2 3 3 2 2 3" xfId="47225" xr:uid="{00000000-0005-0000-0000-000062B10000}"/>
    <cellStyle name="Normal 6 2 3 3 2 2_OATT calc" xfId="47226" xr:uid="{00000000-0005-0000-0000-000063B10000}"/>
    <cellStyle name="Normal 6 2 3 3 2 3" xfId="47227" xr:uid="{00000000-0005-0000-0000-000064B10000}"/>
    <cellStyle name="Normal 6 2 3 3 2 4" xfId="47228" xr:uid="{00000000-0005-0000-0000-000065B10000}"/>
    <cellStyle name="Normal 6 2 3 3 2 5" xfId="47229" xr:uid="{00000000-0005-0000-0000-000066B10000}"/>
    <cellStyle name="Normal 6 2 3 3 2_OATT calc" xfId="47230" xr:uid="{00000000-0005-0000-0000-000067B10000}"/>
    <cellStyle name="Normal 6 2 3 3 3" xfId="47231" xr:uid="{00000000-0005-0000-0000-000068B10000}"/>
    <cellStyle name="Normal 6 2 3 3 3 2" xfId="47232" xr:uid="{00000000-0005-0000-0000-000069B10000}"/>
    <cellStyle name="Normal 6 2 3 3 3 2 2" xfId="47233" xr:uid="{00000000-0005-0000-0000-00006AB10000}"/>
    <cellStyle name="Normal 6 2 3 3 3 2 3" xfId="47234" xr:uid="{00000000-0005-0000-0000-00006BB10000}"/>
    <cellStyle name="Normal 6 2 3 3 3 2_OATT calc" xfId="47235" xr:uid="{00000000-0005-0000-0000-00006CB10000}"/>
    <cellStyle name="Normal 6 2 3 3 3 3" xfId="47236" xr:uid="{00000000-0005-0000-0000-00006DB10000}"/>
    <cellStyle name="Normal 6 2 3 3 3 4" xfId="47237" xr:uid="{00000000-0005-0000-0000-00006EB10000}"/>
    <cellStyle name="Normal 6 2 3 3 3_OATT calc" xfId="47238" xr:uid="{00000000-0005-0000-0000-00006FB10000}"/>
    <cellStyle name="Normal 6 2 3 3 4" xfId="47239" xr:uid="{00000000-0005-0000-0000-000070B10000}"/>
    <cellStyle name="Normal 6 2 3 3 4 2" xfId="47240" xr:uid="{00000000-0005-0000-0000-000071B10000}"/>
    <cellStyle name="Normal 6 2 3 3 4 3" xfId="47241" xr:uid="{00000000-0005-0000-0000-000072B10000}"/>
    <cellStyle name="Normal 6 2 3 3 4_OATT calc" xfId="47242" xr:uid="{00000000-0005-0000-0000-000073B10000}"/>
    <cellStyle name="Normal 6 2 3 3 5" xfId="47243" xr:uid="{00000000-0005-0000-0000-000074B10000}"/>
    <cellStyle name="Normal 6 2 3 3 6" xfId="47244" xr:uid="{00000000-0005-0000-0000-000075B10000}"/>
    <cellStyle name="Normal 6 2 3 3 7" xfId="47245" xr:uid="{00000000-0005-0000-0000-000076B10000}"/>
    <cellStyle name="Normal 6 2 3 3 8" xfId="47246" xr:uid="{00000000-0005-0000-0000-000077B10000}"/>
    <cellStyle name="Normal 6 2 3 3 9" xfId="47247" xr:uid="{00000000-0005-0000-0000-000078B10000}"/>
    <cellStyle name="Normal 6 2 3 3_OATT calc" xfId="47248" xr:uid="{00000000-0005-0000-0000-000079B10000}"/>
    <cellStyle name="Normal 6 2 3 4" xfId="5288" xr:uid="{00000000-0005-0000-0000-00007AB10000}"/>
    <cellStyle name="Normal 6 2 3 4 2" xfId="47249" xr:uid="{00000000-0005-0000-0000-00007BB10000}"/>
    <cellStyle name="Normal 6 2 3 4 2 2" xfId="47250" xr:uid="{00000000-0005-0000-0000-00007CB10000}"/>
    <cellStyle name="Normal 6 2 3 4 2 3" xfId="47251" xr:uid="{00000000-0005-0000-0000-00007DB10000}"/>
    <cellStyle name="Normal 6 2 3 4 2_OATT calc" xfId="47252" xr:uid="{00000000-0005-0000-0000-00007EB10000}"/>
    <cellStyle name="Normal 6 2 3 4 3" xfId="47253" xr:uid="{00000000-0005-0000-0000-00007FB10000}"/>
    <cellStyle name="Normal 6 2 3 4 4" xfId="47254" xr:uid="{00000000-0005-0000-0000-000080B10000}"/>
    <cellStyle name="Normal 6 2 3 4 5" xfId="47255" xr:uid="{00000000-0005-0000-0000-000081B10000}"/>
    <cellStyle name="Normal 6 2 3 4_OATT calc" xfId="47256" xr:uid="{00000000-0005-0000-0000-000082B10000}"/>
    <cellStyle name="Normal 6 2 3 5" xfId="47257" xr:uid="{00000000-0005-0000-0000-000083B10000}"/>
    <cellStyle name="Normal 6 2 3 5 2" xfId="47258" xr:uid="{00000000-0005-0000-0000-000084B10000}"/>
    <cellStyle name="Normal 6 2 3 5 2 2" xfId="47259" xr:uid="{00000000-0005-0000-0000-000085B10000}"/>
    <cellStyle name="Normal 6 2 3 5 2 3" xfId="47260" xr:uid="{00000000-0005-0000-0000-000086B10000}"/>
    <cellStyle name="Normal 6 2 3 5 2_OATT calc" xfId="47261" xr:uid="{00000000-0005-0000-0000-000087B10000}"/>
    <cellStyle name="Normal 6 2 3 5 3" xfId="47262" xr:uid="{00000000-0005-0000-0000-000088B10000}"/>
    <cellStyle name="Normal 6 2 3 5 4" xfId="47263" xr:uid="{00000000-0005-0000-0000-000089B10000}"/>
    <cellStyle name="Normal 6 2 3 5_OATT calc" xfId="47264" xr:uid="{00000000-0005-0000-0000-00008AB10000}"/>
    <cellStyle name="Normal 6 2 3 6" xfId="47265" xr:uid="{00000000-0005-0000-0000-00008BB10000}"/>
    <cellStyle name="Normal 6 2 3 6 2" xfId="47266" xr:uid="{00000000-0005-0000-0000-00008CB10000}"/>
    <cellStyle name="Normal 6 2 3 6 3" xfId="47267" xr:uid="{00000000-0005-0000-0000-00008DB10000}"/>
    <cellStyle name="Normal 6 2 3 6_OATT calc" xfId="47268" xr:uid="{00000000-0005-0000-0000-00008EB10000}"/>
    <cellStyle name="Normal 6 2 3 7" xfId="47269" xr:uid="{00000000-0005-0000-0000-00008FB10000}"/>
    <cellStyle name="Normal 6 2 3 8" xfId="47270" xr:uid="{00000000-0005-0000-0000-000090B10000}"/>
    <cellStyle name="Normal 6 2 3 9" xfId="47271" xr:uid="{00000000-0005-0000-0000-000091B10000}"/>
    <cellStyle name="Normal 6 2 3_OATT calc" xfId="47272" xr:uid="{00000000-0005-0000-0000-000092B10000}"/>
    <cellStyle name="Normal 6 2 4" xfId="3294" xr:uid="{00000000-0005-0000-0000-000093B10000}"/>
    <cellStyle name="Normal 6 2 4 10" xfId="47273" xr:uid="{00000000-0005-0000-0000-000094B10000}"/>
    <cellStyle name="Normal 6 2 4 11" xfId="47274" xr:uid="{00000000-0005-0000-0000-000095B10000}"/>
    <cellStyle name="Normal 6 2 4 12" xfId="47275" xr:uid="{00000000-0005-0000-0000-000096B10000}"/>
    <cellStyle name="Normal 6 2 4 2" xfId="3876" xr:uid="{00000000-0005-0000-0000-000097B10000}"/>
    <cellStyle name="Normal 6 2 4 2 10" xfId="47276" xr:uid="{00000000-0005-0000-0000-000098B10000}"/>
    <cellStyle name="Normal 6 2 4 2 11" xfId="47277" xr:uid="{00000000-0005-0000-0000-000099B10000}"/>
    <cellStyle name="Normal 6 2 4 2 2" xfId="4977" xr:uid="{00000000-0005-0000-0000-00009AB10000}"/>
    <cellStyle name="Normal 6 2 4 2 2 10" xfId="47278" xr:uid="{00000000-0005-0000-0000-00009BB10000}"/>
    <cellStyle name="Normal 6 2 4 2 2 11" xfId="47279" xr:uid="{00000000-0005-0000-0000-00009CB10000}"/>
    <cellStyle name="Normal 6 2 4 2 2 2" xfId="47280" xr:uid="{00000000-0005-0000-0000-00009DB10000}"/>
    <cellStyle name="Normal 6 2 4 2 2 2 2" xfId="47281" xr:uid="{00000000-0005-0000-0000-00009EB10000}"/>
    <cellStyle name="Normal 6 2 4 2 2 2 2 2" xfId="47282" xr:uid="{00000000-0005-0000-0000-00009FB10000}"/>
    <cellStyle name="Normal 6 2 4 2 2 2 2 3" xfId="47283" xr:uid="{00000000-0005-0000-0000-0000A0B10000}"/>
    <cellStyle name="Normal 6 2 4 2 2 2 2_OATT calc" xfId="47284" xr:uid="{00000000-0005-0000-0000-0000A1B10000}"/>
    <cellStyle name="Normal 6 2 4 2 2 2 3" xfId="47285" xr:uid="{00000000-0005-0000-0000-0000A2B10000}"/>
    <cellStyle name="Normal 6 2 4 2 2 2 4" xfId="47286" xr:uid="{00000000-0005-0000-0000-0000A3B10000}"/>
    <cellStyle name="Normal 6 2 4 2 2 2 5" xfId="47287" xr:uid="{00000000-0005-0000-0000-0000A4B10000}"/>
    <cellStyle name="Normal 6 2 4 2 2 2_OATT calc" xfId="47288" xr:uid="{00000000-0005-0000-0000-0000A5B10000}"/>
    <cellStyle name="Normal 6 2 4 2 2 3" xfId="47289" xr:uid="{00000000-0005-0000-0000-0000A6B10000}"/>
    <cellStyle name="Normal 6 2 4 2 2 3 2" xfId="47290" xr:uid="{00000000-0005-0000-0000-0000A7B10000}"/>
    <cellStyle name="Normal 6 2 4 2 2 3 2 2" xfId="47291" xr:uid="{00000000-0005-0000-0000-0000A8B10000}"/>
    <cellStyle name="Normal 6 2 4 2 2 3 2 3" xfId="47292" xr:uid="{00000000-0005-0000-0000-0000A9B10000}"/>
    <cellStyle name="Normal 6 2 4 2 2 3 2_OATT calc" xfId="47293" xr:uid="{00000000-0005-0000-0000-0000AAB10000}"/>
    <cellStyle name="Normal 6 2 4 2 2 3 3" xfId="47294" xr:uid="{00000000-0005-0000-0000-0000ABB10000}"/>
    <cellStyle name="Normal 6 2 4 2 2 3 4" xfId="47295" xr:uid="{00000000-0005-0000-0000-0000ACB10000}"/>
    <cellStyle name="Normal 6 2 4 2 2 3_OATT calc" xfId="47296" xr:uid="{00000000-0005-0000-0000-0000ADB10000}"/>
    <cellStyle name="Normal 6 2 4 2 2 4" xfId="47297" xr:uid="{00000000-0005-0000-0000-0000AEB10000}"/>
    <cellStyle name="Normal 6 2 4 2 2 4 2" xfId="47298" xr:uid="{00000000-0005-0000-0000-0000AFB10000}"/>
    <cellStyle name="Normal 6 2 4 2 2 4 3" xfId="47299" xr:uid="{00000000-0005-0000-0000-0000B0B10000}"/>
    <cellStyle name="Normal 6 2 4 2 2 4_OATT calc" xfId="47300" xr:uid="{00000000-0005-0000-0000-0000B1B10000}"/>
    <cellStyle name="Normal 6 2 4 2 2 5" xfId="47301" xr:uid="{00000000-0005-0000-0000-0000B2B10000}"/>
    <cellStyle name="Normal 6 2 4 2 2 6" xfId="47302" xr:uid="{00000000-0005-0000-0000-0000B3B10000}"/>
    <cellStyle name="Normal 6 2 4 2 2 7" xfId="47303" xr:uid="{00000000-0005-0000-0000-0000B4B10000}"/>
    <cellStyle name="Normal 6 2 4 2 2 8" xfId="47304" xr:uid="{00000000-0005-0000-0000-0000B5B10000}"/>
    <cellStyle name="Normal 6 2 4 2 2 9" xfId="47305" xr:uid="{00000000-0005-0000-0000-0000B6B10000}"/>
    <cellStyle name="Normal 6 2 4 2 2_OATT calc" xfId="47306" xr:uid="{00000000-0005-0000-0000-0000B7B10000}"/>
    <cellStyle name="Normal 6 2 4 2 3" xfId="5932" xr:uid="{00000000-0005-0000-0000-0000B8B10000}"/>
    <cellStyle name="Normal 6 2 4 2 3 2" xfId="47307" xr:uid="{00000000-0005-0000-0000-0000B9B10000}"/>
    <cellStyle name="Normal 6 2 4 2 3 2 2" xfId="47308" xr:uid="{00000000-0005-0000-0000-0000BAB10000}"/>
    <cellStyle name="Normal 6 2 4 2 3 2 3" xfId="47309" xr:uid="{00000000-0005-0000-0000-0000BBB10000}"/>
    <cellStyle name="Normal 6 2 4 2 3 2_OATT calc" xfId="47310" xr:uid="{00000000-0005-0000-0000-0000BCB10000}"/>
    <cellStyle name="Normal 6 2 4 2 3 3" xfId="47311" xr:uid="{00000000-0005-0000-0000-0000BDB10000}"/>
    <cellStyle name="Normal 6 2 4 2 3 4" xfId="47312" xr:uid="{00000000-0005-0000-0000-0000BEB10000}"/>
    <cellStyle name="Normal 6 2 4 2 3 5" xfId="47313" xr:uid="{00000000-0005-0000-0000-0000BFB10000}"/>
    <cellStyle name="Normal 6 2 4 2 3_OATT calc" xfId="47314" xr:uid="{00000000-0005-0000-0000-0000C0B10000}"/>
    <cellStyle name="Normal 6 2 4 2 4" xfId="47315" xr:uid="{00000000-0005-0000-0000-0000C1B10000}"/>
    <cellStyle name="Normal 6 2 4 2 4 2" xfId="47316" xr:uid="{00000000-0005-0000-0000-0000C2B10000}"/>
    <cellStyle name="Normal 6 2 4 2 4 2 2" xfId="47317" xr:uid="{00000000-0005-0000-0000-0000C3B10000}"/>
    <cellStyle name="Normal 6 2 4 2 4 2 3" xfId="47318" xr:uid="{00000000-0005-0000-0000-0000C4B10000}"/>
    <cellStyle name="Normal 6 2 4 2 4 2_OATT calc" xfId="47319" xr:uid="{00000000-0005-0000-0000-0000C5B10000}"/>
    <cellStyle name="Normal 6 2 4 2 4 3" xfId="47320" xr:uid="{00000000-0005-0000-0000-0000C6B10000}"/>
    <cellStyle name="Normal 6 2 4 2 4 4" xfId="47321" xr:uid="{00000000-0005-0000-0000-0000C7B10000}"/>
    <cellStyle name="Normal 6 2 4 2 4_OATT calc" xfId="47322" xr:uid="{00000000-0005-0000-0000-0000C8B10000}"/>
    <cellStyle name="Normal 6 2 4 2 5" xfId="47323" xr:uid="{00000000-0005-0000-0000-0000C9B10000}"/>
    <cellStyle name="Normal 6 2 4 2 5 2" xfId="47324" xr:uid="{00000000-0005-0000-0000-0000CAB10000}"/>
    <cellStyle name="Normal 6 2 4 2 5 3" xfId="47325" xr:uid="{00000000-0005-0000-0000-0000CBB10000}"/>
    <cellStyle name="Normal 6 2 4 2 5_OATT calc" xfId="47326" xr:uid="{00000000-0005-0000-0000-0000CCB10000}"/>
    <cellStyle name="Normal 6 2 4 2 6" xfId="47327" xr:uid="{00000000-0005-0000-0000-0000CDB10000}"/>
    <cellStyle name="Normal 6 2 4 2 7" xfId="47328" xr:uid="{00000000-0005-0000-0000-0000CEB10000}"/>
    <cellStyle name="Normal 6 2 4 2 8" xfId="47329" xr:uid="{00000000-0005-0000-0000-0000CFB10000}"/>
    <cellStyle name="Normal 6 2 4 2 9" xfId="47330" xr:uid="{00000000-0005-0000-0000-0000D0B10000}"/>
    <cellStyle name="Normal 6 2 4 2_OATT calc" xfId="47331" xr:uid="{00000000-0005-0000-0000-0000D1B10000}"/>
    <cellStyle name="Normal 6 2 4 3" xfId="4559" xr:uid="{00000000-0005-0000-0000-0000D2B10000}"/>
    <cellStyle name="Normal 6 2 4 3 10" xfId="47332" xr:uid="{00000000-0005-0000-0000-0000D3B10000}"/>
    <cellStyle name="Normal 6 2 4 3 11" xfId="47333" xr:uid="{00000000-0005-0000-0000-0000D4B10000}"/>
    <cellStyle name="Normal 6 2 4 3 2" xfId="47334" xr:uid="{00000000-0005-0000-0000-0000D5B10000}"/>
    <cellStyle name="Normal 6 2 4 3 2 2" xfId="47335" xr:uid="{00000000-0005-0000-0000-0000D6B10000}"/>
    <cellStyle name="Normal 6 2 4 3 2 2 2" xfId="47336" xr:uid="{00000000-0005-0000-0000-0000D7B10000}"/>
    <cellStyle name="Normal 6 2 4 3 2 2 3" xfId="47337" xr:uid="{00000000-0005-0000-0000-0000D8B10000}"/>
    <cellStyle name="Normal 6 2 4 3 2 2_OATT calc" xfId="47338" xr:uid="{00000000-0005-0000-0000-0000D9B10000}"/>
    <cellStyle name="Normal 6 2 4 3 2 3" xfId="47339" xr:uid="{00000000-0005-0000-0000-0000DAB10000}"/>
    <cellStyle name="Normal 6 2 4 3 2 4" xfId="47340" xr:uid="{00000000-0005-0000-0000-0000DBB10000}"/>
    <cellStyle name="Normal 6 2 4 3 2 5" xfId="47341" xr:uid="{00000000-0005-0000-0000-0000DCB10000}"/>
    <cellStyle name="Normal 6 2 4 3 2_OATT calc" xfId="47342" xr:uid="{00000000-0005-0000-0000-0000DDB10000}"/>
    <cellStyle name="Normal 6 2 4 3 3" xfId="47343" xr:uid="{00000000-0005-0000-0000-0000DEB10000}"/>
    <cellStyle name="Normal 6 2 4 3 3 2" xfId="47344" xr:uid="{00000000-0005-0000-0000-0000DFB10000}"/>
    <cellStyle name="Normal 6 2 4 3 3 2 2" xfId="47345" xr:uid="{00000000-0005-0000-0000-0000E0B10000}"/>
    <cellStyle name="Normal 6 2 4 3 3 2 3" xfId="47346" xr:uid="{00000000-0005-0000-0000-0000E1B10000}"/>
    <cellStyle name="Normal 6 2 4 3 3 2_OATT calc" xfId="47347" xr:uid="{00000000-0005-0000-0000-0000E2B10000}"/>
    <cellStyle name="Normal 6 2 4 3 3 3" xfId="47348" xr:uid="{00000000-0005-0000-0000-0000E3B10000}"/>
    <cellStyle name="Normal 6 2 4 3 3 4" xfId="47349" xr:uid="{00000000-0005-0000-0000-0000E4B10000}"/>
    <cellStyle name="Normal 6 2 4 3 3_OATT calc" xfId="47350" xr:uid="{00000000-0005-0000-0000-0000E5B10000}"/>
    <cellStyle name="Normal 6 2 4 3 4" xfId="47351" xr:uid="{00000000-0005-0000-0000-0000E6B10000}"/>
    <cellStyle name="Normal 6 2 4 3 4 2" xfId="47352" xr:uid="{00000000-0005-0000-0000-0000E7B10000}"/>
    <cellStyle name="Normal 6 2 4 3 4 3" xfId="47353" xr:uid="{00000000-0005-0000-0000-0000E8B10000}"/>
    <cellStyle name="Normal 6 2 4 3 4_OATT calc" xfId="47354" xr:uid="{00000000-0005-0000-0000-0000E9B10000}"/>
    <cellStyle name="Normal 6 2 4 3 5" xfId="47355" xr:uid="{00000000-0005-0000-0000-0000EAB10000}"/>
    <cellStyle name="Normal 6 2 4 3 6" xfId="47356" xr:uid="{00000000-0005-0000-0000-0000EBB10000}"/>
    <cellStyle name="Normal 6 2 4 3 7" xfId="47357" xr:uid="{00000000-0005-0000-0000-0000ECB10000}"/>
    <cellStyle name="Normal 6 2 4 3 8" xfId="47358" xr:uid="{00000000-0005-0000-0000-0000EDB10000}"/>
    <cellStyle name="Normal 6 2 4 3 9" xfId="47359" xr:uid="{00000000-0005-0000-0000-0000EEB10000}"/>
    <cellStyle name="Normal 6 2 4 3_OATT calc" xfId="47360" xr:uid="{00000000-0005-0000-0000-0000EFB10000}"/>
    <cellStyle name="Normal 6 2 4 4" xfId="5459" xr:uid="{00000000-0005-0000-0000-0000F0B10000}"/>
    <cellStyle name="Normal 6 2 4 4 2" xfId="47361" xr:uid="{00000000-0005-0000-0000-0000F1B10000}"/>
    <cellStyle name="Normal 6 2 4 4 2 2" xfId="47362" xr:uid="{00000000-0005-0000-0000-0000F2B10000}"/>
    <cellStyle name="Normal 6 2 4 4 2 3" xfId="47363" xr:uid="{00000000-0005-0000-0000-0000F3B10000}"/>
    <cellStyle name="Normal 6 2 4 4 2_OATT calc" xfId="47364" xr:uid="{00000000-0005-0000-0000-0000F4B10000}"/>
    <cellStyle name="Normal 6 2 4 4 3" xfId="47365" xr:uid="{00000000-0005-0000-0000-0000F5B10000}"/>
    <cellStyle name="Normal 6 2 4 4 4" xfId="47366" xr:uid="{00000000-0005-0000-0000-0000F6B10000}"/>
    <cellStyle name="Normal 6 2 4 4 5" xfId="47367" xr:uid="{00000000-0005-0000-0000-0000F7B10000}"/>
    <cellStyle name="Normal 6 2 4 4_OATT calc" xfId="47368" xr:uid="{00000000-0005-0000-0000-0000F8B10000}"/>
    <cellStyle name="Normal 6 2 4 5" xfId="47369" xr:uid="{00000000-0005-0000-0000-0000F9B10000}"/>
    <cellStyle name="Normal 6 2 4 5 2" xfId="47370" xr:uid="{00000000-0005-0000-0000-0000FAB10000}"/>
    <cellStyle name="Normal 6 2 4 5 2 2" xfId="47371" xr:uid="{00000000-0005-0000-0000-0000FBB10000}"/>
    <cellStyle name="Normal 6 2 4 5 2 3" xfId="47372" xr:uid="{00000000-0005-0000-0000-0000FCB10000}"/>
    <cellStyle name="Normal 6 2 4 5 2_OATT calc" xfId="47373" xr:uid="{00000000-0005-0000-0000-0000FDB10000}"/>
    <cellStyle name="Normal 6 2 4 5 3" xfId="47374" xr:uid="{00000000-0005-0000-0000-0000FEB10000}"/>
    <cellStyle name="Normal 6 2 4 5 4" xfId="47375" xr:uid="{00000000-0005-0000-0000-0000FFB10000}"/>
    <cellStyle name="Normal 6 2 4 5_OATT calc" xfId="47376" xr:uid="{00000000-0005-0000-0000-000000B20000}"/>
    <cellStyle name="Normal 6 2 4 6" xfId="47377" xr:uid="{00000000-0005-0000-0000-000001B20000}"/>
    <cellStyle name="Normal 6 2 4 6 2" xfId="47378" xr:uid="{00000000-0005-0000-0000-000002B20000}"/>
    <cellStyle name="Normal 6 2 4 6 3" xfId="47379" xr:uid="{00000000-0005-0000-0000-000003B20000}"/>
    <cellStyle name="Normal 6 2 4 6_OATT calc" xfId="47380" xr:uid="{00000000-0005-0000-0000-000004B20000}"/>
    <cellStyle name="Normal 6 2 4 7" xfId="47381" xr:uid="{00000000-0005-0000-0000-000005B20000}"/>
    <cellStyle name="Normal 6 2 4 8" xfId="47382" xr:uid="{00000000-0005-0000-0000-000006B20000}"/>
    <cellStyle name="Normal 6 2 4 9" xfId="47383" xr:uid="{00000000-0005-0000-0000-000007B20000}"/>
    <cellStyle name="Normal 6 2 4_OATT calc" xfId="47384" xr:uid="{00000000-0005-0000-0000-000008B20000}"/>
    <cellStyle name="Normal 6 2 5" xfId="3608" xr:uid="{00000000-0005-0000-0000-000009B20000}"/>
    <cellStyle name="Normal 6 2 5 10" xfId="47385" xr:uid="{00000000-0005-0000-0000-00000AB20000}"/>
    <cellStyle name="Normal 6 2 5 11" xfId="47386" xr:uid="{00000000-0005-0000-0000-00000BB20000}"/>
    <cellStyle name="Normal 6 2 5 2" xfId="4709" xr:uid="{00000000-0005-0000-0000-00000CB20000}"/>
    <cellStyle name="Normal 6 2 5 2 10" xfId="47387" xr:uid="{00000000-0005-0000-0000-00000DB20000}"/>
    <cellStyle name="Normal 6 2 5 2 11" xfId="47388" xr:uid="{00000000-0005-0000-0000-00000EB20000}"/>
    <cellStyle name="Normal 6 2 5 2 2" xfId="47389" xr:uid="{00000000-0005-0000-0000-00000FB20000}"/>
    <cellStyle name="Normal 6 2 5 2 2 2" xfId="47390" xr:uid="{00000000-0005-0000-0000-000010B20000}"/>
    <cellStyle name="Normal 6 2 5 2 2 2 2" xfId="47391" xr:uid="{00000000-0005-0000-0000-000011B20000}"/>
    <cellStyle name="Normal 6 2 5 2 2 2 3" xfId="47392" xr:uid="{00000000-0005-0000-0000-000012B20000}"/>
    <cellStyle name="Normal 6 2 5 2 2 2_OATT calc" xfId="47393" xr:uid="{00000000-0005-0000-0000-000013B20000}"/>
    <cellStyle name="Normal 6 2 5 2 2 3" xfId="47394" xr:uid="{00000000-0005-0000-0000-000014B20000}"/>
    <cellStyle name="Normal 6 2 5 2 2 4" xfId="47395" xr:uid="{00000000-0005-0000-0000-000015B20000}"/>
    <cellStyle name="Normal 6 2 5 2 2 5" xfId="47396" xr:uid="{00000000-0005-0000-0000-000016B20000}"/>
    <cellStyle name="Normal 6 2 5 2 2_OATT calc" xfId="47397" xr:uid="{00000000-0005-0000-0000-000017B20000}"/>
    <cellStyle name="Normal 6 2 5 2 3" xfId="47398" xr:uid="{00000000-0005-0000-0000-000018B20000}"/>
    <cellStyle name="Normal 6 2 5 2 3 2" xfId="47399" xr:uid="{00000000-0005-0000-0000-000019B20000}"/>
    <cellStyle name="Normal 6 2 5 2 3 2 2" xfId="47400" xr:uid="{00000000-0005-0000-0000-00001AB20000}"/>
    <cellStyle name="Normal 6 2 5 2 3 2 3" xfId="47401" xr:uid="{00000000-0005-0000-0000-00001BB20000}"/>
    <cellStyle name="Normal 6 2 5 2 3 2_OATT calc" xfId="47402" xr:uid="{00000000-0005-0000-0000-00001CB20000}"/>
    <cellStyle name="Normal 6 2 5 2 3 3" xfId="47403" xr:uid="{00000000-0005-0000-0000-00001DB20000}"/>
    <cellStyle name="Normal 6 2 5 2 3 4" xfId="47404" xr:uid="{00000000-0005-0000-0000-00001EB20000}"/>
    <cellStyle name="Normal 6 2 5 2 3_OATT calc" xfId="47405" xr:uid="{00000000-0005-0000-0000-00001FB20000}"/>
    <cellStyle name="Normal 6 2 5 2 4" xfId="47406" xr:uid="{00000000-0005-0000-0000-000020B20000}"/>
    <cellStyle name="Normal 6 2 5 2 4 2" xfId="47407" xr:uid="{00000000-0005-0000-0000-000021B20000}"/>
    <cellStyle name="Normal 6 2 5 2 4 3" xfId="47408" xr:uid="{00000000-0005-0000-0000-000022B20000}"/>
    <cellStyle name="Normal 6 2 5 2 4_OATT calc" xfId="47409" xr:uid="{00000000-0005-0000-0000-000023B20000}"/>
    <cellStyle name="Normal 6 2 5 2 5" xfId="47410" xr:uid="{00000000-0005-0000-0000-000024B20000}"/>
    <cellStyle name="Normal 6 2 5 2 6" xfId="47411" xr:uid="{00000000-0005-0000-0000-000025B20000}"/>
    <cellStyle name="Normal 6 2 5 2 7" xfId="47412" xr:uid="{00000000-0005-0000-0000-000026B20000}"/>
    <cellStyle name="Normal 6 2 5 2 8" xfId="47413" xr:uid="{00000000-0005-0000-0000-000027B20000}"/>
    <cellStyle name="Normal 6 2 5 2 9" xfId="47414" xr:uid="{00000000-0005-0000-0000-000028B20000}"/>
    <cellStyle name="Normal 6 2 5 2_OATT calc" xfId="47415" xr:uid="{00000000-0005-0000-0000-000029B20000}"/>
    <cellStyle name="Normal 6 2 5 3" xfId="4035" xr:uid="{00000000-0005-0000-0000-00002AB20000}"/>
    <cellStyle name="Normal 6 2 5 3 2" xfId="47416" xr:uid="{00000000-0005-0000-0000-00002BB20000}"/>
    <cellStyle name="Normal 6 2 5 3 2 2" xfId="47417" xr:uid="{00000000-0005-0000-0000-00002CB20000}"/>
    <cellStyle name="Normal 6 2 5 3 2 3" xfId="47418" xr:uid="{00000000-0005-0000-0000-00002DB20000}"/>
    <cellStyle name="Normal 6 2 5 3 2_OATT calc" xfId="47419" xr:uid="{00000000-0005-0000-0000-00002EB20000}"/>
    <cellStyle name="Normal 6 2 5 3 3" xfId="47420" xr:uid="{00000000-0005-0000-0000-00002FB20000}"/>
    <cellStyle name="Normal 6 2 5 3 4" xfId="47421" xr:uid="{00000000-0005-0000-0000-000030B20000}"/>
    <cellStyle name="Normal 6 2 5 3 5" xfId="47422" xr:uid="{00000000-0005-0000-0000-000031B20000}"/>
    <cellStyle name="Normal 6 2 5 3_OATT calc" xfId="47423" xr:uid="{00000000-0005-0000-0000-000032B20000}"/>
    <cellStyle name="Normal 6 2 5 4" xfId="5671" xr:uid="{00000000-0005-0000-0000-000033B20000}"/>
    <cellStyle name="Normal 6 2 5 4 2" xfId="47424" xr:uid="{00000000-0005-0000-0000-000034B20000}"/>
    <cellStyle name="Normal 6 2 5 4 2 2" xfId="47425" xr:uid="{00000000-0005-0000-0000-000035B20000}"/>
    <cellStyle name="Normal 6 2 5 4 2 3" xfId="47426" xr:uid="{00000000-0005-0000-0000-000036B20000}"/>
    <cellStyle name="Normal 6 2 5 4 2_OATT calc" xfId="47427" xr:uid="{00000000-0005-0000-0000-000037B20000}"/>
    <cellStyle name="Normal 6 2 5 4 3" xfId="47428" xr:uid="{00000000-0005-0000-0000-000038B20000}"/>
    <cellStyle name="Normal 6 2 5 4 4" xfId="47429" xr:uid="{00000000-0005-0000-0000-000039B20000}"/>
    <cellStyle name="Normal 6 2 5 4_OATT calc" xfId="47430" xr:uid="{00000000-0005-0000-0000-00003AB20000}"/>
    <cellStyle name="Normal 6 2 5 5" xfId="47431" xr:uid="{00000000-0005-0000-0000-00003BB20000}"/>
    <cellStyle name="Normal 6 2 5 5 2" xfId="47432" xr:uid="{00000000-0005-0000-0000-00003CB20000}"/>
    <cellStyle name="Normal 6 2 5 5 3" xfId="47433" xr:uid="{00000000-0005-0000-0000-00003DB20000}"/>
    <cellStyle name="Normal 6 2 5 5_OATT calc" xfId="47434" xr:uid="{00000000-0005-0000-0000-00003EB20000}"/>
    <cellStyle name="Normal 6 2 5 6" xfId="47435" xr:uid="{00000000-0005-0000-0000-00003FB20000}"/>
    <cellStyle name="Normal 6 2 5 7" xfId="47436" xr:uid="{00000000-0005-0000-0000-000040B20000}"/>
    <cellStyle name="Normal 6 2 5 8" xfId="47437" xr:uid="{00000000-0005-0000-0000-000041B20000}"/>
    <cellStyle name="Normal 6 2 5 9" xfId="47438" xr:uid="{00000000-0005-0000-0000-000042B20000}"/>
    <cellStyle name="Normal 6 2 5_OATT calc" xfId="47439" xr:uid="{00000000-0005-0000-0000-000043B20000}"/>
    <cellStyle name="Normal 6 2 6" xfId="4290" xr:uid="{00000000-0005-0000-0000-000044B20000}"/>
    <cellStyle name="Normal 6 2 6 10" xfId="47440" xr:uid="{00000000-0005-0000-0000-000045B20000}"/>
    <cellStyle name="Normal 6 2 6 11" xfId="47441" xr:uid="{00000000-0005-0000-0000-000046B20000}"/>
    <cellStyle name="Normal 6 2 6 2" xfId="6047" xr:uid="{00000000-0005-0000-0000-000047B20000}"/>
    <cellStyle name="Normal 6 2 6 2 2" xfId="47442" xr:uid="{00000000-0005-0000-0000-000048B20000}"/>
    <cellStyle name="Normal 6 2 6 2 2 2" xfId="47443" xr:uid="{00000000-0005-0000-0000-000049B20000}"/>
    <cellStyle name="Normal 6 2 6 2 2 3" xfId="47444" xr:uid="{00000000-0005-0000-0000-00004AB20000}"/>
    <cellStyle name="Normal 6 2 6 2 2_OATT calc" xfId="47445" xr:uid="{00000000-0005-0000-0000-00004BB20000}"/>
    <cellStyle name="Normal 6 2 6 2 3" xfId="47446" xr:uid="{00000000-0005-0000-0000-00004CB20000}"/>
    <cellStyle name="Normal 6 2 6 2 4" xfId="47447" xr:uid="{00000000-0005-0000-0000-00004DB20000}"/>
    <cellStyle name="Normal 6 2 6 2 5" xfId="47448" xr:uid="{00000000-0005-0000-0000-00004EB20000}"/>
    <cellStyle name="Normal 6 2 6 2_OATT calc" xfId="47449" xr:uid="{00000000-0005-0000-0000-00004FB20000}"/>
    <cellStyle name="Normal 6 2 6 3" xfId="47450" xr:uid="{00000000-0005-0000-0000-000050B20000}"/>
    <cellStyle name="Normal 6 2 6 3 2" xfId="47451" xr:uid="{00000000-0005-0000-0000-000051B20000}"/>
    <cellStyle name="Normal 6 2 6 3 2 2" xfId="47452" xr:uid="{00000000-0005-0000-0000-000052B20000}"/>
    <cellStyle name="Normal 6 2 6 3 2 3" xfId="47453" xr:uid="{00000000-0005-0000-0000-000053B20000}"/>
    <cellStyle name="Normal 6 2 6 3 2_OATT calc" xfId="47454" xr:uid="{00000000-0005-0000-0000-000054B20000}"/>
    <cellStyle name="Normal 6 2 6 3 3" xfId="47455" xr:uid="{00000000-0005-0000-0000-000055B20000}"/>
    <cellStyle name="Normal 6 2 6 3 4" xfId="47456" xr:uid="{00000000-0005-0000-0000-000056B20000}"/>
    <cellStyle name="Normal 6 2 6 3_OATT calc" xfId="47457" xr:uid="{00000000-0005-0000-0000-000057B20000}"/>
    <cellStyle name="Normal 6 2 6 4" xfId="47458" xr:uid="{00000000-0005-0000-0000-000058B20000}"/>
    <cellStyle name="Normal 6 2 6 4 2" xfId="47459" xr:uid="{00000000-0005-0000-0000-000059B20000}"/>
    <cellStyle name="Normal 6 2 6 4 3" xfId="47460" xr:uid="{00000000-0005-0000-0000-00005AB20000}"/>
    <cellStyle name="Normal 6 2 6 4_OATT calc" xfId="47461" xr:uid="{00000000-0005-0000-0000-00005BB20000}"/>
    <cellStyle name="Normal 6 2 6 5" xfId="47462" xr:uid="{00000000-0005-0000-0000-00005CB20000}"/>
    <cellStyle name="Normal 6 2 6 6" xfId="47463" xr:uid="{00000000-0005-0000-0000-00005DB20000}"/>
    <cellStyle name="Normal 6 2 6 7" xfId="47464" xr:uid="{00000000-0005-0000-0000-00005EB20000}"/>
    <cellStyle name="Normal 6 2 6 8" xfId="47465" xr:uid="{00000000-0005-0000-0000-00005FB20000}"/>
    <cellStyle name="Normal 6 2 6 9" xfId="47466" xr:uid="{00000000-0005-0000-0000-000060B20000}"/>
    <cellStyle name="Normal 6 2 6_OATT calc" xfId="47467" xr:uid="{00000000-0005-0000-0000-000061B20000}"/>
    <cellStyle name="Normal 6 2 7" xfId="5190" xr:uid="{00000000-0005-0000-0000-000062B20000}"/>
    <cellStyle name="Normal 6 2 7 2" xfId="47468" xr:uid="{00000000-0005-0000-0000-000063B20000}"/>
    <cellStyle name="Normal 6 2 7 2 2" xfId="47469" xr:uid="{00000000-0005-0000-0000-000064B20000}"/>
    <cellStyle name="Normal 6 2 7 2 3" xfId="47470" xr:uid="{00000000-0005-0000-0000-000065B20000}"/>
    <cellStyle name="Normal 6 2 7 2_OATT calc" xfId="47471" xr:uid="{00000000-0005-0000-0000-000066B20000}"/>
    <cellStyle name="Normal 6 2 7 3" xfId="47472" xr:uid="{00000000-0005-0000-0000-000067B20000}"/>
    <cellStyle name="Normal 6 2 7 4" xfId="47473" xr:uid="{00000000-0005-0000-0000-000068B20000}"/>
    <cellStyle name="Normal 6 2 7 5" xfId="47474" xr:uid="{00000000-0005-0000-0000-000069B20000}"/>
    <cellStyle name="Normal 6 2 7_OATT calc" xfId="47475" xr:uid="{00000000-0005-0000-0000-00006AB20000}"/>
    <cellStyle name="Normal 6 2 8" xfId="47476" xr:uid="{00000000-0005-0000-0000-00006BB20000}"/>
    <cellStyle name="Normal 6 2 8 2" xfId="47477" xr:uid="{00000000-0005-0000-0000-00006CB20000}"/>
    <cellStyle name="Normal 6 2 8 2 2" xfId="47478" xr:uid="{00000000-0005-0000-0000-00006DB20000}"/>
    <cellStyle name="Normal 6 2 8 2 3" xfId="47479" xr:uid="{00000000-0005-0000-0000-00006EB20000}"/>
    <cellStyle name="Normal 6 2 8 2_OATT calc" xfId="47480" xr:uid="{00000000-0005-0000-0000-00006FB20000}"/>
    <cellStyle name="Normal 6 2 8 3" xfId="47481" xr:uid="{00000000-0005-0000-0000-000070B20000}"/>
    <cellStyle name="Normal 6 2 8 4" xfId="47482" xr:uid="{00000000-0005-0000-0000-000071B20000}"/>
    <cellStyle name="Normal 6 2 8_OATT calc" xfId="47483" xr:uid="{00000000-0005-0000-0000-000072B20000}"/>
    <cellStyle name="Normal 6 2 9" xfId="47484" xr:uid="{00000000-0005-0000-0000-000073B20000}"/>
    <cellStyle name="Normal 6 2 9 2" xfId="47485" xr:uid="{00000000-0005-0000-0000-000074B20000}"/>
    <cellStyle name="Normal 6 2 9 3" xfId="47486" xr:uid="{00000000-0005-0000-0000-000075B20000}"/>
    <cellStyle name="Normal 6 2 9_OATT calc" xfId="47487" xr:uid="{00000000-0005-0000-0000-000076B20000}"/>
    <cellStyle name="Normal 6 2_OATT calc" xfId="47488" xr:uid="{00000000-0005-0000-0000-000077B20000}"/>
    <cellStyle name="Normal 6 20" xfId="47489" xr:uid="{00000000-0005-0000-0000-000078B20000}"/>
    <cellStyle name="Normal 6 3" xfId="1653" xr:uid="{00000000-0005-0000-0000-000079B20000}"/>
    <cellStyle name="Normal 6 3 10" xfId="47490" xr:uid="{00000000-0005-0000-0000-00007AB20000}"/>
    <cellStyle name="Normal 6 3 11" xfId="47491" xr:uid="{00000000-0005-0000-0000-00007BB20000}"/>
    <cellStyle name="Normal 6 3 12" xfId="47492" xr:uid="{00000000-0005-0000-0000-00007CB20000}"/>
    <cellStyle name="Normal 6 3 13" xfId="47493" xr:uid="{00000000-0005-0000-0000-00007DB20000}"/>
    <cellStyle name="Normal 6 3 14" xfId="47494" xr:uid="{00000000-0005-0000-0000-00007EB20000}"/>
    <cellStyle name="Normal 6 3 15" xfId="47495" xr:uid="{00000000-0005-0000-0000-00007FB20000}"/>
    <cellStyle name="Normal 6 3 2" xfId="1654" xr:uid="{00000000-0005-0000-0000-000080B20000}"/>
    <cellStyle name="Normal 6 3 2 10" xfId="47496" xr:uid="{00000000-0005-0000-0000-000081B20000}"/>
    <cellStyle name="Normal 6 3 2 11" xfId="47497" xr:uid="{00000000-0005-0000-0000-000082B20000}"/>
    <cellStyle name="Normal 6 3 2 12" xfId="47498" xr:uid="{00000000-0005-0000-0000-000083B20000}"/>
    <cellStyle name="Normal 6 3 2 13" xfId="47499" xr:uid="{00000000-0005-0000-0000-000084B20000}"/>
    <cellStyle name="Normal 6 3 2 14" xfId="47500" xr:uid="{00000000-0005-0000-0000-000085B20000}"/>
    <cellStyle name="Normal 6 3 2 2" xfId="3230" xr:uid="{00000000-0005-0000-0000-000086B20000}"/>
    <cellStyle name="Normal 6 3 2 2 10" xfId="47501" xr:uid="{00000000-0005-0000-0000-000087B20000}"/>
    <cellStyle name="Normal 6 3 2 2 11" xfId="47502" xr:uid="{00000000-0005-0000-0000-000088B20000}"/>
    <cellStyle name="Normal 6 3 2 2 12" xfId="47503" xr:uid="{00000000-0005-0000-0000-000089B20000}"/>
    <cellStyle name="Normal 6 3 2 2 2" xfId="3816" xr:uid="{00000000-0005-0000-0000-00008AB20000}"/>
    <cellStyle name="Normal 6 3 2 2 2 10" xfId="47504" xr:uid="{00000000-0005-0000-0000-00008BB20000}"/>
    <cellStyle name="Normal 6 3 2 2 2 11" xfId="47505" xr:uid="{00000000-0005-0000-0000-00008CB20000}"/>
    <cellStyle name="Normal 6 3 2 2 2 2" xfId="4918" xr:uid="{00000000-0005-0000-0000-00008DB20000}"/>
    <cellStyle name="Normal 6 3 2 2 2 2 10" xfId="47506" xr:uid="{00000000-0005-0000-0000-00008EB20000}"/>
    <cellStyle name="Normal 6 3 2 2 2 2 11" xfId="47507" xr:uid="{00000000-0005-0000-0000-00008FB20000}"/>
    <cellStyle name="Normal 6 3 2 2 2 2 2" xfId="47508" xr:uid="{00000000-0005-0000-0000-000090B20000}"/>
    <cellStyle name="Normal 6 3 2 2 2 2 2 2" xfId="47509" xr:uid="{00000000-0005-0000-0000-000091B20000}"/>
    <cellStyle name="Normal 6 3 2 2 2 2 2 2 2" xfId="47510" xr:uid="{00000000-0005-0000-0000-000092B20000}"/>
    <cellStyle name="Normal 6 3 2 2 2 2 2 2 3" xfId="47511" xr:uid="{00000000-0005-0000-0000-000093B20000}"/>
    <cellStyle name="Normal 6 3 2 2 2 2 2 2_OATT calc" xfId="47512" xr:uid="{00000000-0005-0000-0000-000094B20000}"/>
    <cellStyle name="Normal 6 3 2 2 2 2 2 3" xfId="47513" xr:uid="{00000000-0005-0000-0000-000095B20000}"/>
    <cellStyle name="Normal 6 3 2 2 2 2 2 4" xfId="47514" xr:uid="{00000000-0005-0000-0000-000096B20000}"/>
    <cellStyle name="Normal 6 3 2 2 2 2 2 5" xfId="47515" xr:uid="{00000000-0005-0000-0000-000097B20000}"/>
    <cellStyle name="Normal 6 3 2 2 2 2 2_OATT calc" xfId="47516" xr:uid="{00000000-0005-0000-0000-000098B20000}"/>
    <cellStyle name="Normal 6 3 2 2 2 2 3" xfId="47517" xr:uid="{00000000-0005-0000-0000-000099B20000}"/>
    <cellStyle name="Normal 6 3 2 2 2 2 3 2" xfId="47518" xr:uid="{00000000-0005-0000-0000-00009AB20000}"/>
    <cellStyle name="Normal 6 3 2 2 2 2 3 2 2" xfId="47519" xr:uid="{00000000-0005-0000-0000-00009BB20000}"/>
    <cellStyle name="Normal 6 3 2 2 2 2 3 2 3" xfId="47520" xr:uid="{00000000-0005-0000-0000-00009CB20000}"/>
    <cellStyle name="Normal 6 3 2 2 2 2 3 2_OATT calc" xfId="47521" xr:uid="{00000000-0005-0000-0000-00009DB20000}"/>
    <cellStyle name="Normal 6 3 2 2 2 2 3 3" xfId="47522" xr:uid="{00000000-0005-0000-0000-00009EB20000}"/>
    <cellStyle name="Normal 6 3 2 2 2 2 3 4" xfId="47523" xr:uid="{00000000-0005-0000-0000-00009FB20000}"/>
    <cellStyle name="Normal 6 3 2 2 2 2 3_OATT calc" xfId="47524" xr:uid="{00000000-0005-0000-0000-0000A0B20000}"/>
    <cellStyle name="Normal 6 3 2 2 2 2 4" xfId="47525" xr:uid="{00000000-0005-0000-0000-0000A1B20000}"/>
    <cellStyle name="Normal 6 3 2 2 2 2 4 2" xfId="47526" xr:uid="{00000000-0005-0000-0000-0000A2B20000}"/>
    <cellStyle name="Normal 6 3 2 2 2 2 4 3" xfId="47527" xr:uid="{00000000-0005-0000-0000-0000A3B20000}"/>
    <cellStyle name="Normal 6 3 2 2 2 2 4_OATT calc" xfId="47528" xr:uid="{00000000-0005-0000-0000-0000A4B20000}"/>
    <cellStyle name="Normal 6 3 2 2 2 2 5" xfId="47529" xr:uid="{00000000-0005-0000-0000-0000A5B20000}"/>
    <cellStyle name="Normal 6 3 2 2 2 2 6" xfId="47530" xr:uid="{00000000-0005-0000-0000-0000A6B20000}"/>
    <cellStyle name="Normal 6 3 2 2 2 2 7" xfId="47531" xr:uid="{00000000-0005-0000-0000-0000A7B20000}"/>
    <cellStyle name="Normal 6 3 2 2 2 2 8" xfId="47532" xr:uid="{00000000-0005-0000-0000-0000A8B20000}"/>
    <cellStyle name="Normal 6 3 2 2 2 2 9" xfId="47533" xr:uid="{00000000-0005-0000-0000-0000A9B20000}"/>
    <cellStyle name="Normal 6 3 2 2 2 2_OATT calc" xfId="47534" xr:uid="{00000000-0005-0000-0000-0000AAB20000}"/>
    <cellStyle name="Normal 6 3 2 2 2 3" xfId="5874" xr:uid="{00000000-0005-0000-0000-0000ABB20000}"/>
    <cellStyle name="Normal 6 3 2 2 2 3 2" xfId="47535" xr:uid="{00000000-0005-0000-0000-0000ACB20000}"/>
    <cellStyle name="Normal 6 3 2 2 2 3 2 2" xfId="47536" xr:uid="{00000000-0005-0000-0000-0000ADB20000}"/>
    <cellStyle name="Normal 6 3 2 2 2 3 2 3" xfId="47537" xr:uid="{00000000-0005-0000-0000-0000AEB20000}"/>
    <cellStyle name="Normal 6 3 2 2 2 3 2_OATT calc" xfId="47538" xr:uid="{00000000-0005-0000-0000-0000AFB20000}"/>
    <cellStyle name="Normal 6 3 2 2 2 3 3" xfId="47539" xr:uid="{00000000-0005-0000-0000-0000B0B20000}"/>
    <cellStyle name="Normal 6 3 2 2 2 3 4" xfId="47540" xr:uid="{00000000-0005-0000-0000-0000B1B20000}"/>
    <cellStyle name="Normal 6 3 2 2 2 3 5" xfId="47541" xr:uid="{00000000-0005-0000-0000-0000B2B20000}"/>
    <cellStyle name="Normal 6 3 2 2 2 3_OATT calc" xfId="47542" xr:uid="{00000000-0005-0000-0000-0000B3B20000}"/>
    <cellStyle name="Normal 6 3 2 2 2 4" xfId="47543" xr:uid="{00000000-0005-0000-0000-0000B4B20000}"/>
    <cellStyle name="Normal 6 3 2 2 2 4 2" xfId="47544" xr:uid="{00000000-0005-0000-0000-0000B5B20000}"/>
    <cellStyle name="Normal 6 3 2 2 2 4 2 2" xfId="47545" xr:uid="{00000000-0005-0000-0000-0000B6B20000}"/>
    <cellStyle name="Normal 6 3 2 2 2 4 2 3" xfId="47546" xr:uid="{00000000-0005-0000-0000-0000B7B20000}"/>
    <cellStyle name="Normal 6 3 2 2 2 4 2_OATT calc" xfId="47547" xr:uid="{00000000-0005-0000-0000-0000B8B20000}"/>
    <cellStyle name="Normal 6 3 2 2 2 4 3" xfId="47548" xr:uid="{00000000-0005-0000-0000-0000B9B20000}"/>
    <cellStyle name="Normal 6 3 2 2 2 4 4" xfId="47549" xr:uid="{00000000-0005-0000-0000-0000BAB20000}"/>
    <cellStyle name="Normal 6 3 2 2 2 4_OATT calc" xfId="47550" xr:uid="{00000000-0005-0000-0000-0000BBB20000}"/>
    <cellStyle name="Normal 6 3 2 2 2 5" xfId="47551" xr:uid="{00000000-0005-0000-0000-0000BCB20000}"/>
    <cellStyle name="Normal 6 3 2 2 2 5 2" xfId="47552" xr:uid="{00000000-0005-0000-0000-0000BDB20000}"/>
    <cellStyle name="Normal 6 3 2 2 2 5 3" xfId="47553" xr:uid="{00000000-0005-0000-0000-0000BEB20000}"/>
    <cellStyle name="Normal 6 3 2 2 2 5_OATT calc" xfId="47554" xr:uid="{00000000-0005-0000-0000-0000BFB20000}"/>
    <cellStyle name="Normal 6 3 2 2 2 6" xfId="47555" xr:uid="{00000000-0005-0000-0000-0000C0B20000}"/>
    <cellStyle name="Normal 6 3 2 2 2 7" xfId="47556" xr:uid="{00000000-0005-0000-0000-0000C1B20000}"/>
    <cellStyle name="Normal 6 3 2 2 2 8" xfId="47557" xr:uid="{00000000-0005-0000-0000-0000C2B20000}"/>
    <cellStyle name="Normal 6 3 2 2 2 9" xfId="47558" xr:uid="{00000000-0005-0000-0000-0000C3B20000}"/>
    <cellStyle name="Normal 6 3 2 2 2_OATT calc" xfId="47559" xr:uid="{00000000-0005-0000-0000-0000C4B20000}"/>
    <cellStyle name="Normal 6 3 2 2 3" xfId="4500" xr:uid="{00000000-0005-0000-0000-0000C5B20000}"/>
    <cellStyle name="Normal 6 3 2 2 3 10" xfId="47560" xr:uid="{00000000-0005-0000-0000-0000C6B20000}"/>
    <cellStyle name="Normal 6 3 2 2 3 11" xfId="47561" xr:uid="{00000000-0005-0000-0000-0000C7B20000}"/>
    <cellStyle name="Normal 6 3 2 2 3 2" xfId="47562" xr:uid="{00000000-0005-0000-0000-0000C8B20000}"/>
    <cellStyle name="Normal 6 3 2 2 3 2 2" xfId="47563" xr:uid="{00000000-0005-0000-0000-0000C9B20000}"/>
    <cellStyle name="Normal 6 3 2 2 3 2 2 2" xfId="47564" xr:uid="{00000000-0005-0000-0000-0000CAB20000}"/>
    <cellStyle name="Normal 6 3 2 2 3 2 2 3" xfId="47565" xr:uid="{00000000-0005-0000-0000-0000CBB20000}"/>
    <cellStyle name="Normal 6 3 2 2 3 2 2_OATT calc" xfId="47566" xr:uid="{00000000-0005-0000-0000-0000CCB20000}"/>
    <cellStyle name="Normal 6 3 2 2 3 2 3" xfId="47567" xr:uid="{00000000-0005-0000-0000-0000CDB20000}"/>
    <cellStyle name="Normal 6 3 2 2 3 2 4" xfId="47568" xr:uid="{00000000-0005-0000-0000-0000CEB20000}"/>
    <cellStyle name="Normal 6 3 2 2 3 2 5" xfId="47569" xr:uid="{00000000-0005-0000-0000-0000CFB20000}"/>
    <cellStyle name="Normal 6 3 2 2 3 2_OATT calc" xfId="47570" xr:uid="{00000000-0005-0000-0000-0000D0B20000}"/>
    <cellStyle name="Normal 6 3 2 2 3 3" xfId="47571" xr:uid="{00000000-0005-0000-0000-0000D1B20000}"/>
    <cellStyle name="Normal 6 3 2 2 3 3 2" xfId="47572" xr:uid="{00000000-0005-0000-0000-0000D2B20000}"/>
    <cellStyle name="Normal 6 3 2 2 3 3 2 2" xfId="47573" xr:uid="{00000000-0005-0000-0000-0000D3B20000}"/>
    <cellStyle name="Normal 6 3 2 2 3 3 2 3" xfId="47574" xr:uid="{00000000-0005-0000-0000-0000D4B20000}"/>
    <cellStyle name="Normal 6 3 2 2 3 3 2_OATT calc" xfId="47575" xr:uid="{00000000-0005-0000-0000-0000D5B20000}"/>
    <cellStyle name="Normal 6 3 2 2 3 3 3" xfId="47576" xr:uid="{00000000-0005-0000-0000-0000D6B20000}"/>
    <cellStyle name="Normal 6 3 2 2 3 3 4" xfId="47577" xr:uid="{00000000-0005-0000-0000-0000D7B20000}"/>
    <cellStyle name="Normal 6 3 2 2 3 3_OATT calc" xfId="47578" xr:uid="{00000000-0005-0000-0000-0000D8B20000}"/>
    <cellStyle name="Normal 6 3 2 2 3 4" xfId="47579" xr:uid="{00000000-0005-0000-0000-0000D9B20000}"/>
    <cellStyle name="Normal 6 3 2 2 3 4 2" xfId="47580" xr:uid="{00000000-0005-0000-0000-0000DAB20000}"/>
    <cellStyle name="Normal 6 3 2 2 3 4 3" xfId="47581" xr:uid="{00000000-0005-0000-0000-0000DBB20000}"/>
    <cellStyle name="Normal 6 3 2 2 3 4_OATT calc" xfId="47582" xr:uid="{00000000-0005-0000-0000-0000DCB20000}"/>
    <cellStyle name="Normal 6 3 2 2 3 5" xfId="47583" xr:uid="{00000000-0005-0000-0000-0000DDB20000}"/>
    <cellStyle name="Normal 6 3 2 2 3 6" xfId="47584" xr:uid="{00000000-0005-0000-0000-0000DEB20000}"/>
    <cellStyle name="Normal 6 3 2 2 3 7" xfId="47585" xr:uid="{00000000-0005-0000-0000-0000DFB20000}"/>
    <cellStyle name="Normal 6 3 2 2 3 8" xfId="47586" xr:uid="{00000000-0005-0000-0000-0000E0B20000}"/>
    <cellStyle name="Normal 6 3 2 2 3 9" xfId="47587" xr:uid="{00000000-0005-0000-0000-0000E1B20000}"/>
    <cellStyle name="Normal 6 3 2 2 3_OATT calc" xfId="47588" xr:uid="{00000000-0005-0000-0000-0000E2B20000}"/>
    <cellStyle name="Normal 6 3 2 2 4" xfId="5400" xr:uid="{00000000-0005-0000-0000-0000E3B20000}"/>
    <cellStyle name="Normal 6 3 2 2 4 2" xfId="47589" xr:uid="{00000000-0005-0000-0000-0000E4B20000}"/>
    <cellStyle name="Normal 6 3 2 2 4 2 2" xfId="47590" xr:uid="{00000000-0005-0000-0000-0000E5B20000}"/>
    <cellStyle name="Normal 6 3 2 2 4 2 3" xfId="47591" xr:uid="{00000000-0005-0000-0000-0000E6B20000}"/>
    <cellStyle name="Normal 6 3 2 2 4 2_OATT calc" xfId="47592" xr:uid="{00000000-0005-0000-0000-0000E7B20000}"/>
    <cellStyle name="Normal 6 3 2 2 4 3" xfId="47593" xr:uid="{00000000-0005-0000-0000-0000E8B20000}"/>
    <cellStyle name="Normal 6 3 2 2 4 4" xfId="47594" xr:uid="{00000000-0005-0000-0000-0000E9B20000}"/>
    <cellStyle name="Normal 6 3 2 2 4 5" xfId="47595" xr:uid="{00000000-0005-0000-0000-0000EAB20000}"/>
    <cellStyle name="Normal 6 3 2 2 4_OATT calc" xfId="47596" xr:uid="{00000000-0005-0000-0000-0000EBB20000}"/>
    <cellStyle name="Normal 6 3 2 2 5" xfId="47597" xr:uid="{00000000-0005-0000-0000-0000ECB20000}"/>
    <cellStyle name="Normal 6 3 2 2 5 2" xfId="47598" xr:uid="{00000000-0005-0000-0000-0000EDB20000}"/>
    <cellStyle name="Normal 6 3 2 2 5 2 2" xfId="47599" xr:uid="{00000000-0005-0000-0000-0000EEB20000}"/>
    <cellStyle name="Normal 6 3 2 2 5 2 3" xfId="47600" xr:uid="{00000000-0005-0000-0000-0000EFB20000}"/>
    <cellStyle name="Normal 6 3 2 2 5 2_OATT calc" xfId="47601" xr:uid="{00000000-0005-0000-0000-0000F0B20000}"/>
    <cellStyle name="Normal 6 3 2 2 5 3" xfId="47602" xr:uid="{00000000-0005-0000-0000-0000F1B20000}"/>
    <cellStyle name="Normal 6 3 2 2 5 4" xfId="47603" xr:uid="{00000000-0005-0000-0000-0000F2B20000}"/>
    <cellStyle name="Normal 6 3 2 2 5_OATT calc" xfId="47604" xr:uid="{00000000-0005-0000-0000-0000F3B20000}"/>
    <cellStyle name="Normal 6 3 2 2 6" xfId="47605" xr:uid="{00000000-0005-0000-0000-0000F4B20000}"/>
    <cellStyle name="Normal 6 3 2 2 6 2" xfId="47606" xr:uid="{00000000-0005-0000-0000-0000F5B20000}"/>
    <cellStyle name="Normal 6 3 2 2 6 3" xfId="47607" xr:uid="{00000000-0005-0000-0000-0000F6B20000}"/>
    <cellStyle name="Normal 6 3 2 2 6_OATT calc" xfId="47608" xr:uid="{00000000-0005-0000-0000-0000F7B20000}"/>
    <cellStyle name="Normal 6 3 2 2 7" xfId="47609" xr:uid="{00000000-0005-0000-0000-0000F8B20000}"/>
    <cellStyle name="Normal 6 3 2 2 8" xfId="47610" xr:uid="{00000000-0005-0000-0000-0000F9B20000}"/>
    <cellStyle name="Normal 6 3 2 2 9" xfId="47611" xr:uid="{00000000-0005-0000-0000-0000FAB20000}"/>
    <cellStyle name="Normal 6 3 2 2_OATT calc" xfId="47612" xr:uid="{00000000-0005-0000-0000-0000FBB20000}"/>
    <cellStyle name="Normal 6 3 2 3" xfId="3361" xr:uid="{00000000-0005-0000-0000-0000FCB20000}"/>
    <cellStyle name="Normal 6 3 2 3 10" xfId="47613" xr:uid="{00000000-0005-0000-0000-0000FDB20000}"/>
    <cellStyle name="Normal 6 3 2 3 11" xfId="47614" xr:uid="{00000000-0005-0000-0000-0000FEB20000}"/>
    <cellStyle name="Normal 6 3 2 3 12" xfId="47615" xr:uid="{00000000-0005-0000-0000-0000FFB20000}"/>
    <cellStyle name="Normal 6 3 2 3 2" xfId="3944" xr:uid="{00000000-0005-0000-0000-000000B30000}"/>
    <cellStyle name="Normal 6 3 2 3 2 10" xfId="47616" xr:uid="{00000000-0005-0000-0000-000001B30000}"/>
    <cellStyle name="Normal 6 3 2 3 2 11" xfId="47617" xr:uid="{00000000-0005-0000-0000-000002B30000}"/>
    <cellStyle name="Normal 6 3 2 3 2 2" xfId="5045" xr:uid="{00000000-0005-0000-0000-000003B30000}"/>
    <cellStyle name="Normal 6 3 2 3 2 2 10" xfId="47618" xr:uid="{00000000-0005-0000-0000-000004B30000}"/>
    <cellStyle name="Normal 6 3 2 3 2 2 11" xfId="47619" xr:uid="{00000000-0005-0000-0000-000005B30000}"/>
    <cellStyle name="Normal 6 3 2 3 2 2 2" xfId="47620" xr:uid="{00000000-0005-0000-0000-000006B30000}"/>
    <cellStyle name="Normal 6 3 2 3 2 2 2 2" xfId="47621" xr:uid="{00000000-0005-0000-0000-000007B30000}"/>
    <cellStyle name="Normal 6 3 2 3 2 2 2 2 2" xfId="47622" xr:uid="{00000000-0005-0000-0000-000008B30000}"/>
    <cellStyle name="Normal 6 3 2 3 2 2 2 2 3" xfId="47623" xr:uid="{00000000-0005-0000-0000-000009B30000}"/>
    <cellStyle name="Normal 6 3 2 3 2 2 2 2_OATT calc" xfId="47624" xr:uid="{00000000-0005-0000-0000-00000AB30000}"/>
    <cellStyle name="Normal 6 3 2 3 2 2 2 3" xfId="47625" xr:uid="{00000000-0005-0000-0000-00000BB30000}"/>
    <cellStyle name="Normal 6 3 2 3 2 2 2 4" xfId="47626" xr:uid="{00000000-0005-0000-0000-00000CB30000}"/>
    <cellStyle name="Normal 6 3 2 3 2 2 2 5" xfId="47627" xr:uid="{00000000-0005-0000-0000-00000DB30000}"/>
    <cellStyle name="Normal 6 3 2 3 2 2 2_OATT calc" xfId="47628" xr:uid="{00000000-0005-0000-0000-00000EB30000}"/>
    <cellStyle name="Normal 6 3 2 3 2 2 3" xfId="47629" xr:uid="{00000000-0005-0000-0000-00000FB30000}"/>
    <cellStyle name="Normal 6 3 2 3 2 2 3 2" xfId="47630" xr:uid="{00000000-0005-0000-0000-000010B30000}"/>
    <cellStyle name="Normal 6 3 2 3 2 2 3 2 2" xfId="47631" xr:uid="{00000000-0005-0000-0000-000011B30000}"/>
    <cellStyle name="Normal 6 3 2 3 2 2 3 2 3" xfId="47632" xr:uid="{00000000-0005-0000-0000-000012B30000}"/>
    <cellStyle name="Normal 6 3 2 3 2 2 3 2_OATT calc" xfId="47633" xr:uid="{00000000-0005-0000-0000-000013B30000}"/>
    <cellStyle name="Normal 6 3 2 3 2 2 3 3" xfId="47634" xr:uid="{00000000-0005-0000-0000-000014B30000}"/>
    <cellStyle name="Normal 6 3 2 3 2 2 3 4" xfId="47635" xr:uid="{00000000-0005-0000-0000-000015B30000}"/>
    <cellStyle name="Normal 6 3 2 3 2 2 3_OATT calc" xfId="47636" xr:uid="{00000000-0005-0000-0000-000016B30000}"/>
    <cellStyle name="Normal 6 3 2 3 2 2 4" xfId="47637" xr:uid="{00000000-0005-0000-0000-000017B30000}"/>
    <cellStyle name="Normal 6 3 2 3 2 2 4 2" xfId="47638" xr:uid="{00000000-0005-0000-0000-000018B30000}"/>
    <cellStyle name="Normal 6 3 2 3 2 2 4 3" xfId="47639" xr:uid="{00000000-0005-0000-0000-000019B30000}"/>
    <cellStyle name="Normal 6 3 2 3 2 2 4_OATT calc" xfId="47640" xr:uid="{00000000-0005-0000-0000-00001AB30000}"/>
    <cellStyle name="Normal 6 3 2 3 2 2 5" xfId="47641" xr:uid="{00000000-0005-0000-0000-00001BB30000}"/>
    <cellStyle name="Normal 6 3 2 3 2 2 6" xfId="47642" xr:uid="{00000000-0005-0000-0000-00001CB30000}"/>
    <cellStyle name="Normal 6 3 2 3 2 2 7" xfId="47643" xr:uid="{00000000-0005-0000-0000-00001DB30000}"/>
    <cellStyle name="Normal 6 3 2 3 2 2 8" xfId="47644" xr:uid="{00000000-0005-0000-0000-00001EB30000}"/>
    <cellStyle name="Normal 6 3 2 3 2 2 9" xfId="47645" xr:uid="{00000000-0005-0000-0000-00001FB30000}"/>
    <cellStyle name="Normal 6 3 2 3 2 2_OATT calc" xfId="47646" xr:uid="{00000000-0005-0000-0000-000020B30000}"/>
    <cellStyle name="Normal 6 3 2 3 2 3" xfId="6000" xr:uid="{00000000-0005-0000-0000-000021B30000}"/>
    <cellStyle name="Normal 6 3 2 3 2 3 2" xfId="47647" xr:uid="{00000000-0005-0000-0000-000022B30000}"/>
    <cellStyle name="Normal 6 3 2 3 2 3 2 2" xfId="47648" xr:uid="{00000000-0005-0000-0000-000023B30000}"/>
    <cellStyle name="Normal 6 3 2 3 2 3 2 3" xfId="47649" xr:uid="{00000000-0005-0000-0000-000024B30000}"/>
    <cellStyle name="Normal 6 3 2 3 2 3 2_OATT calc" xfId="47650" xr:uid="{00000000-0005-0000-0000-000025B30000}"/>
    <cellStyle name="Normal 6 3 2 3 2 3 3" xfId="47651" xr:uid="{00000000-0005-0000-0000-000026B30000}"/>
    <cellStyle name="Normal 6 3 2 3 2 3 4" xfId="47652" xr:uid="{00000000-0005-0000-0000-000027B30000}"/>
    <cellStyle name="Normal 6 3 2 3 2 3 5" xfId="47653" xr:uid="{00000000-0005-0000-0000-000028B30000}"/>
    <cellStyle name="Normal 6 3 2 3 2 3_OATT calc" xfId="47654" xr:uid="{00000000-0005-0000-0000-000029B30000}"/>
    <cellStyle name="Normal 6 3 2 3 2 4" xfId="47655" xr:uid="{00000000-0005-0000-0000-00002AB30000}"/>
    <cellStyle name="Normal 6 3 2 3 2 4 2" xfId="47656" xr:uid="{00000000-0005-0000-0000-00002BB30000}"/>
    <cellStyle name="Normal 6 3 2 3 2 4 2 2" xfId="47657" xr:uid="{00000000-0005-0000-0000-00002CB30000}"/>
    <cellStyle name="Normal 6 3 2 3 2 4 2 3" xfId="47658" xr:uid="{00000000-0005-0000-0000-00002DB30000}"/>
    <cellStyle name="Normal 6 3 2 3 2 4 2_OATT calc" xfId="47659" xr:uid="{00000000-0005-0000-0000-00002EB30000}"/>
    <cellStyle name="Normal 6 3 2 3 2 4 3" xfId="47660" xr:uid="{00000000-0005-0000-0000-00002FB30000}"/>
    <cellStyle name="Normal 6 3 2 3 2 4 4" xfId="47661" xr:uid="{00000000-0005-0000-0000-000030B30000}"/>
    <cellStyle name="Normal 6 3 2 3 2 4_OATT calc" xfId="47662" xr:uid="{00000000-0005-0000-0000-000031B30000}"/>
    <cellStyle name="Normal 6 3 2 3 2 5" xfId="47663" xr:uid="{00000000-0005-0000-0000-000032B30000}"/>
    <cellStyle name="Normal 6 3 2 3 2 5 2" xfId="47664" xr:uid="{00000000-0005-0000-0000-000033B30000}"/>
    <cellStyle name="Normal 6 3 2 3 2 5 3" xfId="47665" xr:uid="{00000000-0005-0000-0000-000034B30000}"/>
    <cellStyle name="Normal 6 3 2 3 2 5_OATT calc" xfId="47666" xr:uid="{00000000-0005-0000-0000-000035B30000}"/>
    <cellStyle name="Normal 6 3 2 3 2 6" xfId="47667" xr:uid="{00000000-0005-0000-0000-000036B30000}"/>
    <cellStyle name="Normal 6 3 2 3 2 7" xfId="47668" xr:uid="{00000000-0005-0000-0000-000037B30000}"/>
    <cellStyle name="Normal 6 3 2 3 2 8" xfId="47669" xr:uid="{00000000-0005-0000-0000-000038B30000}"/>
    <cellStyle name="Normal 6 3 2 3 2 9" xfId="47670" xr:uid="{00000000-0005-0000-0000-000039B30000}"/>
    <cellStyle name="Normal 6 3 2 3 2_OATT calc" xfId="47671" xr:uid="{00000000-0005-0000-0000-00003AB30000}"/>
    <cellStyle name="Normal 6 3 2 3 3" xfId="4627" xr:uid="{00000000-0005-0000-0000-00003BB30000}"/>
    <cellStyle name="Normal 6 3 2 3 3 10" xfId="47672" xr:uid="{00000000-0005-0000-0000-00003CB30000}"/>
    <cellStyle name="Normal 6 3 2 3 3 11" xfId="47673" xr:uid="{00000000-0005-0000-0000-00003DB30000}"/>
    <cellStyle name="Normal 6 3 2 3 3 2" xfId="47674" xr:uid="{00000000-0005-0000-0000-00003EB30000}"/>
    <cellStyle name="Normal 6 3 2 3 3 2 2" xfId="47675" xr:uid="{00000000-0005-0000-0000-00003FB30000}"/>
    <cellStyle name="Normal 6 3 2 3 3 2 2 2" xfId="47676" xr:uid="{00000000-0005-0000-0000-000040B30000}"/>
    <cellStyle name="Normal 6 3 2 3 3 2 2 3" xfId="47677" xr:uid="{00000000-0005-0000-0000-000041B30000}"/>
    <cellStyle name="Normal 6 3 2 3 3 2 2_OATT calc" xfId="47678" xr:uid="{00000000-0005-0000-0000-000042B30000}"/>
    <cellStyle name="Normal 6 3 2 3 3 2 3" xfId="47679" xr:uid="{00000000-0005-0000-0000-000043B30000}"/>
    <cellStyle name="Normal 6 3 2 3 3 2 4" xfId="47680" xr:uid="{00000000-0005-0000-0000-000044B30000}"/>
    <cellStyle name="Normal 6 3 2 3 3 2 5" xfId="47681" xr:uid="{00000000-0005-0000-0000-000045B30000}"/>
    <cellStyle name="Normal 6 3 2 3 3 2_OATT calc" xfId="47682" xr:uid="{00000000-0005-0000-0000-000046B30000}"/>
    <cellStyle name="Normal 6 3 2 3 3 3" xfId="47683" xr:uid="{00000000-0005-0000-0000-000047B30000}"/>
    <cellStyle name="Normal 6 3 2 3 3 3 2" xfId="47684" xr:uid="{00000000-0005-0000-0000-000048B30000}"/>
    <cellStyle name="Normal 6 3 2 3 3 3 2 2" xfId="47685" xr:uid="{00000000-0005-0000-0000-000049B30000}"/>
    <cellStyle name="Normal 6 3 2 3 3 3 2 3" xfId="47686" xr:uid="{00000000-0005-0000-0000-00004AB30000}"/>
    <cellStyle name="Normal 6 3 2 3 3 3 2_OATT calc" xfId="47687" xr:uid="{00000000-0005-0000-0000-00004BB30000}"/>
    <cellStyle name="Normal 6 3 2 3 3 3 3" xfId="47688" xr:uid="{00000000-0005-0000-0000-00004CB30000}"/>
    <cellStyle name="Normal 6 3 2 3 3 3 4" xfId="47689" xr:uid="{00000000-0005-0000-0000-00004DB30000}"/>
    <cellStyle name="Normal 6 3 2 3 3 3_OATT calc" xfId="47690" xr:uid="{00000000-0005-0000-0000-00004EB30000}"/>
    <cellStyle name="Normal 6 3 2 3 3 4" xfId="47691" xr:uid="{00000000-0005-0000-0000-00004FB30000}"/>
    <cellStyle name="Normal 6 3 2 3 3 4 2" xfId="47692" xr:uid="{00000000-0005-0000-0000-000050B30000}"/>
    <cellStyle name="Normal 6 3 2 3 3 4 3" xfId="47693" xr:uid="{00000000-0005-0000-0000-000051B30000}"/>
    <cellStyle name="Normal 6 3 2 3 3 4_OATT calc" xfId="47694" xr:uid="{00000000-0005-0000-0000-000052B30000}"/>
    <cellStyle name="Normal 6 3 2 3 3 5" xfId="47695" xr:uid="{00000000-0005-0000-0000-000053B30000}"/>
    <cellStyle name="Normal 6 3 2 3 3 6" xfId="47696" xr:uid="{00000000-0005-0000-0000-000054B30000}"/>
    <cellStyle name="Normal 6 3 2 3 3 7" xfId="47697" xr:uid="{00000000-0005-0000-0000-000055B30000}"/>
    <cellStyle name="Normal 6 3 2 3 3 8" xfId="47698" xr:uid="{00000000-0005-0000-0000-000056B30000}"/>
    <cellStyle name="Normal 6 3 2 3 3 9" xfId="47699" xr:uid="{00000000-0005-0000-0000-000057B30000}"/>
    <cellStyle name="Normal 6 3 2 3 3_OATT calc" xfId="47700" xr:uid="{00000000-0005-0000-0000-000058B30000}"/>
    <cellStyle name="Normal 6 3 2 3 4" xfId="5527" xr:uid="{00000000-0005-0000-0000-000059B30000}"/>
    <cellStyle name="Normal 6 3 2 3 4 2" xfId="47701" xr:uid="{00000000-0005-0000-0000-00005AB30000}"/>
    <cellStyle name="Normal 6 3 2 3 4 2 2" xfId="47702" xr:uid="{00000000-0005-0000-0000-00005BB30000}"/>
    <cellStyle name="Normal 6 3 2 3 4 2 3" xfId="47703" xr:uid="{00000000-0005-0000-0000-00005CB30000}"/>
    <cellStyle name="Normal 6 3 2 3 4 2_OATT calc" xfId="47704" xr:uid="{00000000-0005-0000-0000-00005DB30000}"/>
    <cellStyle name="Normal 6 3 2 3 4 3" xfId="47705" xr:uid="{00000000-0005-0000-0000-00005EB30000}"/>
    <cellStyle name="Normal 6 3 2 3 4 4" xfId="47706" xr:uid="{00000000-0005-0000-0000-00005FB30000}"/>
    <cellStyle name="Normal 6 3 2 3 4 5" xfId="47707" xr:uid="{00000000-0005-0000-0000-000060B30000}"/>
    <cellStyle name="Normal 6 3 2 3 4_OATT calc" xfId="47708" xr:uid="{00000000-0005-0000-0000-000061B30000}"/>
    <cellStyle name="Normal 6 3 2 3 5" xfId="47709" xr:uid="{00000000-0005-0000-0000-000062B30000}"/>
    <cellStyle name="Normal 6 3 2 3 5 2" xfId="47710" xr:uid="{00000000-0005-0000-0000-000063B30000}"/>
    <cellStyle name="Normal 6 3 2 3 5 2 2" xfId="47711" xr:uid="{00000000-0005-0000-0000-000064B30000}"/>
    <cellStyle name="Normal 6 3 2 3 5 2 3" xfId="47712" xr:uid="{00000000-0005-0000-0000-000065B30000}"/>
    <cellStyle name="Normal 6 3 2 3 5 2_OATT calc" xfId="47713" xr:uid="{00000000-0005-0000-0000-000066B30000}"/>
    <cellStyle name="Normal 6 3 2 3 5 3" xfId="47714" xr:uid="{00000000-0005-0000-0000-000067B30000}"/>
    <cellStyle name="Normal 6 3 2 3 5 4" xfId="47715" xr:uid="{00000000-0005-0000-0000-000068B30000}"/>
    <cellStyle name="Normal 6 3 2 3 5_OATT calc" xfId="47716" xr:uid="{00000000-0005-0000-0000-000069B30000}"/>
    <cellStyle name="Normal 6 3 2 3 6" xfId="47717" xr:uid="{00000000-0005-0000-0000-00006AB30000}"/>
    <cellStyle name="Normal 6 3 2 3 6 2" xfId="47718" xr:uid="{00000000-0005-0000-0000-00006BB30000}"/>
    <cellStyle name="Normal 6 3 2 3 6 3" xfId="47719" xr:uid="{00000000-0005-0000-0000-00006CB30000}"/>
    <cellStyle name="Normal 6 3 2 3 6_OATT calc" xfId="47720" xr:uid="{00000000-0005-0000-0000-00006DB30000}"/>
    <cellStyle name="Normal 6 3 2 3 7" xfId="47721" xr:uid="{00000000-0005-0000-0000-00006EB30000}"/>
    <cellStyle name="Normal 6 3 2 3 8" xfId="47722" xr:uid="{00000000-0005-0000-0000-00006FB30000}"/>
    <cellStyle name="Normal 6 3 2 3 9" xfId="47723" xr:uid="{00000000-0005-0000-0000-000070B30000}"/>
    <cellStyle name="Normal 6 3 2 3_OATT calc" xfId="47724" xr:uid="{00000000-0005-0000-0000-000071B30000}"/>
    <cellStyle name="Normal 6 3 2 4" xfId="3674" xr:uid="{00000000-0005-0000-0000-000072B30000}"/>
    <cellStyle name="Normal 6 3 2 4 10" xfId="47725" xr:uid="{00000000-0005-0000-0000-000073B30000}"/>
    <cellStyle name="Normal 6 3 2 4 11" xfId="47726" xr:uid="{00000000-0005-0000-0000-000074B30000}"/>
    <cellStyle name="Normal 6 3 2 4 2" xfId="4775" xr:uid="{00000000-0005-0000-0000-000075B30000}"/>
    <cellStyle name="Normal 6 3 2 4 2 10" xfId="47727" xr:uid="{00000000-0005-0000-0000-000076B30000}"/>
    <cellStyle name="Normal 6 3 2 4 2 11" xfId="47728" xr:uid="{00000000-0005-0000-0000-000077B30000}"/>
    <cellStyle name="Normal 6 3 2 4 2 2" xfId="47729" xr:uid="{00000000-0005-0000-0000-000078B30000}"/>
    <cellStyle name="Normal 6 3 2 4 2 2 2" xfId="47730" xr:uid="{00000000-0005-0000-0000-000079B30000}"/>
    <cellStyle name="Normal 6 3 2 4 2 2 2 2" xfId="47731" xr:uid="{00000000-0005-0000-0000-00007AB30000}"/>
    <cellStyle name="Normal 6 3 2 4 2 2 2 3" xfId="47732" xr:uid="{00000000-0005-0000-0000-00007BB30000}"/>
    <cellStyle name="Normal 6 3 2 4 2 2 2_OATT calc" xfId="47733" xr:uid="{00000000-0005-0000-0000-00007CB30000}"/>
    <cellStyle name="Normal 6 3 2 4 2 2 3" xfId="47734" xr:uid="{00000000-0005-0000-0000-00007DB30000}"/>
    <cellStyle name="Normal 6 3 2 4 2 2 4" xfId="47735" xr:uid="{00000000-0005-0000-0000-00007EB30000}"/>
    <cellStyle name="Normal 6 3 2 4 2 2 5" xfId="47736" xr:uid="{00000000-0005-0000-0000-00007FB30000}"/>
    <cellStyle name="Normal 6 3 2 4 2 2_OATT calc" xfId="47737" xr:uid="{00000000-0005-0000-0000-000080B30000}"/>
    <cellStyle name="Normal 6 3 2 4 2 3" xfId="47738" xr:uid="{00000000-0005-0000-0000-000081B30000}"/>
    <cellStyle name="Normal 6 3 2 4 2 3 2" xfId="47739" xr:uid="{00000000-0005-0000-0000-000082B30000}"/>
    <cellStyle name="Normal 6 3 2 4 2 3 2 2" xfId="47740" xr:uid="{00000000-0005-0000-0000-000083B30000}"/>
    <cellStyle name="Normal 6 3 2 4 2 3 2 3" xfId="47741" xr:uid="{00000000-0005-0000-0000-000084B30000}"/>
    <cellStyle name="Normal 6 3 2 4 2 3 2_OATT calc" xfId="47742" xr:uid="{00000000-0005-0000-0000-000085B30000}"/>
    <cellStyle name="Normal 6 3 2 4 2 3 3" xfId="47743" xr:uid="{00000000-0005-0000-0000-000086B30000}"/>
    <cellStyle name="Normal 6 3 2 4 2 3 4" xfId="47744" xr:uid="{00000000-0005-0000-0000-000087B30000}"/>
    <cellStyle name="Normal 6 3 2 4 2 3_OATT calc" xfId="47745" xr:uid="{00000000-0005-0000-0000-000088B30000}"/>
    <cellStyle name="Normal 6 3 2 4 2 4" xfId="47746" xr:uid="{00000000-0005-0000-0000-000089B30000}"/>
    <cellStyle name="Normal 6 3 2 4 2 4 2" xfId="47747" xr:uid="{00000000-0005-0000-0000-00008AB30000}"/>
    <cellStyle name="Normal 6 3 2 4 2 4 3" xfId="47748" xr:uid="{00000000-0005-0000-0000-00008BB30000}"/>
    <cellStyle name="Normal 6 3 2 4 2 4_OATT calc" xfId="47749" xr:uid="{00000000-0005-0000-0000-00008CB30000}"/>
    <cellStyle name="Normal 6 3 2 4 2 5" xfId="47750" xr:uid="{00000000-0005-0000-0000-00008DB30000}"/>
    <cellStyle name="Normal 6 3 2 4 2 6" xfId="47751" xr:uid="{00000000-0005-0000-0000-00008EB30000}"/>
    <cellStyle name="Normal 6 3 2 4 2 7" xfId="47752" xr:uid="{00000000-0005-0000-0000-00008FB30000}"/>
    <cellStyle name="Normal 6 3 2 4 2 8" xfId="47753" xr:uid="{00000000-0005-0000-0000-000090B30000}"/>
    <cellStyle name="Normal 6 3 2 4 2 9" xfId="47754" xr:uid="{00000000-0005-0000-0000-000091B30000}"/>
    <cellStyle name="Normal 6 3 2 4 2_OATT calc" xfId="47755" xr:uid="{00000000-0005-0000-0000-000092B30000}"/>
    <cellStyle name="Normal 6 3 2 4 3" xfId="5735" xr:uid="{00000000-0005-0000-0000-000093B30000}"/>
    <cellStyle name="Normal 6 3 2 4 3 2" xfId="47756" xr:uid="{00000000-0005-0000-0000-000094B30000}"/>
    <cellStyle name="Normal 6 3 2 4 3 2 2" xfId="47757" xr:uid="{00000000-0005-0000-0000-000095B30000}"/>
    <cellStyle name="Normal 6 3 2 4 3 2 3" xfId="47758" xr:uid="{00000000-0005-0000-0000-000096B30000}"/>
    <cellStyle name="Normal 6 3 2 4 3 2_OATT calc" xfId="47759" xr:uid="{00000000-0005-0000-0000-000097B30000}"/>
    <cellStyle name="Normal 6 3 2 4 3 3" xfId="47760" xr:uid="{00000000-0005-0000-0000-000098B30000}"/>
    <cellStyle name="Normal 6 3 2 4 3 4" xfId="47761" xr:uid="{00000000-0005-0000-0000-000099B30000}"/>
    <cellStyle name="Normal 6 3 2 4 3 5" xfId="47762" xr:uid="{00000000-0005-0000-0000-00009AB30000}"/>
    <cellStyle name="Normal 6 3 2 4 3_OATT calc" xfId="47763" xr:uid="{00000000-0005-0000-0000-00009BB30000}"/>
    <cellStyle name="Normal 6 3 2 4 4" xfId="47764" xr:uid="{00000000-0005-0000-0000-00009CB30000}"/>
    <cellStyle name="Normal 6 3 2 4 4 2" xfId="47765" xr:uid="{00000000-0005-0000-0000-00009DB30000}"/>
    <cellStyle name="Normal 6 3 2 4 4 2 2" xfId="47766" xr:uid="{00000000-0005-0000-0000-00009EB30000}"/>
    <cellStyle name="Normal 6 3 2 4 4 2 3" xfId="47767" xr:uid="{00000000-0005-0000-0000-00009FB30000}"/>
    <cellStyle name="Normal 6 3 2 4 4 2_OATT calc" xfId="47768" xr:uid="{00000000-0005-0000-0000-0000A0B30000}"/>
    <cellStyle name="Normal 6 3 2 4 4 3" xfId="47769" xr:uid="{00000000-0005-0000-0000-0000A1B30000}"/>
    <cellStyle name="Normal 6 3 2 4 4 4" xfId="47770" xr:uid="{00000000-0005-0000-0000-0000A2B30000}"/>
    <cellStyle name="Normal 6 3 2 4 4_OATT calc" xfId="47771" xr:uid="{00000000-0005-0000-0000-0000A3B30000}"/>
    <cellStyle name="Normal 6 3 2 4 5" xfId="47772" xr:uid="{00000000-0005-0000-0000-0000A4B30000}"/>
    <cellStyle name="Normal 6 3 2 4 5 2" xfId="47773" xr:uid="{00000000-0005-0000-0000-0000A5B30000}"/>
    <cellStyle name="Normal 6 3 2 4 5 3" xfId="47774" xr:uid="{00000000-0005-0000-0000-0000A6B30000}"/>
    <cellStyle name="Normal 6 3 2 4 5_OATT calc" xfId="47775" xr:uid="{00000000-0005-0000-0000-0000A7B30000}"/>
    <cellStyle name="Normal 6 3 2 4 6" xfId="47776" xr:uid="{00000000-0005-0000-0000-0000A8B30000}"/>
    <cellStyle name="Normal 6 3 2 4 7" xfId="47777" xr:uid="{00000000-0005-0000-0000-0000A9B30000}"/>
    <cellStyle name="Normal 6 3 2 4 8" xfId="47778" xr:uid="{00000000-0005-0000-0000-0000AAB30000}"/>
    <cellStyle name="Normal 6 3 2 4 9" xfId="47779" xr:uid="{00000000-0005-0000-0000-0000ABB30000}"/>
    <cellStyle name="Normal 6 3 2 4_OATT calc" xfId="47780" xr:uid="{00000000-0005-0000-0000-0000ACB30000}"/>
    <cellStyle name="Normal 6 3 2 5" xfId="4357" xr:uid="{00000000-0005-0000-0000-0000ADB30000}"/>
    <cellStyle name="Normal 6 3 2 5 10" xfId="47781" xr:uid="{00000000-0005-0000-0000-0000AEB30000}"/>
    <cellStyle name="Normal 6 3 2 5 11" xfId="47782" xr:uid="{00000000-0005-0000-0000-0000AFB30000}"/>
    <cellStyle name="Normal 6 3 2 5 2" xfId="47783" xr:uid="{00000000-0005-0000-0000-0000B0B30000}"/>
    <cellStyle name="Normal 6 3 2 5 2 2" xfId="47784" xr:uid="{00000000-0005-0000-0000-0000B1B30000}"/>
    <cellStyle name="Normal 6 3 2 5 2 2 2" xfId="47785" xr:uid="{00000000-0005-0000-0000-0000B2B30000}"/>
    <cellStyle name="Normal 6 3 2 5 2 2 3" xfId="47786" xr:uid="{00000000-0005-0000-0000-0000B3B30000}"/>
    <cellStyle name="Normal 6 3 2 5 2 2_OATT calc" xfId="47787" xr:uid="{00000000-0005-0000-0000-0000B4B30000}"/>
    <cellStyle name="Normal 6 3 2 5 2 3" xfId="47788" xr:uid="{00000000-0005-0000-0000-0000B5B30000}"/>
    <cellStyle name="Normal 6 3 2 5 2 4" xfId="47789" xr:uid="{00000000-0005-0000-0000-0000B6B30000}"/>
    <cellStyle name="Normal 6 3 2 5 2 5" xfId="47790" xr:uid="{00000000-0005-0000-0000-0000B7B30000}"/>
    <cellStyle name="Normal 6 3 2 5 2_OATT calc" xfId="47791" xr:uid="{00000000-0005-0000-0000-0000B8B30000}"/>
    <cellStyle name="Normal 6 3 2 5 3" xfId="47792" xr:uid="{00000000-0005-0000-0000-0000B9B30000}"/>
    <cellStyle name="Normal 6 3 2 5 3 2" xfId="47793" xr:uid="{00000000-0005-0000-0000-0000BAB30000}"/>
    <cellStyle name="Normal 6 3 2 5 3 2 2" xfId="47794" xr:uid="{00000000-0005-0000-0000-0000BBB30000}"/>
    <cellStyle name="Normal 6 3 2 5 3 2 3" xfId="47795" xr:uid="{00000000-0005-0000-0000-0000BCB30000}"/>
    <cellStyle name="Normal 6 3 2 5 3 2_OATT calc" xfId="47796" xr:uid="{00000000-0005-0000-0000-0000BDB30000}"/>
    <cellStyle name="Normal 6 3 2 5 3 3" xfId="47797" xr:uid="{00000000-0005-0000-0000-0000BEB30000}"/>
    <cellStyle name="Normal 6 3 2 5 3 4" xfId="47798" xr:uid="{00000000-0005-0000-0000-0000BFB30000}"/>
    <cellStyle name="Normal 6 3 2 5 3_OATT calc" xfId="47799" xr:uid="{00000000-0005-0000-0000-0000C0B30000}"/>
    <cellStyle name="Normal 6 3 2 5 4" xfId="47800" xr:uid="{00000000-0005-0000-0000-0000C1B30000}"/>
    <cellStyle name="Normal 6 3 2 5 4 2" xfId="47801" xr:uid="{00000000-0005-0000-0000-0000C2B30000}"/>
    <cellStyle name="Normal 6 3 2 5 4 3" xfId="47802" xr:uid="{00000000-0005-0000-0000-0000C3B30000}"/>
    <cellStyle name="Normal 6 3 2 5 4_OATT calc" xfId="47803" xr:uid="{00000000-0005-0000-0000-0000C4B30000}"/>
    <cellStyle name="Normal 6 3 2 5 5" xfId="47804" xr:uid="{00000000-0005-0000-0000-0000C5B30000}"/>
    <cellStyle name="Normal 6 3 2 5 6" xfId="47805" xr:uid="{00000000-0005-0000-0000-0000C6B30000}"/>
    <cellStyle name="Normal 6 3 2 5 7" xfId="47806" xr:uid="{00000000-0005-0000-0000-0000C7B30000}"/>
    <cellStyle name="Normal 6 3 2 5 8" xfId="47807" xr:uid="{00000000-0005-0000-0000-0000C8B30000}"/>
    <cellStyle name="Normal 6 3 2 5 9" xfId="47808" xr:uid="{00000000-0005-0000-0000-0000C9B30000}"/>
    <cellStyle name="Normal 6 3 2 5_OATT calc" xfId="47809" xr:uid="{00000000-0005-0000-0000-0000CAB30000}"/>
    <cellStyle name="Normal 6 3 2 6" xfId="5119" xr:uid="{00000000-0005-0000-0000-0000CBB30000}"/>
    <cellStyle name="Normal 6 3 2 6 2" xfId="47810" xr:uid="{00000000-0005-0000-0000-0000CCB30000}"/>
    <cellStyle name="Normal 6 3 2 6 2 2" xfId="47811" xr:uid="{00000000-0005-0000-0000-0000CDB30000}"/>
    <cellStyle name="Normal 6 3 2 6 2 3" xfId="47812" xr:uid="{00000000-0005-0000-0000-0000CEB30000}"/>
    <cellStyle name="Normal 6 3 2 6 2_OATT calc" xfId="47813" xr:uid="{00000000-0005-0000-0000-0000CFB30000}"/>
    <cellStyle name="Normal 6 3 2 6 3" xfId="47814" xr:uid="{00000000-0005-0000-0000-0000D0B30000}"/>
    <cellStyle name="Normal 6 3 2 6 4" xfId="47815" xr:uid="{00000000-0005-0000-0000-0000D1B30000}"/>
    <cellStyle name="Normal 6 3 2 6 5" xfId="47816" xr:uid="{00000000-0005-0000-0000-0000D2B30000}"/>
    <cellStyle name="Normal 6 3 2 6_OATT calc" xfId="47817" xr:uid="{00000000-0005-0000-0000-0000D3B30000}"/>
    <cellStyle name="Normal 6 3 2 7" xfId="47818" xr:uid="{00000000-0005-0000-0000-0000D4B30000}"/>
    <cellStyle name="Normal 6 3 2 7 2" xfId="47819" xr:uid="{00000000-0005-0000-0000-0000D5B30000}"/>
    <cellStyle name="Normal 6 3 2 7 2 2" xfId="47820" xr:uid="{00000000-0005-0000-0000-0000D6B30000}"/>
    <cellStyle name="Normal 6 3 2 7 2 3" xfId="47821" xr:uid="{00000000-0005-0000-0000-0000D7B30000}"/>
    <cellStyle name="Normal 6 3 2 7 2_OATT calc" xfId="47822" xr:uid="{00000000-0005-0000-0000-0000D8B30000}"/>
    <cellStyle name="Normal 6 3 2 7 3" xfId="47823" xr:uid="{00000000-0005-0000-0000-0000D9B30000}"/>
    <cellStyle name="Normal 6 3 2 7 4" xfId="47824" xr:uid="{00000000-0005-0000-0000-0000DAB30000}"/>
    <cellStyle name="Normal 6 3 2 7_OATT calc" xfId="47825" xr:uid="{00000000-0005-0000-0000-0000DBB30000}"/>
    <cellStyle name="Normal 6 3 2 8" xfId="47826" xr:uid="{00000000-0005-0000-0000-0000DCB30000}"/>
    <cellStyle name="Normal 6 3 2 8 2" xfId="47827" xr:uid="{00000000-0005-0000-0000-0000DDB30000}"/>
    <cellStyle name="Normal 6 3 2 8 3" xfId="47828" xr:uid="{00000000-0005-0000-0000-0000DEB30000}"/>
    <cellStyle name="Normal 6 3 2 8_OATT calc" xfId="47829" xr:uid="{00000000-0005-0000-0000-0000DFB30000}"/>
    <cellStyle name="Normal 6 3 2 9" xfId="47830" xr:uid="{00000000-0005-0000-0000-0000E0B30000}"/>
    <cellStyle name="Normal 6 3 2_OATT calc" xfId="47831" xr:uid="{00000000-0005-0000-0000-0000E1B30000}"/>
    <cellStyle name="Normal 6 3 3" xfId="3138" xr:uid="{00000000-0005-0000-0000-0000E2B30000}"/>
    <cellStyle name="Normal 6 3 3 10" xfId="47832" xr:uid="{00000000-0005-0000-0000-0000E3B30000}"/>
    <cellStyle name="Normal 6 3 3 11" xfId="47833" xr:uid="{00000000-0005-0000-0000-0000E4B30000}"/>
    <cellStyle name="Normal 6 3 3 12" xfId="47834" xr:uid="{00000000-0005-0000-0000-0000E5B30000}"/>
    <cellStyle name="Normal 6 3 3 2" xfId="3724" xr:uid="{00000000-0005-0000-0000-0000E6B30000}"/>
    <cellStyle name="Normal 6 3 3 2 10" xfId="47835" xr:uid="{00000000-0005-0000-0000-0000E7B30000}"/>
    <cellStyle name="Normal 6 3 3 2 11" xfId="47836" xr:uid="{00000000-0005-0000-0000-0000E8B30000}"/>
    <cellStyle name="Normal 6 3 3 2 2" xfId="4825" xr:uid="{00000000-0005-0000-0000-0000E9B30000}"/>
    <cellStyle name="Normal 6 3 3 2 2 10" xfId="47837" xr:uid="{00000000-0005-0000-0000-0000EAB30000}"/>
    <cellStyle name="Normal 6 3 3 2 2 11" xfId="47838" xr:uid="{00000000-0005-0000-0000-0000EBB30000}"/>
    <cellStyle name="Normal 6 3 3 2 2 2" xfId="47839" xr:uid="{00000000-0005-0000-0000-0000ECB30000}"/>
    <cellStyle name="Normal 6 3 3 2 2 2 2" xfId="47840" xr:uid="{00000000-0005-0000-0000-0000EDB30000}"/>
    <cellStyle name="Normal 6 3 3 2 2 2 2 2" xfId="47841" xr:uid="{00000000-0005-0000-0000-0000EEB30000}"/>
    <cellStyle name="Normal 6 3 3 2 2 2 2 3" xfId="47842" xr:uid="{00000000-0005-0000-0000-0000EFB30000}"/>
    <cellStyle name="Normal 6 3 3 2 2 2 2_OATT calc" xfId="47843" xr:uid="{00000000-0005-0000-0000-0000F0B30000}"/>
    <cellStyle name="Normal 6 3 3 2 2 2 3" xfId="47844" xr:uid="{00000000-0005-0000-0000-0000F1B30000}"/>
    <cellStyle name="Normal 6 3 3 2 2 2 4" xfId="47845" xr:uid="{00000000-0005-0000-0000-0000F2B30000}"/>
    <cellStyle name="Normal 6 3 3 2 2 2 5" xfId="47846" xr:uid="{00000000-0005-0000-0000-0000F3B30000}"/>
    <cellStyle name="Normal 6 3 3 2 2 2_OATT calc" xfId="47847" xr:uid="{00000000-0005-0000-0000-0000F4B30000}"/>
    <cellStyle name="Normal 6 3 3 2 2 3" xfId="47848" xr:uid="{00000000-0005-0000-0000-0000F5B30000}"/>
    <cellStyle name="Normal 6 3 3 2 2 3 2" xfId="47849" xr:uid="{00000000-0005-0000-0000-0000F6B30000}"/>
    <cellStyle name="Normal 6 3 3 2 2 3 2 2" xfId="47850" xr:uid="{00000000-0005-0000-0000-0000F7B30000}"/>
    <cellStyle name="Normal 6 3 3 2 2 3 2 3" xfId="47851" xr:uid="{00000000-0005-0000-0000-0000F8B30000}"/>
    <cellStyle name="Normal 6 3 3 2 2 3 2_OATT calc" xfId="47852" xr:uid="{00000000-0005-0000-0000-0000F9B30000}"/>
    <cellStyle name="Normal 6 3 3 2 2 3 3" xfId="47853" xr:uid="{00000000-0005-0000-0000-0000FAB30000}"/>
    <cellStyle name="Normal 6 3 3 2 2 3 4" xfId="47854" xr:uid="{00000000-0005-0000-0000-0000FBB30000}"/>
    <cellStyle name="Normal 6 3 3 2 2 3_OATT calc" xfId="47855" xr:uid="{00000000-0005-0000-0000-0000FCB30000}"/>
    <cellStyle name="Normal 6 3 3 2 2 4" xfId="47856" xr:uid="{00000000-0005-0000-0000-0000FDB30000}"/>
    <cellStyle name="Normal 6 3 3 2 2 4 2" xfId="47857" xr:uid="{00000000-0005-0000-0000-0000FEB30000}"/>
    <cellStyle name="Normal 6 3 3 2 2 4 3" xfId="47858" xr:uid="{00000000-0005-0000-0000-0000FFB30000}"/>
    <cellStyle name="Normal 6 3 3 2 2 4_OATT calc" xfId="47859" xr:uid="{00000000-0005-0000-0000-000000B40000}"/>
    <cellStyle name="Normal 6 3 3 2 2 5" xfId="47860" xr:uid="{00000000-0005-0000-0000-000001B40000}"/>
    <cellStyle name="Normal 6 3 3 2 2 6" xfId="47861" xr:uid="{00000000-0005-0000-0000-000002B40000}"/>
    <cellStyle name="Normal 6 3 3 2 2 7" xfId="47862" xr:uid="{00000000-0005-0000-0000-000003B40000}"/>
    <cellStyle name="Normal 6 3 3 2 2 8" xfId="47863" xr:uid="{00000000-0005-0000-0000-000004B40000}"/>
    <cellStyle name="Normal 6 3 3 2 2 9" xfId="47864" xr:uid="{00000000-0005-0000-0000-000005B40000}"/>
    <cellStyle name="Normal 6 3 3 2 2_OATT calc" xfId="47865" xr:uid="{00000000-0005-0000-0000-000006B40000}"/>
    <cellStyle name="Normal 6 3 3 2 3" xfId="5784" xr:uid="{00000000-0005-0000-0000-000007B40000}"/>
    <cellStyle name="Normal 6 3 3 2 3 2" xfId="47866" xr:uid="{00000000-0005-0000-0000-000008B40000}"/>
    <cellStyle name="Normal 6 3 3 2 3 2 2" xfId="47867" xr:uid="{00000000-0005-0000-0000-000009B40000}"/>
    <cellStyle name="Normal 6 3 3 2 3 2 3" xfId="47868" xr:uid="{00000000-0005-0000-0000-00000AB40000}"/>
    <cellStyle name="Normal 6 3 3 2 3 2_OATT calc" xfId="47869" xr:uid="{00000000-0005-0000-0000-00000BB40000}"/>
    <cellStyle name="Normal 6 3 3 2 3 3" xfId="47870" xr:uid="{00000000-0005-0000-0000-00000CB40000}"/>
    <cellStyle name="Normal 6 3 3 2 3 4" xfId="47871" xr:uid="{00000000-0005-0000-0000-00000DB40000}"/>
    <cellStyle name="Normal 6 3 3 2 3 5" xfId="47872" xr:uid="{00000000-0005-0000-0000-00000EB40000}"/>
    <cellStyle name="Normal 6 3 3 2 3_OATT calc" xfId="47873" xr:uid="{00000000-0005-0000-0000-00000FB40000}"/>
    <cellStyle name="Normal 6 3 3 2 4" xfId="47874" xr:uid="{00000000-0005-0000-0000-000010B40000}"/>
    <cellStyle name="Normal 6 3 3 2 4 2" xfId="47875" xr:uid="{00000000-0005-0000-0000-000011B40000}"/>
    <cellStyle name="Normal 6 3 3 2 4 2 2" xfId="47876" xr:uid="{00000000-0005-0000-0000-000012B40000}"/>
    <cellStyle name="Normal 6 3 3 2 4 2 3" xfId="47877" xr:uid="{00000000-0005-0000-0000-000013B40000}"/>
    <cellStyle name="Normal 6 3 3 2 4 2_OATT calc" xfId="47878" xr:uid="{00000000-0005-0000-0000-000014B40000}"/>
    <cellStyle name="Normal 6 3 3 2 4 3" xfId="47879" xr:uid="{00000000-0005-0000-0000-000015B40000}"/>
    <cellStyle name="Normal 6 3 3 2 4 4" xfId="47880" xr:uid="{00000000-0005-0000-0000-000016B40000}"/>
    <cellStyle name="Normal 6 3 3 2 4_OATT calc" xfId="47881" xr:uid="{00000000-0005-0000-0000-000017B40000}"/>
    <cellStyle name="Normal 6 3 3 2 5" xfId="47882" xr:uid="{00000000-0005-0000-0000-000018B40000}"/>
    <cellStyle name="Normal 6 3 3 2 5 2" xfId="47883" xr:uid="{00000000-0005-0000-0000-000019B40000}"/>
    <cellStyle name="Normal 6 3 3 2 5 3" xfId="47884" xr:uid="{00000000-0005-0000-0000-00001AB40000}"/>
    <cellStyle name="Normal 6 3 3 2 5_OATT calc" xfId="47885" xr:uid="{00000000-0005-0000-0000-00001BB40000}"/>
    <cellStyle name="Normal 6 3 3 2 6" xfId="47886" xr:uid="{00000000-0005-0000-0000-00001CB40000}"/>
    <cellStyle name="Normal 6 3 3 2 7" xfId="47887" xr:uid="{00000000-0005-0000-0000-00001DB40000}"/>
    <cellStyle name="Normal 6 3 3 2 8" xfId="47888" xr:uid="{00000000-0005-0000-0000-00001EB40000}"/>
    <cellStyle name="Normal 6 3 3 2 9" xfId="47889" xr:uid="{00000000-0005-0000-0000-00001FB40000}"/>
    <cellStyle name="Normal 6 3 3 2_OATT calc" xfId="47890" xr:uid="{00000000-0005-0000-0000-000020B40000}"/>
    <cellStyle name="Normal 6 3 3 3" xfId="4407" xr:uid="{00000000-0005-0000-0000-000021B40000}"/>
    <cellStyle name="Normal 6 3 3 3 10" xfId="47891" xr:uid="{00000000-0005-0000-0000-000022B40000}"/>
    <cellStyle name="Normal 6 3 3 3 11" xfId="47892" xr:uid="{00000000-0005-0000-0000-000023B40000}"/>
    <cellStyle name="Normal 6 3 3 3 2" xfId="47893" xr:uid="{00000000-0005-0000-0000-000024B40000}"/>
    <cellStyle name="Normal 6 3 3 3 2 2" xfId="47894" xr:uid="{00000000-0005-0000-0000-000025B40000}"/>
    <cellStyle name="Normal 6 3 3 3 2 2 2" xfId="47895" xr:uid="{00000000-0005-0000-0000-000026B40000}"/>
    <cellStyle name="Normal 6 3 3 3 2 2 3" xfId="47896" xr:uid="{00000000-0005-0000-0000-000027B40000}"/>
    <cellStyle name="Normal 6 3 3 3 2 2_OATT calc" xfId="47897" xr:uid="{00000000-0005-0000-0000-000028B40000}"/>
    <cellStyle name="Normal 6 3 3 3 2 3" xfId="47898" xr:uid="{00000000-0005-0000-0000-000029B40000}"/>
    <cellStyle name="Normal 6 3 3 3 2 4" xfId="47899" xr:uid="{00000000-0005-0000-0000-00002AB40000}"/>
    <cellStyle name="Normal 6 3 3 3 2 5" xfId="47900" xr:uid="{00000000-0005-0000-0000-00002BB40000}"/>
    <cellStyle name="Normal 6 3 3 3 2_OATT calc" xfId="47901" xr:uid="{00000000-0005-0000-0000-00002CB40000}"/>
    <cellStyle name="Normal 6 3 3 3 3" xfId="47902" xr:uid="{00000000-0005-0000-0000-00002DB40000}"/>
    <cellStyle name="Normal 6 3 3 3 3 2" xfId="47903" xr:uid="{00000000-0005-0000-0000-00002EB40000}"/>
    <cellStyle name="Normal 6 3 3 3 3 2 2" xfId="47904" xr:uid="{00000000-0005-0000-0000-00002FB40000}"/>
    <cellStyle name="Normal 6 3 3 3 3 2 3" xfId="47905" xr:uid="{00000000-0005-0000-0000-000030B40000}"/>
    <cellStyle name="Normal 6 3 3 3 3 2_OATT calc" xfId="47906" xr:uid="{00000000-0005-0000-0000-000031B40000}"/>
    <cellStyle name="Normal 6 3 3 3 3 3" xfId="47907" xr:uid="{00000000-0005-0000-0000-000032B40000}"/>
    <cellStyle name="Normal 6 3 3 3 3 4" xfId="47908" xr:uid="{00000000-0005-0000-0000-000033B40000}"/>
    <cellStyle name="Normal 6 3 3 3 3_OATT calc" xfId="47909" xr:uid="{00000000-0005-0000-0000-000034B40000}"/>
    <cellStyle name="Normal 6 3 3 3 4" xfId="47910" xr:uid="{00000000-0005-0000-0000-000035B40000}"/>
    <cellStyle name="Normal 6 3 3 3 4 2" xfId="47911" xr:uid="{00000000-0005-0000-0000-000036B40000}"/>
    <cellStyle name="Normal 6 3 3 3 4 3" xfId="47912" xr:uid="{00000000-0005-0000-0000-000037B40000}"/>
    <cellStyle name="Normal 6 3 3 3 4_OATT calc" xfId="47913" xr:uid="{00000000-0005-0000-0000-000038B40000}"/>
    <cellStyle name="Normal 6 3 3 3 5" xfId="47914" xr:uid="{00000000-0005-0000-0000-000039B40000}"/>
    <cellStyle name="Normal 6 3 3 3 6" xfId="47915" xr:uid="{00000000-0005-0000-0000-00003AB40000}"/>
    <cellStyle name="Normal 6 3 3 3 7" xfId="47916" xr:uid="{00000000-0005-0000-0000-00003BB40000}"/>
    <cellStyle name="Normal 6 3 3 3 8" xfId="47917" xr:uid="{00000000-0005-0000-0000-00003CB40000}"/>
    <cellStyle name="Normal 6 3 3 3 9" xfId="47918" xr:uid="{00000000-0005-0000-0000-00003DB40000}"/>
    <cellStyle name="Normal 6 3 3 3_OATT calc" xfId="47919" xr:uid="{00000000-0005-0000-0000-00003EB40000}"/>
    <cellStyle name="Normal 6 3 3 4" xfId="5307" xr:uid="{00000000-0005-0000-0000-00003FB40000}"/>
    <cellStyle name="Normal 6 3 3 4 2" xfId="47920" xr:uid="{00000000-0005-0000-0000-000040B40000}"/>
    <cellStyle name="Normal 6 3 3 4 2 2" xfId="47921" xr:uid="{00000000-0005-0000-0000-000041B40000}"/>
    <cellStyle name="Normal 6 3 3 4 2 3" xfId="47922" xr:uid="{00000000-0005-0000-0000-000042B40000}"/>
    <cellStyle name="Normal 6 3 3 4 2_OATT calc" xfId="47923" xr:uid="{00000000-0005-0000-0000-000043B40000}"/>
    <cellStyle name="Normal 6 3 3 4 3" xfId="47924" xr:uid="{00000000-0005-0000-0000-000044B40000}"/>
    <cellStyle name="Normal 6 3 3 4 4" xfId="47925" xr:uid="{00000000-0005-0000-0000-000045B40000}"/>
    <cellStyle name="Normal 6 3 3 4 5" xfId="47926" xr:uid="{00000000-0005-0000-0000-000046B40000}"/>
    <cellStyle name="Normal 6 3 3 4_OATT calc" xfId="47927" xr:uid="{00000000-0005-0000-0000-000047B40000}"/>
    <cellStyle name="Normal 6 3 3 5" xfId="47928" xr:uid="{00000000-0005-0000-0000-000048B40000}"/>
    <cellStyle name="Normal 6 3 3 5 2" xfId="47929" xr:uid="{00000000-0005-0000-0000-000049B40000}"/>
    <cellStyle name="Normal 6 3 3 5 2 2" xfId="47930" xr:uid="{00000000-0005-0000-0000-00004AB40000}"/>
    <cellStyle name="Normal 6 3 3 5 2 3" xfId="47931" xr:uid="{00000000-0005-0000-0000-00004BB40000}"/>
    <cellStyle name="Normal 6 3 3 5 2_OATT calc" xfId="47932" xr:uid="{00000000-0005-0000-0000-00004CB40000}"/>
    <cellStyle name="Normal 6 3 3 5 3" xfId="47933" xr:uid="{00000000-0005-0000-0000-00004DB40000}"/>
    <cellStyle name="Normal 6 3 3 5 4" xfId="47934" xr:uid="{00000000-0005-0000-0000-00004EB40000}"/>
    <cellStyle name="Normal 6 3 3 5_OATT calc" xfId="47935" xr:uid="{00000000-0005-0000-0000-00004FB40000}"/>
    <cellStyle name="Normal 6 3 3 6" xfId="47936" xr:uid="{00000000-0005-0000-0000-000050B40000}"/>
    <cellStyle name="Normal 6 3 3 6 2" xfId="47937" xr:uid="{00000000-0005-0000-0000-000051B40000}"/>
    <cellStyle name="Normal 6 3 3 6 3" xfId="47938" xr:uid="{00000000-0005-0000-0000-000052B40000}"/>
    <cellStyle name="Normal 6 3 3 6_OATT calc" xfId="47939" xr:uid="{00000000-0005-0000-0000-000053B40000}"/>
    <cellStyle name="Normal 6 3 3 7" xfId="47940" xr:uid="{00000000-0005-0000-0000-000054B40000}"/>
    <cellStyle name="Normal 6 3 3 8" xfId="47941" xr:uid="{00000000-0005-0000-0000-000055B40000}"/>
    <cellStyle name="Normal 6 3 3 9" xfId="47942" xr:uid="{00000000-0005-0000-0000-000056B40000}"/>
    <cellStyle name="Normal 6 3 3_OATT calc" xfId="47943" xr:uid="{00000000-0005-0000-0000-000057B40000}"/>
    <cellStyle name="Normal 6 3 4" xfId="3301" xr:uid="{00000000-0005-0000-0000-000058B40000}"/>
    <cellStyle name="Normal 6 3 4 10" xfId="47944" xr:uid="{00000000-0005-0000-0000-000059B40000}"/>
    <cellStyle name="Normal 6 3 4 11" xfId="47945" xr:uid="{00000000-0005-0000-0000-00005AB40000}"/>
    <cellStyle name="Normal 6 3 4 12" xfId="47946" xr:uid="{00000000-0005-0000-0000-00005BB40000}"/>
    <cellStyle name="Normal 6 3 4 2" xfId="3883" xr:uid="{00000000-0005-0000-0000-00005CB40000}"/>
    <cellStyle name="Normal 6 3 4 2 10" xfId="47947" xr:uid="{00000000-0005-0000-0000-00005DB40000}"/>
    <cellStyle name="Normal 6 3 4 2 11" xfId="47948" xr:uid="{00000000-0005-0000-0000-00005EB40000}"/>
    <cellStyle name="Normal 6 3 4 2 2" xfId="4984" xr:uid="{00000000-0005-0000-0000-00005FB40000}"/>
    <cellStyle name="Normal 6 3 4 2 2 10" xfId="47949" xr:uid="{00000000-0005-0000-0000-000060B40000}"/>
    <cellStyle name="Normal 6 3 4 2 2 11" xfId="47950" xr:uid="{00000000-0005-0000-0000-000061B40000}"/>
    <cellStyle name="Normal 6 3 4 2 2 2" xfId="47951" xr:uid="{00000000-0005-0000-0000-000062B40000}"/>
    <cellStyle name="Normal 6 3 4 2 2 2 2" xfId="47952" xr:uid="{00000000-0005-0000-0000-000063B40000}"/>
    <cellStyle name="Normal 6 3 4 2 2 2 2 2" xfId="47953" xr:uid="{00000000-0005-0000-0000-000064B40000}"/>
    <cellStyle name="Normal 6 3 4 2 2 2 2 3" xfId="47954" xr:uid="{00000000-0005-0000-0000-000065B40000}"/>
    <cellStyle name="Normal 6 3 4 2 2 2 2_OATT calc" xfId="47955" xr:uid="{00000000-0005-0000-0000-000066B40000}"/>
    <cellStyle name="Normal 6 3 4 2 2 2 3" xfId="47956" xr:uid="{00000000-0005-0000-0000-000067B40000}"/>
    <cellStyle name="Normal 6 3 4 2 2 2 4" xfId="47957" xr:uid="{00000000-0005-0000-0000-000068B40000}"/>
    <cellStyle name="Normal 6 3 4 2 2 2 5" xfId="47958" xr:uid="{00000000-0005-0000-0000-000069B40000}"/>
    <cellStyle name="Normal 6 3 4 2 2 2_OATT calc" xfId="47959" xr:uid="{00000000-0005-0000-0000-00006AB40000}"/>
    <cellStyle name="Normal 6 3 4 2 2 3" xfId="47960" xr:uid="{00000000-0005-0000-0000-00006BB40000}"/>
    <cellStyle name="Normal 6 3 4 2 2 3 2" xfId="47961" xr:uid="{00000000-0005-0000-0000-00006CB40000}"/>
    <cellStyle name="Normal 6 3 4 2 2 3 2 2" xfId="47962" xr:uid="{00000000-0005-0000-0000-00006DB40000}"/>
    <cellStyle name="Normal 6 3 4 2 2 3 2 3" xfId="47963" xr:uid="{00000000-0005-0000-0000-00006EB40000}"/>
    <cellStyle name="Normal 6 3 4 2 2 3 2_OATT calc" xfId="47964" xr:uid="{00000000-0005-0000-0000-00006FB40000}"/>
    <cellStyle name="Normal 6 3 4 2 2 3 3" xfId="47965" xr:uid="{00000000-0005-0000-0000-000070B40000}"/>
    <cellStyle name="Normal 6 3 4 2 2 3 4" xfId="47966" xr:uid="{00000000-0005-0000-0000-000071B40000}"/>
    <cellStyle name="Normal 6 3 4 2 2 3_OATT calc" xfId="47967" xr:uid="{00000000-0005-0000-0000-000072B40000}"/>
    <cellStyle name="Normal 6 3 4 2 2 4" xfId="47968" xr:uid="{00000000-0005-0000-0000-000073B40000}"/>
    <cellStyle name="Normal 6 3 4 2 2 4 2" xfId="47969" xr:uid="{00000000-0005-0000-0000-000074B40000}"/>
    <cellStyle name="Normal 6 3 4 2 2 4 3" xfId="47970" xr:uid="{00000000-0005-0000-0000-000075B40000}"/>
    <cellStyle name="Normal 6 3 4 2 2 4_OATT calc" xfId="47971" xr:uid="{00000000-0005-0000-0000-000076B40000}"/>
    <cellStyle name="Normal 6 3 4 2 2 5" xfId="47972" xr:uid="{00000000-0005-0000-0000-000077B40000}"/>
    <cellStyle name="Normal 6 3 4 2 2 6" xfId="47973" xr:uid="{00000000-0005-0000-0000-000078B40000}"/>
    <cellStyle name="Normal 6 3 4 2 2 7" xfId="47974" xr:uid="{00000000-0005-0000-0000-000079B40000}"/>
    <cellStyle name="Normal 6 3 4 2 2 8" xfId="47975" xr:uid="{00000000-0005-0000-0000-00007AB40000}"/>
    <cellStyle name="Normal 6 3 4 2 2 9" xfId="47976" xr:uid="{00000000-0005-0000-0000-00007BB40000}"/>
    <cellStyle name="Normal 6 3 4 2 2_OATT calc" xfId="47977" xr:uid="{00000000-0005-0000-0000-00007CB40000}"/>
    <cellStyle name="Normal 6 3 4 2 3" xfId="5939" xr:uid="{00000000-0005-0000-0000-00007DB40000}"/>
    <cellStyle name="Normal 6 3 4 2 3 2" xfId="47978" xr:uid="{00000000-0005-0000-0000-00007EB40000}"/>
    <cellStyle name="Normal 6 3 4 2 3 2 2" xfId="47979" xr:uid="{00000000-0005-0000-0000-00007FB40000}"/>
    <cellStyle name="Normal 6 3 4 2 3 2 3" xfId="47980" xr:uid="{00000000-0005-0000-0000-000080B40000}"/>
    <cellStyle name="Normal 6 3 4 2 3 2_OATT calc" xfId="47981" xr:uid="{00000000-0005-0000-0000-000081B40000}"/>
    <cellStyle name="Normal 6 3 4 2 3 3" xfId="47982" xr:uid="{00000000-0005-0000-0000-000082B40000}"/>
    <cellStyle name="Normal 6 3 4 2 3 4" xfId="47983" xr:uid="{00000000-0005-0000-0000-000083B40000}"/>
    <cellStyle name="Normal 6 3 4 2 3 5" xfId="47984" xr:uid="{00000000-0005-0000-0000-000084B40000}"/>
    <cellStyle name="Normal 6 3 4 2 3_OATT calc" xfId="47985" xr:uid="{00000000-0005-0000-0000-000085B40000}"/>
    <cellStyle name="Normal 6 3 4 2 4" xfId="47986" xr:uid="{00000000-0005-0000-0000-000086B40000}"/>
    <cellStyle name="Normal 6 3 4 2 4 2" xfId="47987" xr:uid="{00000000-0005-0000-0000-000087B40000}"/>
    <cellStyle name="Normal 6 3 4 2 4 2 2" xfId="47988" xr:uid="{00000000-0005-0000-0000-000088B40000}"/>
    <cellStyle name="Normal 6 3 4 2 4 2 3" xfId="47989" xr:uid="{00000000-0005-0000-0000-000089B40000}"/>
    <cellStyle name="Normal 6 3 4 2 4 2_OATT calc" xfId="47990" xr:uid="{00000000-0005-0000-0000-00008AB40000}"/>
    <cellStyle name="Normal 6 3 4 2 4 3" xfId="47991" xr:uid="{00000000-0005-0000-0000-00008BB40000}"/>
    <cellStyle name="Normal 6 3 4 2 4 4" xfId="47992" xr:uid="{00000000-0005-0000-0000-00008CB40000}"/>
    <cellStyle name="Normal 6 3 4 2 4_OATT calc" xfId="47993" xr:uid="{00000000-0005-0000-0000-00008DB40000}"/>
    <cellStyle name="Normal 6 3 4 2 5" xfId="47994" xr:uid="{00000000-0005-0000-0000-00008EB40000}"/>
    <cellStyle name="Normal 6 3 4 2 5 2" xfId="47995" xr:uid="{00000000-0005-0000-0000-00008FB40000}"/>
    <cellStyle name="Normal 6 3 4 2 5 3" xfId="47996" xr:uid="{00000000-0005-0000-0000-000090B40000}"/>
    <cellStyle name="Normal 6 3 4 2 5_OATT calc" xfId="47997" xr:uid="{00000000-0005-0000-0000-000091B40000}"/>
    <cellStyle name="Normal 6 3 4 2 6" xfId="47998" xr:uid="{00000000-0005-0000-0000-000092B40000}"/>
    <cellStyle name="Normal 6 3 4 2 7" xfId="47999" xr:uid="{00000000-0005-0000-0000-000093B40000}"/>
    <cellStyle name="Normal 6 3 4 2 8" xfId="48000" xr:uid="{00000000-0005-0000-0000-000094B40000}"/>
    <cellStyle name="Normal 6 3 4 2 9" xfId="48001" xr:uid="{00000000-0005-0000-0000-000095B40000}"/>
    <cellStyle name="Normal 6 3 4 2_OATT calc" xfId="48002" xr:uid="{00000000-0005-0000-0000-000096B40000}"/>
    <cellStyle name="Normal 6 3 4 3" xfId="4566" xr:uid="{00000000-0005-0000-0000-000097B40000}"/>
    <cellStyle name="Normal 6 3 4 3 10" xfId="48003" xr:uid="{00000000-0005-0000-0000-000098B40000}"/>
    <cellStyle name="Normal 6 3 4 3 11" xfId="48004" xr:uid="{00000000-0005-0000-0000-000099B40000}"/>
    <cellStyle name="Normal 6 3 4 3 2" xfId="48005" xr:uid="{00000000-0005-0000-0000-00009AB40000}"/>
    <cellStyle name="Normal 6 3 4 3 2 2" xfId="48006" xr:uid="{00000000-0005-0000-0000-00009BB40000}"/>
    <cellStyle name="Normal 6 3 4 3 2 2 2" xfId="48007" xr:uid="{00000000-0005-0000-0000-00009CB40000}"/>
    <cellStyle name="Normal 6 3 4 3 2 2 3" xfId="48008" xr:uid="{00000000-0005-0000-0000-00009DB40000}"/>
    <cellStyle name="Normal 6 3 4 3 2 2_OATT calc" xfId="48009" xr:uid="{00000000-0005-0000-0000-00009EB40000}"/>
    <cellStyle name="Normal 6 3 4 3 2 3" xfId="48010" xr:uid="{00000000-0005-0000-0000-00009FB40000}"/>
    <cellStyle name="Normal 6 3 4 3 2 4" xfId="48011" xr:uid="{00000000-0005-0000-0000-0000A0B40000}"/>
    <cellStyle name="Normal 6 3 4 3 2 5" xfId="48012" xr:uid="{00000000-0005-0000-0000-0000A1B40000}"/>
    <cellStyle name="Normal 6 3 4 3 2_OATT calc" xfId="48013" xr:uid="{00000000-0005-0000-0000-0000A2B40000}"/>
    <cellStyle name="Normal 6 3 4 3 3" xfId="48014" xr:uid="{00000000-0005-0000-0000-0000A3B40000}"/>
    <cellStyle name="Normal 6 3 4 3 3 2" xfId="48015" xr:uid="{00000000-0005-0000-0000-0000A4B40000}"/>
    <cellStyle name="Normal 6 3 4 3 3 2 2" xfId="48016" xr:uid="{00000000-0005-0000-0000-0000A5B40000}"/>
    <cellStyle name="Normal 6 3 4 3 3 2 3" xfId="48017" xr:uid="{00000000-0005-0000-0000-0000A6B40000}"/>
    <cellStyle name="Normal 6 3 4 3 3 2_OATT calc" xfId="48018" xr:uid="{00000000-0005-0000-0000-0000A7B40000}"/>
    <cellStyle name="Normal 6 3 4 3 3 3" xfId="48019" xr:uid="{00000000-0005-0000-0000-0000A8B40000}"/>
    <cellStyle name="Normal 6 3 4 3 3 4" xfId="48020" xr:uid="{00000000-0005-0000-0000-0000A9B40000}"/>
    <cellStyle name="Normal 6 3 4 3 3_OATT calc" xfId="48021" xr:uid="{00000000-0005-0000-0000-0000AAB40000}"/>
    <cellStyle name="Normal 6 3 4 3 4" xfId="48022" xr:uid="{00000000-0005-0000-0000-0000ABB40000}"/>
    <cellStyle name="Normal 6 3 4 3 4 2" xfId="48023" xr:uid="{00000000-0005-0000-0000-0000ACB40000}"/>
    <cellStyle name="Normal 6 3 4 3 4 3" xfId="48024" xr:uid="{00000000-0005-0000-0000-0000ADB40000}"/>
    <cellStyle name="Normal 6 3 4 3 4_OATT calc" xfId="48025" xr:uid="{00000000-0005-0000-0000-0000AEB40000}"/>
    <cellStyle name="Normal 6 3 4 3 5" xfId="48026" xr:uid="{00000000-0005-0000-0000-0000AFB40000}"/>
    <cellStyle name="Normal 6 3 4 3 6" xfId="48027" xr:uid="{00000000-0005-0000-0000-0000B0B40000}"/>
    <cellStyle name="Normal 6 3 4 3 7" xfId="48028" xr:uid="{00000000-0005-0000-0000-0000B1B40000}"/>
    <cellStyle name="Normal 6 3 4 3 8" xfId="48029" xr:uid="{00000000-0005-0000-0000-0000B2B40000}"/>
    <cellStyle name="Normal 6 3 4 3 9" xfId="48030" xr:uid="{00000000-0005-0000-0000-0000B3B40000}"/>
    <cellStyle name="Normal 6 3 4 3_OATT calc" xfId="48031" xr:uid="{00000000-0005-0000-0000-0000B4B40000}"/>
    <cellStyle name="Normal 6 3 4 4" xfId="5466" xr:uid="{00000000-0005-0000-0000-0000B5B40000}"/>
    <cellStyle name="Normal 6 3 4 4 2" xfId="48032" xr:uid="{00000000-0005-0000-0000-0000B6B40000}"/>
    <cellStyle name="Normal 6 3 4 4 2 2" xfId="48033" xr:uid="{00000000-0005-0000-0000-0000B7B40000}"/>
    <cellStyle name="Normal 6 3 4 4 2 3" xfId="48034" xr:uid="{00000000-0005-0000-0000-0000B8B40000}"/>
    <cellStyle name="Normal 6 3 4 4 2_OATT calc" xfId="48035" xr:uid="{00000000-0005-0000-0000-0000B9B40000}"/>
    <cellStyle name="Normal 6 3 4 4 3" xfId="48036" xr:uid="{00000000-0005-0000-0000-0000BAB40000}"/>
    <cellStyle name="Normal 6 3 4 4 4" xfId="48037" xr:uid="{00000000-0005-0000-0000-0000BBB40000}"/>
    <cellStyle name="Normal 6 3 4 4 5" xfId="48038" xr:uid="{00000000-0005-0000-0000-0000BCB40000}"/>
    <cellStyle name="Normal 6 3 4 4_OATT calc" xfId="48039" xr:uid="{00000000-0005-0000-0000-0000BDB40000}"/>
    <cellStyle name="Normal 6 3 4 5" xfId="48040" xr:uid="{00000000-0005-0000-0000-0000BEB40000}"/>
    <cellStyle name="Normal 6 3 4 5 2" xfId="48041" xr:uid="{00000000-0005-0000-0000-0000BFB40000}"/>
    <cellStyle name="Normal 6 3 4 5 2 2" xfId="48042" xr:uid="{00000000-0005-0000-0000-0000C0B40000}"/>
    <cellStyle name="Normal 6 3 4 5 2 3" xfId="48043" xr:uid="{00000000-0005-0000-0000-0000C1B40000}"/>
    <cellStyle name="Normal 6 3 4 5 2_OATT calc" xfId="48044" xr:uid="{00000000-0005-0000-0000-0000C2B40000}"/>
    <cellStyle name="Normal 6 3 4 5 3" xfId="48045" xr:uid="{00000000-0005-0000-0000-0000C3B40000}"/>
    <cellStyle name="Normal 6 3 4 5 4" xfId="48046" xr:uid="{00000000-0005-0000-0000-0000C4B40000}"/>
    <cellStyle name="Normal 6 3 4 5_OATT calc" xfId="48047" xr:uid="{00000000-0005-0000-0000-0000C5B40000}"/>
    <cellStyle name="Normal 6 3 4 6" xfId="48048" xr:uid="{00000000-0005-0000-0000-0000C6B40000}"/>
    <cellStyle name="Normal 6 3 4 6 2" xfId="48049" xr:uid="{00000000-0005-0000-0000-0000C7B40000}"/>
    <cellStyle name="Normal 6 3 4 6 3" xfId="48050" xr:uid="{00000000-0005-0000-0000-0000C8B40000}"/>
    <cellStyle name="Normal 6 3 4 6_OATT calc" xfId="48051" xr:uid="{00000000-0005-0000-0000-0000C9B40000}"/>
    <cellStyle name="Normal 6 3 4 7" xfId="48052" xr:uid="{00000000-0005-0000-0000-0000CAB40000}"/>
    <cellStyle name="Normal 6 3 4 8" xfId="48053" xr:uid="{00000000-0005-0000-0000-0000CBB40000}"/>
    <cellStyle name="Normal 6 3 4 9" xfId="48054" xr:uid="{00000000-0005-0000-0000-0000CCB40000}"/>
    <cellStyle name="Normal 6 3 4_OATT calc" xfId="48055" xr:uid="{00000000-0005-0000-0000-0000CDB40000}"/>
    <cellStyle name="Normal 6 3 5" xfId="3613" xr:uid="{00000000-0005-0000-0000-0000CEB40000}"/>
    <cellStyle name="Normal 6 3 5 10" xfId="48056" xr:uid="{00000000-0005-0000-0000-0000CFB40000}"/>
    <cellStyle name="Normal 6 3 5 11" xfId="48057" xr:uid="{00000000-0005-0000-0000-0000D0B40000}"/>
    <cellStyle name="Normal 6 3 5 2" xfId="4714" xr:uid="{00000000-0005-0000-0000-0000D1B40000}"/>
    <cellStyle name="Normal 6 3 5 2 10" xfId="48058" xr:uid="{00000000-0005-0000-0000-0000D2B40000}"/>
    <cellStyle name="Normal 6 3 5 2 11" xfId="48059" xr:uid="{00000000-0005-0000-0000-0000D3B40000}"/>
    <cellStyle name="Normal 6 3 5 2 2" xfId="48060" xr:uid="{00000000-0005-0000-0000-0000D4B40000}"/>
    <cellStyle name="Normal 6 3 5 2 2 2" xfId="48061" xr:uid="{00000000-0005-0000-0000-0000D5B40000}"/>
    <cellStyle name="Normal 6 3 5 2 2 2 2" xfId="48062" xr:uid="{00000000-0005-0000-0000-0000D6B40000}"/>
    <cellStyle name="Normal 6 3 5 2 2 2 3" xfId="48063" xr:uid="{00000000-0005-0000-0000-0000D7B40000}"/>
    <cellStyle name="Normal 6 3 5 2 2 2_OATT calc" xfId="48064" xr:uid="{00000000-0005-0000-0000-0000D8B40000}"/>
    <cellStyle name="Normal 6 3 5 2 2 3" xfId="48065" xr:uid="{00000000-0005-0000-0000-0000D9B40000}"/>
    <cellStyle name="Normal 6 3 5 2 2 4" xfId="48066" xr:uid="{00000000-0005-0000-0000-0000DAB40000}"/>
    <cellStyle name="Normal 6 3 5 2 2 5" xfId="48067" xr:uid="{00000000-0005-0000-0000-0000DBB40000}"/>
    <cellStyle name="Normal 6 3 5 2 2_OATT calc" xfId="48068" xr:uid="{00000000-0005-0000-0000-0000DCB40000}"/>
    <cellStyle name="Normal 6 3 5 2 3" xfId="48069" xr:uid="{00000000-0005-0000-0000-0000DDB40000}"/>
    <cellStyle name="Normal 6 3 5 2 3 2" xfId="48070" xr:uid="{00000000-0005-0000-0000-0000DEB40000}"/>
    <cellStyle name="Normal 6 3 5 2 3 2 2" xfId="48071" xr:uid="{00000000-0005-0000-0000-0000DFB40000}"/>
    <cellStyle name="Normal 6 3 5 2 3 2 3" xfId="48072" xr:uid="{00000000-0005-0000-0000-0000E0B40000}"/>
    <cellStyle name="Normal 6 3 5 2 3 2_OATT calc" xfId="48073" xr:uid="{00000000-0005-0000-0000-0000E1B40000}"/>
    <cellStyle name="Normal 6 3 5 2 3 3" xfId="48074" xr:uid="{00000000-0005-0000-0000-0000E2B40000}"/>
    <cellStyle name="Normal 6 3 5 2 3 4" xfId="48075" xr:uid="{00000000-0005-0000-0000-0000E3B40000}"/>
    <cellStyle name="Normal 6 3 5 2 3_OATT calc" xfId="48076" xr:uid="{00000000-0005-0000-0000-0000E4B40000}"/>
    <cellStyle name="Normal 6 3 5 2 4" xfId="48077" xr:uid="{00000000-0005-0000-0000-0000E5B40000}"/>
    <cellStyle name="Normal 6 3 5 2 4 2" xfId="48078" xr:uid="{00000000-0005-0000-0000-0000E6B40000}"/>
    <cellStyle name="Normal 6 3 5 2 4 3" xfId="48079" xr:uid="{00000000-0005-0000-0000-0000E7B40000}"/>
    <cellStyle name="Normal 6 3 5 2 4_OATT calc" xfId="48080" xr:uid="{00000000-0005-0000-0000-0000E8B40000}"/>
    <cellStyle name="Normal 6 3 5 2 5" xfId="48081" xr:uid="{00000000-0005-0000-0000-0000E9B40000}"/>
    <cellStyle name="Normal 6 3 5 2 6" xfId="48082" xr:uid="{00000000-0005-0000-0000-0000EAB40000}"/>
    <cellStyle name="Normal 6 3 5 2 7" xfId="48083" xr:uid="{00000000-0005-0000-0000-0000EBB40000}"/>
    <cellStyle name="Normal 6 3 5 2 8" xfId="48084" xr:uid="{00000000-0005-0000-0000-0000ECB40000}"/>
    <cellStyle name="Normal 6 3 5 2 9" xfId="48085" xr:uid="{00000000-0005-0000-0000-0000EDB40000}"/>
    <cellStyle name="Normal 6 3 5 2_OATT calc" xfId="48086" xr:uid="{00000000-0005-0000-0000-0000EEB40000}"/>
    <cellStyle name="Normal 6 3 5 3" xfId="5675" xr:uid="{00000000-0005-0000-0000-0000EFB40000}"/>
    <cellStyle name="Normal 6 3 5 3 2" xfId="48087" xr:uid="{00000000-0005-0000-0000-0000F0B40000}"/>
    <cellStyle name="Normal 6 3 5 3 2 2" xfId="48088" xr:uid="{00000000-0005-0000-0000-0000F1B40000}"/>
    <cellStyle name="Normal 6 3 5 3 2 3" xfId="48089" xr:uid="{00000000-0005-0000-0000-0000F2B40000}"/>
    <cellStyle name="Normal 6 3 5 3 2_OATT calc" xfId="48090" xr:uid="{00000000-0005-0000-0000-0000F3B40000}"/>
    <cellStyle name="Normal 6 3 5 3 3" xfId="48091" xr:uid="{00000000-0005-0000-0000-0000F4B40000}"/>
    <cellStyle name="Normal 6 3 5 3 4" xfId="48092" xr:uid="{00000000-0005-0000-0000-0000F5B40000}"/>
    <cellStyle name="Normal 6 3 5 3 5" xfId="48093" xr:uid="{00000000-0005-0000-0000-0000F6B40000}"/>
    <cellStyle name="Normal 6 3 5 3_OATT calc" xfId="48094" xr:uid="{00000000-0005-0000-0000-0000F7B40000}"/>
    <cellStyle name="Normal 6 3 5 4" xfId="48095" xr:uid="{00000000-0005-0000-0000-0000F8B40000}"/>
    <cellStyle name="Normal 6 3 5 4 2" xfId="48096" xr:uid="{00000000-0005-0000-0000-0000F9B40000}"/>
    <cellStyle name="Normal 6 3 5 4 2 2" xfId="48097" xr:uid="{00000000-0005-0000-0000-0000FAB40000}"/>
    <cellStyle name="Normal 6 3 5 4 2 3" xfId="48098" xr:uid="{00000000-0005-0000-0000-0000FBB40000}"/>
    <cellStyle name="Normal 6 3 5 4 2_OATT calc" xfId="48099" xr:uid="{00000000-0005-0000-0000-0000FCB40000}"/>
    <cellStyle name="Normal 6 3 5 4 3" xfId="48100" xr:uid="{00000000-0005-0000-0000-0000FDB40000}"/>
    <cellStyle name="Normal 6 3 5 4 4" xfId="48101" xr:uid="{00000000-0005-0000-0000-0000FEB40000}"/>
    <cellStyle name="Normal 6 3 5 4_OATT calc" xfId="48102" xr:uid="{00000000-0005-0000-0000-0000FFB40000}"/>
    <cellStyle name="Normal 6 3 5 5" xfId="48103" xr:uid="{00000000-0005-0000-0000-000000B50000}"/>
    <cellStyle name="Normal 6 3 5 5 2" xfId="48104" xr:uid="{00000000-0005-0000-0000-000001B50000}"/>
    <cellStyle name="Normal 6 3 5 5 3" xfId="48105" xr:uid="{00000000-0005-0000-0000-000002B50000}"/>
    <cellStyle name="Normal 6 3 5 5_OATT calc" xfId="48106" xr:uid="{00000000-0005-0000-0000-000003B50000}"/>
    <cellStyle name="Normal 6 3 5 6" xfId="48107" xr:uid="{00000000-0005-0000-0000-000004B50000}"/>
    <cellStyle name="Normal 6 3 5 7" xfId="48108" xr:uid="{00000000-0005-0000-0000-000005B50000}"/>
    <cellStyle name="Normal 6 3 5 8" xfId="48109" xr:uid="{00000000-0005-0000-0000-000006B50000}"/>
    <cellStyle name="Normal 6 3 5 9" xfId="48110" xr:uid="{00000000-0005-0000-0000-000007B50000}"/>
    <cellStyle name="Normal 6 3 5_OATT calc" xfId="48111" xr:uid="{00000000-0005-0000-0000-000008B50000}"/>
    <cellStyle name="Normal 6 3 6" xfId="4296" xr:uid="{00000000-0005-0000-0000-000009B50000}"/>
    <cellStyle name="Normal 6 3 6 10" xfId="48112" xr:uid="{00000000-0005-0000-0000-00000AB50000}"/>
    <cellStyle name="Normal 6 3 6 11" xfId="48113" xr:uid="{00000000-0005-0000-0000-00000BB50000}"/>
    <cellStyle name="Normal 6 3 6 2" xfId="48114" xr:uid="{00000000-0005-0000-0000-00000CB50000}"/>
    <cellStyle name="Normal 6 3 6 2 2" xfId="48115" xr:uid="{00000000-0005-0000-0000-00000DB50000}"/>
    <cellStyle name="Normal 6 3 6 2 2 2" xfId="48116" xr:uid="{00000000-0005-0000-0000-00000EB50000}"/>
    <cellStyle name="Normal 6 3 6 2 2 3" xfId="48117" xr:uid="{00000000-0005-0000-0000-00000FB50000}"/>
    <cellStyle name="Normal 6 3 6 2 2_OATT calc" xfId="48118" xr:uid="{00000000-0005-0000-0000-000010B50000}"/>
    <cellStyle name="Normal 6 3 6 2 3" xfId="48119" xr:uid="{00000000-0005-0000-0000-000011B50000}"/>
    <cellStyle name="Normal 6 3 6 2 4" xfId="48120" xr:uid="{00000000-0005-0000-0000-000012B50000}"/>
    <cellStyle name="Normal 6 3 6 2 5" xfId="48121" xr:uid="{00000000-0005-0000-0000-000013B50000}"/>
    <cellStyle name="Normal 6 3 6 2_OATT calc" xfId="48122" xr:uid="{00000000-0005-0000-0000-000014B50000}"/>
    <cellStyle name="Normal 6 3 6 3" xfId="48123" xr:uid="{00000000-0005-0000-0000-000015B50000}"/>
    <cellStyle name="Normal 6 3 6 3 2" xfId="48124" xr:uid="{00000000-0005-0000-0000-000016B50000}"/>
    <cellStyle name="Normal 6 3 6 3 2 2" xfId="48125" xr:uid="{00000000-0005-0000-0000-000017B50000}"/>
    <cellStyle name="Normal 6 3 6 3 2 3" xfId="48126" xr:uid="{00000000-0005-0000-0000-000018B50000}"/>
    <cellStyle name="Normal 6 3 6 3 2_OATT calc" xfId="48127" xr:uid="{00000000-0005-0000-0000-000019B50000}"/>
    <cellStyle name="Normal 6 3 6 3 3" xfId="48128" xr:uid="{00000000-0005-0000-0000-00001AB50000}"/>
    <cellStyle name="Normal 6 3 6 3 4" xfId="48129" xr:uid="{00000000-0005-0000-0000-00001BB50000}"/>
    <cellStyle name="Normal 6 3 6 3_OATT calc" xfId="48130" xr:uid="{00000000-0005-0000-0000-00001CB50000}"/>
    <cellStyle name="Normal 6 3 6 4" xfId="48131" xr:uid="{00000000-0005-0000-0000-00001DB50000}"/>
    <cellStyle name="Normal 6 3 6 4 2" xfId="48132" xr:uid="{00000000-0005-0000-0000-00001EB50000}"/>
    <cellStyle name="Normal 6 3 6 4 3" xfId="48133" xr:uid="{00000000-0005-0000-0000-00001FB50000}"/>
    <cellStyle name="Normal 6 3 6 4_OATT calc" xfId="48134" xr:uid="{00000000-0005-0000-0000-000020B50000}"/>
    <cellStyle name="Normal 6 3 6 5" xfId="48135" xr:uid="{00000000-0005-0000-0000-000021B50000}"/>
    <cellStyle name="Normal 6 3 6 6" xfId="48136" xr:uid="{00000000-0005-0000-0000-000022B50000}"/>
    <cellStyle name="Normal 6 3 6 7" xfId="48137" xr:uid="{00000000-0005-0000-0000-000023B50000}"/>
    <cellStyle name="Normal 6 3 6 8" xfId="48138" xr:uid="{00000000-0005-0000-0000-000024B50000}"/>
    <cellStyle name="Normal 6 3 6 9" xfId="48139" xr:uid="{00000000-0005-0000-0000-000025B50000}"/>
    <cellStyle name="Normal 6 3 6_OATT calc" xfId="48140" xr:uid="{00000000-0005-0000-0000-000026B50000}"/>
    <cellStyle name="Normal 6 3 7" xfId="5196" xr:uid="{00000000-0005-0000-0000-000027B50000}"/>
    <cellStyle name="Normal 6 3 7 2" xfId="48141" xr:uid="{00000000-0005-0000-0000-000028B50000}"/>
    <cellStyle name="Normal 6 3 7 2 2" xfId="48142" xr:uid="{00000000-0005-0000-0000-000029B50000}"/>
    <cellStyle name="Normal 6 3 7 2 3" xfId="48143" xr:uid="{00000000-0005-0000-0000-00002AB50000}"/>
    <cellStyle name="Normal 6 3 7 2_OATT calc" xfId="48144" xr:uid="{00000000-0005-0000-0000-00002BB50000}"/>
    <cellStyle name="Normal 6 3 7 3" xfId="48145" xr:uid="{00000000-0005-0000-0000-00002CB50000}"/>
    <cellStyle name="Normal 6 3 7 4" xfId="48146" xr:uid="{00000000-0005-0000-0000-00002DB50000}"/>
    <cellStyle name="Normal 6 3 7 5" xfId="48147" xr:uid="{00000000-0005-0000-0000-00002EB50000}"/>
    <cellStyle name="Normal 6 3 7_OATT calc" xfId="48148" xr:uid="{00000000-0005-0000-0000-00002FB50000}"/>
    <cellStyle name="Normal 6 3 8" xfId="48149" xr:uid="{00000000-0005-0000-0000-000030B50000}"/>
    <cellStyle name="Normal 6 3 8 2" xfId="48150" xr:uid="{00000000-0005-0000-0000-000031B50000}"/>
    <cellStyle name="Normal 6 3 8 2 2" xfId="48151" xr:uid="{00000000-0005-0000-0000-000032B50000}"/>
    <cellStyle name="Normal 6 3 8 2 3" xfId="48152" xr:uid="{00000000-0005-0000-0000-000033B50000}"/>
    <cellStyle name="Normal 6 3 8 2_OATT calc" xfId="48153" xr:uid="{00000000-0005-0000-0000-000034B50000}"/>
    <cellStyle name="Normal 6 3 8 3" xfId="48154" xr:uid="{00000000-0005-0000-0000-000035B50000}"/>
    <cellStyle name="Normal 6 3 8 4" xfId="48155" xr:uid="{00000000-0005-0000-0000-000036B50000}"/>
    <cellStyle name="Normal 6 3 8_OATT calc" xfId="48156" xr:uid="{00000000-0005-0000-0000-000037B50000}"/>
    <cellStyle name="Normal 6 3 9" xfId="48157" xr:uid="{00000000-0005-0000-0000-000038B50000}"/>
    <cellStyle name="Normal 6 3 9 2" xfId="48158" xr:uid="{00000000-0005-0000-0000-000039B50000}"/>
    <cellStyle name="Normal 6 3 9 3" xfId="48159" xr:uid="{00000000-0005-0000-0000-00003AB50000}"/>
    <cellStyle name="Normal 6 3 9_OATT calc" xfId="48160" xr:uid="{00000000-0005-0000-0000-00003BB50000}"/>
    <cellStyle name="Normal 6 3_OATT calc" xfId="48161" xr:uid="{00000000-0005-0000-0000-00003CB50000}"/>
    <cellStyle name="Normal 6 4" xfId="1655" xr:uid="{00000000-0005-0000-0000-00003DB50000}"/>
    <cellStyle name="Normal 6 4 10" xfId="48162" xr:uid="{00000000-0005-0000-0000-00003EB50000}"/>
    <cellStyle name="Normal 6 4 11" xfId="48163" xr:uid="{00000000-0005-0000-0000-00003FB50000}"/>
    <cellStyle name="Normal 6 4 12" xfId="48164" xr:uid="{00000000-0005-0000-0000-000040B50000}"/>
    <cellStyle name="Normal 6 4 13" xfId="48165" xr:uid="{00000000-0005-0000-0000-000041B50000}"/>
    <cellStyle name="Normal 6 4 14" xfId="48166" xr:uid="{00000000-0005-0000-0000-000042B50000}"/>
    <cellStyle name="Normal 6 4 15" xfId="48167" xr:uid="{00000000-0005-0000-0000-000043B50000}"/>
    <cellStyle name="Normal 6 4 2" xfId="3095" xr:uid="{00000000-0005-0000-0000-000044B50000}"/>
    <cellStyle name="Normal 6 4 2 10" xfId="48168" xr:uid="{00000000-0005-0000-0000-000045B50000}"/>
    <cellStyle name="Normal 6 4 2 11" xfId="48169" xr:uid="{00000000-0005-0000-0000-000046B50000}"/>
    <cellStyle name="Normal 6 4 2 12" xfId="48170" xr:uid="{00000000-0005-0000-0000-000047B50000}"/>
    <cellStyle name="Normal 6 4 2 13" xfId="48171" xr:uid="{00000000-0005-0000-0000-000048B50000}"/>
    <cellStyle name="Normal 6 4 2 14" xfId="48172" xr:uid="{00000000-0005-0000-0000-000049B50000}"/>
    <cellStyle name="Normal 6 4 2 2" xfId="3235" xr:uid="{00000000-0005-0000-0000-00004AB50000}"/>
    <cellStyle name="Normal 6 4 2 2 10" xfId="48173" xr:uid="{00000000-0005-0000-0000-00004BB50000}"/>
    <cellStyle name="Normal 6 4 2 2 11" xfId="48174" xr:uid="{00000000-0005-0000-0000-00004CB50000}"/>
    <cellStyle name="Normal 6 4 2 2 12" xfId="48175" xr:uid="{00000000-0005-0000-0000-00004DB50000}"/>
    <cellStyle name="Normal 6 4 2 2 2" xfId="3822" xr:uid="{00000000-0005-0000-0000-00004EB50000}"/>
    <cellStyle name="Normal 6 4 2 2 2 10" xfId="48176" xr:uid="{00000000-0005-0000-0000-00004FB50000}"/>
    <cellStyle name="Normal 6 4 2 2 2 11" xfId="48177" xr:uid="{00000000-0005-0000-0000-000050B50000}"/>
    <cellStyle name="Normal 6 4 2 2 2 2" xfId="4924" xr:uid="{00000000-0005-0000-0000-000051B50000}"/>
    <cellStyle name="Normal 6 4 2 2 2 2 10" xfId="48178" xr:uid="{00000000-0005-0000-0000-000052B50000}"/>
    <cellStyle name="Normal 6 4 2 2 2 2 11" xfId="48179" xr:uid="{00000000-0005-0000-0000-000053B50000}"/>
    <cellStyle name="Normal 6 4 2 2 2 2 2" xfId="48180" xr:uid="{00000000-0005-0000-0000-000054B50000}"/>
    <cellStyle name="Normal 6 4 2 2 2 2 2 2" xfId="48181" xr:uid="{00000000-0005-0000-0000-000055B50000}"/>
    <cellStyle name="Normal 6 4 2 2 2 2 2 2 2" xfId="48182" xr:uid="{00000000-0005-0000-0000-000056B50000}"/>
    <cellStyle name="Normal 6 4 2 2 2 2 2 2 3" xfId="48183" xr:uid="{00000000-0005-0000-0000-000057B50000}"/>
    <cellStyle name="Normal 6 4 2 2 2 2 2 2_OATT calc" xfId="48184" xr:uid="{00000000-0005-0000-0000-000058B50000}"/>
    <cellStyle name="Normal 6 4 2 2 2 2 2 3" xfId="48185" xr:uid="{00000000-0005-0000-0000-000059B50000}"/>
    <cellStyle name="Normal 6 4 2 2 2 2 2 4" xfId="48186" xr:uid="{00000000-0005-0000-0000-00005AB50000}"/>
    <cellStyle name="Normal 6 4 2 2 2 2 2 5" xfId="48187" xr:uid="{00000000-0005-0000-0000-00005BB50000}"/>
    <cellStyle name="Normal 6 4 2 2 2 2 2_OATT calc" xfId="48188" xr:uid="{00000000-0005-0000-0000-00005CB50000}"/>
    <cellStyle name="Normal 6 4 2 2 2 2 3" xfId="48189" xr:uid="{00000000-0005-0000-0000-00005DB50000}"/>
    <cellStyle name="Normal 6 4 2 2 2 2 3 2" xfId="48190" xr:uid="{00000000-0005-0000-0000-00005EB50000}"/>
    <cellStyle name="Normal 6 4 2 2 2 2 3 2 2" xfId="48191" xr:uid="{00000000-0005-0000-0000-00005FB50000}"/>
    <cellStyle name="Normal 6 4 2 2 2 2 3 2 3" xfId="48192" xr:uid="{00000000-0005-0000-0000-000060B50000}"/>
    <cellStyle name="Normal 6 4 2 2 2 2 3 2_OATT calc" xfId="48193" xr:uid="{00000000-0005-0000-0000-000061B50000}"/>
    <cellStyle name="Normal 6 4 2 2 2 2 3 3" xfId="48194" xr:uid="{00000000-0005-0000-0000-000062B50000}"/>
    <cellStyle name="Normal 6 4 2 2 2 2 3 4" xfId="48195" xr:uid="{00000000-0005-0000-0000-000063B50000}"/>
    <cellStyle name="Normal 6 4 2 2 2 2 3_OATT calc" xfId="48196" xr:uid="{00000000-0005-0000-0000-000064B50000}"/>
    <cellStyle name="Normal 6 4 2 2 2 2 4" xfId="48197" xr:uid="{00000000-0005-0000-0000-000065B50000}"/>
    <cellStyle name="Normal 6 4 2 2 2 2 4 2" xfId="48198" xr:uid="{00000000-0005-0000-0000-000066B50000}"/>
    <cellStyle name="Normal 6 4 2 2 2 2 4 3" xfId="48199" xr:uid="{00000000-0005-0000-0000-000067B50000}"/>
    <cellStyle name="Normal 6 4 2 2 2 2 4_OATT calc" xfId="48200" xr:uid="{00000000-0005-0000-0000-000068B50000}"/>
    <cellStyle name="Normal 6 4 2 2 2 2 5" xfId="48201" xr:uid="{00000000-0005-0000-0000-000069B50000}"/>
    <cellStyle name="Normal 6 4 2 2 2 2 6" xfId="48202" xr:uid="{00000000-0005-0000-0000-00006AB50000}"/>
    <cellStyle name="Normal 6 4 2 2 2 2 7" xfId="48203" xr:uid="{00000000-0005-0000-0000-00006BB50000}"/>
    <cellStyle name="Normal 6 4 2 2 2 2 8" xfId="48204" xr:uid="{00000000-0005-0000-0000-00006CB50000}"/>
    <cellStyle name="Normal 6 4 2 2 2 2 9" xfId="48205" xr:uid="{00000000-0005-0000-0000-00006DB50000}"/>
    <cellStyle name="Normal 6 4 2 2 2 2_OATT calc" xfId="48206" xr:uid="{00000000-0005-0000-0000-00006EB50000}"/>
    <cellStyle name="Normal 6 4 2 2 2 3" xfId="5880" xr:uid="{00000000-0005-0000-0000-00006FB50000}"/>
    <cellStyle name="Normal 6 4 2 2 2 3 2" xfId="48207" xr:uid="{00000000-0005-0000-0000-000070B50000}"/>
    <cellStyle name="Normal 6 4 2 2 2 3 2 2" xfId="48208" xr:uid="{00000000-0005-0000-0000-000071B50000}"/>
    <cellStyle name="Normal 6 4 2 2 2 3 2 3" xfId="48209" xr:uid="{00000000-0005-0000-0000-000072B50000}"/>
    <cellStyle name="Normal 6 4 2 2 2 3 2_OATT calc" xfId="48210" xr:uid="{00000000-0005-0000-0000-000073B50000}"/>
    <cellStyle name="Normal 6 4 2 2 2 3 3" xfId="48211" xr:uid="{00000000-0005-0000-0000-000074B50000}"/>
    <cellStyle name="Normal 6 4 2 2 2 3 4" xfId="48212" xr:uid="{00000000-0005-0000-0000-000075B50000}"/>
    <cellStyle name="Normal 6 4 2 2 2 3 5" xfId="48213" xr:uid="{00000000-0005-0000-0000-000076B50000}"/>
    <cellStyle name="Normal 6 4 2 2 2 3_OATT calc" xfId="48214" xr:uid="{00000000-0005-0000-0000-000077B50000}"/>
    <cellStyle name="Normal 6 4 2 2 2 4" xfId="48215" xr:uid="{00000000-0005-0000-0000-000078B50000}"/>
    <cellStyle name="Normal 6 4 2 2 2 4 2" xfId="48216" xr:uid="{00000000-0005-0000-0000-000079B50000}"/>
    <cellStyle name="Normal 6 4 2 2 2 4 2 2" xfId="48217" xr:uid="{00000000-0005-0000-0000-00007AB50000}"/>
    <cellStyle name="Normal 6 4 2 2 2 4 2 3" xfId="48218" xr:uid="{00000000-0005-0000-0000-00007BB50000}"/>
    <cellStyle name="Normal 6 4 2 2 2 4 2_OATT calc" xfId="48219" xr:uid="{00000000-0005-0000-0000-00007CB50000}"/>
    <cellStyle name="Normal 6 4 2 2 2 4 3" xfId="48220" xr:uid="{00000000-0005-0000-0000-00007DB50000}"/>
    <cellStyle name="Normal 6 4 2 2 2 4 4" xfId="48221" xr:uid="{00000000-0005-0000-0000-00007EB50000}"/>
    <cellStyle name="Normal 6 4 2 2 2 4_OATT calc" xfId="48222" xr:uid="{00000000-0005-0000-0000-00007FB50000}"/>
    <cellStyle name="Normal 6 4 2 2 2 5" xfId="48223" xr:uid="{00000000-0005-0000-0000-000080B50000}"/>
    <cellStyle name="Normal 6 4 2 2 2 5 2" xfId="48224" xr:uid="{00000000-0005-0000-0000-000081B50000}"/>
    <cellStyle name="Normal 6 4 2 2 2 5 3" xfId="48225" xr:uid="{00000000-0005-0000-0000-000082B50000}"/>
    <cellStyle name="Normal 6 4 2 2 2 5_OATT calc" xfId="48226" xr:uid="{00000000-0005-0000-0000-000083B50000}"/>
    <cellStyle name="Normal 6 4 2 2 2 6" xfId="48227" xr:uid="{00000000-0005-0000-0000-000084B50000}"/>
    <cellStyle name="Normal 6 4 2 2 2 7" xfId="48228" xr:uid="{00000000-0005-0000-0000-000085B50000}"/>
    <cellStyle name="Normal 6 4 2 2 2 8" xfId="48229" xr:uid="{00000000-0005-0000-0000-000086B50000}"/>
    <cellStyle name="Normal 6 4 2 2 2 9" xfId="48230" xr:uid="{00000000-0005-0000-0000-000087B50000}"/>
    <cellStyle name="Normal 6 4 2 2 2_OATT calc" xfId="48231" xr:uid="{00000000-0005-0000-0000-000088B50000}"/>
    <cellStyle name="Normal 6 4 2 2 3" xfId="4506" xr:uid="{00000000-0005-0000-0000-000089B50000}"/>
    <cellStyle name="Normal 6 4 2 2 3 10" xfId="48232" xr:uid="{00000000-0005-0000-0000-00008AB50000}"/>
    <cellStyle name="Normal 6 4 2 2 3 11" xfId="48233" xr:uid="{00000000-0005-0000-0000-00008BB50000}"/>
    <cellStyle name="Normal 6 4 2 2 3 2" xfId="48234" xr:uid="{00000000-0005-0000-0000-00008CB50000}"/>
    <cellStyle name="Normal 6 4 2 2 3 2 2" xfId="48235" xr:uid="{00000000-0005-0000-0000-00008DB50000}"/>
    <cellStyle name="Normal 6 4 2 2 3 2 2 2" xfId="48236" xr:uid="{00000000-0005-0000-0000-00008EB50000}"/>
    <cellStyle name="Normal 6 4 2 2 3 2 2 3" xfId="48237" xr:uid="{00000000-0005-0000-0000-00008FB50000}"/>
    <cellStyle name="Normal 6 4 2 2 3 2 2_OATT calc" xfId="48238" xr:uid="{00000000-0005-0000-0000-000090B50000}"/>
    <cellStyle name="Normal 6 4 2 2 3 2 3" xfId="48239" xr:uid="{00000000-0005-0000-0000-000091B50000}"/>
    <cellStyle name="Normal 6 4 2 2 3 2 4" xfId="48240" xr:uid="{00000000-0005-0000-0000-000092B50000}"/>
    <cellStyle name="Normal 6 4 2 2 3 2 5" xfId="48241" xr:uid="{00000000-0005-0000-0000-000093B50000}"/>
    <cellStyle name="Normal 6 4 2 2 3 2_OATT calc" xfId="48242" xr:uid="{00000000-0005-0000-0000-000094B50000}"/>
    <cellStyle name="Normal 6 4 2 2 3 3" xfId="48243" xr:uid="{00000000-0005-0000-0000-000095B50000}"/>
    <cellStyle name="Normal 6 4 2 2 3 3 2" xfId="48244" xr:uid="{00000000-0005-0000-0000-000096B50000}"/>
    <cellStyle name="Normal 6 4 2 2 3 3 2 2" xfId="48245" xr:uid="{00000000-0005-0000-0000-000097B50000}"/>
    <cellStyle name="Normal 6 4 2 2 3 3 2 3" xfId="48246" xr:uid="{00000000-0005-0000-0000-000098B50000}"/>
    <cellStyle name="Normal 6 4 2 2 3 3 2_OATT calc" xfId="48247" xr:uid="{00000000-0005-0000-0000-000099B50000}"/>
    <cellStyle name="Normal 6 4 2 2 3 3 3" xfId="48248" xr:uid="{00000000-0005-0000-0000-00009AB50000}"/>
    <cellStyle name="Normal 6 4 2 2 3 3 4" xfId="48249" xr:uid="{00000000-0005-0000-0000-00009BB50000}"/>
    <cellStyle name="Normal 6 4 2 2 3 3_OATT calc" xfId="48250" xr:uid="{00000000-0005-0000-0000-00009CB50000}"/>
    <cellStyle name="Normal 6 4 2 2 3 4" xfId="48251" xr:uid="{00000000-0005-0000-0000-00009DB50000}"/>
    <cellStyle name="Normal 6 4 2 2 3 4 2" xfId="48252" xr:uid="{00000000-0005-0000-0000-00009EB50000}"/>
    <cellStyle name="Normal 6 4 2 2 3 4 3" xfId="48253" xr:uid="{00000000-0005-0000-0000-00009FB50000}"/>
    <cellStyle name="Normal 6 4 2 2 3 4_OATT calc" xfId="48254" xr:uid="{00000000-0005-0000-0000-0000A0B50000}"/>
    <cellStyle name="Normal 6 4 2 2 3 5" xfId="48255" xr:uid="{00000000-0005-0000-0000-0000A1B50000}"/>
    <cellStyle name="Normal 6 4 2 2 3 6" xfId="48256" xr:uid="{00000000-0005-0000-0000-0000A2B50000}"/>
    <cellStyle name="Normal 6 4 2 2 3 7" xfId="48257" xr:uid="{00000000-0005-0000-0000-0000A3B50000}"/>
    <cellStyle name="Normal 6 4 2 2 3 8" xfId="48258" xr:uid="{00000000-0005-0000-0000-0000A4B50000}"/>
    <cellStyle name="Normal 6 4 2 2 3 9" xfId="48259" xr:uid="{00000000-0005-0000-0000-0000A5B50000}"/>
    <cellStyle name="Normal 6 4 2 2 3_OATT calc" xfId="48260" xr:uid="{00000000-0005-0000-0000-0000A6B50000}"/>
    <cellStyle name="Normal 6 4 2 2 4" xfId="5406" xr:uid="{00000000-0005-0000-0000-0000A7B50000}"/>
    <cellStyle name="Normal 6 4 2 2 4 2" xfId="48261" xr:uid="{00000000-0005-0000-0000-0000A8B50000}"/>
    <cellStyle name="Normal 6 4 2 2 4 2 2" xfId="48262" xr:uid="{00000000-0005-0000-0000-0000A9B50000}"/>
    <cellStyle name="Normal 6 4 2 2 4 2 3" xfId="48263" xr:uid="{00000000-0005-0000-0000-0000AAB50000}"/>
    <cellStyle name="Normal 6 4 2 2 4 2_OATT calc" xfId="48264" xr:uid="{00000000-0005-0000-0000-0000ABB50000}"/>
    <cellStyle name="Normal 6 4 2 2 4 3" xfId="48265" xr:uid="{00000000-0005-0000-0000-0000ACB50000}"/>
    <cellStyle name="Normal 6 4 2 2 4 4" xfId="48266" xr:uid="{00000000-0005-0000-0000-0000ADB50000}"/>
    <cellStyle name="Normal 6 4 2 2 4 5" xfId="48267" xr:uid="{00000000-0005-0000-0000-0000AEB50000}"/>
    <cellStyle name="Normal 6 4 2 2 4_OATT calc" xfId="48268" xr:uid="{00000000-0005-0000-0000-0000AFB50000}"/>
    <cellStyle name="Normal 6 4 2 2 5" xfId="48269" xr:uid="{00000000-0005-0000-0000-0000B0B50000}"/>
    <cellStyle name="Normal 6 4 2 2 5 2" xfId="48270" xr:uid="{00000000-0005-0000-0000-0000B1B50000}"/>
    <cellStyle name="Normal 6 4 2 2 5 2 2" xfId="48271" xr:uid="{00000000-0005-0000-0000-0000B2B50000}"/>
    <cellStyle name="Normal 6 4 2 2 5 2 3" xfId="48272" xr:uid="{00000000-0005-0000-0000-0000B3B50000}"/>
    <cellStyle name="Normal 6 4 2 2 5 2_OATT calc" xfId="48273" xr:uid="{00000000-0005-0000-0000-0000B4B50000}"/>
    <cellStyle name="Normal 6 4 2 2 5 3" xfId="48274" xr:uid="{00000000-0005-0000-0000-0000B5B50000}"/>
    <cellStyle name="Normal 6 4 2 2 5 4" xfId="48275" xr:uid="{00000000-0005-0000-0000-0000B6B50000}"/>
    <cellStyle name="Normal 6 4 2 2 5_OATT calc" xfId="48276" xr:uid="{00000000-0005-0000-0000-0000B7B50000}"/>
    <cellStyle name="Normal 6 4 2 2 6" xfId="48277" xr:uid="{00000000-0005-0000-0000-0000B8B50000}"/>
    <cellStyle name="Normal 6 4 2 2 6 2" xfId="48278" xr:uid="{00000000-0005-0000-0000-0000B9B50000}"/>
    <cellStyle name="Normal 6 4 2 2 6 3" xfId="48279" xr:uid="{00000000-0005-0000-0000-0000BAB50000}"/>
    <cellStyle name="Normal 6 4 2 2 6_OATT calc" xfId="48280" xr:uid="{00000000-0005-0000-0000-0000BBB50000}"/>
    <cellStyle name="Normal 6 4 2 2 7" xfId="48281" xr:uid="{00000000-0005-0000-0000-0000BCB50000}"/>
    <cellStyle name="Normal 6 4 2 2 8" xfId="48282" xr:uid="{00000000-0005-0000-0000-0000BDB50000}"/>
    <cellStyle name="Normal 6 4 2 2 9" xfId="48283" xr:uid="{00000000-0005-0000-0000-0000BEB50000}"/>
    <cellStyle name="Normal 6 4 2 2_OATT calc" xfId="48284" xr:uid="{00000000-0005-0000-0000-0000BFB50000}"/>
    <cellStyle name="Normal 6 4 2 3" xfId="3367" xr:uid="{00000000-0005-0000-0000-0000C0B50000}"/>
    <cellStyle name="Normal 6 4 2 3 10" xfId="48285" xr:uid="{00000000-0005-0000-0000-0000C1B50000}"/>
    <cellStyle name="Normal 6 4 2 3 11" xfId="48286" xr:uid="{00000000-0005-0000-0000-0000C2B50000}"/>
    <cellStyle name="Normal 6 4 2 3 12" xfId="48287" xr:uid="{00000000-0005-0000-0000-0000C3B50000}"/>
    <cellStyle name="Normal 6 4 2 3 2" xfId="3950" xr:uid="{00000000-0005-0000-0000-0000C4B50000}"/>
    <cellStyle name="Normal 6 4 2 3 2 10" xfId="48288" xr:uid="{00000000-0005-0000-0000-0000C5B50000}"/>
    <cellStyle name="Normal 6 4 2 3 2 11" xfId="48289" xr:uid="{00000000-0005-0000-0000-0000C6B50000}"/>
    <cellStyle name="Normal 6 4 2 3 2 2" xfId="5051" xr:uid="{00000000-0005-0000-0000-0000C7B50000}"/>
    <cellStyle name="Normal 6 4 2 3 2 2 10" xfId="48290" xr:uid="{00000000-0005-0000-0000-0000C8B50000}"/>
    <cellStyle name="Normal 6 4 2 3 2 2 11" xfId="48291" xr:uid="{00000000-0005-0000-0000-0000C9B50000}"/>
    <cellStyle name="Normal 6 4 2 3 2 2 2" xfId="48292" xr:uid="{00000000-0005-0000-0000-0000CAB50000}"/>
    <cellStyle name="Normal 6 4 2 3 2 2 2 2" xfId="48293" xr:uid="{00000000-0005-0000-0000-0000CBB50000}"/>
    <cellStyle name="Normal 6 4 2 3 2 2 2 2 2" xfId="48294" xr:uid="{00000000-0005-0000-0000-0000CCB50000}"/>
    <cellStyle name="Normal 6 4 2 3 2 2 2 2 3" xfId="48295" xr:uid="{00000000-0005-0000-0000-0000CDB50000}"/>
    <cellStyle name="Normal 6 4 2 3 2 2 2 2_OATT calc" xfId="48296" xr:uid="{00000000-0005-0000-0000-0000CEB50000}"/>
    <cellStyle name="Normal 6 4 2 3 2 2 2 3" xfId="48297" xr:uid="{00000000-0005-0000-0000-0000CFB50000}"/>
    <cellStyle name="Normal 6 4 2 3 2 2 2 4" xfId="48298" xr:uid="{00000000-0005-0000-0000-0000D0B50000}"/>
    <cellStyle name="Normal 6 4 2 3 2 2 2 5" xfId="48299" xr:uid="{00000000-0005-0000-0000-0000D1B50000}"/>
    <cellStyle name="Normal 6 4 2 3 2 2 2_OATT calc" xfId="48300" xr:uid="{00000000-0005-0000-0000-0000D2B50000}"/>
    <cellStyle name="Normal 6 4 2 3 2 2 3" xfId="48301" xr:uid="{00000000-0005-0000-0000-0000D3B50000}"/>
    <cellStyle name="Normal 6 4 2 3 2 2 3 2" xfId="48302" xr:uid="{00000000-0005-0000-0000-0000D4B50000}"/>
    <cellStyle name="Normal 6 4 2 3 2 2 3 2 2" xfId="48303" xr:uid="{00000000-0005-0000-0000-0000D5B50000}"/>
    <cellStyle name="Normal 6 4 2 3 2 2 3 2 3" xfId="48304" xr:uid="{00000000-0005-0000-0000-0000D6B50000}"/>
    <cellStyle name="Normal 6 4 2 3 2 2 3 2_OATT calc" xfId="48305" xr:uid="{00000000-0005-0000-0000-0000D7B50000}"/>
    <cellStyle name="Normal 6 4 2 3 2 2 3 3" xfId="48306" xr:uid="{00000000-0005-0000-0000-0000D8B50000}"/>
    <cellStyle name="Normal 6 4 2 3 2 2 3 4" xfId="48307" xr:uid="{00000000-0005-0000-0000-0000D9B50000}"/>
    <cellStyle name="Normal 6 4 2 3 2 2 3_OATT calc" xfId="48308" xr:uid="{00000000-0005-0000-0000-0000DAB50000}"/>
    <cellStyle name="Normal 6 4 2 3 2 2 4" xfId="48309" xr:uid="{00000000-0005-0000-0000-0000DBB50000}"/>
    <cellStyle name="Normal 6 4 2 3 2 2 4 2" xfId="48310" xr:uid="{00000000-0005-0000-0000-0000DCB50000}"/>
    <cellStyle name="Normal 6 4 2 3 2 2 4 3" xfId="48311" xr:uid="{00000000-0005-0000-0000-0000DDB50000}"/>
    <cellStyle name="Normal 6 4 2 3 2 2 4_OATT calc" xfId="48312" xr:uid="{00000000-0005-0000-0000-0000DEB50000}"/>
    <cellStyle name="Normal 6 4 2 3 2 2 5" xfId="48313" xr:uid="{00000000-0005-0000-0000-0000DFB50000}"/>
    <cellStyle name="Normal 6 4 2 3 2 2 6" xfId="48314" xr:uid="{00000000-0005-0000-0000-0000E0B50000}"/>
    <cellStyle name="Normal 6 4 2 3 2 2 7" xfId="48315" xr:uid="{00000000-0005-0000-0000-0000E1B50000}"/>
    <cellStyle name="Normal 6 4 2 3 2 2 8" xfId="48316" xr:uid="{00000000-0005-0000-0000-0000E2B50000}"/>
    <cellStyle name="Normal 6 4 2 3 2 2 9" xfId="48317" xr:uid="{00000000-0005-0000-0000-0000E3B50000}"/>
    <cellStyle name="Normal 6 4 2 3 2 2_OATT calc" xfId="48318" xr:uid="{00000000-0005-0000-0000-0000E4B50000}"/>
    <cellStyle name="Normal 6 4 2 3 2 3" xfId="6006" xr:uid="{00000000-0005-0000-0000-0000E5B50000}"/>
    <cellStyle name="Normal 6 4 2 3 2 3 2" xfId="48319" xr:uid="{00000000-0005-0000-0000-0000E6B50000}"/>
    <cellStyle name="Normal 6 4 2 3 2 3 2 2" xfId="48320" xr:uid="{00000000-0005-0000-0000-0000E7B50000}"/>
    <cellStyle name="Normal 6 4 2 3 2 3 2 3" xfId="48321" xr:uid="{00000000-0005-0000-0000-0000E8B50000}"/>
    <cellStyle name="Normal 6 4 2 3 2 3 2_OATT calc" xfId="48322" xr:uid="{00000000-0005-0000-0000-0000E9B50000}"/>
    <cellStyle name="Normal 6 4 2 3 2 3 3" xfId="48323" xr:uid="{00000000-0005-0000-0000-0000EAB50000}"/>
    <cellStyle name="Normal 6 4 2 3 2 3 4" xfId="48324" xr:uid="{00000000-0005-0000-0000-0000EBB50000}"/>
    <cellStyle name="Normal 6 4 2 3 2 3 5" xfId="48325" xr:uid="{00000000-0005-0000-0000-0000ECB50000}"/>
    <cellStyle name="Normal 6 4 2 3 2 3_OATT calc" xfId="48326" xr:uid="{00000000-0005-0000-0000-0000EDB50000}"/>
    <cellStyle name="Normal 6 4 2 3 2 4" xfId="48327" xr:uid="{00000000-0005-0000-0000-0000EEB50000}"/>
    <cellStyle name="Normal 6 4 2 3 2 4 2" xfId="48328" xr:uid="{00000000-0005-0000-0000-0000EFB50000}"/>
    <cellStyle name="Normal 6 4 2 3 2 4 2 2" xfId="48329" xr:uid="{00000000-0005-0000-0000-0000F0B50000}"/>
    <cellStyle name="Normal 6 4 2 3 2 4 2 3" xfId="48330" xr:uid="{00000000-0005-0000-0000-0000F1B50000}"/>
    <cellStyle name="Normal 6 4 2 3 2 4 2_OATT calc" xfId="48331" xr:uid="{00000000-0005-0000-0000-0000F2B50000}"/>
    <cellStyle name="Normal 6 4 2 3 2 4 3" xfId="48332" xr:uid="{00000000-0005-0000-0000-0000F3B50000}"/>
    <cellStyle name="Normal 6 4 2 3 2 4 4" xfId="48333" xr:uid="{00000000-0005-0000-0000-0000F4B50000}"/>
    <cellStyle name="Normal 6 4 2 3 2 4_OATT calc" xfId="48334" xr:uid="{00000000-0005-0000-0000-0000F5B50000}"/>
    <cellStyle name="Normal 6 4 2 3 2 5" xfId="48335" xr:uid="{00000000-0005-0000-0000-0000F6B50000}"/>
    <cellStyle name="Normal 6 4 2 3 2 5 2" xfId="48336" xr:uid="{00000000-0005-0000-0000-0000F7B50000}"/>
    <cellStyle name="Normal 6 4 2 3 2 5 3" xfId="48337" xr:uid="{00000000-0005-0000-0000-0000F8B50000}"/>
    <cellStyle name="Normal 6 4 2 3 2 5_OATT calc" xfId="48338" xr:uid="{00000000-0005-0000-0000-0000F9B50000}"/>
    <cellStyle name="Normal 6 4 2 3 2 6" xfId="48339" xr:uid="{00000000-0005-0000-0000-0000FAB50000}"/>
    <cellStyle name="Normal 6 4 2 3 2 7" xfId="48340" xr:uid="{00000000-0005-0000-0000-0000FBB50000}"/>
    <cellStyle name="Normal 6 4 2 3 2 8" xfId="48341" xr:uid="{00000000-0005-0000-0000-0000FCB50000}"/>
    <cellStyle name="Normal 6 4 2 3 2 9" xfId="48342" xr:uid="{00000000-0005-0000-0000-0000FDB50000}"/>
    <cellStyle name="Normal 6 4 2 3 2_OATT calc" xfId="48343" xr:uid="{00000000-0005-0000-0000-0000FEB50000}"/>
    <cellStyle name="Normal 6 4 2 3 3" xfId="4633" xr:uid="{00000000-0005-0000-0000-0000FFB50000}"/>
    <cellStyle name="Normal 6 4 2 3 3 10" xfId="48344" xr:uid="{00000000-0005-0000-0000-000000B60000}"/>
    <cellStyle name="Normal 6 4 2 3 3 11" xfId="48345" xr:uid="{00000000-0005-0000-0000-000001B60000}"/>
    <cellStyle name="Normal 6 4 2 3 3 2" xfId="48346" xr:uid="{00000000-0005-0000-0000-000002B60000}"/>
    <cellStyle name="Normal 6 4 2 3 3 2 2" xfId="48347" xr:uid="{00000000-0005-0000-0000-000003B60000}"/>
    <cellStyle name="Normal 6 4 2 3 3 2 2 2" xfId="48348" xr:uid="{00000000-0005-0000-0000-000004B60000}"/>
    <cellStyle name="Normal 6 4 2 3 3 2 2 3" xfId="48349" xr:uid="{00000000-0005-0000-0000-000005B60000}"/>
    <cellStyle name="Normal 6 4 2 3 3 2 2_OATT calc" xfId="48350" xr:uid="{00000000-0005-0000-0000-000006B60000}"/>
    <cellStyle name="Normal 6 4 2 3 3 2 3" xfId="48351" xr:uid="{00000000-0005-0000-0000-000007B60000}"/>
    <cellStyle name="Normal 6 4 2 3 3 2 4" xfId="48352" xr:uid="{00000000-0005-0000-0000-000008B60000}"/>
    <cellStyle name="Normal 6 4 2 3 3 2 5" xfId="48353" xr:uid="{00000000-0005-0000-0000-000009B60000}"/>
    <cellStyle name="Normal 6 4 2 3 3 2_OATT calc" xfId="48354" xr:uid="{00000000-0005-0000-0000-00000AB60000}"/>
    <cellStyle name="Normal 6 4 2 3 3 3" xfId="48355" xr:uid="{00000000-0005-0000-0000-00000BB60000}"/>
    <cellStyle name="Normal 6 4 2 3 3 3 2" xfId="48356" xr:uid="{00000000-0005-0000-0000-00000CB60000}"/>
    <cellStyle name="Normal 6 4 2 3 3 3 2 2" xfId="48357" xr:uid="{00000000-0005-0000-0000-00000DB60000}"/>
    <cellStyle name="Normal 6 4 2 3 3 3 2 3" xfId="48358" xr:uid="{00000000-0005-0000-0000-00000EB60000}"/>
    <cellStyle name="Normal 6 4 2 3 3 3 2_OATT calc" xfId="48359" xr:uid="{00000000-0005-0000-0000-00000FB60000}"/>
    <cellStyle name="Normal 6 4 2 3 3 3 3" xfId="48360" xr:uid="{00000000-0005-0000-0000-000010B60000}"/>
    <cellStyle name="Normal 6 4 2 3 3 3 4" xfId="48361" xr:uid="{00000000-0005-0000-0000-000011B60000}"/>
    <cellStyle name="Normal 6 4 2 3 3 3_OATT calc" xfId="48362" xr:uid="{00000000-0005-0000-0000-000012B60000}"/>
    <cellStyle name="Normal 6 4 2 3 3 4" xfId="48363" xr:uid="{00000000-0005-0000-0000-000013B60000}"/>
    <cellStyle name="Normal 6 4 2 3 3 4 2" xfId="48364" xr:uid="{00000000-0005-0000-0000-000014B60000}"/>
    <cellStyle name="Normal 6 4 2 3 3 4 3" xfId="48365" xr:uid="{00000000-0005-0000-0000-000015B60000}"/>
    <cellStyle name="Normal 6 4 2 3 3 4_OATT calc" xfId="48366" xr:uid="{00000000-0005-0000-0000-000016B60000}"/>
    <cellStyle name="Normal 6 4 2 3 3 5" xfId="48367" xr:uid="{00000000-0005-0000-0000-000017B60000}"/>
    <cellStyle name="Normal 6 4 2 3 3 6" xfId="48368" xr:uid="{00000000-0005-0000-0000-000018B60000}"/>
    <cellStyle name="Normal 6 4 2 3 3 7" xfId="48369" xr:uid="{00000000-0005-0000-0000-000019B60000}"/>
    <cellStyle name="Normal 6 4 2 3 3 8" xfId="48370" xr:uid="{00000000-0005-0000-0000-00001AB60000}"/>
    <cellStyle name="Normal 6 4 2 3 3 9" xfId="48371" xr:uid="{00000000-0005-0000-0000-00001BB60000}"/>
    <cellStyle name="Normal 6 4 2 3 3_OATT calc" xfId="48372" xr:uid="{00000000-0005-0000-0000-00001CB60000}"/>
    <cellStyle name="Normal 6 4 2 3 4" xfId="5533" xr:uid="{00000000-0005-0000-0000-00001DB60000}"/>
    <cellStyle name="Normal 6 4 2 3 4 2" xfId="48373" xr:uid="{00000000-0005-0000-0000-00001EB60000}"/>
    <cellStyle name="Normal 6 4 2 3 4 2 2" xfId="48374" xr:uid="{00000000-0005-0000-0000-00001FB60000}"/>
    <cellStyle name="Normal 6 4 2 3 4 2 3" xfId="48375" xr:uid="{00000000-0005-0000-0000-000020B60000}"/>
    <cellStyle name="Normal 6 4 2 3 4 2_OATT calc" xfId="48376" xr:uid="{00000000-0005-0000-0000-000021B60000}"/>
    <cellStyle name="Normal 6 4 2 3 4 3" xfId="48377" xr:uid="{00000000-0005-0000-0000-000022B60000}"/>
    <cellStyle name="Normal 6 4 2 3 4 4" xfId="48378" xr:uid="{00000000-0005-0000-0000-000023B60000}"/>
    <cellStyle name="Normal 6 4 2 3 4 5" xfId="48379" xr:uid="{00000000-0005-0000-0000-000024B60000}"/>
    <cellStyle name="Normal 6 4 2 3 4_OATT calc" xfId="48380" xr:uid="{00000000-0005-0000-0000-000025B60000}"/>
    <cellStyle name="Normal 6 4 2 3 5" xfId="48381" xr:uid="{00000000-0005-0000-0000-000026B60000}"/>
    <cellStyle name="Normal 6 4 2 3 5 2" xfId="48382" xr:uid="{00000000-0005-0000-0000-000027B60000}"/>
    <cellStyle name="Normal 6 4 2 3 5 2 2" xfId="48383" xr:uid="{00000000-0005-0000-0000-000028B60000}"/>
    <cellStyle name="Normal 6 4 2 3 5 2 3" xfId="48384" xr:uid="{00000000-0005-0000-0000-000029B60000}"/>
    <cellStyle name="Normal 6 4 2 3 5 2_OATT calc" xfId="48385" xr:uid="{00000000-0005-0000-0000-00002AB60000}"/>
    <cellStyle name="Normal 6 4 2 3 5 3" xfId="48386" xr:uid="{00000000-0005-0000-0000-00002BB60000}"/>
    <cellStyle name="Normal 6 4 2 3 5 4" xfId="48387" xr:uid="{00000000-0005-0000-0000-00002CB60000}"/>
    <cellStyle name="Normal 6 4 2 3 5_OATT calc" xfId="48388" xr:uid="{00000000-0005-0000-0000-00002DB60000}"/>
    <cellStyle name="Normal 6 4 2 3 6" xfId="48389" xr:uid="{00000000-0005-0000-0000-00002EB60000}"/>
    <cellStyle name="Normal 6 4 2 3 6 2" xfId="48390" xr:uid="{00000000-0005-0000-0000-00002FB60000}"/>
    <cellStyle name="Normal 6 4 2 3 6 3" xfId="48391" xr:uid="{00000000-0005-0000-0000-000030B60000}"/>
    <cellStyle name="Normal 6 4 2 3 6_OATT calc" xfId="48392" xr:uid="{00000000-0005-0000-0000-000031B60000}"/>
    <cellStyle name="Normal 6 4 2 3 7" xfId="48393" xr:uid="{00000000-0005-0000-0000-000032B60000}"/>
    <cellStyle name="Normal 6 4 2 3 8" xfId="48394" xr:uid="{00000000-0005-0000-0000-000033B60000}"/>
    <cellStyle name="Normal 6 4 2 3 9" xfId="48395" xr:uid="{00000000-0005-0000-0000-000034B60000}"/>
    <cellStyle name="Normal 6 4 2 3_OATT calc" xfId="48396" xr:uid="{00000000-0005-0000-0000-000035B60000}"/>
    <cellStyle name="Normal 6 4 2 4" xfId="3680" xr:uid="{00000000-0005-0000-0000-000036B60000}"/>
    <cellStyle name="Normal 6 4 2 4 10" xfId="48397" xr:uid="{00000000-0005-0000-0000-000037B60000}"/>
    <cellStyle name="Normal 6 4 2 4 11" xfId="48398" xr:uid="{00000000-0005-0000-0000-000038B60000}"/>
    <cellStyle name="Normal 6 4 2 4 2" xfId="4781" xr:uid="{00000000-0005-0000-0000-000039B60000}"/>
    <cellStyle name="Normal 6 4 2 4 2 10" xfId="48399" xr:uid="{00000000-0005-0000-0000-00003AB60000}"/>
    <cellStyle name="Normal 6 4 2 4 2 11" xfId="48400" xr:uid="{00000000-0005-0000-0000-00003BB60000}"/>
    <cellStyle name="Normal 6 4 2 4 2 2" xfId="48401" xr:uid="{00000000-0005-0000-0000-00003CB60000}"/>
    <cellStyle name="Normal 6 4 2 4 2 2 2" xfId="48402" xr:uid="{00000000-0005-0000-0000-00003DB60000}"/>
    <cellStyle name="Normal 6 4 2 4 2 2 2 2" xfId="48403" xr:uid="{00000000-0005-0000-0000-00003EB60000}"/>
    <cellStyle name="Normal 6 4 2 4 2 2 2 3" xfId="48404" xr:uid="{00000000-0005-0000-0000-00003FB60000}"/>
    <cellStyle name="Normal 6 4 2 4 2 2 2_OATT calc" xfId="48405" xr:uid="{00000000-0005-0000-0000-000040B60000}"/>
    <cellStyle name="Normal 6 4 2 4 2 2 3" xfId="48406" xr:uid="{00000000-0005-0000-0000-000041B60000}"/>
    <cellStyle name="Normal 6 4 2 4 2 2 4" xfId="48407" xr:uid="{00000000-0005-0000-0000-000042B60000}"/>
    <cellStyle name="Normal 6 4 2 4 2 2 5" xfId="48408" xr:uid="{00000000-0005-0000-0000-000043B60000}"/>
    <cellStyle name="Normal 6 4 2 4 2 2_OATT calc" xfId="48409" xr:uid="{00000000-0005-0000-0000-000044B60000}"/>
    <cellStyle name="Normal 6 4 2 4 2 3" xfId="48410" xr:uid="{00000000-0005-0000-0000-000045B60000}"/>
    <cellStyle name="Normal 6 4 2 4 2 3 2" xfId="48411" xr:uid="{00000000-0005-0000-0000-000046B60000}"/>
    <cellStyle name="Normal 6 4 2 4 2 3 2 2" xfId="48412" xr:uid="{00000000-0005-0000-0000-000047B60000}"/>
    <cellStyle name="Normal 6 4 2 4 2 3 2 3" xfId="48413" xr:uid="{00000000-0005-0000-0000-000048B60000}"/>
    <cellStyle name="Normal 6 4 2 4 2 3 2_OATT calc" xfId="48414" xr:uid="{00000000-0005-0000-0000-000049B60000}"/>
    <cellStyle name="Normal 6 4 2 4 2 3 3" xfId="48415" xr:uid="{00000000-0005-0000-0000-00004AB60000}"/>
    <cellStyle name="Normal 6 4 2 4 2 3 4" xfId="48416" xr:uid="{00000000-0005-0000-0000-00004BB60000}"/>
    <cellStyle name="Normal 6 4 2 4 2 3_OATT calc" xfId="48417" xr:uid="{00000000-0005-0000-0000-00004CB60000}"/>
    <cellStyle name="Normal 6 4 2 4 2 4" xfId="48418" xr:uid="{00000000-0005-0000-0000-00004DB60000}"/>
    <cellStyle name="Normal 6 4 2 4 2 4 2" xfId="48419" xr:uid="{00000000-0005-0000-0000-00004EB60000}"/>
    <cellStyle name="Normal 6 4 2 4 2 4 3" xfId="48420" xr:uid="{00000000-0005-0000-0000-00004FB60000}"/>
    <cellStyle name="Normal 6 4 2 4 2 4_OATT calc" xfId="48421" xr:uid="{00000000-0005-0000-0000-000050B60000}"/>
    <cellStyle name="Normal 6 4 2 4 2 5" xfId="48422" xr:uid="{00000000-0005-0000-0000-000051B60000}"/>
    <cellStyle name="Normal 6 4 2 4 2 6" xfId="48423" xr:uid="{00000000-0005-0000-0000-000052B60000}"/>
    <cellStyle name="Normal 6 4 2 4 2 7" xfId="48424" xr:uid="{00000000-0005-0000-0000-000053B60000}"/>
    <cellStyle name="Normal 6 4 2 4 2 8" xfId="48425" xr:uid="{00000000-0005-0000-0000-000054B60000}"/>
    <cellStyle name="Normal 6 4 2 4 2 9" xfId="48426" xr:uid="{00000000-0005-0000-0000-000055B60000}"/>
    <cellStyle name="Normal 6 4 2 4 2_OATT calc" xfId="48427" xr:uid="{00000000-0005-0000-0000-000056B60000}"/>
    <cellStyle name="Normal 6 4 2 4 3" xfId="5741" xr:uid="{00000000-0005-0000-0000-000057B60000}"/>
    <cellStyle name="Normal 6 4 2 4 3 2" xfId="48428" xr:uid="{00000000-0005-0000-0000-000058B60000}"/>
    <cellStyle name="Normal 6 4 2 4 3 2 2" xfId="48429" xr:uid="{00000000-0005-0000-0000-000059B60000}"/>
    <cellStyle name="Normal 6 4 2 4 3 2 3" xfId="48430" xr:uid="{00000000-0005-0000-0000-00005AB60000}"/>
    <cellStyle name="Normal 6 4 2 4 3 2_OATT calc" xfId="48431" xr:uid="{00000000-0005-0000-0000-00005BB60000}"/>
    <cellStyle name="Normal 6 4 2 4 3 3" xfId="48432" xr:uid="{00000000-0005-0000-0000-00005CB60000}"/>
    <cellStyle name="Normal 6 4 2 4 3 4" xfId="48433" xr:uid="{00000000-0005-0000-0000-00005DB60000}"/>
    <cellStyle name="Normal 6 4 2 4 3 5" xfId="48434" xr:uid="{00000000-0005-0000-0000-00005EB60000}"/>
    <cellStyle name="Normal 6 4 2 4 3_OATT calc" xfId="48435" xr:uid="{00000000-0005-0000-0000-00005FB60000}"/>
    <cellStyle name="Normal 6 4 2 4 4" xfId="48436" xr:uid="{00000000-0005-0000-0000-000060B60000}"/>
    <cellStyle name="Normal 6 4 2 4 4 2" xfId="48437" xr:uid="{00000000-0005-0000-0000-000061B60000}"/>
    <cellStyle name="Normal 6 4 2 4 4 2 2" xfId="48438" xr:uid="{00000000-0005-0000-0000-000062B60000}"/>
    <cellStyle name="Normal 6 4 2 4 4 2 3" xfId="48439" xr:uid="{00000000-0005-0000-0000-000063B60000}"/>
    <cellStyle name="Normal 6 4 2 4 4 2_OATT calc" xfId="48440" xr:uid="{00000000-0005-0000-0000-000064B60000}"/>
    <cellStyle name="Normal 6 4 2 4 4 3" xfId="48441" xr:uid="{00000000-0005-0000-0000-000065B60000}"/>
    <cellStyle name="Normal 6 4 2 4 4 4" xfId="48442" xr:uid="{00000000-0005-0000-0000-000066B60000}"/>
    <cellStyle name="Normal 6 4 2 4 4_OATT calc" xfId="48443" xr:uid="{00000000-0005-0000-0000-000067B60000}"/>
    <cellStyle name="Normal 6 4 2 4 5" xfId="48444" xr:uid="{00000000-0005-0000-0000-000068B60000}"/>
    <cellStyle name="Normal 6 4 2 4 5 2" xfId="48445" xr:uid="{00000000-0005-0000-0000-000069B60000}"/>
    <cellStyle name="Normal 6 4 2 4 5 3" xfId="48446" xr:uid="{00000000-0005-0000-0000-00006AB60000}"/>
    <cellStyle name="Normal 6 4 2 4 5_OATT calc" xfId="48447" xr:uid="{00000000-0005-0000-0000-00006BB60000}"/>
    <cellStyle name="Normal 6 4 2 4 6" xfId="48448" xr:uid="{00000000-0005-0000-0000-00006CB60000}"/>
    <cellStyle name="Normal 6 4 2 4 7" xfId="48449" xr:uid="{00000000-0005-0000-0000-00006DB60000}"/>
    <cellStyle name="Normal 6 4 2 4 8" xfId="48450" xr:uid="{00000000-0005-0000-0000-00006EB60000}"/>
    <cellStyle name="Normal 6 4 2 4 9" xfId="48451" xr:uid="{00000000-0005-0000-0000-00006FB60000}"/>
    <cellStyle name="Normal 6 4 2 4_OATT calc" xfId="48452" xr:uid="{00000000-0005-0000-0000-000070B60000}"/>
    <cellStyle name="Normal 6 4 2 5" xfId="4363" xr:uid="{00000000-0005-0000-0000-000071B60000}"/>
    <cellStyle name="Normal 6 4 2 5 10" xfId="48453" xr:uid="{00000000-0005-0000-0000-000072B60000}"/>
    <cellStyle name="Normal 6 4 2 5 11" xfId="48454" xr:uid="{00000000-0005-0000-0000-000073B60000}"/>
    <cellStyle name="Normal 6 4 2 5 2" xfId="48455" xr:uid="{00000000-0005-0000-0000-000074B60000}"/>
    <cellStyle name="Normal 6 4 2 5 2 2" xfId="48456" xr:uid="{00000000-0005-0000-0000-000075B60000}"/>
    <cellStyle name="Normal 6 4 2 5 2 2 2" xfId="48457" xr:uid="{00000000-0005-0000-0000-000076B60000}"/>
    <cellStyle name="Normal 6 4 2 5 2 2 3" xfId="48458" xr:uid="{00000000-0005-0000-0000-000077B60000}"/>
    <cellStyle name="Normal 6 4 2 5 2 2_OATT calc" xfId="48459" xr:uid="{00000000-0005-0000-0000-000078B60000}"/>
    <cellStyle name="Normal 6 4 2 5 2 3" xfId="48460" xr:uid="{00000000-0005-0000-0000-000079B60000}"/>
    <cellStyle name="Normal 6 4 2 5 2 4" xfId="48461" xr:uid="{00000000-0005-0000-0000-00007AB60000}"/>
    <cellStyle name="Normal 6 4 2 5 2 5" xfId="48462" xr:uid="{00000000-0005-0000-0000-00007BB60000}"/>
    <cellStyle name="Normal 6 4 2 5 2_OATT calc" xfId="48463" xr:uid="{00000000-0005-0000-0000-00007CB60000}"/>
    <cellStyle name="Normal 6 4 2 5 3" xfId="48464" xr:uid="{00000000-0005-0000-0000-00007DB60000}"/>
    <cellStyle name="Normal 6 4 2 5 3 2" xfId="48465" xr:uid="{00000000-0005-0000-0000-00007EB60000}"/>
    <cellStyle name="Normal 6 4 2 5 3 2 2" xfId="48466" xr:uid="{00000000-0005-0000-0000-00007FB60000}"/>
    <cellStyle name="Normal 6 4 2 5 3 2 3" xfId="48467" xr:uid="{00000000-0005-0000-0000-000080B60000}"/>
    <cellStyle name="Normal 6 4 2 5 3 2_OATT calc" xfId="48468" xr:uid="{00000000-0005-0000-0000-000081B60000}"/>
    <cellStyle name="Normal 6 4 2 5 3 3" xfId="48469" xr:uid="{00000000-0005-0000-0000-000082B60000}"/>
    <cellStyle name="Normal 6 4 2 5 3 4" xfId="48470" xr:uid="{00000000-0005-0000-0000-000083B60000}"/>
    <cellStyle name="Normal 6 4 2 5 3_OATT calc" xfId="48471" xr:uid="{00000000-0005-0000-0000-000084B60000}"/>
    <cellStyle name="Normal 6 4 2 5 4" xfId="48472" xr:uid="{00000000-0005-0000-0000-000085B60000}"/>
    <cellStyle name="Normal 6 4 2 5 4 2" xfId="48473" xr:uid="{00000000-0005-0000-0000-000086B60000}"/>
    <cellStyle name="Normal 6 4 2 5 4 3" xfId="48474" xr:uid="{00000000-0005-0000-0000-000087B60000}"/>
    <cellStyle name="Normal 6 4 2 5 4_OATT calc" xfId="48475" xr:uid="{00000000-0005-0000-0000-000088B60000}"/>
    <cellStyle name="Normal 6 4 2 5 5" xfId="48476" xr:uid="{00000000-0005-0000-0000-000089B60000}"/>
    <cellStyle name="Normal 6 4 2 5 6" xfId="48477" xr:uid="{00000000-0005-0000-0000-00008AB60000}"/>
    <cellStyle name="Normal 6 4 2 5 7" xfId="48478" xr:uid="{00000000-0005-0000-0000-00008BB60000}"/>
    <cellStyle name="Normal 6 4 2 5 8" xfId="48479" xr:uid="{00000000-0005-0000-0000-00008CB60000}"/>
    <cellStyle name="Normal 6 4 2 5 9" xfId="48480" xr:uid="{00000000-0005-0000-0000-00008DB60000}"/>
    <cellStyle name="Normal 6 4 2 5_OATT calc" xfId="48481" xr:uid="{00000000-0005-0000-0000-00008EB60000}"/>
    <cellStyle name="Normal 6 4 2 6" xfId="5268" xr:uid="{00000000-0005-0000-0000-00008FB60000}"/>
    <cellStyle name="Normal 6 4 2 6 2" xfId="48482" xr:uid="{00000000-0005-0000-0000-000090B60000}"/>
    <cellStyle name="Normal 6 4 2 6 2 2" xfId="48483" xr:uid="{00000000-0005-0000-0000-000091B60000}"/>
    <cellStyle name="Normal 6 4 2 6 2 3" xfId="48484" xr:uid="{00000000-0005-0000-0000-000092B60000}"/>
    <cellStyle name="Normal 6 4 2 6 2_OATT calc" xfId="48485" xr:uid="{00000000-0005-0000-0000-000093B60000}"/>
    <cellStyle name="Normal 6 4 2 6 3" xfId="48486" xr:uid="{00000000-0005-0000-0000-000094B60000}"/>
    <cellStyle name="Normal 6 4 2 6 4" xfId="48487" xr:uid="{00000000-0005-0000-0000-000095B60000}"/>
    <cellStyle name="Normal 6 4 2 6 5" xfId="48488" xr:uid="{00000000-0005-0000-0000-000096B60000}"/>
    <cellStyle name="Normal 6 4 2 6_OATT calc" xfId="48489" xr:uid="{00000000-0005-0000-0000-000097B60000}"/>
    <cellStyle name="Normal 6 4 2 7" xfId="48490" xr:uid="{00000000-0005-0000-0000-000098B60000}"/>
    <cellStyle name="Normal 6 4 2 7 2" xfId="48491" xr:uid="{00000000-0005-0000-0000-000099B60000}"/>
    <cellStyle name="Normal 6 4 2 7 2 2" xfId="48492" xr:uid="{00000000-0005-0000-0000-00009AB60000}"/>
    <cellStyle name="Normal 6 4 2 7 2 3" xfId="48493" xr:uid="{00000000-0005-0000-0000-00009BB60000}"/>
    <cellStyle name="Normal 6 4 2 7 2_OATT calc" xfId="48494" xr:uid="{00000000-0005-0000-0000-00009CB60000}"/>
    <cellStyle name="Normal 6 4 2 7 3" xfId="48495" xr:uid="{00000000-0005-0000-0000-00009DB60000}"/>
    <cellStyle name="Normal 6 4 2 7 4" xfId="48496" xr:uid="{00000000-0005-0000-0000-00009EB60000}"/>
    <cellStyle name="Normal 6 4 2 7_OATT calc" xfId="48497" xr:uid="{00000000-0005-0000-0000-00009FB60000}"/>
    <cellStyle name="Normal 6 4 2 8" xfId="48498" xr:uid="{00000000-0005-0000-0000-0000A0B60000}"/>
    <cellStyle name="Normal 6 4 2 8 2" xfId="48499" xr:uid="{00000000-0005-0000-0000-0000A1B60000}"/>
    <cellStyle name="Normal 6 4 2 8 3" xfId="48500" xr:uid="{00000000-0005-0000-0000-0000A2B60000}"/>
    <cellStyle name="Normal 6 4 2 8_OATT calc" xfId="48501" xr:uid="{00000000-0005-0000-0000-0000A3B60000}"/>
    <cellStyle name="Normal 6 4 2 9" xfId="48502" xr:uid="{00000000-0005-0000-0000-0000A4B60000}"/>
    <cellStyle name="Normal 6 4 2_OATT calc" xfId="48503" xr:uid="{00000000-0005-0000-0000-0000A5B60000}"/>
    <cellStyle name="Normal 6 4 3" xfId="3155" xr:uid="{00000000-0005-0000-0000-0000A6B60000}"/>
    <cellStyle name="Normal 6 4 3 10" xfId="48504" xr:uid="{00000000-0005-0000-0000-0000A7B60000}"/>
    <cellStyle name="Normal 6 4 3 11" xfId="48505" xr:uid="{00000000-0005-0000-0000-0000A8B60000}"/>
    <cellStyle name="Normal 6 4 3 12" xfId="48506" xr:uid="{00000000-0005-0000-0000-0000A9B60000}"/>
    <cellStyle name="Normal 6 4 3 2" xfId="3742" xr:uid="{00000000-0005-0000-0000-0000AAB60000}"/>
    <cellStyle name="Normal 6 4 3 2 10" xfId="48507" xr:uid="{00000000-0005-0000-0000-0000ABB60000}"/>
    <cellStyle name="Normal 6 4 3 2 11" xfId="48508" xr:uid="{00000000-0005-0000-0000-0000ACB60000}"/>
    <cellStyle name="Normal 6 4 3 2 2" xfId="4843" xr:uid="{00000000-0005-0000-0000-0000ADB60000}"/>
    <cellStyle name="Normal 6 4 3 2 2 10" xfId="48509" xr:uid="{00000000-0005-0000-0000-0000AEB60000}"/>
    <cellStyle name="Normal 6 4 3 2 2 11" xfId="48510" xr:uid="{00000000-0005-0000-0000-0000AFB60000}"/>
    <cellStyle name="Normal 6 4 3 2 2 2" xfId="48511" xr:uid="{00000000-0005-0000-0000-0000B0B60000}"/>
    <cellStyle name="Normal 6 4 3 2 2 2 2" xfId="48512" xr:uid="{00000000-0005-0000-0000-0000B1B60000}"/>
    <cellStyle name="Normal 6 4 3 2 2 2 2 2" xfId="48513" xr:uid="{00000000-0005-0000-0000-0000B2B60000}"/>
    <cellStyle name="Normal 6 4 3 2 2 2 2 3" xfId="48514" xr:uid="{00000000-0005-0000-0000-0000B3B60000}"/>
    <cellStyle name="Normal 6 4 3 2 2 2 2_OATT calc" xfId="48515" xr:uid="{00000000-0005-0000-0000-0000B4B60000}"/>
    <cellStyle name="Normal 6 4 3 2 2 2 3" xfId="48516" xr:uid="{00000000-0005-0000-0000-0000B5B60000}"/>
    <cellStyle name="Normal 6 4 3 2 2 2 4" xfId="48517" xr:uid="{00000000-0005-0000-0000-0000B6B60000}"/>
    <cellStyle name="Normal 6 4 3 2 2 2 5" xfId="48518" xr:uid="{00000000-0005-0000-0000-0000B7B60000}"/>
    <cellStyle name="Normal 6 4 3 2 2 2_OATT calc" xfId="48519" xr:uid="{00000000-0005-0000-0000-0000B8B60000}"/>
    <cellStyle name="Normal 6 4 3 2 2 3" xfId="48520" xr:uid="{00000000-0005-0000-0000-0000B9B60000}"/>
    <cellStyle name="Normal 6 4 3 2 2 3 2" xfId="48521" xr:uid="{00000000-0005-0000-0000-0000BAB60000}"/>
    <cellStyle name="Normal 6 4 3 2 2 3 2 2" xfId="48522" xr:uid="{00000000-0005-0000-0000-0000BBB60000}"/>
    <cellStyle name="Normal 6 4 3 2 2 3 2 3" xfId="48523" xr:uid="{00000000-0005-0000-0000-0000BCB60000}"/>
    <cellStyle name="Normal 6 4 3 2 2 3 2_OATT calc" xfId="48524" xr:uid="{00000000-0005-0000-0000-0000BDB60000}"/>
    <cellStyle name="Normal 6 4 3 2 2 3 3" xfId="48525" xr:uid="{00000000-0005-0000-0000-0000BEB60000}"/>
    <cellStyle name="Normal 6 4 3 2 2 3 4" xfId="48526" xr:uid="{00000000-0005-0000-0000-0000BFB60000}"/>
    <cellStyle name="Normal 6 4 3 2 2 3_OATT calc" xfId="48527" xr:uid="{00000000-0005-0000-0000-0000C0B60000}"/>
    <cellStyle name="Normal 6 4 3 2 2 4" xfId="48528" xr:uid="{00000000-0005-0000-0000-0000C1B60000}"/>
    <cellStyle name="Normal 6 4 3 2 2 4 2" xfId="48529" xr:uid="{00000000-0005-0000-0000-0000C2B60000}"/>
    <cellStyle name="Normal 6 4 3 2 2 4 3" xfId="48530" xr:uid="{00000000-0005-0000-0000-0000C3B60000}"/>
    <cellStyle name="Normal 6 4 3 2 2 4_OATT calc" xfId="48531" xr:uid="{00000000-0005-0000-0000-0000C4B60000}"/>
    <cellStyle name="Normal 6 4 3 2 2 5" xfId="48532" xr:uid="{00000000-0005-0000-0000-0000C5B60000}"/>
    <cellStyle name="Normal 6 4 3 2 2 6" xfId="48533" xr:uid="{00000000-0005-0000-0000-0000C6B60000}"/>
    <cellStyle name="Normal 6 4 3 2 2 7" xfId="48534" xr:uid="{00000000-0005-0000-0000-0000C7B60000}"/>
    <cellStyle name="Normal 6 4 3 2 2 8" xfId="48535" xr:uid="{00000000-0005-0000-0000-0000C8B60000}"/>
    <cellStyle name="Normal 6 4 3 2 2 9" xfId="48536" xr:uid="{00000000-0005-0000-0000-0000C9B60000}"/>
    <cellStyle name="Normal 6 4 3 2 2_OATT calc" xfId="48537" xr:uid="{00000000-0005-0000-0000-0000CAB60000}"/>
    <cellStyle name="Normal 6 4 3 2 3" xfId="5802" xr:uid="{00000000-0005-0000-0000-0000CBB60000}"/>
    <cellStyle name="Normal 6 4 3 2 3 2" xfId="48538" xr:uid="{00000000-0005-0000-0000-0000CCB60000}"/>
    <cellStyle name="Normal 6 4 3 2 3 2 2" xfId="48539" xr:uid="{00000000-0005-0000-0000-0000CDB60000}"/>
    <cellStyle name="Normal 6 4 3 2 3 2 3" xfId="48540" xr:uid="{00000000-0005-0000-0000-0000CEB60000}"/>
    <cellStyle name="Normal 6 4 3 2 3 2_OATT calc" xfId="48541" xr:uid="{00000000-0005-0000-0000-0000CFB60000}"/>
    <cellStyle name="Normal 6 4 3 2 3 3" xfId="48542" xr:uid="{00000000-0005-0000-0000-0000D0B60000}"/>
    <cellStyle name="Normal 6 4 3 2 3 4" xfId="48543" xr:uid="{00000000-0005-0000-0000-0000D1B60000}"/>
    <cellStyle name="Normal 6 4 3 2 3 5" xfId="48544" xr:uid="{00000000-0005-0000-0000-0000D2B60000}"/>
    <cellStyle name="Normal 6 4 3 2 3_OATT calc" xfId="48545" xr:uid="{00000000-0005-0000-0000-0000D3B60000}"/>
    <cellStyle name="Normal 6 4 3 2 4" xfId="48546" xr:uid="{00000000-0005-0000-0000-0000D4B60000}"/>
    <cellStyle name="Normal 6 4 3 2 4 2" xfId="48547" xr:uid="{00000000-0005-0000-0000-0000D5B60000}"/>
    <cellStyle name="Normal 6 4 3 2 4 2 2" xfId="48548" xr:uid="{00000000-0005-0000-0000-0000D6B60000}"/>
    <cellStyle name="Normal 6 4 3 2 4 2 3" xfId="48549" xr:uid="{00000000-0005-0000-0000-0000D7B60000}"/>
    <cellStyle name="Normal 6 4 3 2 4 2_OATT calc" xfId="48550" xr:uid="{00000000-0005-0000-0000-0000D8B60000}"/>
    <cellStyle name="Normal 6 4 3 2 4 3" xfId="48551" xr:uid="{00000000-0005-0000-0000-0000D9B60000}"/>
    <cellStyle name="Normal 6 4 3 2 4 4" xfId="48552" xr:uid="{00000000-0005-0000-0000-0000DAB60000}"/>
    <cellStyle name="Normal 6 4 3 2 4_OATT calc" xfId="48553" xr:uid="{00000000-0005-0000-0000-0000DBB60000}"/>
    <cellStyle name="Normal 6 4 3 2 5" xfId="48554" xr:uid="{00000000-0005-0000-0000-0000DCB60000}"/>
    <cellStyle name="Normal 6 4 3 2 5 2" xfId="48555" xr:uid="{00000000-0005-0000-0000-0000DDB60000}"/>
    <cellStyle name="Normal 6 4 3 2 5 3" xfId="48556" xr:uid="{00000000-0005-0000-0000-0000DEB60000}"/>
    <cellStyle name="Normal 6 4 3 2 5_OATT calc" xfId="48557" xr:uid="{00000000-0005-0000-0000-0000DFB60000}"/>
    <cellStyle name="Normal 6 4 3 2 6" xfId="48558" xr:uid="{00000000-0005-0000-0000-0000E0B60000}"/>
    <cellStyle name="Normal 6 4 3 2 7" xfId="48559" xr:uid="{00000000-0005-0000-0000-0000E1B60000}"/>
    <cellStyle name="Normal 6 4 3 2 8" xfId="48560" xr:uid="{00000000-0005-0000-0000-0000E2B60000}"/>
    <cellStyle name="Normal 6 4 3 2 9" xfId="48561" xr:uid="{00000000-0005-0000-0000-0000E3B60000}"/>
    <cellStyle name="Normal 6 4 3 2_OATT calc" xfId="48562" xr:uid="{00000000-0005-0000-0000-0000E4B60000}"/>
    <cellStyle name="Normal 6 4 3 3" xfId="4425" xr:uid="{00000000-0005-0000-0000-0000E5B60000}"/>
    <cellStyle name="Normal 6 4 3 3 10" xfId="48563" xr:uid="{00000000-0005-0000-0000-0000E6B60000}"/>
    <cellStyle name="Normal 6 4 3 3 11" xfId="48564" xr:uid="{00000000-0005-0000-0000-0000E7B60000}"/>
    <cellStyle name="Normal 6 4 3 3 2" xfId="48565" xr:uid="{00000000-0005-0000-0000-0000E8B60000}"/>
    <cellStyle name="Normal 6 4 3 3 2 2" xfId="48566" xr:uid="{00000000-0005-0000-0000-0000E9B60000}"/>
    <cellStyle name="Normal 6 4 3 3 2 2 2" xfId="48567" xr:uid="{00000000-0005-0000-0000-0000EAB60000}"/>
    <cellStyle name="Normal 6 4 3 3 2 2 3" xfId="48568" xr:uid="{00000000-0005-0000-0000-0000EBB60000}"/>
    <cellStyle name="Normal 6 4 3 3 2 2_OATT calc" xfId="48569" xr:uid="{00000000-0005-0000-0000-0000ECB60000}"/>
    <cellStyle name="Normal 6 4 3 3 2 3" xfId="48570" xr:uid="{00000000-0005-0000-0000-0000EDB60000}"/>
    <cellStyle name="Normal 6 4 3 3 2 4" xfId="48571" xr:uid="{00000000-0005-0000-0000-0000EEB60000}"/>
    <cellStyle name="Normal 6 4 3 3 2 5" xfId="48572" xr:uid="{00000000-0005-0000-0000-0000EFB60000}"/>
    <cellStyle name="Normal 6 4 3 3 2_OATT calc" xfId="48573" xr:uid="{00000000-0005-0000-0000-0000F0B60000}"/>
    <cellStyle name="Normal 6 4 3 3 3" xfId="48574" xr:uid="{00000000-0005-0000-0000-0000F1B60000}"/>
    <cellStyle name="Normal 6 4 3 3 3 2" xfId="48575" xr:uid="{00000000-0005-0000-0000-0000F2B60000}"/>
    <cellStyle name="Normal 6 4 3 3 3 2 2" xfId="48576" xr:uid="{00000000-0005-0000-0000-0000F3B60000}"/>
    <cellStyle name="Normal 6 4 3 3 3 2 3" xfId="48577" xr:uid="{00000000-0005-0000-0000-0000F4B60000}"/>
    <cellStyle name="Normal 6 4 3 3 3 2_OATT calc" xfId="48578" xr:uid="{00000000-0005-0000-0000-0000F5B60000}"/>
    <cellStyle name="Normal 6 4 3 3 3 3" xfId="48579" xr:uid="{00000000-0005-0000-0000-0000F6B60000}"/>
    <cellStyle name="Normal 6 4 3 3 3 4" xfId="48580" xr:uid="{00000000-0005-0000-0000-0000F7B60000}"/>
    <cellStyle name="Normal 6 4 3 3 3_OATT calc" xfId="48581" xr:uid="{00000000-0005-0000-0000-0000F8B60000}"/>
    <cellStyle name="Normal 6 4 3 3 4" xfId="48582" xr:uid="{00000000-0005-0000-0000-0000F9B60000}"/>
    <cellStyle name="Normal 6 4 3 3 4 2" xfId="48583" xr:uid="{00000000-0005-0000-0000-0000FAB60000}"/>
    <cellStyle name="Normal 6 4 3 3 4 3" xfId="48584" xr:uid="{00000000-0005-0000-0000-0000FBB60000}"/>
    <cellStyle name="Normal 6 4 3 3 4_OATT calc" xfId="48585" xr:uid="{00000000-0005-0000-0000-0000FCB60000}"/>
    <cellStyle name="Normal 6 4 3 3 5" xfId="48586" xr:uid="{00000000-0005-0000-0000-0000FDB60000}"/>
    <cellStyle name="Normal 6 4 3 3 6" xfId="48587" xr:uid="{00000000-0005-0000-0000-0000FEB60000}"/>
    <cellStyle name="Normal 6 4 3 3 7" xfId="48588" xr:uid="{00000000-0005-0000-0000-0000FFB60000}"/>
    <cellStyle name="Normal 6 4 3 3 8" xfId="48589" xr:uid="{00000000-0005-0000-0000-000000B70000}"/>
    <cellStyle name="Normal 6 4 3 3 9" xfId="48590" xr:uid="{00000000-0005-0000-0000-000001B70000}"/>
    <cellStyle name="Normal 6 4 3 3_OATT calc" xfId="48591" xr:uid="{00000000-0005-0000-0000-000002B70000}"/>
    <cellStyle name="Normal 6 4 3 4" xfId="5325" xr:uid="{00000000-0005-0000-0000-000003B70000}"/>
    <cellStyle name="Normal 6 4 3 4 2" xfId="48592" xr:uid="{00000000-0005-0000-0000-000004B70000}"/>
    <cellStyle name="Normal 6 4 3 4 2 2" xfId="48593" xr:uid="{00000000-0005-0000-0000-000005B70000}"/>
    <cellStyle name="Normal 6 4 3 4 2 3" xfId="48594" xr:uid="{00000000-0005-0000-0000-000006B70000}"/>
    <cellStyle name="Normal 6 4 3 4 2_OATT calc" xfId="48595" xr:uid="{00000000-0005-0000-0000-000007B70000}"/>
    <cellStyle name="Normal 6 4 3 4 3" xfId="48596" xr:uid="{00000000-0005-0000-0000-000008B70000}"/>
    <cellStyle name="Normal 6 4 3 4 4" xfId="48597" xr:uid="{00000000-0005-0000-0000-000009B70000}"/>
    <cellStyle name="Normal 6 4 3 4 5" xfId="48598" xr:uid="{00000000-0005-0000-0000-00000AB70000}"/>
    <cellStyle name="Normal 6 4 3 4_OATT calc" xfId="48599" xr:uid="{00000000-0005-0000-0000-00000BB70000}"/>
    <cellStyle name="Normal 6 4 3 5" xfId="48600" xr:uid="{00000000-0005-0000-0000-00000CB70000}"/>
    <cellStyle name="Normal 6 4 3 5 2" xfId="48601" xr:uid="{00000000-0005-0000-0000-00000DB70000}"/>
    <cellStyle name="Normal 6 4 3 5 2 2" xfId="48602" xr:uid="{00000000-0005-0000-0000-00000EB70000}"/>
    <cellStyle name="Normal 6 4 3 5 2 3" xfId="48603" xr:uid="{00000000-0005-0000-0000-00000FB70000}"/>
    <cellStyle name="Normal 6 4 3 5 2_OATT calc" xfId="48604" xr:uid="{00000000-0005-0000-0000-000010B70000}"/>
    <cellStyle name="Normal 6 4 3 5 3" xfId="48605" xr:uid="{00000000-0005-0000-0000-000011B70000}"/>
    <cellStyle name="Normal 6 4 3 5 4" xfId="48606" xr:uid="{00000000-0005-0000-0000-000012B70000}"/>
    <cellStyle name="Normal 6 4 3 5_OATT calc" xfId="48607" xr:uid="{00000000-0005-0000-0000-000013B70000}"/>
    <cellStyle name="Normal 6 4 3 6" xfId="48608" xr:uid="{00000000-0005-0000-0000-000014B70000}"/>
    <cellStyle name="Normal 6 4 3 6 2" xfId="48609" xr:uid="{00000000-0005-0000-0000-000015B70000}"/>
    <cellStyle name="Normal 6 4 3 6 3" xfId="48610" xr:uid="{00000000-0005-0000-0000-000016B70000}"/>
    <cellStyle name="Normal 6 4 3 6_OATT calc" xfId="48611" xr:uid="{00000000-0005-0000-0000-000017B70000}"/>
    <cellStyle name="Normal 6 4 3 7" xfId="48612" xr:uid="{00000000-0005-0000-0000-000018B70000}"/>
    <cellStyle name="Normal 6 4 3 8" xfId="48613" xr:uid="{00000000-0005-0000-0000-000019B70000}"/>
    <cellStyle name="Normal 6 4 3 9" xfId="48614" xr:uid="{00000000-0005-0000-0000-00001AB70000}"/>
    <cellStyle name="Normal 6 4 3_OATT calc" xfId="48615" xr:uid="{00000000-0005-0000-0000-00001BB70000}"/>
    <cellStyle name="Normal 6 4 4" xfId="3307" xr:uid="{00000000-0005-0000-0000-00001CB70000}"/>
    <cellStyle name="Normal 6 4 4 10" xfId="48616" xr:uid="{00000000-0005-0000-0000-00001DB70000}"/>
    <cellStyle name="Normal 6 4 4 11" xfId="48617" xr:uid="{00000000-0005-0000-0000-00001EB70000}"/>
    <cellStyle name="Normal 6 4 4 12" xfId="48618" xr:uid="{00000000-0005-0000-0000-00001FB70000}"/>
    <cellStyle name="Normal 6 4 4 2" xfId="3889" xr:uid="{00000000-0005-0000-0000-000020B70000}"/>
    <cellStyle name="Normal 6 4 4 2 10" xfId="48619" xr:uid="{00000000-0005-0000-0000-000021B70000}"/>
    <cellStyle name="Normal 6 4 4 2 11" xfId="48620" xr:uid="{00000000-0005-0000-0000-000022B70000}"/>
    <cellStyle name="Normal 6 4 4 2 2" xfId="4990" xr:uid="{00000000-0005-0000-0000-000023B70000}"/>
    <cellStyle name="Normal 6 4 4 2 2 10" xfId="48621" xr:uid="{00000000-0005-0000-0000-000024B70000}"/>
    <cellStyle name="Normal 6 4 4 2 2 11" xfId="48622" xr:uid="{00000000-0005-0000-0000-000025B70000}"/>
    <cellStyle name="Normal 6 4 4 2 2 2" xfId="48623" xr:uid="{00000000-0005-0000-0000-000026B70000}"/>
    <cellStyle name="Normal 6 4 4 2 2 2 2" xfId="48624" xr:uid="{00000000-0005-0000-0000-000027B70000}"/>
    <cellStyle name="Normal 6 4 4 2 2 2 2 2" xfId="48625" xr:uid="{00000000-0005-0000-0000-000028B70000}"/>
    <cellStyle name="Normal 6 4 4 2 2 2 2 3" xfId="48626" xr:uid="{00000000-0005-0000-0000-000029B70000}"/>
    <cellStyle name="Normal 6 4 4 2 2 2 2_OATT calc" xfId="48627" xr:uid="{00000000-0005-0000-0000-00002AB70000}"/>
    <cellStyle name="Normal 6 4 4 2 2 2 3" xfId="48628" xr:uid="{00000000-0005-0000-0000-00002BB70000}"/>
    <cellStyle name="Normal 6 4 4 2 2 2 4" xfId="48629" xr:uid="{00000000-0005-0000-0000-00002CB70000}"/>
    <cellStyle name="Normal 6 4 4 2 2 2 5" xfId="48630" xr:uid="{00000000-0005-0000-0000-00002DB70000}"/>
    <cellStyle name="Normal 6 4 4 2 2 2_OATT calc" xfId="48631" xr:uid="{00000000-0005-0000-0000-00002EB70000}"/>
    <cellStyle name="Normal 6 4 4 2 2 3" xfId="48632" xr:uid="{00000000-0005-0000-0000-00002FB70000}"/>
    <cellStyle name="Normal 6 4 4 2 2 3 2" xfId="48633" xr:uid="{00000000-0005-0000-0000-000030B70000}"/>
    <cellStyle name="Normal 6 4 4 2 2 3 2 2" xfId="48634" xr:uid="{00000000-0005-0000-0000-000031B70000}"/>
    <cellStyle name="Normal 6 4 4 2 2 3 2 3" xfId="48635" xr:uid="{00000000-0005-0000-0000-000032B70000}"/>
    <cellStyle name="Normal 6 4 4 2 2 3 2_OATT calc" xfId="48636" xr:uid="{00000000-0005-0000-0000-000033B70000}"/>
    <cellStyle name="Normal 6 4 4 2 2 3 3" xfId="48637" xr:uid="{00000000-0005-0000-0000-000034B70000}"/>
    <cellStyle name="Normal 6 4 4 2 2 3 4" xfId="48638" xr:uid="{00000000-0005-0000-0000-000035B70000}"/>
    <cellStyle name="Normal 6 4 4 2 2 3_OATT calc" xfId="48639" xr:uid="{00000000-0005-0000-0000-000036B70000}"/>
    <cellStyle name="Normal 6 4 4 2 2 4" xfId="48640" xr:uid="{00000000-0005-0000-0000-000037B70000}"/>
    <cellStyle name="Normal 6 4 4 2 2 4 2" xfId="48641" xr:uid="{00000000-0005-0000-0000-000038B70000}"/>
    <cellStyle name="Normal 6 4 4 2 2 4 3" xfId="48642" xr:uid="{00000000-0005-0000-0000-000039B70000}"/>
    <cellStyle name="Normal 6 4 4 2 2 4_OATT calc" xfId="48643" xr:uid="{00000000-0005-0000-0000-00003AB70000}"/>
    <cellStyle name="Normal 6 4 4 2 2 5" xfId="48644" xr:uid="{00000000-0005-0000-0000-00003BB70000}"/>
    <cellStyle name="Normal 6 4 4 2 2 6" xfId="48645" xr:uid="{00000000-0005-0000-0000-00003CB70000}"/>
    <cellStyle name="Normal 6 4 4 2 2 7" xfId="48646" xr:uid="{00000000-0005-0000-0000-00003DB70000}"/>
    <cellStyle name="Normal 6 4 4 2 2 8" xfId="48647" xr:uid="{00000000-0005-0000-0000-00003EB70000}"/>
    <cellStyle name="Normal 6 4 4 2 2 9" xfId="48648" xr:uid="{00000000-0005-0000-0000-00003FB70000}"/>
    <cellStyle name="Normal 6 4 4 2 2_OATT calc" xfId="48649" xr:uid="{00000000-0005-0000-0000-000040B70000}"/>
    <cellStyle name="Normal 6 4 4 2 3" xfId="5945" xr:uid="{00000000-0005-0000-0000-000041B70000}"/>
    <cellStyle name="Normal 6 4 4 2 3 2" xfId="48650" xr:uid="{00000000-0005-0000-0000-000042B70000}"/>
    <cellStyle name="Normal 6 4 4 2 3 2 2" xfId="48651" xr:uid="{00000000-0005-0000-0000-000043B70000}"/>
    <cellStyle name="Normal 6 4 4 2 3 2 3" xfId="48652" xr:uid="{00000000-0005-0000-0000-000044B70000}"/>
    <cellStyle name="Normal 6 4 4 2 3 2_OATT calc" xfId="48653" xr:uid="{00000000-0005-0000-0000-000045B70000}"/>
    <cellStyle name="Normal 6 4 4 2 3 3" xfId="48654" xr:uid="{00000000-0005-0000-0000-000046B70000}"/>
    <cellStyle name="Normal 6 4 4 2 3 4" xfId="48655" xr:uid="{00000000-0005-0000-0000-000047B70000}"/>
    <cellStyle name="Normal 6 4 4 2 3 5" xfId="48656" xr:uid="{00000000-0005-0000-0000-000048B70000}"/>
    <cellStyle name="Normal 6 4 4 2 3_OATT calc" xfId="48657" xr:uid="{00000000-0005-0000-0000-000049B70000}"/>
    <cellStyle name="Normal 6 4 4 2 4" xfId="48658" xr:uid="{00000000-0005-0000-0000-00004AB70000}"/>
    <cellStyle name="Normal 6 4 4 2 4 2" xfId="48659" xr:uid="{00000000-0005-0000-0000-00004BB70000}"/>
    <cellStyle name="Normal 6 4 4 2 4 2 2" xfId="48660" xr:uid="{00000000-0005-0000-0000-00004CB70000}"/>
    <cellStyle name="Normal 6 4 4 2 4 2 3" xfId="48661" xr:uid="{00000000-0005-0000-0000-00004DB70000}"/>
    <cellStyle name="Normal 6 4 4 2 4 2_OATT calc" xfId="48662" xr:uid="{00000000-0005-0000-0000-00004EB70000}"/>
    <cellStyle name="Normal 6 4 4 2 4 3" xfId="48663" xr:uid="{00000000-0005-0000-0000-00004FB70000}"/>
    <cellStyle name="Normal 6 4 4 2 4 4" xfId="48664" xr:uid="{00000000-0005-0000-0000-000050B70000}"/>
    <cellStyle name="Normal 6 4 4 2 4_OATT calc" xfId="48665" xr:uid="{00000000-0005-0000-0000-000051B70000}"/>
    <cellStyle name="Normal 6 4 4 2 5" xfId="48666" xr:uid="{00000000-0005-0000-0000-000052B70000}"/>
    <cellStyle name="Normal 6 4 4 2 5 2" xfId="48667" xr:uid="{00000000-0005-0000-0000-000053B70000}"/>
    <cellStyle name="Normal 6 4 4 2 5 3" xfId="48668" xr:uid="{00000000-0005-0000-0000-000054B70000}"/>
    <cellStyle name="Normal 6 4 4 2 5_OATT calc" xfId="48669" xr:uid="{00000000-0005-0000-0000-000055B70000}"/>
    <cellStyle name="Normal 6 4 4 2 6" xfId="48670" xr:uid="{00000000-0005-0000-0000-000056B70000}"/>
    <cellStyle name="Normal 6 4 4 2 7" xfId="48671" xr:uid="{00000000-0005-0000-0000-000057B70000}"/>
    <cellStyle name="Normal 6 4 4 2 8" xfId="48672" xr:uid="{00000000-0005-0000-0000-000058B70000}"/>
    <cellStyle name="Normal 6 4 4 2 9" xfId="48673" xr:uid="{00000000-0005-0000-0000-000059B70000}"/>
    <cellStyle name="Normal 6 4 4 2_OATT calc" xfId="48674" xr:uid="{00000000-0005-0000-0000-00005AB70000}"/>
    <cellStyle name="Normal 6 4 4 3" xfId="4572" xr:uid="{00000000-0005-0000-0000-00005BB70000}"/>
    <cellStyle name="Normal 6 4 4 3 10" xfId="48675" xr:uid="{00000000-0005-0000-0000-00005CB70000}"/>
    <cellStyle name="Normal 6 4 4 3 11" xfId="48676" xr:uid="{00000000-0005-0000-0000-00005DB70000}"/>
    <cellStyle name="Normal 6 4 4 3 2" xfId="48677" xr:uid="{00000000-0005-0000-0000-00005EB70000}"/>
    <cellStyle name="Normal 6 4 4 3 2 2" xfId="48678" xr:uid="{00000000-0005-0000-0000-00005FB70000}"/>
    <cellStyle name="Normal 6 4 4 3 2 2 2" xfId="48679" xr:uid="{00000000-0005-0000-0000-000060B70000}"/>
    <cellStyle name="Normal 6 4 4 3 2 2 3" xfId="48680" xr:uid="{00000000-0005-0000-0000-000061B70000}"/>
    <cellStyle name="Normal 6 4 4 3 2 2_OATT calc" xfId="48681" xr:uid="{00000000-0005-0000-0000-000062B70000}"/>
    <cellStyle name="Normal 6 4 4 3 2 3" xfId="48682" xr:uid="{00000000-0005-0000-0000-000063B70000}"/>
    <cellStyle name="Normal 6 4 4 3 2 4" xfId="48683" xr:uid="{00000000-0005-0000-0000-000064B70000}"/>
    <cellStyle name="Normal 6 4 4 3 2 5" xfId="48684" xr:uid="{00000000-0005-0000-0000-000065B70000}"/>
    <cellStyle name="Normal 6 4 4 3 2_OATT calc" xfId="48685" xr:uid="{00000000-0005-0000-0000-000066B70000}"/>
    <cellStyle name="Normal 6 4 4 3 3" xfId="48686" xr:uid="{00000000-0005-0000-0000-000067B70000}"/>
    <cellStyle name="Normal 6 4 4 3 3 2" xfId="48687" xr:uid="{00000000-0005-0000-0000-000068B70000}"/>
    <cellStyle name="Normal 6 4 4 3 3 2 2" xfId="48688" xr:uid="{00000000-0005-0000-0000-000069B70000}"/>
    <cellStyle name="Normal 6 4 4 3 3 2 3" xfId="48689" xr:uid="{00000000-0005-0000-0000-00006AB70000}"/>
    <cellStyle name="Normal 6 4 4 3 3 2_OATT calc" xfId="48690" xr:uid="{00000000-0005-0000-0000-00006BB70000}"/>
    <cellStyle name="Normal 6 4 4 3 3 3" xfId="48691" xr:uid="{00000000-0005-0000-0000-00006CB70000}"/>
    <cellStyle name="Normal 6 4 4 3 3 4" xfId="48692" xr:uid="{00000000-0005-0000-0000-00006DB70000}"/>
    <cellStyle name="Normal 6 4 4 3 3_OATT calc" xfId="48693" xr:uid="{00000000-0005-0000-0000-00006EB70000}"/>
    <cellStyle name="Normal 6 4 4 3 4" xfId="48694" xr:uid="{00000000-0005-0000-0000-00006FB70000}"/>
    <cellStyle name="Normal 6 4 4 3 4 2" xfId="48695" xr:uid="{00000000-0005-0000-0000-000070B70000}"/>
    <cellStyle name="Normal 6 4 4 3 4 3" xfId="48696" xr:uid="{00000000-0005-0000-0000-000071B70000}"/>
    <cellStyle name="Normal 6 4 4 3 4_OATT calc" xfId="48697" xr:uid="{00000000-0005-0000-0000-000072B70000}"/>
    <cellStyle name="Normal 6 4 4 3 5" xfId="48698" xr:uid="{00000000-0005-0000-0000-000073B70000}"/>
    <cellStyle name="Normal 6 4 4 3 6" xfId="48699" xr:uid="{00000000-0005-0000-0000-000074B70000}"/>
    <cellStyle name="Normal 6 4 4 3 7" xfId="48700" xr:uid="{00000000-0005-0000-0000-000075B70000}"/>
    <cellStyle name="Normal 6 4 4 3 8" xfId="48701" xr:uid="{00000000-0005-0000-0000-000076B70000}"/>
    <cellStyle name="Normal 6 4 4 3 9" xfId="48702" xr:uid="{00000000-0005-0000-0000-000077B70000}"/>
    <cellStyle name="Normal 6 4 4 3_OATT calc" xfId="48703" xr:uid="{00000000-0005-0000-0000-000078B70000}"/>
    <cellStyle name="Normal 6 4 4 4" xfId="5472" xr:uid="{00000000-0005-0000-0000-000079B70000}"/>
    <cellStyle name="Normal 6 4 4 4 2" xfId="48704" xr:uid="{00000000-0005-0000-0000-00007AB70000}"/>
    <cellStyle name="Normal 6 4 4 4 2 2" xfId="48705" xr:uid="{00000000-0005-0000-0000-00007BB70000}"/>
    <cellStyle name="Normal 6 4 4 4 2 3" xfId="48706" xr:uid="{00000000-0005-0000-0000-00007CB70000}"/>
    <cellStyle name="Normal 6 4 4 4 2_OATT calc" xfId="48707" xr:uid="{00000000-0005-0000-0000-00007DB70000}"/>
    <cellStyle name="Normal 6 4 4 4 3" xfId="48708" xr:uid="{00000000-0005-0000-0000-00007EB70000}"/>
    <cellStyle name="Normal 6 4 4 4 4" xfId="48709" xr:uid="{00000000-0005-0000-0000-00007FB70000}"/>
    <cellStyle name="Normal 6 4 4 4 5" xfId="48710" xr:uid="{00000000-0005-0000-0000-000080B70000}"/>
    <cellStyle name="Normal 6 4 4 4_OATT calc" xfId="48711" xr:uid="{00000000-0005-0000-0000-000081B70000}"/>
    <cellStyle name="Normal 6 4 4 5" xfId="48712" xr:uid="{00000000-0005-0000-0000-000082B70000}"/>
    <cellStyle name="Normal 6 4 4 5 2" xfId="48713" xr:uid="{00000000-0005-0000-0000-000083B70000}"/>
    <cellStyle name="Normal 6 4 4 5 2 2" xfId="48714" xr:uid="{00000000-0005-0000-0000-000084B70000}"/>
    <cellStyle name="Normal 6 4 4 5 2 3" xfId="48715" xr:uid="{00000000-0005-0000-0000-000085B70000}"/>
    <cellStyle name="Normal 6 4 4 5 2_OATT calc" xfId="48716" xr:uid="{00000000-0005-0000-0000-000086B70000}"/>
    <cellStyle name="Normal 6 4 4 5 3" xfId="48717" xr:uid="{00000000-0005-0000-0000-000087B70000}"/>
    <cellStyle name="Normal 6 4 4 5 4" xfId="48718" xr:uid="{00000000-0005-0000-0000-000088B70000}"/>
    <cellStyle name="Normal 6 4 4 5_OATT calc" xfId="48719" xr:uid="{00000000-0005-0000-0000-000089B70000}"/>
    <cellStyle name="Normal 6 4 4 6" xfId="48720" xr:uid="{00000000-0005-0000-0000-00008AB70000}"/>
    <cellStyle name="Normal 6 4 4 6 2" xfId="48721" xr:uid="{00000000-0005-0000-0000-00008BB70000}"/>
    <cellStyle name="Normal 6 4 4 6 3" xfId="48722" xr:uid="{00000000-0005-0000-0000-00008CB70000}"/>
    <cellStyle name="Normal 6 4 4 6_OATT calc" xfId="48723" xr:uid="{00000000-0005-0000-0000-00008DB70000}"/>
    <cellStyle name="Normal 6 4 4 7" xfId="48724" xr:uid="{00000000-0005-0000-0000-00008EB70000}"/>
    <cellStyle name="Normal 6 4 4 8" xfId="48725" xr:uid="{00000000-0005-0000-0000-00008FB70000}"/>
    <cellStyle name="Normal 6 4 4 9" xfId="48726" xr:uid="{00000000-0005-0000-0000-000090B70000}"/>
    <cellStyle name="Normal 6 4 4_OATT calc" xfId="48727" xr:uid="{00000000-0005-0000-0000-000091B70000}"/>
    <cellStyle name="Normal 6 4 5" xfId="3619" xr:uid="{00000000-0005-0000-0000-000092B70000}"/>
    <cellStyle name="Normal 6 4 5 10" xfId="48728" xr:uid="{00000000-0005-0000-0000-000093B70000}"/>
    <cellStyle name="Normal 6 4 5 11" xfId="48729" xr:uid="{00000000-0005-0000-0000-000094B70000}"/>
    <cellStyle name="Normal 6 4 5 2" xfId="4720" xr:uid="{00000000-0005-0000-0000-000095B70000}"/>
    <cellStyle name="Normal 6 4 5 2 10" xfId="48730" xr:uid="{00000000-0005-0000-0000-000096B70000}"/>
    <cellStyle name="Normal 6 4 5 2 11" xfId="48731" xr:uid="{00000000-0005-0000-0000-000097B70000}"/>
    <cellStyle name="Normal 6 4 5 2 2" xfId="48732" xr:uid="{00000000-0005-0000-0000-000098B70000}"/>
    <cellStyle name="Normal 6 4 5 2 2 2" xfId="48733" xr:uid="{00000000-0005-0000-0000-000099B70000}"/>
    <cellStyle name="Normal 6 4 5 2 2 2 2" xfId="48734" xr:uid="{00000000-0005-0000-0000-00009AB70000}"/>
    <cellStyle name="Normal 6 4 5 2 2 2 3" xfId="48735" xr:uid="{00000000-0005-0000-0000-00009BB70000}"/>
    <cellStyle name="Normal 6 4 5 2 2 2_OATT calc" xfId="48736" xr:uid="{00000000-0005-0000-0000-00009CB70000}"/>
    <cellStyle name="Normal 6 4 5 2 2 3" xfId="48737" xr:uid="{00000000-0005-0000-0000-00009DB70000}"/>
    <cellStyle name="Normal 6 4 5 2 2 4" xfId="48738" xr:uid="{00000000-0005-0000-0000-00009EB70000}"/>
    <cellStyle name="Normal 6 4 5 2 2 5" xfId="48739" xr:uid="{00000000-0005-0000-0000-00009FB70000}"/>
    <cellStyle name="Normal 6 4 5 2 2_OATT calc" xfId="48740" xr:uid="{00000000-0005-0000-0000-0000A0B70000}"/>
    <cellStyle name="Normal 6 4 5 2 3" xfId="48741" xr:uid="{00000000-0005-0000-0000-0000A1B70000}"/>
    <cellStyle name="Normal 6 4 5 2 3 2" xfId="48742" xr:uid="{00000000-0005-0000-0000-0000A2B70000}"/>
    <cellStyle name="Normal 6 4 5 2 3 2 2" xfId="48743" xr:uid="{00000000-0005-0000-0000-0000A3B70000}"/>
    <cellStyle name="Normal 6 4 5 2 3 2 3" xfId="48744" xr:uid="{00000000-0005-0000-0000-0000A4B70000}"/>
    <cellStyle name="Normal 6 4 5 2 3 2_OATT calc" xfId="48745" xr:uid="{00000000-0005-0000-0000-0000A5B70000}"/>
    <cellStyle name="Normal 6 4 5 2 3 3" xfId="48746" xr:uid="{00000000-0005-0000-0000-0000A6B70000}"/>
    <cellStyle name="Normal 6 4 5 2 3 4" xfId="48747" xr:uid="{00000000-0005-0000-0000-0000A7B70000}"/>
    <cellStyle name="Normal 6 4 5 2 3_OATT calc" xfId="48748" xr:uid="{00000000-0005-0000-0000-0000A8B70000}"/>
    <cellStyle name="Normal 6 4 5 2 4" xfId="48749" xr:uid="{00000000-0005-0000-0000-0000A9B70000}"/>
    <cellStyle name="Normal 6 4 5 2 4 2" xfId="48750" xr:uid="{00000000-0005-0000-0000-0000AAB70000}"/>
    <cellStyle name="Normal 6 4 5 2 4 3" xfId="48751" xr:uid="{00000000-0005-0000-0000-0000ABB70000}"/>
    <cellStyle name="Normal 6 4 5 2 4_OATT calc" xfId="48752" xr:uid="{00000000-0005-0000-0000-0000ACB70000}"/>
    <cellStyle name="Normal 6 4 5 2 5" xfId="48753" xr:uid="{00000000-0005-0000-0000-0000ADB70000}"/>
    <cellStyle name="Normal 6 4 5 2 6" xfId="48754" xr:uid="{00000000-0005-0000-0000-0000AEB70000}"/>
    <cellStyle name="Normal 6 4 5 2 7" xfId="48755" xr:uid="{00000000-0005-0000-0000-0000AFB70000}"/>
    <cellStyle name="Normal 6 4 5 2 8" xfId="48756" xr:uid="{00000000-0005-0000-0000-0000B0B70000}"/>
    <cellStyle name="Normal 6 4 5 2 9" xfId="48757" xr:uid="{00000000-0005-0000-0000-0000B1B70000}"/>
    <cellStyle name="Normal 6 4 5 2_OATT calc" xfId="48758" xr:uid="{00000000-0005-0000-0000-0000B2B70000}"/>
    <cellStyle name="Normal 6 4 5 3" xfId="5681" xr:uid="{00000000-0005-0000-0000-0000B3B70000}"/>
    <cellStyle name="Normal 6 4 5 3 2" xfId="48759" xr:uid="{00000000-0005-0000-0000-0000B4B70000}"/>
    <cellStyle name="Normal 6 4 5 3 2 2" xfId="48760" xr:uid="{00000000-0005-0000-0000-0000B5B70000}"/>
    <cellStyle name="Normal 6 4 5 3 2 3" xfId="48761" xr:uid="{00000000-0005-0000-0000-0000B6B70000}"/>
    <cellStyle name="Normal 6 4 5 3 2_OATT calc" xfId="48762" xr:uid="{00000000-0005-0000-0000-0000B7B70000}"/>
    <cellStyle name="Normal 6 4 5 3 3" xfId="48763" xr:uid="{00000000-0005-0000-0000-0000B8B70000}"/>
    <cellStyle name="Normal 6 4 5 3 4" xfId="48764" xr:uid="{00000000-0005-0000-0000-0000B9B70000}"/>
    <cellStyle name="Normal 6 4 5 3 5" xfId="48765" xr:uid="{00000000-0005-0000-0000-0000BAB70000}"/>
    <cellStyle name="Normal 6 4 5 3_OATT calc" xfId="48766" xr:uid="{00000000-0005-0000-0000-0000BBB70000}"/>
    <cellStyle name="Normal 6 4 5 4" xfId="48767" xr:uid="{00000000-0005-0000-0000-0000BCB70000}"/>
    <cellStyle name="Normal 6 4 5 4 2" xfId="48768" xr:uid="{00000000-0005-0000-0000-0000BDB70000}"/>
    <cellStyle name="Normal 6 4 5 4 2 2" xfId="48769" xr:uid="{00000000-0005-0000-0000-0000BEB70000}"/>
    <cellStyle name="Normal 6 4 5 4 2 3" xfId="48770" xr:uid="{00000000-0005-0000-0000-0000BFB70000}"/>
    <cellStyle name="Normal 6 4 5 4 2_OATT calc" xfId="48771" xr:uid="{00000000-0005-0000-0000-0000C0B70000}"/>
    <cellStyle name="Normal 6 4 5 4 3" xfId="48772" xr:uid="{00000000-0005-0000-0000-0000C1B70000}"/>
    <cellStyle name="Normal 6 4 5 4 4" xfId="48773" xr:uid="{00000000-0005-0000-0000-0000C2B70000}"/>
    <cellStyle name="Normal 6 4 5 4_OATT calc" xfId="48774" xr:uid="{00000000-0005-0000-0000-0000C3B70000}"/>
    <cellStyle name="Normal 6 4 5 5" xfId="48775" xr:uid="{00000000-0005-0000-0000-0000C4B70000}"/>
    <cellStyle name="Normal 6 4 5 5 2" xfId="48776" xr:uid="{00000000-0005-0000-0000-0000C5B70000}"/>
    <cellStyle name="Normal 6 4 5 5 3" xfId="48777" xr:uid="{00000000-0005-0000-0000-0000C6B70000}"/>
    <cellStyle name="Normal 6 4 5 5_OATT calc" xfId="48778" xr:uid="{00000000-0005-0000-0000-0000C7B70000}"/>
    <cellStyle name="Normal 6 4 5 6" xfId="48779" xr:uid="{00000000-0005-0000-0000-0000C8B70000}"/>
    <cellStyle name="Normal 6 4 5 7" xfId="48780" xr:uid="{00000000-0005-0000-0000-0000C9B70000}"/>
    <cellStyle name="Normal 6 4 5 8" xfId="48781" xr:uid="{00000000-0005-0000-0000-0000CAB70000}"/>
    <cellStyle name="Normal 6 4 5 9" xfId="48782" xr:uid="{00000000-0005-0000-0000-0000CBB70000}"/>
    <cellStyle name="Normal 6 4 5_OATT calc" xfId="48783" xr:uid="{00000000-0005-0000-0000-0000CCB70000}"/>
    <cellStyle name="Normal 6 4 6" xfId="4302" xr:uid="{00000000-0005-0000-0000-0000CDB70000}"/>
    <cellStyle name="Normal 6 4 6 10" xfId="48784" xr:uid="{00000000-0005-0000-0000-0000CEB70000}"/>
    <cellStyle name="Normal 6 4 6 11" xfId="48785" xr:uid="{00000000-0005-0000-0000-0000CFB70000}"/>
    <cellStyle name="Normal 6 4 6 2" xfId="48786" xr:uid="{00000000-0005-0000-0000-0000D0B70000}"/>
    <cellStyle name="Normal 6 4 6 2 2" xfId="48787" xr:uid="{00000000-0005-0000-0000-0000D1B70000}"/>
    <cellStyle name="Normal 6 4 6 2 2 2" xfId="48788" xr:uid="{00000000-0005-0000-0000-0000D2B70000}"/>
    <cellStyle name="Normal 6 4 6 2 2 3" xfId="48789" xr:uid="{00000000-0005-0000-0000-0000D3B70000}"/>
    <cellStyle name="Normal 6 4 6 2 2_OATT calc" xfId="48790" xr:uid="{00000000-0005-0000-0000-0000D4B70000}"/>
    <cellStyle name="Normal 6 4 6 2 3" xfId="48791" xr:uid="{00000000-0005-0000-0000-0000D5B70000}"/>
    <cellStyle name="Normal 6 4 6 2 4" xfId="48792" xr:uid="{00000000-0005-0000-0000-0000D6B70000}"/>
    <cellStyle name="Normal 6 4 6 2 5" xfId="48793" xr:uid="{00000000-0005-0000-0000-0000D7B70000}"/>
    <cellStyle name="Normal 6 4 6 2_OATT calc" xfId="48794" xr:uid="{00000000-0005-0000-0000-0000D8B70000}"/>
    <cellStyle name="Normal 6 4 6 3" xfId="48795" xr:uid="{00000000-0005-0000-0000-0000D9B70000}"/>
    <cellStyle name="Normal 6 4 6 3 2" xfId="48796" xr:uid="{00000000-0005-0000-0000-0000DAB70000}"/>
    <cellStyle name="Normal 6 4 6 3 2 2" xfId="48797" xr:uid="{00000000-0005-0000-0000-0000DBB70000}"/>
    <cellStyle name="Normal 6 4 6 3 2 3" xfId="48798" xr:uid="{00000000-0005-0000-0000-0000DCB70000}"/>
    <cellStyle name="Normal 6 4 6 3 2_OATT calc" xfId="48799" xr:uid="{00000000-0005-0000-0000-0000DDB70000}"/>
    <cellStyle name="Normal 6 4 6 3 3" xfId="48800" xr:uid="{00000000-0005-0000-0000-0000DEB70000}"/>
    <cellStyle name="Normal 6 4 6 3 4" xfId="48801" xr:uid="{00000000-0005-0000-0000-0000DFB70000}"/>
    <cellStyle name="Normal 6 4 6 3_OATT calc" xfId="48802" xr:uid="{00000000-0005-0000-0000-0000E0B70000}"/>
    <cellStyle name="Normal 6 4 6 4" xfId="48803" xr:uid="{00000000-0005-0000-0000-0000E1B70000}"/>
    <cellStyle name="Normal 6 4 6 4 2" xfId="48804" xr:uid="{00000000-0005-0000-0000-0000E2B70000}"/>
    <cellStyle name="Normal 6 4 6 4 3" xfId="48805" xr:uid="{00000000-0005-0000-0000-0000E3B70000}"/>
    <cellStyle name="Normal 6 4 6 4_OATT calc" xfId="48806" xr:uid="{00000000-0005-0000-0000-0000E4B70000}"/>
    <cellStyle name="Normal 6 4 6 5" xfId="48807" xr:uid="{00000000-0005-0000-0000-0000E5B70000}"/>
    <cellStyle name="Normal 6 4 6 6" xfId="48808" xr:uid="{00000000-0005-0000-0000-0000E6B70000}"/>
    <cellStyle name="Normal 6 4 6 7" xfId="48809" xr:uid="{00000000-0005-0000-0000-0000E7B70000}"/>
    <cellStyle name="Normal 6 4 6 8" xfId="48810" xr:uid="{00000000-0005-0000-0000-0000E8B70000}"/>
    <cellStyle name="Normal 6 4 6 9" xfId="48811" xr:uid="{00000000-0005-0000-0000-0000E9B70000}"/>
    <cellStyle name="Normal 6 4 6_OATT calc" xfId="48812" xr:uid="{00000000-0005-0000-0000-0000EAB70000}"/>
    <cellStyle name="Normal 6 4 7" xfId="5202" xr:uid="{00000000-0005-0000-0000-0000EBB70000}"/>
    <cellStyle name="Normal 6 4 7 2" xfId="48813" xr:uid="{00000000-0005-0000-0000-0000ECB70000}"/>
    <cellStyle name="Normal 6 4 7 2 2" xfId="48814" xr:uid="{00000000-0005-0000-0000-0000EDB70000}"/>
    <cellStyle name="Normal 6 4 7 2 3" xfId="48815" xr:uid="{00000000-0005-0000-0000-0000EEB70000}"/>
    <cellStyle name="Normal 6 4 7 2_OATT calc" xfId="48816" xr:uid="{00000000-0005-0000-0000-0000EFB70000}"/>
    <cellStyle name="Normal 6 4 7 3" xfId="48817" xr:uid="{00000000-0005-0000-0000-0000F0B70000}"/>
    <cellStyle name="Normal 6 4 7 4" xfId="48818" xr:uid="{00000000-0005-0000-0000-0000F1B70000}"/>
    <cellStyle name="Normal 6 4 7 5" xfId="48819" xr:uid="{00000000-0005-0000-0000-0000F2B70000}"/>
    <cellStyle name="Normal 6 4 7_OATT calc" xfId="48820" xr:uid="{00000000-0005-0000-0000-0000F3B70000}"/>
    <cellStyle name="Normal 6 4 8" xfId="48821" xr:uid="{00000000-0005-0000-0000-0000F4B70000}"/>
    <cellStyle name="Normal 6 4 8 2" xfId="48822" xr:uid="{00000000-0005-0000-0000-0000F5B70000}"/>
    <cellStyle name="Normal 6 4 8 2 2" xfId="48823" xr:uid="{00000000-0005-0000-0000-0000F6B70000}"/>
    <cellStyle name="Normal 6 4 8 2 3" xfId="48824" xr:uid="{00000000-0005-0000-0000-0000F7B70000}"/>
    <cellStyle name="Normal 6 4 8 2_OATT calc" xfId="48825" xr:uid="{00000000-0005-0000-0000-0000F8B70000}"/>
    <cellStyle name="Normal 6 4 8 3" xfId="48826" xr:uid="{00000000-0005-0000-0000-0000F9B70000}"/>
    <cellStyle name="Normal 6 4 8 4" xfId="48827" xr:uid="{00000000-0005-0000-0000-0000FAB70000}"/>
    <cellStyle name="Normal 6 4 8_OATT calc" xfId="48828" xr:uid="{00000000-0005-0000-0000-0000FBB70000}"/>
    <cellStyle name="Normal 6 4 9" xfId="48829" xr:uid="{00000000-0005-0000-0000-0000FCB70000}"/>
    <cellStyle name="Normal 6 4 9 2" xfId="48830" xr:uid="{00000000-0005-0000-0000-0000FDB70000}"/>
    <cellStyle name="Normal 6 4 9 3" xfId="48831" xr:uid="{00000000-0005-0000-0000-0000FEB70000}"/>
    <cellStyle name="Normal 6 4 9_OATT calc" xfId="48832" xr:uid="{00000000-0005-0000-0000-0000FFB70000}"/>
    <cellStyle name="Normal 6 4_OATT calc" xfId="48833" xr:uid="{00000000-0005-0000-0000-000000B80000}"/>
    <cellStyle name="Normal 6 5" xfId="1656" xr:uid="{00000000-0005-0000-0000-000001B80000}"/>
    <cellStyle name="Normal 6 5 10" xfId="48834" xr:uid="{00000000-0005-0000-0000-000002B80000}"/>
    <cellStyle name="Normal 6 5 11" xfId="48835" xr:uid="{00000000-0005-0000-0000-000003B80000}"/>
    <cellStyle name="Normal 6 5 12" xfId="48836" xr:uid="{00000000-0005-0000-0000-000004B80000}"/>
    <cellStyle name="Normal 6 5 13" xfId="48837" xr:uid="{00000000-0005-0000-0000-000005B80000}"/>
    <cellStyle name="Normal 6 5 14" xfId="48838" xr:uid="{00000000-0005-0000-0000-000006B80000}"/>
    <cellStyle name="Normal 6 5 2" xfId="3192" xr:uid="{00000000-0005-0000-0000-000007B80000}"/>
    <cellStyle name="Normal 6 5 2 10" xfId="48839" xr:uid="{00000000-0005-0000-0000-000008B80000}"/>
    <cellStyle name="Normal 6 5 2 11" xfId="48840" xr:uid="{00000000-0005-0000-0000-000009B80000}"/>
    <cellStyle name="Normal 6 5 2 12" xfId="48841" xr:uid="{00000000-0005-0000-0000-00000AB80000}"/>
    <cellStyle name="Normal 6 5 2 2" xfId="3781" xr:uid="{00000000-0005-0000-0000-00000BB80000}"/>
    <cellStyle name="Normal 6 5 2 2 10" xfId="48842" xr:uid="{00000000-0005-0000-0000-00000CB80000}"/>
    <cellStyle name="Normal 6 5 2 2 11" xfId="48843" xr:uid="{00000000-0005-0000-0000-00000DB80000}"/>
    <cellStyle name="Normal 6 5 2 2 2" xfId="4882" xr:uid="{00000000-0005-0000-0000-00000EB80000}"/>
    <cellStyle name="Normal 6 5 2 2 2 10" xfId="48844" xr:uid="{00000000-0005-0000-0000-00000FB80000}"/>
    <cellStyle name="Normal 6 5 2 2 2 11" xfId="48845" xr:uid="{00000000-0005-0000-0000-000010B80000}"/>
    <cellStyle name="Normal 6 5 2 2 2 2" xfId="48846" xr:uid="{00000000-0005-0000-0000-000011B80000}"/>
    <cellStyle name="Normal 6 5 2 2 2 2 2" xfId="48847" xr:uid="{00000000-0005-0000-0000-000012B80000}"/>
    <cellStyle name="Normal 6 5 2 2 2 2 2 2" xfId="48848" xr:uid="{00000000-0005-0000-0000-000013B80000}"/>
    <cellStyle name="Normal 6 5 2 2 2 2 2 3" xfId="48849" xr:uid="{00000000-0005-0000-0000-000014B80000}"/>
    <cellStyle name="Normal 6 5 2 2 2 2 2_OATT calc" xfId="48850" xr:uid="{00000000-0005-0000-0000-000015B80000}"/>
    <cellStyle name="Normal 6 5 2 2 2 2 3" xfId="48851" xr:uid="{00000000-0005-0000-0000-000016B80000}"/>
    <cellStyle name="Normal 6 5 2 2 2 2 4" xfId="48852" xr:uid="{00000000-0005-0000-0000-000017B80000}"/>
    <cellStyle name="Normal 6 5 2 2 2 2 5" xfId="48853" xr:uid="{00000000-0005-0000-0000-000018B80000}"/>
    <cellStyle name="Normal 6 5 2 2 2 2_OATT calc" xfId="48854" xr:uid="{00000000-0005-0000-0000-000019B80000}"/>
    <cellStyle name="Normal 6 5 2 2 2 3" xfId="48855" xr:uid="{00000000-0005-0000-0000-00001AB80000}"/>
    <cellStyle name="Normal 6 5 2 2 2 3 2" xfId="48856" xr:uid="{00000000-0005-0000-0000-00001BB80000}"/>
    <cellStyle name="Normal 6 5 2 2 2 3 2 2" xfId="48857" xr:uid="{00000000-0005-0000-0000-00001CB80000}"/>
    <cellStyle name="Normal 6 5 2 2 2 3 2 3" xfId="48858" xr:uid="{00000000-0005-0000-0000-00001DB80000}"/>
    <cellStyle name="Normal 6 5 2 2 2 3 2_OATT calc" xfId="48859" xr:uid="{00000000-0005-0000-0000-00001EB80000}"/>
    <cellStyle name="Normal 6 5 2 2 2 3 3" xfId="48860" xr:uid="{00000000-0005-0000-0000-00001FB80000}"/>
    <cellStyle name="Normal 6 5 2 2 2 3 4" xfId="48861" xr:uid="{00000000-0005-0000-0000-000020B80000}"/>
    <cellStyle name="Normal 6 5 2 2 2 3_OATT calc" xfId="48862" xr:uid="{00000000-0005-0000-0000-000021B80000}"/>
    <cellStyle name="Normal 6 5 2 2 2 4" xfId="48863" xr:uid="{00000000-0005-0000-0000-000022B80000}"/>
    <cellStyle name="Normal 6 5 2 2 2 4 2" xfId="48864" xr:uid="{00000000-0005-0000-0000-000023B80000}"/>
    <cellStyle name="Normal 6 5 2 2 2 4 3" xfId="48865" xr:uid="{00000000-0005-0000-0000-000024B80000}"/>
    <cellStyle name="Normal 6 5 2 2 2 4_OATT calc" xfId="48866" xr:uid="{00000000-0005-0000-0000-000025B80000}"/>
    <cellStyle name="Normal 6 5 2 2 2 5" xfId="48867" xr:uid="{00000000-0005-0000-0000-000026B80000}"/>
    <cellStyle name="Normal 6 5 2 2 2 6" xfId="48868" xr:uid="{00000000-0005-0000-0000-000027B80000}"/>
    <cellStyle name="Normal 6 5 2 2 2 7" xfId="48869" xr:uid="{00000000-0005-0000-0000-000028B80000}"/>
    <cellStyle name="Normal 6 5 2 2 2 8" xfId="48870" xr:uid="{00000000-0005-0000-0000-000029B80000}"/>
    <cellStyle name="Normal 6 5 2 2 2 9" xfId="48871" xr:uid="{00000000-0005-0000-0000-00002AB80000}"/>
    <cellStyle name="Normal 6 5 2 2 2_OATT calc" xfId="48872" xr:uid="{00000000-0005-0000-0000-00002BB80000}"/>
    <cellStyle name="Normal 6 5 2 2 3" xfId="5841" xr:uid="{00000000-0005-0000-0000-00002CB80000}"/>
    <cellStyle name="Normal 6 5 2 2 3 2" xfId="48873" xr:uid="{00000000-0005-0000-0000-00002DB80000}"/>
    <cellStyle name="Normal 6 5 2 2 3 2 2" xfId="48874" xr:uid="{00000000-0005-0000-0000-00002EB80000}"/>
    <cellStyle name="Normal 6 5 2 2 3 2 3" xfId="48875" xr:uid="{00000000-0005-0000-0000-00002FB80000}"/>
    <cellStyle name="Normal 6 5 2 2 3 2_OATT calc" xfId="48876" xr:uid="{00000000-0005-0000-0000-000030B80000}"/>
    <cellStyle name="Normal 6 5 2 2 3 3" xfId="48877" xr:uid="{00000000-0005-0000-0000-000031B80000}"/>
    <cellStyle name="Normal 6 5 2 2 3 4" xfId="48878" xr:uid="{00000000-0005-0000-0000-000032B80000}"/>
    <cellStyle name="Normal 6 5 2 2 3 5" xfId="48879" xr:uid="{00000000-0005-0000-0000-000033B80000}"/>
    <cellStyle name="Normal 6 5 2 2 3_OATT calc" xfId="48880" xr:uid="{00000000-0005-0000-0000-000034B80000}"/>
    <cellStyle name="Normal 6 5 2 2 4" xfId="48881" xr:uid="{00000000-0005-0000-0000-000035B80000}"/>
    <cellStyle name="Normal 6 5 2 2 4 2" xfId="48882" xr:uid="{00000000-0005-0000-0000-000036B80000}"/>
    <cellStyle name="Normal 6 5 2 2 4 2 2" xfId="48883" xr:uid="{00000000-0005-0000-0000-000037B80000}"/>
    <cellStyle name="Normal 6 5 2 2 4 2 3" xfId="48884" xr:uid="{00000000-0005-0000-0000-000038B80000}"/>
    <cellStyle name="Normal 6 5 2 2 4 2_OATT calc" xfId="48885" xr:uid="{00000000-0005-0000-0000-000039B80000}"/>
    <cellStyle name="Normal 6 5 2 2 4 3" xfId="48886" xr:uid="{00000000-0005-0000-0000-00003AB80000}"/>
    <cellStyle name="Normal 6 5 2 2 4 4" xfId="48887" xr:uid="{00000000-0005-0000-0000-00003BB80000}"/>
    <cellStyle name="Normal 6 5 2 2 4_OATT calc" xfId="48888" xr:uid="{00000000-0005-0000-0000-00003CB80000}"/>
    <cellStyle name="Normal 6 5 2 2 5" xfId="48889" xr:uid="{00000000-0005-0000-0000-00003DB80000}"/>
    <cellStyle name="Normal 6 5 2 2 5 2" xfId="48890" xr:uid="{00000000-0005-0000-0000-00003EB80000}"/>
    <cellStyle name="Normal 6 5 2 2 5 3" xfId="48891" xr:uid="{00000000-0005-0000-0000-00003FB80000}"/>
    <cellStyle name="Normal 6 5 2 2 5_OATT calc" xfId="48892" xr:uid="{00000000-0005-0000-0000-000040B80000}"/>
    <cellStyle name="Normal 6 5 2 2 6" xfId="48893" xr:uid="{00000000-0005-0000-0000-000041B80000}"/>
    <cellStyle name="Normal 6 5 2 2 7" xfId="48894" xr:uid="{00000000-0005-0000-0000-000042B80000}"/>
    <cellStyle name="Normal 6 5 2 2 8" xfId="48895" xr:uid="{00000000-0005-0000-0000-000043B80000}"/>
    <cellStyle name="Normal 6 5 2 2 9" xfId="48896" xr:uid="{00000000-0005-0000-0000-000044B80000}"/>
    <cellStyle name="Normal 6 5 2 2_OATT calc" xfId="48897" xr:uid="{00000000-0005-0000-0000-000045B80000}"/>
    <cellStyle name="Normal 6 5 2 3" xfId="4464" xr:uid="{00000000-0005-0000-0000-000046B80000}"/>
    <cellStyle name="Normal 6 5 2 3 10" xfId="48898" xr:uid="{00000000-0005-0000-0000-000047B80000}"/>
    <cellStyle name="Normal 6 5 2 3 11" xfId="48899" xr:uid="{00000000-0005-0000-0000-000048B80000}"/>
    <cellStyle name="Normal 6 5 2 3 2" xfId="48900" xr:uid="{00000000-0005-0000-0000-000049B80000}"/>
    <cellStyle name="Normal 6 5 2 3 2 2" xfId="48901" xr:uid="{00000000-0005-0000-0000-00004AB80000}"/>
    <cellStyle name="Normal 6 5 2 3 2 2 2" xfId="48902" xr:uid="{00000000-0005-0000-0000-00004BB80000}"/>
    <cellStyle name="Normal 6 5 2 3 2 2 3" xfId="48903" xr:uid="{00000000-0005-0000-0000-00004CB80000}"/>
    <cellStyle name="Normal 6 5 2 3 2 2_OATT calc" xfId="48904" xr:uid="{00000000-0005-0000-0000-00004DB80000}"/>
    <cellStyle name="Normal 6 5 2 3 2 3" xfId="48905" xr:uid="{00000000-0005-0000-0000-00004EB80000}"/>
    <cellStyle name="Normal 6 5 2 3 2 4" xfId="48906" xr:uid="{00000000-0005-0000-0000-00004FB80000}"/>
    <cellStyle name="Normal 6 5 2 3 2 5" xfId="48907" xr:uid="{00000000-0005-0000-0000-000050B80000}"/>
    <cellStyle name="Normal 6 5 2 3 2_OATT calc" xfId="48908" xr:uid="{00000000-0005-0000-0000-000051B80000}"/>
    <cellStyle name="Normal 6 5 2 3 3" xfId="48909" xr:uid="{00000000-0005-0000-0000-000052B80000}"/>
    <cellStyle name="Normal 6 5 2 3 3 2" xfId="48910" xr:uid="{00000000-0005-0000-0000-000053B80000}"/>
    <cellStyle name="Normal 6 5 2 3 3 2 2" xfId="48911" xr:uid="{00000000-0005-0000-0000-000054B80000}"/>
    <cellStyle name="Normal 6 5 2 3 3 2 3" xfId="48912" xr:uid="{00000000-0005-0000-0000-000055B80000}"/>
    <cellStyle name="Normal 6 5 2 3 3 2_OATT calc" xfId="48913" xr:uid="{00000000-0005-0000-0000-000056B80000}"/>
    <cellStyle name="Normal 6 5 2 3 3 3" xfId="48914" xr:uid="{00000000-0005-0000-0000-000057B80000}"/>
    <cellStyle name="Normal 6 5 2 3 3 4" xfId="48915" xr:uid="{00000000-0005-0000-0000-000058B80000}"/>
    <cellStyle name="Normal 6 5 2 3 3_OATT calc" xfId="48916" xr:uid="{00000000-0005-0000-0000-000059B80000}"/>
    <cellStyle name="Normal 6 5 2 3 4" xfId="48917" xr:uid="{00000000-0005-0000-0000-00005AB80000}"/>
    <cellStyle name="Normal 6 5 2 3 4 2" xfId="48918" xr:uid="{00000000-0005-0000-0000-00005BB80000}"/>
    <cellStyle name="Normal 6 5 2 3 4 3" xfId="48919" xr:uid="{00000000-0005-0000-0000-00005CB80000}"/>
    <cellStyle name="Normal 6 5 2 3 4_OATT calc" xfId="48920" xr:uid="{00000000-0005-0000-0000-00005DB80000}"/>
    <cellStyle name="Normal 6 5 2 3 5" xfId="48921" xr:uid="{00000000-0005-0000-0000-00005EB80000}"/>
    <cellStyle name="Normal 6 5 2 3 6" xfId="48922" xr:uid="{00000000-0005-0000-0000-00005FB80000}"/>
    <cellStyle name="Normal 6 5 2 3 7" xfId="48923" xr:uid="{00000000-0005-0000-0000-000060B80000}"/>
    <cellStyle name="Normal 6 5 2 3 8" xfId="48924" xr:uid="{00000000-0005-0000-0000-000061B80000}"/>
    <cellStyle name="Normal 6 5 2 3 9" xfId="48925" xr:uid="{00000000-0005-0000-0000-000062B80000}"/>
    <cellStyle name="Normal 6 5 2 3_OATT calc" xfId="48926" xr:uid="{00000000-0005-0000-0000-000063B80000}"/>
    <cellStyle name="Normal 6 5 2 4" xfId="5364" xr:uid="{00000000-0005-0000-0000-000064B80000}"/>
    <cellStyle name="Normal 6 5 2 4 2" xfId="48927" xr:uid="{00000000-0005-0000-0000-000065B80000}"/>
    <cellStyle name="Normal 6 5 2 4 2 2" xfId="48928" xr:uid="{00000000-0005-0000-0000-000066B80000}"/>
    <cellStyle name="Normal 6 5 2 4 2 3" xfId="48929" xr:uid="{00000000-0005-0000-0000-000067B80000}"/>
    <cellStyle name="Normal 6 5 2 4 2_OATT calc" xfId="48930" xr:uid="{00000000-0005-0000-0000-000068B80000}"/>
    <cellStyle name="Normal 6 5 2 4 3" xfId="48931" xr:uid="{00000000-0005-0000-0000-000069B80000}"/>
    <cellStyle name="Normal 6 5 2 4 4" xfId="48932" xr:uid="{00000000-0005-0000-0000-00006AB80000}"/>
    <cellStyle name="Normal 6 5 2 4 5" xfId="48933" xr:uid="{00000000-0005-0000-0000-00006BB80000}"/>
    <cellStyle name="Normal 6 5 2 4_OATT calc" xfId="48934" xr:uid="{00000000-0005-0000-0000-00006CB80000}"/>
    <cellStyle name="Normal 6 5 2 5" xfId="48935" xr:uid="{00000000-0005-0000-0000-00006DB80000}"/>
    <cellStyle name="Normal 6 5 2 5 2" xfId="48936" xr:uid="{00000000-0005-0000-0000-00006EB80000}"/>
    <cellStyle name="Normal 6 5 2 5 2 2" xfId="48937" xr:uid="{00000000-0005-0000-0000-00006FB80000}"/>
    <cellStyle name="Normal 6 5 2 5 2 3" xfId="48938" xr:uid="{00000000-0005-0000-0000-000070B80000}"/>
    <cellStyle name="Normal 6 5 2 5 2_OATT calc" xfId="48939" xr:uid="{00000000-0005-0000-0000-000071B80000}"/>
    <cellStyle name="Normal 6 5 2 5 3" xfId="48940" xr:uid="{00000000-0005-0000-0000-000072B80000}"/>
    <cellStyle name="Normal 6 5 2 5 4" xfId="48941" xr:uid="{00000000-0005-0000-0000-000073B80000}"/>
    <cellStyle name="Normal 6 5 2 5_OATT calc" xfId="48942" xr:uid="{00000000-0005-0000-0000-000074B80000}"/>
    <cellStyle name="Normal 6 5 2 6" xfId="48943" xr:uid="{00000000-0005-0000-0000-000075B80000}"/>
    <cellStyle name="Normal 6 5 2 6 2" xfId="48944" xr:uid="{00000000-0005-0000-0000-000076B80000}"/>
    <cellStyle name="Normal 6 5 2 6 3" xfId="48945" xr:uid="{00000000-0005-0000-0000-000077B80000}"/>
    <cellStyle name="Normal 6 5 2 6_OATT calc" xfId="48946" xr:uid="{00000000-0005-0000-0000-000078B80000}"/>
    <cellStyle name="Normal 6 5 2 7" xfId="48947" xr:uid="{00000000-0005-0000-0000-000079B80000}"/>
    <cellStyle name="Normal 6 5 2 8" xfId="48948" xr:uid="{00000000-0005-0000-0000-00007AB80000}"/>
    <cellStyle name="Normal 6 5 2 9" xfId="48949" xr:uid="{00000000-0005-0000-0000-00007BB80000}"/>
    <cellStyle name="Normal 6 5 2_OATT calc" xfId="48950" xr:uid="{00000000-0005-0000-0000-00007CB80000}"/>
    <cellStyle name="Normal 6 5 3" xfId="3326" xr:uid="{00000000-0005-0000-0000-00007DB80000}"/>
    <cellStyle name="Normal 6 5 3 10" xfId="48951" xr:uid="{00000000-0005-0000-0000-00007EB80000}"/>
    <cellStyle name="Normal 6 5 3 11" xfId="48952" xr:uid="{00000000-0005-0000-0000-00007FB80000}"/>
    <cellStyle name="Normal 6 5 3 12" xfId="48953" xr:uid="{00000000-0005-0000-0000-000080B80000}"/>
    <cellStyle name="Normal 6 5 3 2" xfId="3908" xr:uid="{00000000-0005-0000-0000-000081B80000}"/>
    <cellStyle name="Normal 6 5 3 2 10" xfId="48954" xr:uid="{00000000-0005-0000-0000-000082B80000}"/>
    <cellStyle name="Normal 6 5 3 2 11" xfId="48955" xr:uid="{00000000-0005-0000-0000-000083B80000}"/>
    <cellStyle name="Normal 6 5 3 2 2" xfId="5009" xr:uid="{00000000-0005-0000-0000-000084B80000}"/>
    <cellStyle name="Normal 6 5 3 2 2 10" xfId="48956" xr:uid="{00000000-0005-0000-0000-000085B80000}"/>
    <cellStyle name="Normal 6 5 3 2 2 11" xfId="48957" xr:uid="{00000000-0005-0000-0000-000086B80000}"/>
    <cellStyle name="Normal 6 5 3 2 2 2" xfId="48958" xr:uid="{00000000-0005-0000-0000-000087B80000}"/>
    <cellStyle name="Normal 6 5 3 2 2 2 2" xfId="48959" xr:uid="{00000000-0005-0000-0000-000088B80000}"/>
    <cellStyle name="Normal 6 5 3 2 2 2 2 2" xfId="48960" xr:uid="{00000000-0005-0000-0000-000089B80000}"/>
    <cellStyle name="Normal 6 5 3 2 2 2 2 3" xfId="48961" xr:uid="{00000000-0005-0000-0000-00008AB80000}"/>
    <cellStyle name="Normal 6 5 3 2 2 2 2_OATT calc" xfId="48962" xr:uid="{00000000-0005-0000-0000-00008BB80000}"/>
    <cellStyle name="Normal 6 5 3 2 2 2 3" xfId="48963" xr:uid="{00000000-0005-0000-0000-00008CB80000}"/>
    <cellStyle name="Normal 6 5 3 2 2 2 4" xfId="48964" xr:uid="{00000000-0005-0000-0000-00008DB80000}"/>
    <cellStyle name="Normal 6 5 3 2 2 2 5" xfId="48965" xr:uid="{00000000-0005-0000-0000-00008EB80000}"/>
    <cellStyle name="Normal 6 5 3 2 2 2_OATT calc" xfId="48966" xr:uid="{00000000-0005-0000-0000-00008FB80000}"/>
    <cellStyle name="Normal 6 5 3 2 2 3" xfId="48967" xr:uid="{00000000-0005-0000-0000-000090B80000}"/>
    <cellStyle name="Normal 6 5 3 2 2 3 2" xfId="48968" xr:uid="{00000000-0005-0000-0000-000091B80000}"/>
    <cellStyle name="Normal 6 5 3 2 2 3 2 2" xfId="48969" xr:uid="{00000000-0005-0000-0000-000092B80000}"/>
    <cellStyle name="Normal 6 5 3 2 2 3 2 3" xfId="48970" xr:uid="{00000000-0005-0000-0000-000093B80000}"/>
    <cellStyle name="Normal 6 5 3 2 2 3 2_OATT calc" xfId="48971" xr:uid="{00000000-0005-0000-0000-000094B80000}"/>
    <cellStyle name="Normal 6 5 3 2 2 3 3" xfId="48972" xr:uid="{00000000-0005-0000-0000-000095B80000}"/>
    <cellStyle name="Normal 6 5 3 2 2 3 4" xfId="48973" xr:uid="{00000000-0005-0000-0000-000096B80000}"/>
    <cellStyle name="Normal 6 5 3 2 2 3_OATT calc" xfId="48974" xr:uid="{00000000-0005-0000-0000-000097B80000}"/>
    <cellStyle name="Normal 6 5 3 2 2 4" xfId="48975" xr:uid="{00000000-0005-0000-0000-000098B80000}"/>
    <cellStyle name="Normal 6 5 3 2 2 4 2" xfId="48976" xr:uid="{00000000-0005-0000-0000-000099B80000}"/>
    <cellStyle name="Normal 6 5 3 2 2 4 3" xfId="48977" xr:uid="{00000000-0005-0000-0000-00009AB80000}"/>
    <cellStyle name="Normal 6 5 3 2 2 4_OATT calc" xfId="48978" xr:uid="{00000000-0005-0000-0000-00009BB80000}"/>
    <cellStyle name="Normal 6 5 3 2 2 5" xfId="48979" xr:uid="{00000000-0005-0000-0000-00009CB80000}"/>
    <cellStyle name="Normal 6 5 3 2 2 6" xfId="48980" xr:uid="{00000000-0005-0000-0000-00009DB80000}"/>
    <cellStyle name="Normal 6 5 3 2 2 7" xfId="48981" xr:uid="{00000000-0005-0000-0000-00009EB80000}"/>
    <cellStyle name="Normal 6 5 3 2 2 8" xfId="48982" xr:uid="{00000000-0005-0000-0000-00009FB80000}"/>
    <cellStyle name="Normal 6 5 3 2 2 9" xfId="48983" xr:uid="{00000000-0005-0000-0000-0000A0B80000}"/>
    <cellStyle name="Normal 6 5 3 2 2_OATT calc" xfId="48984" xr:uid="{00000000-0005-0000-0000-0000A1B80000}"/>
    <cellStyle name="Normal 6 5 3 2 3" xfId="5964" xr:uid="{00000000-0005-0000-0000-0000A2B80000}"/>
    <cellStyle name="Normal 6 5 3 2 3 2" xfId="48985" xr:uid="{00000000-0005-0000-0000-0000A3B80000}"/>
    <cellStyle name="Normal 6 5 3 2 3 2 2" xfId="48986" xr:uid="{00000000-0005-0000-0000-0000A4B80000}"/>
    <cellStyle name="Normal 6 5 3 2 3 2 3" xfId="48987" xr:uid="{00000000-0005-0000-0000-0000A5B80000}"/>
    <cellStyle name="Normal 6 5 3 2 3 2_OATT calc" xfId="48988" xr:uid="{00000000-0005-0000-0000-0000A6B80000}"/>
    <cellStyle name="Normal 6 5 3 2 3 3" xfId="48989" xr:uid="{00000000-0005-0000-0000-0000A7B80000}"/>
    <cellStyle name="Normal 6 5 3 2 3 4" xfId="48990" xr:uid="{00000000-0005-0000-0000-0000A8B80000}"/>
    <cellStyle name="Normal 6 5 3 2 3 5" xfId="48991" xr:uid="{00000000-0005-0000-0000-0000A9B80000}"/>
    <cellStyle name="Normal 6 5 3 2 3_OATT calc" xfId="48992" xr:uid="{00000000-0005-0000-0000-0000AAB80000}"/>
    <cellStyle name="Normal 6 5 3 2 4" xfId="48993" xr:uid="{00000000-0005-0000-0000-0000ABB80000}"/>
    <cellStyle name="Normal 6 5 3 2 4 2" xfId="48994" xr:uid="{00000000-0005-0000-0000-0000ACB80000}"/>
    <cellStyle name="Normal 6 5 3 2 4 2 2" xfId="48995" xr:uid="{00000000-0005-0000-0000-0000ADB80000}"/>
    <cellStyle name="Normal 6 5 3 2 4 2 3" xfId="48996" xr:uid="{00000000-0005-0000-0000-0000AEB80000}"/>
    <cellStyle name="Normal 6 5 3 2 4 2_OATT calc" xfId="48997" xr:uid="{00000000-0005-0000-0000-0000AFB80000}"/>
    <cellStyle name="Normal 6 5 3 2 4 3" xfId="48998" xr:uid="{00000000-0005-0000-0000-0000B0B80000}"/>
    <cellStyle name="Normal 6 5 3 2 4 4" xfId="48999" xr:uid="{00000000-0005-0000-0000-0000B1B80000}"/>
    <cellStyle name="Normal 6 5 3 2 4_OATT calc" xfId="49000" xr:uid="{00000000-0005-0000-0000-0000B2B80000}"/>
    <cellStyle name="Normal 6 5 3 2 5" xfId="49001" xr:uid="{00000000-0005-0000-0000-0000B3B80000}"/>
    <cellStyle name="Normal 6 5 3 2 5 2" xfId="49002" xr:uid="{00000000-0005-0000-0000-0000B4B80000}"/>
    <cellStyle name="Normal 6 5 3 2 5 3" xfId="49003" xr:uid="{00000000-0005-0000-0000-0000B5B80000}"/>
    <cellStyle name="Normal 6 5 3 2 5_OATT calc" xfId="49004" xr:uid="{00000000-0005-0000-0000-0000B6B80000}"/>
    <cellStyle name="Normal 6 5 3 2 6" xfId="49005" xr:uid="{00000000-0005-0000-0000-0000B7B80000}"/>
    <cellStyle name="Normal 6 5 3 2 7" xfId="49006" xr:uid="{00000000-0005-0000-0000-0000B8B80000}"/>
    <cellStyle name="Normal 6 5 3 2 8" xfId="49007" xr:uid="{00000000-0005-0000-0000-0000B9B80000}"/>
    <cellStyle name="Normal 6 5 3 2 9" xfId="49008" xr:uid="{00000000-0005-0000-0000-0000BAB80000}"/>
    <cellStyle name="Normal 6 5 3 2_OATT calc" xfId="49009" xr:uid="{00000000-0005-0000-0000-0000BBB80000}"/>
    <cellStyle name="Normal 6 5 3 3" xfId="4591" xr:uid="{00000000-0005-0000-0000-0000BCB80000}"/>
    <cellStyle name="Normal 6 5 3 3 10" xfId="49010" xr:uid="{00000000-0005-0000-0000-0000BDB80000}"/>
    <cellStyle name="Normal 6 5 3 3 11" xfId="49011" xr:uid="{00000000-0005-0000-0000-0000BEB80000}"/>
    <cellStyle name="Normal 6 5 3 3 2" xfId="49012" xr:uid="{00000000-0005-0000-0000-0000BFB80000}"/>
    <cellStyle name="Normal 6 5 3 3 2 2" xfId="49013" xr:uid="{00000000-0005-0000-0000-0000C0B80000}"/>
    <cellStyle name="Normal 6 5 3 3 2 2 2" xfId="49014" xr:uid="{00000000-0005-0000-0000-0000C1B80000}"/>
    <cellStyle name="Normal 6 5 3 3 2 2 3" xfId="49015" xr:uid="{00000000-0005-0000-0000-0000C2B80000}"/>
    <cellStyle name="Normal 6 5 3 3 2 2_OATT calc" xfId="49016" xr:uid="{00000000-0005-0000-0000-0000C3B80000}"/>
    <cellStyle name="Normal 6 5 3 3 2 3" xfId="49017" xr:uid="{00000000-0005-0000-0000-0000C4B80000}"/>
    <cellStyle name="Normal 6 5 3 3 2 4" xfId="49018" xr:uid="{00000000-0005-0000-0000-0000C5B80000}"/>
    <cellStyle name="Normal 6 5 3 3 2 5" xfId="49019" xr:uid="{00000000-0005-0000-0000-0000C6B80000}"/>
    <cellStyle name="Normal 6 5 3 3 2_OATT calc" xfId="49020" xr:uid="{00000000-0005-0000-0000-0000C7B80000}"/>
    <cellStyle name="Normal 6 5 3 3 3" xfId="49021" xr:uid="{00000000-0005-0000-0000-0000C8B80000}"/>
    <cellStyle name="Normal 6 5 3 3 3 2" xfId="49022" xr:uid="{00000000-0005-0000-0000-0000C9B80000}"/>
    <cellStyle name="Normal 6 5 3 3 3 2 2" xfId="49023" xr:uid="{00000000-0005-0000-0000-0000CAB80000}"/>
    <cellStyle name="Normal 6 5 3 3 3 2 3" xfId="49024" xr:uid="{00000000-0005-0000-0000-0000CBB80000}"/>
    <cellStyle name="Normal 6 5 3 3 3 2_OATT calc" xfId="49025" xr:uid="{00000000-0005-0000-0000-0000CCB80000}"/>
    <cellStyle name="Normal 6 5 3 3 3 3" xfId="49026" xr:uid="{00000000-0005-0000-0000-0000CDB80000}"/>
    <cellStyle name="Normal 6 5 3 3 3 4" xfId="49027" xr:uid="{00000000-0005-0000-0000-0000CEB80000}"/>
    <cellStyle name="Normal 6 5 3 3 3_OATT calc" xfId="49028" xr:uid="{00000000-0005-0000-0000-0000CFB80000}"/>
    <cellStyle name="Normal 6 5 3 3 4" xfId="49029" xr:uid="{00000000-0005-0000-0000-0000D0B80000}"/>
    <cellStyle name="Normal 6 5 3 3 4 2" xfId="49030" xr:uid="{00000000-0005-0000-0000-0000D1B80000}"/>
    <cellStyle name="Normal 6 5 3 3 4 3" xfId="49031" xr:uid="{00000000-0005-0000-0000-0000D2B80000}"/>
    <cellStyle name="Normal 6 5 3 3 4_OATT calc" xfId="49032" xr:uid="{00000000-0005-0000-0000-0000D3B80000}"/>
    <cellStyle name="Normal 6 5 3 3 5" xfId="49033" xr:uid="{00000000-0005-0000-0000-0000D4B80000}"/>
    <cellStyle name="Normal 6 5 3 3 6" xfId="49034" xr:uid="{00000000-0005-0000-0000-0000D5B80000}"/>
    <cellStyle name="Normal 6 5 3 3 7" xfId="49035" xr:uid="{00000000-0005-0000-0000-0000D6B80000}"/>
    <cellStyle name="Normal 6 5 3 3 8" xfId="49036" xr:uid="{00000000-0005-0000-0000-0000D7B80000}"/>
    <cellStyle name="Normal 6 5 3 3 9" xfId="49037" xr:uid="{00000000-0005-0000-0000-0000D8B80000}"/>
    <cellStyle name="Normal 6 5 3 3_OATT calc" xfId="49038" xr:uid="{00000000-0005-0000-0000-0000D9B80000}"/>
    <cellStyle name="Normal 6 5 3 4" xfId="5491" xr:uid="{00000000-0005-0000-0000-0000DAB80000}"/>
    <cellStyle name="Normal 6 5 3 4 2" xfId="49039" xr:uid="{00000000-0005-0000-0000-0000DBB80000}"/>
    <cellStyle name="Normal 6 5 3 4 2 2" xfId="49040" xr:uid="{00000000-0005-0000-0000-0000DCB80000}"/>
    <cellStyle name="Normal 6 5 3 4 2 3" xfId="49041" xr:uid="{00000000-0005-0000-0000-0000DDB80000}"/>
    <cellStyle name="Normal 6 5 3 4 2_OATT calc" xfId="49042" xr:uid="{00000000-0005-0000-0000-0000DEB80000}"/>
    <cellStyle name="Normal 6 5 3 4 3" xfId="49043" xr:uid="{00000000-0005-0000-0000-0000DFB80000}"/>
    <cellStyle name="Normal 6 5 3 4 4" xfId="49044" xr:uid="{00000000-0005-0000-0000-0000E0B80000}"/>
    <cellStyle name="Normal 6 5 3 4 5" xfId="49045" xr:uid="{00000000-0005-0000-0000-0000E1B80000}"/>
    <cellStyle name="Normal 6 5 3 4_OATT calc" xfId="49046" xr:uid="{00000000-0005-0000-0000-0000E2B80000}"/>
    <cellStyle name="Normal 6 5 3 5" xfId="49047" xr:uid="{00000000-0005-0000-0000-0000E3B80000}"/>
    <cellStyle name="Normal 6 5 3 5 2" xfId="49048" xr:uid="{00000000-0005-0000-0000-0000E4B80000}"/>
    <cellStyle name="Normal 6 5 3 5 2 2" xfId="49049" xr:uid="{00000000-0005-0000-0000-0000E5B80000}"/>
    <cellStyle name="Normal 6 5 3 5 2 3" xfId="49050" xr:uid="{00000000-0005-0000-0000-0000E6B80000}"/>
    <cellStyle name="Normal 6 5 3 5 2_OATT calc" xfId="49051" xr:uid="{00000000-0005-0000-0000-0000E7B80000}"/>
    <cellStyle name="Normal 6 5 3 5 3" xfId="49052" xr:uid="{00000000-0005-0000-0000-0000E8B80000}"/>
    <cellStyle name="Normal 6 5 3 5 4" xfId="49053" xr:uid="{00000000-0005-0000-0000-0000E9B80000}"/>
    <cellStyle name="Normal 6 5 3 5_OATT calc" xfId="49054" xr:uid="{00000000-0005-0000-0000-0000EAB80000}"/>
    <cellStyle name="Normal 6 5 3 6" xfId="49055" xr:uid="{00000000-0005-0000-0000-0000EBB80000}"/>
    <cellStyle name="Normal 6 5 3 6 2" xfId="49056" xr:uid="{00000000-0005-0000-0000-0000ECB80000}"/>
    <cellStyle name="Normal 6 5 3 6 3" xfId="49057" xr:uid="{00000000-0005-0000-0000-0000EDB80000}"/>
    <cellStyle name="Normal 6 5 3 6_OATT calc" xfId="49058" xr:uid="{00000000-0005-0000-0000-0000EEB80000}"/>
    <cellStyle name="Normal 6 5 3 7" xfId="49059" xr:uid="{00000000-0005-0000-0000-0000EFB80000}"/>
    <cellStyle name="Normal 6 5 3 8" xfId="49060" xr:uid="{00000000-0005-0000-0000-0000F0B80000}"/>
    <cellStyle name="Normal 6 5 3 9" xfId="49061" xr:uid="{00000000-0005-0000-0000-0000F1B80000}"/>
    <cellStyle name="Normal 6 5 3_OATT calc" xfId="49062" xr:uid="{00000000-0005-0000-0000-0000F2B80000}"/>
    <cellStyle name="Normal 6 5 4" xfId="3638" xr:uid="{00000000-0005-0000-0000-0000F3B80000}"/>
    <cellStyle name="Normal 6 5 4 10" xfId="49063" xr:uid="{00000000-0005-0000-0000-0000F4B80000}"/>
    <cellStyle name="Normal 6 5 4 11" xfId="49064" xr:uid="{00000000-0005-0000-0000-0000F5B80000}"/>
    <cellStyle name="Normal 6 5 4 2" xfId="4739" xr:uid="{00000000-0005-0000-0000-0000F6B80000}"/>
    <cellStyle name="Normal 6 5 4 2 10" xfId="49065" xr:uid="{00000000-0005-0000-0000-0000F7B80000}"/>
    <cellStyle name="Normal 6 5 4 2 11" xfId="49066" xr:uid="{00000000-0005-0000-0000-0000F8B80000}"/>
    <cellStyle name="Normal 6 5 4 2 2" xfId="49067" xr:uid="{00000000-0005-0000-0000-0000F9B80000}"/>
    <cellStyle name="Normal 6 5 4 2 2 2" xfId="49068" xr:uid="{00000000-0005-0000-0000-0000FAB80000}"/>
    <cellStyle name="Normal 6 5 4 2 2 2 2" xfId="49069" xr:uid="{00000000-0005-0000-0000-0000FBB80000}"/>
    <cellStyle name="Normal 6 5 4 2 2 2 3" xfId="49070" xr:uid="{00000000-0005-0000-0000-0000FCB80000}"/>
    <cellStyle name="Normal 6 5 4 2 2 2_OATT calc" xfId="49071" xr:uid="{00000000-0005-0000-0000-0000FDB80000}"/>
    <cellStyle name="Normal 6 5 4 2 2 3" xfId="49072" xr:uid="{00000000-0005-0000-0000-0000FEB80000}"/>
    <cellStyle name="Normal 6 5 4 2 2 4" xfId="49073" xr:uid="{00000000-0005-0000-0000-0000FFB80000}"/>
    <cellStyle name="Normal 6 5 4 2 2 5" xfId="49074" xr:uid="{00000000-0005-0000-0000-000000B90000}"/>
    <cellStyle name="Normal 6 5 4 2 2_OATT calc" xfId="49075" xr:uid="{00000000-0005-0000-0000-000001B90000}"/>
    <cellStyle name="Normal 6 5 4 2 3" xfId="49076" xr:uid="{00000000-0005-0000-0000-000002B90000}"/>
    <cellStyle name="Normal 6 5 4 2 3 2" xfId="49077" xr:uid="{00000000-0005-0000-0000-000003B90000}"/>
    <cellStyle name="Normal 6 5 4 2 3 2 2" xfId="49078" xr:uid="{00000000-0005-0000-0000-000004B90000}"/>
    <cellStyle name="Normal 6 5 4 2 3 2 3" xfId="49079" xr:uid="{00000000-0005-0000-0000-000005B90000}"/>
    <cellStyle name="Normal 6 5 4 2 3 2_OATT calc" xfId="49080" xr:uid="{00000000-0005-0000-0000-000006B90000}"/>
    <cellStyle name="Normal 6 5 4 2 3 3" xfId="49081" xr:uid="{00000000-0005-0000-0000-000007B90000}"/>
    <cellStyle name="Normal 6 5 4 2 3 4" xfId="49082" xr:uid="{00000000-0005-0000-0000-000008B90000}"/>
    <cellStyle name="Normal 6 5 4 2 3_OATT calc" xfId="49083" xr:uid="{00000000-0005-0000-0000-000009B90000}"/>
    <cellStyle name="Normal 6 5 4 2 4" xfId="49084" xr:uid="{00000000-0005-0000-0000-00000AB90000}"/>
    <cellStyle name="Normal 6 5 4 2 4 2" xfId="49085" xr:uid="{00000000-0005-0000-0000-00000BB90000}"/>
    <cellStyle name="Normal 6 5 4 2 4 3" xfId="49086" xr:uid="{00000000-0005-0000-0000-00000CB90000}"/>
    <cellStyle name="Normal 6 5 4 2 4_OATT calc" xfId="49087" xr:uid="{00000000-0005-0000-0000-00000DB90000}"/>
    <cellStyle name="Normal 6 5 4 2 5" xfId="49088" xr:uid="{00000000-0005-0000-0000-00000EB90000}"/>
    <cellStyle name="Normal 6 5 4 2 6" xfId="49089" xr:uid="{00000000-0005-0000-0000-00000FB90000}"/>
    <cellStyle name="Normal 6 5 4 2 7" xfId="49090" xr:uid="{00000000-0005-0000-0000-000010B90000}"/>
    <cellStyle name="Normal 6 5 4 2 8" xfId="49091" xr:uid="{00000000-0005-0000-0000-000011B90000}"/>
    <cellStyle name="Normal 6 5 4 2 9" xfId="49092" xr:uid="{00000000-0005-0000-0000-000012B90000}"/>
    <cellStyle name="Normal 6 5 4 2_OATT calc" xfId="49093" xr:uid="{00000000-0005-0000-0000-000013B90000}"/>
    <cellStyle name="Normal 6 5 4 3" xfId="5700" xr:uid="{00000000-0005-0000-0000-000014B90000}"/>
    <cellStyle name="Normal 6 5 4 3 2" xfId="49094" xr:uid="{00000000-0005-0000-0000-000015B90000}"/>
    <cellStyle name="Normal 6 5 4 3 2 2" xfId="49095" xr:uid="{00000000-0005-0000-0000-000016B90000}"/>
    <cellStyle name="Normal 6 5 4 3 2 3" xfId="49096" xr:uid="{00000000-0005-0000-0000-000017B90000}"/>
    <cellStyle name="Normal 6 5 4 3 2_OATT calc" xfId="49097" xr:uid="{00000000-0005-0000-0000-000018B90000}"/>
    <cellStyle name="Normal 6 5 4 3 3" xfId="49098" xr:uid="{00000000-0005-0000-0000-000019B90000}"/>
    <cellStyle name="Normal 6 5 4 3 4" xfId="49099" xr:uid="{00000000-0005-0000-0000-00001AB90000}"/>
    <cellStyle name="Normal 6 5 4 3 5" xfId="49100" xr:uid="{00000000-0005-0000-0000-00001BB90000}"/>
    <cellStyle name="Normal 6 5 4 3_OATT calc" xfId="49101" xr:uid="{00000000-0005-0000-0000-00001CB90000}"/>
    <cellStyle name="Normal 6 5 4 4" xfId="49102" xr:uid="{00000000-0005-0000-0000-00001DB90000}"/>
    <cellStyle name="Normal 6 5 4 4 2" xfId="49103" xr:uid="{00000000-0005-0000-0000-00001EB90000}"/>
    <cellStyle name="Normal 6 5 4 4 2 2" xfId="49104" xr:uid="{00000000-0005-0000-0000-00001FB90000}"/>
    <cellStyle name="Normal 6 5 4 4 2 3" xfId="49105" xr:uid="{00000000-0005-0000-0000-000020B90000}"/>
    <cellStyle name="Normal 6 5 4 4 2_OATT calc" xfId="49106" xr:uid="{00000000-0005-0000-0000-000021B90000}"/>
    <cellStyle name="Normal 6 5 4 4 3" xfId="49107" xr:uid="{00000000-0005-0000-0000-000022B90000}"/>
    <cellStyle name="Normal 6 5 4 4 4" xfId="49108" xr:uid="{00000000-0005-0000-0000-000023B90000}"/>
    <cellStyle name="Normal 6 5 4 4_OATT calc" xfId="49109" xr:uid="{00000000-0005-0000-0000-000024B90000}"/>
    <cellStyle name="Normal 6 5 4 5" xfId="49110" xr:uid="{00000000-0005-0000-0000-000025B90000}"/>
    <cellStyle name="Normal 6 5 4 5 2" xfId="49111" xr:uid="{00000000-0005-0000-0000-000026B90000}"/>
    <cellStyle name="Normal 6 5 4 5 3" xfId="49112" xr:uid="{00000000-0005-0000-0000-000027B90000}"/>
    <cellStyle name="Normal 6 5 4 5_OATT calc" xfId="49113" xr:uid="{00000000-0005-0000-0000-000028B90000}"/>
    <cellStyle name="Normal 6 5 4 6" xfId="49114" xr:uid="{00000000-0005-0000-0000-000029B90000}"/>
    <cellStyle name="Normal 6 5 4 7" xfId="49115" xr:uid="{00000000-0005-0000-0000-00002AB90000}"/>
    <cellStyle name="Normal 6 5 4 8" xfId="49116" xr:uid="{00000000-0005-0000-0000-00002BB90000}"/>
    <cellStyle name="Normal 6 5 4 9" xfId="49117" xr:uid="{00000000-0005-0000-0000-00002CB90000}"/>
    <cellStyle name="Normal 6 5 4_OATT calc" xfId="49118" xr:uid="{00000000-0005-0000-0000-00002DB90000}"/>
    <cellStyle name="Normal 6 5 5" xfId="4321" xr:uid="{00000000-0005-0000-0000-00002EB90000}"/>
    <cellStyle name="Normal 6 5 5 10" xfId="49119" xr:uid="{00000000-0005-0000-0000-00002FB90000}"/>
    <cellStyle name="Normal 6 5 5 11" xfId="49120" xr:uid="{00000000-0005-0000-0000-000030B90000}"/>
    <cellStyle name="Normal 6 5 5 2" xfId="49121" xr:uid="{00000000-0005-0000-0000-000031B90000}"/>
    <cellStyle name="Normal 6 5 5 2 2" xfId="49122" xr:uid="{00000000-0005-0000-0000-000032B90000}"/>
    <cellStyle name="Normal 6 5 5 2 2 2" xfId="49123" xr:uid="{00000000-0005-0000-0000-000033B90000}"/>
    <cellStyle name="Normal 6 5 5 2 2 3" xfId="49124" xr:uid="{00000000-0005-0000-0000-000034B90000}"/>
    <cellStyle name="Normal 6 5 5 2 2_OATT calc" xfId="49125" xr:uid="{00000000-0005-0000-0000-000035B90000}"/>
    <cellStyle name="Normal 6 5 5 2 3" xfId="49126" xr:uid="{00000000-0005-0000-0000-000036B90000}"/>
    <cellStyle name="Normal 6 5 5 2 4" xfId="49127" xr:uid="{00000000-0005-0000-0000-000037B90000}"/>
    <cellStyle name="Normal 6 5 5 2 5" xfId="49128" xr:uid="{00000000-0005-0000-0000-000038B90000}"/>
    <cellStyle name="Normal 6 5 5 2_OATT calc" xfId="49129" xr:uid="{00000000-0005-0000-0000-000039B90000}"/>
    <cellStyle name="Normal 6 5 5 3" xfId="49130" xr:uid="{00000000-0005-0000-0000-00003AB90000}"/>
    <cellStyle name="Normal 6 5 5 3 2" xfId="49131" xr:uid="{00000000-0005-0000-0000-00003BB90000}"/>
    <cellStyle name="Normal 6 5 5 3 2 2" xfId="49132" xr:uid="{00000000-0005-0000-0000-00003CB90000}"/>
    <cellStyle name="Normal 6 5 5 3 2 3" xfId="49133" xr:uid="{00000000-0005-0000-0000-00003DB90000}"/>
    <cellStyle name="Normal 6 5 5 3 2_OATT calc" xfId="49134" xr:uid="{00000000-0005-0000-0000-00003EB90000}"/>
    <cellStyle name="Normal 6 5 5 3 3" xfId="49135" xr:uid="{00000000-0005-0000-0000-00003FB90000}"/>
    <cellStyle name="Normal 6 5 5 3 4" xfId="49136" xr:uid="{00000000-0005-0000-0000-000040B90000}"/>
    <cellStyle name="Normal 6 5 5 3_OATT calc" xfId="49137" xr:uid="{00000000-0005-0000-0000-000041B90000}"/>
    <cellStyle name="Normal 6 5 5 4" xfId="49138" xr:uid="{00000000-0005-0000-0000-000042B90000}"/>
    <cellStyle name="Normal 6 5 5 4 2" xfId="49139" xr:uid="{00000000-0005-0000-0000-000043B90000}"/>
    <cellStyle name="Normal 6 5 5 4 3" xfId="49140" xr:uid="{00000000-0005-0000-0000-000044B90000}"/>
    <cellStyle name="Normal 6 5 5 4_OATT calc" xfId="49141" xr:uid="{00000000-0005-0000-0000-000045B90000}"/>
    <cellStyle name="Normal 6 5 5 5" xfId="49142" xr:uid="{00000000-0005-0000-0000-000046B90000}"/>
    <cellStyle name="Normal 6 5 5 6" xfId="49143" xr:uid="{00000000-0005-0000-0000-000047B90000}"/>
    <cellStyle name="Normal 6 5 5 7" xfId="49144" xr:uid="{00000000-0005-0000-0000-000048B90000}"/>
    <cellStyle name="Normal 6 5 5 8" xfId="49145" xr:uid="{00000000-0005-0000-0000-000049B90000}"/>
    <cellStyle name="Normal 6 5 5 9" xfId="49146" xr:uid="{00000000-0005-0000-0000-00004AB90000}"/>
    <cellStyle name="Normal 6 5 5_OATT calc" xfId="49147" xr:uid="{00000000-0005-0000-0000-00004BB90000}"/>
    <cellStyle name="Normal 6 5 6" xfId="5221" xr:uid="{00000000-0005-0000-0000-00004CB90000}"/>
    <cellStyle name="Normal 6 5 6 2" xfId="49148" xr:uid="{00000000-0005-0000-0000-00004DB90000}"/>
    <cellStyle name="Normal 6 5 6 2 2" xfId="49149" xr:uid="{00000000-0005-0000-0000-00004EB90000}"/>
    <cellStyle name="Normal 6 5 6 2 3" xfId="49150" xr:uid="{00000000-0005-0000-0000-00004FB90000}"/>
    <cellStyle name="Normal 6 5 6 2_OATT calc" xfId="49151" xr:uid="{00000000-0005-0000-0000-000050B90000}"/>
    <cellStyle name="Normal 6 5 6 3" xfId="49152" xr:uid="{00000000-0005-0000-0000-000051B90000}"/>
    <cellStyle name="Normal 6 5 6 4" xfId="49153" xr:uid="{00000000-0005-0000-0000-000052B90000}"/>
    <cellStyle name="Normal 6 5 6 5" xfId="49154" xr:uid="{00000000-0005-0000-0000-000053B90000}"/>
    <cellStyle name="Normal 6 5 6_OATT calc" xfId="49155" xr:uid="{00000000-0005-0000-0000-000054B90000}"/>
    <cellStyle name="Normal 6 5 7" xfId="49156" xr:uid="{00000000-0005-0000-0000-000055B90000}"/>
    <cellStyle name="Normal 6 5 7 2" xfId="49157" xr:uid="{00000000-0005-0000-0000-000056B90000}"/>
    <cellStyle name="Normal 6 5 7 2 2" xfId="49158" xr:uid="{00000000-0005-0000-0000-000057B90000}"/>
    <cellStyle name="Normal 6 5 7 2 3" xfId="49159" xr:uid="{00000000-0005-0000-0000-000058B90000}"/>
    <cellStyle name="Normal 6 5 7 2_OATT calc" xfId="49160" xr:uid="{00000000-0005-0000-0000-000059B90000}"/>
    <cellStyle name="Normal 6 5 7 3" xfId="49161" xr:uid="{00000000-0005-0000-0000-00005AB90000}"/>
    <cellStyle name="Normal 6 5 7 4" xfId="49162" xr:uid="{00000000-0005-0000-0000-00005BB90000}"/>
    <cellStyle name="Normal 6 5 7_OATT calc" xfId="49163" xr:uid="{00000000-0005-0000-0000-00005CB90000}"/>
    <cellStyle name="Normal 6 5 8" xfId="49164" xr:uid="{00000000-0005-0000-0000-00005DB90000}"/>
    <cellStyle name="Normal 6 5 8 2" xfId="49165" xr:uid="{00000000-0005-0000-0000-00005EB90000}"/>
    <cellStyle name="Normal 6 5 8 3" xfId="49166" xr:uid="{00000000-0005-0000-0000-00005FB90000}"/>
    <cellStyle name="Normal 6 5 8_OATT calc" xfId="49167" xr:uid="{00000000-0005-0000-0000-000060B90000}"/>
    <cellStyle name="Normal 6 5 9" xfId="49168" xr:uid="{00000000-0005-0000-0000-000061B90000}"/>
    <cellStyle name="Normal 6 5_OATT calc" xfId="49169" xr:uid="{00000000-0005-0000-0000-000062B90000}"/>
    <cellStyle name="Normal 6 6" xfId="3103" xr:uid="{00000000-0005-0000-0000-000063B90000}"/>
    <cellStyle name="Normal 6 6 10" xfId="49170" xr:uid="{00000000-0005-0000-0000-000064B90000}"/>
    <cellStyle name="Normal 6 6 11" xfId="49171" xr:uid="{00000000-0005-0000-0000-000065B90000}"/>
    <cellStyle name="Normal 6 6 12" xfId="49172" xr:uid="{00000000-0005-0000-0000-000066B90000}"/>
    <cellStyle name="Normal 6 6 2" xfId="3687" xr:uid="{00000000-0005-0000-0000-000067B90000}"/>
    <cellStyle name="Normal 6 6 2 10" xfId="49173" xr:uid="{00000000-0005-0000-0000-000068B90000}"/>
    <cellStyle name="Normal 6 6 2 11" xfId="49174" xr:uid="{00000000-0005-0000-0000-000069B90000}"/>
    <cellStyle name="Normal 6 6 2 2" xfId="4787" xr:uid="{00000000-0005-0000-0000-00006AB90000}"/>
    <cellStyle name="Normal 6 6 2 2 10" xfId="49175" xr:uid="{00000000-0005-0000-0000-00006BB90000}"/>
    <cellStyle name="Normal 6 6 2 2 11" xfId="49176" xr:uid="{00000000-0005-0000-0000-00006CB90000}"/>
    <cellStyle name="Normal 6 6 2 2 2" xfId="49177" xr:uid="{00000000-0005-0000-0000-00006DB90000}"/>
    <cellStyle name="Normal 6 6 2 2 2 2" xfId="49178" xr:uid="{00000000-0005-0000-0000-00006EB90000}"/>
    <cellStyle name="Normal 6 6 2 2 2 2 2" xfId="49179" xr:uid="{00000000-0005-0000-0000-00006FB90000}"/>
    <cellStyle name="Normal 6 6 2 2 2 2 3" xfId="49180" xr:uid="{00000000-0005-0000-0000-000070B90000}"/>
    <cellStyle name="Normal 6 6 2 2 2 2_OATT calc" xfId="49181" xr:uid="{00000000-0005-0000-0000-000071B90000}"/>
    <cellStyle name="Normal 6 6 2 2 2 3" xfId="49182" xr:uid="{00000000-0005-0000-0000-000072B90000}"/>
    <cellStyle name="Normal 6 6 2 2 2 4" xfId="49183" xr:uid="{00000000-0005-0000-0000-000073B90000}"/>
    <cellStyle name="Normal 6 6 2 2 2 5" xfId="49184" xr:uid="{00000000-0005-0000-0000-000074B90000}"/>
    <cellStyle name="Normal 6 6 2 2 2_OATT calc" xfId="49185" xr:uid="{00000000-0005-0000-0000-000075B90000}"/>
    <cellStyle name="Normal 6 6 2 2 3" xfId="49186" xr:uid="{00000000-0005-0000-0000-000076B90000}"/>
    <cellStyle name="Normal 6 6 2 2 3 2" xfId="49187" xr:uid="{00000000-0005-0000-0000-000077B90000}"/>
    <cellStyle name="Normal 6 6 2 2 3 2 2" xfId="49188" xr:uid="{00000000-0005-0000-0000-000078B90000}"/>
    <cellStyle name="Normal 6 6 2 2 3 2 3" xfId="49189" xr:uid="{00000000-0005-0000-0000-000079B90000}"/>
    <cellStyle name="Normal 6 6 2 2 3 2_OATT calc" xfId="49190" xr:uid="{00000000-0005-0000-0000-00007AB90000}"/>
    <cellStyle name="Normal 6 6 2 2 3 3" xfId="49191" xr:uid="{00000000-0005-0000-0000-00007BB90000}"/>
    <cellStyle name="Normal 6 6 2 2 3 4" xfId="49192" xr:uid="{00000000-0005-0000-0000-00007CB90000}"/>
    <cellStyle name="Normal 6 6 2 2 3_OATT calc" xfId="49193" xr:uid="{00000000-0005-0000-0000-00007DB90000}"/>
    <cellStyle name="Normal 6 6 2 2 4" xfId="49194" xr:uid="{00000000-0005-0000-0000-00007EB90000}"/>
    <cellStyle name="Normal 6 6 2 2 4 2" xfId="49195" xr:uid="{00000000-0005-0000-0000-00007FB90000}"/>
    <cellStyle name="Normal 6 6 2 2 4 3" xfId="49196" xr:uid="{00000000-0005-0000-0000-000080B90000}"/>
    <cellStyle name="Normal 6 6 2 2 4_OATT calc" xfId="49197" xr:uid="{00000000-0005-0000-0000-000081B90000}"/>
    <cellStyle name="Normal 6 6 2 2 5" xfId="49198" xr:uid="{00000000-0005-0000-0000-000082B90000}"/>
    <cellStyle name="Normal 6 6 2 2 6" xfId="49199" xr:uid="{00000000-0005-0000-0000-000083B90000}"/>
    <cellStyle name="Normal 6 6 2 2 7" xfId="49200" xr:uid="{00000000-0005-0000-0000-000084B90000}"/>
    <cellStyle name="Normal 6 6 2 2 8" xfId="49201" xr:uid="{00000000-0005-0000-0000-000085B90000}"/>
    <cellStyle name="Normal 6 6 2 2 9" xfId="49202" xr:uid="{00000000-0005-0000-0000-000086B90000}"/>
    <cellStyle name="Normal 6 6 2 2_OATT calc" xfId="49203" xr:uid="{00000000-0005-0000-0000-000087B90000}"/>
    <cellStyle name="Normal 6 6 2 3" xfId="5747" xr:uid="{00000000-0005-0000-0000-000088B90000}"/>
    <cellStyle name="Normal 6 6 2 3 2" xfId="49204" xr:uid="{00000000-0005-0000-0000-000089B90000}"/>
    <cellStyle name="Normal 6 6 2 3 2 2" xfId="49205" xr:uid="{00000000-0005-0000-0000-00008AB90000}"/>
    <cellStyle name="Normal 6 6 2 3 2 3" xfId="49206" xr:uid="{00000000-0005-0000-0000-00008BB90000}"/>
    <cellStyle name="Normal 6 6 2 3 2_OATT calc" xfId="49207" xr:uid="{00000000-0005-0000-0000-00008CB90000}"/>
    <cellStyle name="Normal 6 6 2 3 3" xfId="49208" xr:uid="{00000000-0005-0000-0000-00008DB90000}"/>
    <cellStyle name="Normal 6 6 2 3 4" xfId="49209" xr:uid="{00000000-0005-0000-0000-00008EB90000}"/>
    <cellStyle name="Normal 6 6 2 3 5" xfId="49210" xr:uid="{00000000-0005-0000-0000-00008FB90000}"/>
    <cellStyle name="Normal 6 6 2 3_OATT calc" xfId="49211" xr:uid="{00000000-0005-0000-0000-000090B90000}"/>
    <cellStyle name="Normal 6 6 2 4" xfId="49212" xr:uid="{00000000-0005-0000-0000-000091B90000}"/>
    <cellStyle name="Normal 6 6 2 4 2" xfId="49213" xr:uid="{00000000-0005-0000-0000-000092B90000}"/>
    <cellStyle name="Normal 6 6 2 4 2 2" xfId="49214" xr:uid="{00000000-0005-0000-0000-000093B90000}"/>
    <cellStyle name="Normal 6 6 2 4 2 3" xfId="49215" xr:uid="{00000000-0005-0000-0000-000094B90000}"/>
    <cellStyle name="Normal 6 6 2 4 2_OATT calc" xfId="49216" xr:uid="{00000000-0005-0000-0000-000095B90000}"/>
    <cellStyle name="Normal 6 6 2 4 3" xfId="49217" xr:uid="{00000000-0005-0000-0000-000096B90000}"/>
    <cellStyle name="Normal 6 6 2 4 4" xfId="49218" xr:uid="{00000000-0005-0000-0000-000097B90000}"/>
    <cellStyle name="Normal 6 6 2 4_OATT calc" xfId="49219" xr:uid="{00000000-0005-0000-0000-000098B90000}"/>
    <cellStyle name="Normal 6 6 2 5" xfId="49220" xr:uid="{00000000-0005-0000-0000-000099B90000}"/>
    <cellStyle name="Normal 6 6 2 5 2" xfId="49221" xr:uid="{00000000-0005-0000-0000-00009AB90000}"/>
    <cellStyle name="Normal 6 6 2 5 3" xfId="49222" xr:uid="{00000000-0005-0000-0000-00009BB90000}"/>
    <cellStyle name="Normal 6 6 2 5_OATT calc" xfId="49223" xr:uid="{00000000-0005-0000-0000-00009CB90000}"/>
    <cellStyle name="Normal 6 6 2 6" xfId="49224" xr:uid="{00000000-0005-0000-0000-00009DB90000}"/>
    <cellStyle name="Normal 6 6 2 7" xfId="49225" xr:uid="{00000000-0005-0000-0000-00009EB90000}"/>
    <cellStyle name="Normal 6 6 2 8" xfId="49226" xr:uid="{00000000-0005-0000-0000-00009FB90000}"/>
    <cellStyle name="Normal 6 6 2 9" xfId="49227" xr:uid="{00000000-0005-0000-0000-0000A0B90000}"/>
    <cellStyle name="Normal 6 6 2_OATT calc" xfId="49228" xr:uid="{00000000-0005-0000-0000-0000A1B90000}"/>
    <cellStyle name="Normal 6 6 3" xfId="4369" xr:uid="{00000000-0005-0000-0000-0000A2B90000}"/>
    <cellStyle name="Normal 6 6 3 10" xfId="49229" xr:uid="{00000000-0005-0000-0000-0000A3B90000}"/>
    <cellStyle name="Normal 6 6 3 11" xfId="49230" xr:uid="{00000000-0005-0000-0000-0000A4B90000}"/>
    <cellStyle name="Normal 6 6 3 2" xfId="49231" xr:uid="{00000000-0005-0000-0000-0000A5B90000}"/>
    <cellStyle name="Normal 6 6 3 2 2" xfId="49232" xr:uid="{00000000-0005-0000-0000-0000A6B90000}"/>
    <cellStyle name="Normal 6 6 3 2 2 2" xfId="49233" xr:uid="{00000000-0005-0000-0000-0000A7B90000}"/>
    <cellStyle name="Normal 6 6 3 2 2 3" xfId="49234" xr:uid="{00000000-0005-0000-0000-0000A8B90000}"/>
    <cellStyle name="Normal 6 6 3 2 2_OATT calc" xfId="49235" xr:uid="{00000000-0005-0000-0000-0000A9B90000}"/>
    <cellStyle name="Normal 6 6 3 2 3" xfId="49236" xr:uid="{00000000-0005-0000-0000-0000AAB90000}"/>
    <cellStyle name="Normal 6 6 3 2 4" xfId="49237" xr:uid="{00000000-0005-0000-0000-0000ABB90000}"/>
    <cellStyle name="Normal 6 6 3 2 5" xfId="49238" xr:uid="{00000000-0005-0000-0000-0000ACB90000}"/>
    <cellStyle name="Normal 6 6 3 2_OATT calc" xfId="49239" xr:uid="{00000000-0005-0000-0000-0000ADB90000}"/>
    <cellStyle name="Normal 6 6 3 3" xfId="49240" xr:uid="{00000000-0005-0000-0000-0000AEB90000}"/>
    <cellStyle name="Normal 6 6 3 3 2" xfId="49241" xr:uid="{00000000-0005-0000-0000-0000AFB90000}"/>
    <cellStyle name="Normal 6 6 3 3 2 2" xfId="49242" xr:uid="{00000000-0005-0000-0000-0000B0B90000}"/>
    <cellStyle name="Normal 6 6 3 3 2 3" xfId="49243" xr:uid="{00000000-0005-0000-0000-0000B1B90000}"/>
    <cellStyle name="Normal 6 6 3 3 2_OATT calc" xfId="49244" xr:uid="{00000000-0005-0000-0000-0000B2B90000}"/>
    <cellStyle name="Normal 6 6 3 3 3" xfId="49245" xr:uid="{00000000-0005-0000-0000-0000B3B90000}"/>
    <cellStyle name="Normal 6 6 3 3 4" xfId="49246" xr:uid="{00000000-0005-0000-0000-0000B4B90000}"/>
    <cellStyle name="Normal 6 6 3 3_OATT calc" xfId="49247" xr:uid="{00000000-0005-0000-0000-0000B5B90000}"/>
    <cellStyle name="Normal 6 6 3 4" xfId="49248" xr:uid="{00000000-0005-0000-0000-0000B6B90000}"/>
    <cellStyle name="Normal 6 6 3 4 2" xfId="49249" xr:uid="{00000000-0005-0000-0000-0000B7B90000}"/>
    <cellStyle name="Normal 6 6 3 4 3" xfId="49250" xr:uid="{00000000-0005-0000-0000-0000B8B90000}"/>
    <cellStyle name="Normal 6 6 3 4_OATT calc" xfId="49251" xr:uid="{00000000-0005-0000-0000-0000B9B90000}"/>
    <cellStyle name="Normal 6 6 3 5" xfId="49252" xr:uid="{00000000-0005-0000-0000-0000BAB90000}"/>
    <cellStyle name="Normal 6 6 3 6" xfId="49253" xr:uid="{00000000-0005-0000-0000-0000BBB90000}"/>
    <cellStyle name="Normal 6 6 3 7" xfId="49254" xr:uid="{00000000-0005-0000-0000-0000BCB90000}"/>
    <cellStyle name="Normal 6 6 3 8" xfId="49255" xr:uid="{00000000-0005-0000-0000-0000BDB90000}"/>
    <cellStyle name="Normal 6 6 3 9" xfId="49256" xr:uid="{00000000-0005-0000-0000-0000BEB90000}"/>
    <cellStyle name="Normal 6 6 3_OATT calc" xfId="49257" xr:uid="{00000000-0005-0000-0000-0000BFB90000}"/>
    <cellStyle name="Normal 6 6 4" xfId="5269" xr:uid="{00000000-0005-0000-0000-0000C0B90000}"/>
    <cellStyle name="Normal 6 6 4 2" xfId="49258" xr:uid="{00000000-0005-0000-0000-0000C1B90000}"/>
    <cellStyle name="Normal 6 6 4 2 2" xfId="49259" xr:uid="{00000000-0005-0000-0000-0000C2B90000}"/>
    <cellStyle name="Normal 6 6 4 2 3" xfId="49260" xr:uid="{00000000-0005-0000-0000-0000C3B90000}"/>
    <cellStyle name="Normal 6 6 4 2_OATT calc" xfId="49261" xr:uid="{00000000-0005-0000-0000-0000C4B90000}"/>
    <cellStyle name="Normal 6 6 4 3" xfId="49262" xr:uid="{00000000-0005-0000-0000-0000C5B90000}"/>
    <cellStyle name="Normal 6 6 4 4" xfId="49263" xr:uid="{00000000-0005-0000-0000-0000C6B90000}"/>
    <cellStyle name="Normal 6 6 4 5" xfId="49264" xr:uid="{00000000-0005-0000-0000-0000C7B90000}"/>
    <cellStyle name="Normal 6 6 4_OATT calc" xfId="49265" xr:uid="{00000000-0005-0000-0000-0000C8B90000}"/>
    <cellStyle name="Normal 6 6 5" xfId="49266" xr:uid="{00000000-0005-0000-0000-0000C9B90000}"/>
    <cellStyle name="Normal 6 6 5 2" xfId="49267" xr:uid="{00000000-0005-0000-0000-0000CAB90000}"/>
    <cellStyle name="Normal 6 6 5 2 2" xfId="49268" xr:uid="{00000000-0005-0000-0000-0000CBB90000}"/>
    <cellStyle name="Normal 6 6 5 2 3" xfId="49269" xr:uid="{00000000-0005-0000-0000-0000CCB90000}"/>
    <cellStyle name="Normal 6 6 5 2_OATT calc" xfId="49270" xr:uid="{00000000-0005-0000-0000-0000CDB90000}"/>
    <cellStyle name="Normal 6 6 5 3" xfId="49271" xr:uid="{00000000-0005-0000-0000-0000CEB90000}"/>
    <cellStyle name="Normal 6 6 5 4" xfId="49272" xr:uid="{00000000-0005-0000-0000-0000CFB90000}"/>
    <cellStyle name="Normal 6 6 5_OATT calc" xfId="49273" xr:uid="{00000000-0005-0000-0000-0000D0B90000}"/>
    <cellStyle name="Normal 6 6 6" xfId="49274" xr:uid="{00000000-0005-0000-0000-0000D1B90000}"/>
    <cellStyle name="Normal 6 6 6 2" xfId="49275" xr:uid="{00000000-0005-0000-0000-0000D2B90000}"/>
    <cellStyle name="Normal 6 6 6 3" xfId="49276" xr:uid="{00000000-0005-0000-0000-0000D3B90000}"/>
    <cellStyle name="Normal 6 6 6_OATT calc" xfId="49277" xr:uid="{00000000-0005-0000-0000-0000D4B90000}"/>
    <cellStyle name="Normal 6 6 7" xfId="49278" xr:uid="{00000000-0005-0000-0000-0000D5B90000}"/>
    <cellStyle name="Normal 6 6 8" xfId="49279" xr:uid="{00000000-0005-0000-0000-0000D6B90000}"/>
    <cellStyle name="Normal 6 6 9" xfId="49280" xr:uid="{00000000-0005-0000-0000-0000D7B90000}"/>
    <cellStyle name="Normal 6 6_OATT calc" xfId="49281" xr:uid="{00000000-0005-0000-0000-0000D8B90000}"/>
    <cellStyle name="Normal 6 7" xfId="3270" xr:uid="{00000000-0005-0000-0000-0000D9B90000}"/>
    <cellStyle name="Normal 6 7 10" xfId="49282" xr:uid="{00000000-0005-0000-0000-0000DAB90000}"/>
    <cellStyle name="Normal 6 7 11" xfId="49283" xr:uid="{00000000-0005-0000-0000-0000DBB90000}"/>
    <cellStyle name="Normal 6 7 12" xfId="49284" xr:uid="{00000000-0005-0000-0000-0000DCB90000}"/>
    <cellStyle name="Normal 6 7 2" xfId="3852" xr:uid="{00000000-0005-0000-0000-0000DDB90000}"/>
    <cellStyle name="Normal 6 7 2 10" xfId="49285" xr:uid="{00000000-0005-0000-0000-0000DEB90000}"/>
    <cellStyle name="Normal 6 7 2 11" xfId="49286" xr:uid="{00000000-0005-0000-0000-0000DFB90000}"/>
    <cellStyle name="Normal 6 7 2 2" xfId="4952" xr:uid="{00000000-0005-0000-0000-0000E0B90000}"/>
    <cellStyle name="Normal 6 7 2 2 10" xfId="49287" xr:uid="{00000000-0005-0000-0000-0000E1B90000}"/>
    <cellStyle name="Normal 6 7 2 2 11" xfId="49288" xr:uid="{00000000-0005-0000-0000-0000E2B90000}"/>
    <cellStyle name="Normal 6 7 2 2 2" xfId="49289" xr:uid="{00000000-0005-0000-0000-0000E3B90000}"/>
    <cellStyle name="Normal 6 7 2 2 2 2" xfId="49290" xr:uid="{00000000-0005-0000-0000-0000E4B90000}"/>
    <cellStyle name="Normal 6 7 2 2 2 2 2" xfId="49291" xr:uid="{00000000-0005-0000-0000-0000E5B90000}"/>
    <cellStyle name="Normal 6 7 2 2 2 2 3" xfId="49292" xr:uid="{00000000-0005-0000-0000-0000E6B90000}"/>
    <cellStyle name="Normal 6 7 2 2 2 2_OATT calc" xfId="49293" xr:uid="{00000000-0005-0000-0000-0000E7B90000}"/>
    <cellStyle name="Normal 6 7 2 2 2 3" xfId="49294" xr:uid="{00000000-0005-0000-0000-0000E8B90000}"/>
    <cellStyle name="Normal 6 7 2 2 2 4" xfId="49295" xr:uid="{00000000-0005-0000-0000-0000E9B90000}"/>
    <cellStyle name="Normal 6 7 2 2 2 5" xfId="49296" xr:uid="{00000000-0005-0000-0000-0000EAB90000}"/>
    <cellStyle name="Normal 6 7 2 2 2_OATT calc" xfId="49297" xr:uid="{00000000-0005-0000-0000-0000EBB90000}"/>
    <cellStyle name="Normal 6 7 2 2 3" xfId="49298" xr:uid="{00000000-0005-0000-0000-0000ECB90000}"/>
    <cellStyle name="Normal 6 7 2 2 3 2" xfId="49299" xr:uid="{00000000-0005-0000-0000-0000EDB90000}"/>
    <cellStyle name="Normal 6 7 2 2 3 2 2" xfId="49300" xr:uid="{00000000-0005-0000-0000-0000EEB90000}"/>
    <cellStyle name="Normal 6 7 2 2 3 2 3" xfId="49301" xr:uid="{00000000-0005-0000-0000-0000EFB90000}"/>
    <cellStyle name="Normal 6 7 2 2 3 2_OATT calc" xfId="49302" xr:uid="{00000000-0005-0000-0000-0000F0B90000}"/>
    <cellStyle name="Normal 6 7 2 2 3 3" xfId="49303" xr:uid="{00000000-0005-0000-0000-0000F1B90000}"/>
    <cellStyle name="Normal 6 7 2 2 3 4" xfId="49304" xr:uid="{00000000-0005-0000-0000-0000F2B90000}"/>
    <cellStyle name="Normal 6 7 2 2 3_OATT calc" xfId="49305" xr:uid="{00000000-0005-0000-0000-0000F3B90000}"/>
    <cellStyle name="Normal 6 7 2 2 4" xfId="49306" xr:uid="{00000000-0005-0000-0000-0000F4B90000}"/>
    <cellStyle name="Normal 6 7 2 2 4 2" xfId="49307" xr:uid="{00000000-0005-0000-0000-0000F5B90000}"/>
    <cellStyle name="Normal 6 7 2 2 4 3" xfId="49308" xr:uid="{00000000-0005-0000-0000-0000F6B90000}"/>
    <cellStyle name="Normal 6 7 2 2 4_OATT calc" xfId="49309" xr:uid="{00000000-0005-0000-0000-0000F7B90000}"/>
    <cellStyle name="Normal 6 7 2 2 5" xfId="49310" xr:uid="{00000000-0005-0000-0000-0000F8B90000}"/>
    <cellStyle name="Normal 6 7 2 2 6" xfId="49311" xr:uid="{00000000-0005-0000-0000-0000F9B90000}"/>
    <cellStyle name="Normal 6 7 2 2 7" xfId="49312" xr:uid="{00000000-0005-0000-0000-0000FAB90000}"/>
    <cellStyle name="Normal 6 7 2 2 8" xfId="49313" xr:uid="{00000000-0005-0000-0000-0000FBB90000}"/>
    <cellStyle name="Normal 6 7 2 2 9" xfId="49314" xr:uid="{00000000-0005-0000-0000-0000FCB90000}"/>
    <cellStyle name="Normal 6 7 2 2_OATT calc" xfId="49315" xr:uid="{00000000-0005-0000-0000-0000FDB90000}"/>
    <cellStyle name="Normal 6 7 2 3" xfId="5908" xr:uid="{00000000-0005-0000-0000-0000FEB90000}"/>
    <cellStyle name="Normal 6 7 2 3 2" xfId="49316" xr:uid="{00000000-0005-0000-0000-0000FFB90000}"/>
    <cellStyle name="Normal 6 7 2 3 2 2" xfId="49317" xr:uid="{00000000-0005-0000-0000-000000BA0000}"/>
    <cellStyle name="Normal 6 7 2 3 2 3" xfId="49318" xr:uid="{00000000-0005-0000-0000-000001BA0000}"/>
    <cellStyle name="Normal 6 7 2 3 2_OATT calc" xfId="49319" xr:uid="{00000000-0005-0000-0000-000002BA0000}"/>
    <cellStyle name="Normal 6 7 2 3 3" xfId="49320" xr:uid="{00000000-0005-0000-0000-000003BA0000}"/>
    <cellStyle name="Normal 6 7 2 3 4" xfId="49321" xr:uid="{00000000-0005-0000-0000-000004BA0000}"/>
    <cellStyle name="Normal 6 7 2 3 5" xfId="49322" xr:uid="{00000000-0005-0000-0000-000005BA0000}"/>
    <cellStyle name="Normal 6 7 2 3_OATT calc" xfId="49323" xr:uid="{00000000-0005-0000-0000-000006BA0000}"/>
    <cellStyle name="Normal 6 7 2 4" xfId="49324" xr:uid="{00000000-0005-0000-0000-000007BA0000}"/>
    <cellStyle name="Normal 6 7 2 4 2" xfId="49325" xr:uid="{00000000-0005-0000-0000-000008BA0000}"/>
    <cellStyle name="Normal 6 7 2 4 2 2" xfId="49326" xr:uid="{00000000-0005-0000-0000-000009BA0000}"/>
    <cellStyle name="Normal 6 7 2 4 2 3" xfId="49327" xr:uid="{00000000-0005-0000-0000-00000ABA0000}"/>
    <cellStyle name="Normal 6 7 2 4 2_OATT calc" xfId="49328" xr:uid="{00000000-0005-0000-0000-00000BBA0000}"/>
    <cellStyle name="Normal 6 7 2 4 3" xfId="49329" xr:uid="{00000000-0005-0000-0000-00000CBA0000}"/>
    <cellStyle name="Normal 6 7 2 4 4" xfId="49330" xr:uid="{00000000-0005-0000-0000-00000DBA0000}"/>
    <cellStyle name="Normal 6 7 2 4_OATT calc" xfId="49331" xr:uid="{00000000-0005-0000-0000-00000EBA0000}"/>
    <cellStyle name="Normal 6 7 2 5" xfId="49332" xr:uid="{00000000-0005-0000-0000-00000FBA0000}"/>
    <cellStyle name="Normal 6 7 2 5 2" xfId="49333" xr:uid="{00000000-0005-0000-0000-000010BA0000}"/>
    <cellStyle name="Normal 6 7 2 5 3" xfId="49334" xr:uid="{00000000-0005-0000-0000-000011BA0000}"/>
    <cellStyle name="Normal 6 7 2 5_OATT calc" xfId="49335" xr:uid="{00000000-0005-0000-0000-000012BA0000}"/>
    <cellStyle name="Normal 6 7 2 6" xfId="49336" xr:uid="{00000000-0005-0000-0000-000013BA0000}"/>
    <cellStyle name="Normal 6 7 2 7" xfId="49337" xr:uid="{00000000-0005-0000-0000-000014BA0000}"/>
    <cellStyle name="Normal 6 7 2 8" xfId="49338" xr:uid="{00000000-0005-0000-0000-000015BA0000}"/>
    <cellStyle name="Normal 6 7 2 9" xfId="49339" xr:uid="{00000000-0005-0000-0000-000016BA0000}"/>
    <cellStyle name="Normal 6 7 2_OATT calc" xfId="49340" xr:uid="{00000000-0005-0000-0000-000017BA0000}"/>
    <cellStyle name="Normal 6 7 3" xfId="4534" xr:uid="{00000000-0005-0000-0000-000018BA0000}"/>
    <cellStyle name="Normal 6 7 3 10" xfId="49341" xr:uid="{00000000-0005-0000-0000-000019BA0000}"/>
    <cellStyle name="Normal 6 7 3 11" xfId="49342" xr:uid="{00000000-0005-0000-0000-00001ABA0000}"/>
    <cellStyle name="Normal 6 7 3 2" xfId="49343" xr:uid="{00000000-0005-0000-0000-00001BBA0000}"/>
    <cellStyle name="Normal 6 7 3 2 2" xfId="49344" xr:uid="{00000000-0005-0000-0000-00001CBA0000}"/>
    <cellStyle name="Normal 6 7 3 2 2 2" xfId="49345" xr:uid="{00000000-0005-0000-0000-00001DBA0000}"/>
    <cellStyle name="Normal 6 7 3 2 2 3" xfId="49346" xr:uid="{00000000-0005-0000-0000-00001EBA0000}"/>
    <cellStyle name="Normal 6 7 3 2 2_OATT calc" xfId="49347" xr:uid="{00000000-0005-0000-0000-00001FBA0000}"/>
    <cellStyle name="Normal 6 7 3 2 3" xfId="49348" xr:uid="{00000000-0005-0000-0000-000020BA0000}"/>
    <cellStyle name="Normal 6 7 3 2 4" xfId="49349" xr:uid="{00000000-0005-0000-0000-000021BA0000}"/>
    <cellStyle name="Normal 6 7 3 2 5" xfId="49350" xr:uid="{00000000-0005-0000-0000-000022BA0000}"/>
    <cellStyle name="Normal 6 7 3 2_OATT calc" xfId="49351" xr:uid="{00000000-0005-0000-0000-000023BA0000}"/>
    <cellStyle name="Normal 6 7 3 3" xfId="49352" xr:uid="{00000000-0005-0000-0000-000024BA0000}"/>
    <cellStyle name="Normal 6 7 3 3 2" xfId="49353" xr:uid="{00000000-0005-0000-0000-000025BA0000}"/>
    <cellStyle name="Normal 6 7 3 3 2 2" xfId="49354" xr:uid="{00000000-0005-0000-0000-000026BA0000}"/>
    <cellStyle name="Normal 6 7 3 3 2 3" xfId="49355" xr:uid="{00000000-0005-0000-0000-000027BA0000}"/>
    <cellStyle name="Normal 6 7 3 3 2_OATT calc" xfId="49356" xr:uid="{00000000-0005-0000-0000-000028BA0000}"/>
    <cellStyle name="Normal 6 7 3 3 3" xfId="49357" xr:uid="{00000000-0005-0000-0000-000029BA0000}"/>
    <cellStyle name="Normal 6 7 3 3 4" xfId="49358" xr:uid="{00000000-0005-0000-0000-00002ABA0000}"/>
    <cellStyle name="Normal 6 7 3 3_OATT calc" xfId="49359" xr:uid="{00000000-0005-0000-0000-00002BBA0000}"/>
    <cellStyle name="Normal 6 7 3 4" xfId="49360" xr:uid="{00000000-0005-0000-0000-00002CBA0000}"/>
    <cellStyle name="Normal 6 7 3 4 2" xfId="49361" xr:uid="{00000000-0005-0000-0000-00002DBA0000}"/>
    <cellStyle name="Normal 6 7 3 4 3" xfId="49362" xr:uid="{00000000-0005-0000-0000-00002EBA0000}"/>
    <cellStyle name="Normal 6 7 3 4_OATT calc" xfId="49363" xr:uid="{00000000-0005-0000-0000-00002FBA0000}"/>
    <cellStyle name="Normal 6 7 3 5" xfId="49364" xr:uid="{00000000-0005-0000-0000-000030BA0000}"/>
    <cellStyle name="Normal 6 7 3 6" xfId="49365" xr:uid="{00000000-0005-0000-0000-000031BA0000}"/>
    <cellStyle name="Normal 6 7 3 7" xfId="49366" xr:uid="{00000000-0005-0000-0000-000032BA0000}"/>
    <cellStyle name="Normal 6 7 3 8" xfId="49367" xr:uid="{00000000-0005-0000-0000-000033BA0000}"/>
    <cellStyle name="Normal 6 7 3 9" xfId="49368" xr:uid="{00000000-0005-0000-0000-000034BA0000}"/>
    <cellStyle name="Normal 6 7 3_OATT calc" xfId="49369" xr:uid="{00000000-0005-0000-0000-000035BA0000}"/>
    <cellStyle name="Normal 6 7 4" xfId="5434" xr:uid="{00000000-0005-0000-0000-000036BA0000}"/>
    <cellStyle name="Normal 6 7 4 2" xfId="49370" xr:uid="{00000000-0005-0000-0000-000037BA0000}"/>
    <cellStyle name="Normal 6 7 4 2 2" xfId="49371" xr:uid="{00000000-0005-0000-0000-000038BA0000}"/>
    <cellStyle name="Normal 6 7 4 2 3" xfId="49372" xr:uid="{00000000-0005-0000-0000-000039BA0000}"/>
    <cellStyle name="Normal 6 7 4 2_OATT calc" xfId="49373" xr:uid="{00000000-0005-0000-0000-00003ABA0000}"/>
    <cellStyle name="Normal 6 7 4 3" xfId="49374" xr:uid="{00000000-0005-0000-0000-00003BBA0000}"/>
    <cellStyle name="Normal 6 7 4 4" xfId="49375" xr:uid="{00000000-0005-0000-0000-00003CBA0000}"/>
    <cellStyle name="Normal 6 7 4 5" xfId="49376" xr:uid="{00000000-0005-0000-0000-00003DBA0000}"/>
    <cellStyle name="Normal 6 7 4_OATT calc" xfId="49377" xr:uid="{00000000-0005-0000-0000-00003EBA0000}"/>
    <cellStyle name="Normal 6 7 5" xfId="49378" xr:uid="{00000000-0005-0000-0000-00003FBA0000}"/>
    <cellStyle name="Normal 6 7 5 2" xfId="49379" xr:uid="{00000000-0005-0000-0000-000040BA0000}"/>
    <cellStyle name="Normal 6 7 5 2 2" xfId="49380" xr:uid="{00000000-0005-0000-0000-000041BA0000}"/>
    <cellStyle name="Normal 6 7 5 2 3" xfId="49381" xr:uid="{00000000-0005-0000-0000-000042BA0000}"/>
    <cellStyle name="Normal 6 7 5 2_OATT calc" xfId="49382" xr:uid="{00000000-0005-0000-0000-000043BA0000}"/>
    <cellStyle name="Normal 6 7 5 3" xfId="49383" xr:uid="{00000000-0005-0000-0000-000044BA0000}"/>
    <cellStyle name="Normal 6 7 5 4" xfId="49384" xr:uid="{00000000-0005-0000-0000-000045BA0000}"/>
    <cellStyle name="Normal 6 7 5_OATT calc" xfId="49385" xr:uid="{00000000-0005-0000-0000-000046BA0000}"/>
    <cellStyle name="Normal 6 7 6" xfId="49386" xr:uid="{00000000-0005-0000-0000-000047BA0000}"/>
    <cellStyle name="Normal 6 7 6 2" xfId="49387" xr:uid="{00000000-0005-0000-0000-000048BA0000}"/>
    <cellStyle name="Normal 6 7 6 3" xfId="49388" xr:uid="{00000000-0005-0000-0000-000049BA0000}"/>
    <cellStyle name="Normal 6 7 6_OATT calc" xfId="49389" xr:uid="{00000000-0005-0000-0000-00004ABA0000}"/>
    <cellStyle name="Normal 6 7 7" xfId="49390" xr:uid="{00000000-0005-0000-0000-00004BBA0000}"/>
    <cellStyle name="Normal 6 7 8" xfId="49391" xr:uid="{00000000-0005-0000-0000-00004CBA0000}"/>
    <cellStyle name="Normal 6 7 9" xfId="49392" xr:uid="{00000000-0005-0000-0000-00004DBA0000}"/>
    <cellStyle name="Normal 6 7_OATT calc" xfId="49393" xr:uid="{00000000-0005-0000-0000-00004EBA0000}"/>
    <cellStyle name="Normal 6 8" xfId="3442" xr:uid="{00000000-0005-0000-0000-00004FBA0000}"/>
    <cellStyle name="Normal 6 8 2" xfId="4134" xr:uid="{00000000-0005-0000-0000-000050BA0000}"/>
    <cellStyle name="Normal 6 8 3" xfId="5565" xr:uid="{00000000-0005-0000-0000-000051BA0000}"/>
    <cellStyle name="Normal 6 8 3 2" xfId="49394" xr:uid="{00000000-0005-0000-0000-000052BA0000}"/>
    <cellStyle name="Normal 6 8 4" xfId="49395" xr:uid="{00000000-0005-0000-0000-000053BA0000}"/>
    <cellStyle name="Normal 6 9" xfId="3571" xr:uid="{00000000-0005-0000-0000-000054BA0000}"/>
    <cellStyle name="Normal 6 9 10" xfId="49396" xr:uid="{00000000-0005-0000-0000-000055BA0000}"/>
    <cellStyle name="Normal 6 9 11" xfId="49397" xr:uid="{00000000-0005-0000-0000-000056BA0000}"/>
    <cellStyle name="Normal 6 9 2" xfId="4675" xr:uid="{00000000-0005-0000-0000-000057BA0000}"/>
    <cellStyle name="Normal 6 9 2 10" xfId="49398" xr:uid="{00000000-0005-0000-0000-000058BA0000}"/>
    <cellStyle name="Normal 6 9 2 11" xfId="49399" xr:uid="{00000000-0005-0000-0000-000059BA0000}"/>
    <cellStyle name="Normal 6 9 2 2" xfId="49400" xr:uid="{00000000-0005-0000-0000-00005ABA0000}"/>
    <cellStyle name="Normal 6 9 2 2 2" xfId="49401" xr:uid="{00000000-0005-0000-0000-00005BBA0000}"/>
    <cellStyle name="Normal 6 9 2 2 2 2" xfId="49402" xr:uid="{00000000-0005-0000-0000-00005CBA0000}"/>
    <cellStyle name="Normal 6 9 2 2 2 3" xfId="49403" xr:uid="{00000000-0005-0000-0000-00005DBA0000}"/>
    <cellStyle name="Normal 6 9 2 2 2_OATT calc" xfId="49404" xr:uid="{00000000-0005-0000-0000-00005EBA0000}"/>
    <cellStyle name="Normal 6 9 2 2 3" xfId="49405" xr:uid="{00000000-0005-0000-0000-00005FBA0000}"/>
    <cellStyle name="Normal 6 9 2 2 4" xfId="49406" xr:uid="{00000000-0005-0000-0000-000060BA0000}"/>
    <cellStyle name="Normal 6 9 2 2 5" xfId="49407" xr:uid="{00000000-0005-0000-0000-000061BA0000}"/>
    <cellStyle name="Normal 6 9 2 2_OATT calc" xfId="49408" xr:uid="{00000000-0005-0000-0000-000062BA0000}"/>
    <cellStyle name="Normal 6 9 2 3" xfId="49409" xr:uid="{00000000-0005-0000-0000-000063BA0000}"/>
    <cellStyle name="Normal 6 9 2 3 2" xfId="49410" xr:uid="{00000000-0005-0000-0000-000064BA0000}"/>
    <cellStyle name="Normal 6 9 2 3 2 2" xfId="49411" xr:uid="{00000000-0005-0000-0000-000065BA0000}"/>
    <cellStyle name="Normal 6 9 2 3 2 3" xfId="49412" xr:uid="{00000000-0005-0000-0000-000066BA0000}"/>
    <cellStyle name="Normal 6 9 2 3 2_OATT calc" xfId="49413" xr:uid="{00000000-0005-0000-0000-000067BA0000}"/>
    <cellStyle name="Normal 6 9 2 3 3" xfId="49414" xr:uid="{00000000-0005-0000-0000-000068BA0000}"/>
    <cellStyle name="Normal 6 9 2 3 4" xfId="49415" xr:uid="{00000000-0005-0000-0000-000069BA0000}"/>
    <cellStyle name="Normal 6 9 2 3_OATT calc" xfId="49416" xr:uid="{00000000-0005-0000-0000-00006ABA0000}"/>
    <cellStyle name="Normal 6 9 2 4" xfId="49417" xr:uid="{00000000-0005-0000-0000-00006BBA0000}"/>
    <cellStyle name="Normal 6 9 2 4 2" xfId="49418" xr:uid="{00000000-0005-0000-0000-00006CBA0000}"/>
    <cellStyle name="Normal 6 9 2 4 3" xfId="49419" xr:uid="{00000000-0005-0000-0000-00006DBA0000}"/>
    <cellStyle name="Normal 6 9 2 4_OATT calc" xfId="49420" xr:uid="{00000000-0005-0000-0000-00006EBA0000}"/>
    <cellStyle name="Normal 6 9 2 5" xfId="49421" xr:uid="{00000000-0005-0000-0000-00006FBA0000}"/>
    <cellStyle name="Normal 6 9 2 6" xfId="49422" xr:uid="{00000000-0005-0000-0000-000070BA0000}"/>
    <cellStyle name="Normal 6 9 2 7" xfId="49423" xr:uid="{00000000-0005-0000-0000-000071BA0000}"/>
    <cellStyle name="Normal 6 9 2 8" xfId="49424" xr:uid="{00000000-0005-0000-0000-000072BA0000}"/>
    <cellStyle name="Normal 6 9 2 9" xfId="49425" xr:uid="{00000000-0005-0000-0000-000073BA0000}"/>
    <cellStyle name="Normal 6 9 2_OATT calc" xfId="49426" xr:uid="{00000000-0005-0000-0000-000074BA0000}"/>
    <cellStyle name="Normal 6 9 3" xfId="5641" xr:uid="{00000000-0005-0000-0000-000075BA0000}"/>
    <cellStyle name="Normal 6 9 3 2" xfId="49427" xr:uid="{00000000-0005-0000-0000-000076BA0000}"/>
    <cellStyle name="Normal 6 9 3 2 2" xfId="49428" xr:uid="{00000000-0005-0000-0000-000077BA0000}"/>
    <cellStyle name="Normal 6 9 3 2 3" xfId="49429" xr:uid="{00000000-0005-0000-0000-000078BA0000}"/>
    <cellStyle name="Normal 6 9 3 2_OATT calc" xfId="49430" xr:uid="{00000000-0005-0000-0000-000079BA0000}"/>
    <cellStyle name="Normal 6 9 3 3" xfId="49431" xr:uid="{00000000-0005-0000-0000-00007ABA0000}"/>
    <cellStyle name="Normal 6 9 3 4" xfId="49432" xr:uid="{00000000-0005-0000-0000-00007BBA0000}"/>
    <cellStyle name="Normal 6 9 3 5" xfId="49433" xr:uid="{00000000-0005-0000-0000-00007CBA0000}"/>
    <cellStyle name="Normal 6 9 3_OATT calc" xfId="49434" xr:uid="{00000000-0005-0000-0000-00007DBA0000}"/>
    <cellStyle name="Normal 6 9 4" xfId="49435" xr:uid="{00000000-0005-0000-0000-00007EBA0000}"/>
    <cellStyle name="Normal 6 9 4 2" xfId="49436" xr:uid="{00000000-0005-0000-0000-00007FBA0000}"/>
    <cellStyle name="Normal 6 9 4 2 2" xfId="49437" xr:uid="{00000000-0005-0000-0000-000080BA0000}"/>
    <cellStyle name="Normal 6 9 4 2 3" xfId="49438" xr:uid="{00000000-0005-0000-0000-000081BA0000}"/>
    <cellStyle name="Normal 6 9 4 2_OATT calc" xfId="49439" xr:uid="{00000000-0005-0000-0000-000082BA0000}"/>
    <cellStyle name="Normal 6 9 4 3" xfId="49440" xr:uid="{00000000-0005-0000-0000-000083BA0000}"/>
    <cellStyle name="Normal 6 9 4 4" xfId="49441" xr:uid="{00000000-0005-0000-0000-000084BA0000}"/>
    <cellStyle name="Normal 6 9 4_OATT calc" xfId="49442" xr:uid="{00000000-0005-0000-0000-000085BA0000}"/>
    <cellStyle name="Normal 6 9 5" xfId="49443" xr:uid="{00000000-0005-0000-0000-000086BA0000}"/>
    <cellStyle name="Normal 6 9 5 2" xfId="49444" xr:uid="{00000000-0005-0000-0000-000087BA0000}"/>
    <cellStyle name="Normal 6 9 5 3" xfId="49445" xr:uid="{00000000-0005-0000-0000-000088BA0000}"/>
    <cellStyle name="Normal 6 9 5_OATT calc" xfId="49446" xr:uid="{00000000-0005-0000-0000-000089BA0000}"/>
    <cellStyle name="Normal 6 9 6" xfId="49447" xr:uid="{00000000-0005-0000-0000-00008ABA0000}"/>
    <cellStyle name="Normal 6 9 7" xfId="49448" xr:uid="{00000000-0005-0000-0000-00008BBA0000}"/>
    <cellStyle name="Normal 6 9 8" xfId="49449" xr:uid="{00000000-0005-0000-0000-00008CBA0000}"/>
    <cellStyle name="Normal 6 9 9" xfId="49450" xr:uid="{00000000-0005-0000-0000-00008DBA0000}"/>
    <cellStyle name="Normal 6 9_OATT calc" xfId="49451" xr:uid="{00000000-0005-0000-0000-00008EBA0000}"/>
    <cellStyle name="Normal 6_OATT calc" xfId="49452" xr:uid="{00000000-0005-0000-0000-00008FBA0000}"/>
    <cellStyle name="Normal 7" xfId="1657" xr:uid="{00000000-0005-0000-0000-000090BA0000}"/>
    <cellStyle name="Normal 7 10" xfId="49453" xr:uid="{00000000-0005-0000-0000-000091BA0000}"/>
    <cellStyle name="Normal 7 10 2" xfId="49454" xr:uid="{00000000-0005-0000-0000-000092BA0000}"/>
    <cellStyle name="Normal 7 10 3" xfId="49455" xr:uid="{00000000-0005-0000-0000-000093BA0000}"/>
    <cellStyle name="Normal 7 10_OATT calc" xfId="49456" xr:uid="{00000000-0005-0000-0000-000094BA0000}"/>
    <cellStyle name="Normal 7 11" xfId="49457" xr:uid="{00000000-0005-0000-0000-000095BA0000}"/>
    <cellStyle name="Normal 7 12" xfId="49458" xr:uid="{00000000-0005-0000-0000-000096BA0000}"/>
    <cellStyle name="Normal 7 13" xfId="49459" xr:uid="{00000000-0005-0000-0000-000097BA0000}"/>
    <cellStyle name="Normal 7 14" xfId="49460" xr:uid="{00000000-0005-0000-0000-000098BA0000}"/>
    <cellStyle name="Normal 7 15" xfId="49461" xr:uid="{00000000-0005-0000-0000-000099BA0000}"/>
    <cellStyle name="Normal 7 16" xfId="49462" xr:uid="{00000000-0005-0000-0000-00009ABA0000}"/>
    <cellStyle name="Normal 7 17" xfId="49463" xr:uid="{00000000-0005-0000-0000-00009BBA0000}"/>
    <cellStyle name="Normal 7 2" xfId="1658" xr:uid="{00000000-0005-0000-0000-00009CBA0000}"/>
    <cellStyle name="Normal 7 2 2" xfId="1659" xr:uid="{00000000-0005-0000-0000-00009DBA0000}"/>
    <cellStyle name="Normal 7 2 2 2" xfId="1660" xr:uid="{00000000-0005-0000-0000-00009EBA0000}"/>
    <cellStyle name="Normal 7 2 3" xfId="1661" xr:uid="{00000000-0005-0000-0000-00009FBA0000}"/>
    <cellStyle name="Normal 7 2 4" xfId="3048" xr:uid="{00000000-0005-0000-0000-0000A0BA0000}"/>
    <cellStyle name="Normal 7 3" xfId="1662" xr:uid="{00000000-0005-0000-0000-0000A1BA0000}"/>
    <cellStyle name="Normal 7 3 10" xfId="49464" xr:uid="{00000000-0005-0000-0000-0000A2BA0000}"/>
    <cellStyle name="Normal 7 3 11" xfId="49465" xr:uid="{00000000-0005-0000-0000-0000A3BA0000}"/>
    <cellStyle name="Normal 7 3 12" xfId="49466" xr:uid="{00000000-0005-0000-0000-0000A4BA0000}"/>
    <cellStyle name="Normal 7 3 13" xfId="49467" xr:uid="{00000000-0005-0000-0000-0000A5BA0000}"/>
    <cellStyle name="Normal 7 3 14" xfId="49468" xr:uid="{00000000-0005-0000-0000-0000A6BA0000}"/>
    <cellStyle name="Normal 7 3 2" xfId="1663" xr:uid="{00000000-0005-0000-0000-0000A7BA0000}"/>
    <cellStyle name="Normal 7 3 2 10" xfId="49469" xr:uid="{00000000-0005-0000-0000-0000A8BA0000}"/>
    <cellStyle name="Normal 7 3 2 11" xfId="49470" xr:uid="{00000000-0005-0000-0000-0000A9BA0000}"/>
    <cellStyle name="Normal 7 3 2 12" xfId="49471" xr:uid="{00000000-0005-0000-0000-0000AABA0000}"/>
    <cellStyle name="Normal 7 3 2 2" xfId="3792" xr:uid="{00000000-0005-0000-0000-0000ABBA0000}"/>
    <cellStyle name="Normal 7 3 2 2 10" xfId="49472" xr:uid="{00000000-0005-0000-0000-0000ACBA0000}"/>
    <cellStyle name="Normal 7 3 2 2 11" xfId="49473" xr:uid="{00000000-0005-0000-0000-0000ADBA0000}"/>
    <cellStyle name="Normal 7 3 2 2 2" xfId="4893" xr:uid="{00000000-0005-0000-0000-0000AEBA0000}"/>
    <cellStyle name="Normal 7 3 2 2 2 10" xfId="49474" xr:uid="{00000000-0005-0000-0000-0000AFBA0000}"/>
    <cellStyle name="Normal 7 3 2 2 2 11" xfId="49475" xr:uid="{00000000-0005-0000-0000-0000B0BA0000}"/>
    <cellStyle name="Normal 7 3 2 2 2 2" xfId="49476" xr:uid="{00000000-0005-0000-0000-0000B1BA0000}"/>
    <cellStyle name="Normal 7 3 2 2 2 2 2" xfId="49477" xr:uid="{00000000-0005-0000-0000-0000B2BA0000}"/>
    <cellStyle name="Normal 7 3 2 2 2 2 2 2" xfId="49478" xr:uid="{00000000-0005-0000-0000-0000B3BA0000}"/>
    <cellStyle name="Normal 7 3 2 2 2 2 2 3" xfId="49479" xr:uid="{00000000-0005-0000-0000-0000B4BA0000}"/>
    <cellStyle name="Normal 7 3 2 2 2 2 2_OATT calc" xfId="49480" xr:uid="{00000000-0005-0000-0000-0000B5BA0000}"/>
    <cellStyle name="Normal 7 3 2 2 2 2 3" xfId="49481" xr:uid="{00000000-0005-0000-0000-0000B6BA0000}"/>
    <cellStyle name="Normal 7 3 2 2 2 2 4" xfId="49482" xr:uid="{00000000-0005-0000-0000-0000B7BA0000}"/>
    <cellStyle name="Normal 7 3 2 2 2 2 5" xfId="49483" xr:uid="{00000000-0005-0000-0000-0000B8BA0000}"/>
    <cellStyle name="Normal 7 3 2 2 2 2_OATT calc" xfId="49484" xr:uid="{00000000-0005-0000-0000-0000B9BA0000}"/>
    <cellStyle name="Normal 7 3 2 2 2 3" xfId="49485" xr:uid="{00000000-0005-0000-0000-0000BABA0000}"/>
    <cellStyle name="Normal 7 3 2 2 2 3 2" xfId="49486" xr:uid="{00000000-0005-0000-0000-0000BBBA0000}"/>
    <cellStyle name="Normal 7 3 2 2 2 3 2 2" xfId="49487" xr:uid="{00000000-0005-0000-0000-0000BCBA0000}"/>
    <cellStyle name="Normal 7 3 2 2 2 3 2 3" xfId="49488" xr:uid="{00000000-0005-0000-0000-0000BDBA0000}"/>
    <cellStyle name="Normal 7 3 2 2 2 3 2_OATT calc" xfId="49489" xr:uid="{00000000-0005-0000-0000-0000BEBA0000}"/>
    <cellStyle name="Normal 7 3 2 2 2 3 3" xfId="49490" xr:uid="{00000000-0005-0000-0000-0000BFBA0000}"/>
    <cellStyle name="Normal 7 3 2 2 2 3 4" xfId="49491" xr:uid="{00000000-0005-0000-0000-0000C0BA0000}"/>
    <cellStyle name="Normal 7 3 2 2 2 3_OATT calc" xfId="49492" xr:uid="{00000000-0005-0000-0000-0000C1BA0000}"/>
    <cellStyle name="Normal 7 3 2 2 2 4" xfId="49493" xr:uid="{00000000-0005-0000-0000-0000C2BA0000}"/>
    <cellStyle name="Normal 7 3 2 2 2 4 2" xfId="49494" xr:uid="{00000000-0005-0000-0000-0000C3BA0000}"/>
    <cellStyle name="Normal 7 3 2 2 2 4 3" xfId="49495" xr:uid="{00000000-0005-0000-0000-0000C4BA0000}"/>
    <cellStyle name="Normal 7 3 2 2 2 4_OATT calc" xfId="49496" xr:uid="{00000000-0005-0000-0000-0000C5BA0000}"/>
    <cellStyle name="Normal 7 3 2 2 2 5" xfId="49497" xr:uid="{00000000-0005-0000-0000-0000C6BA0000}"/>
    <cellStyle name="Normal 7 3 2 2 2 6" xfId="49498" xr:uid="{00000000-0005-0000-0000-0000C7BA0000}"/>
    <cellStyle name="Normal 7 3 2 2 2 7" xfId="49499" xr:uid="{00000000-0005-0000-0000-0000C8BA0000}"/>
    <cellStyle name="Normal 7 3 2 2 2 8" xfId="49500" xr:uid="{00000000-0005-0000-0000-0000C9BA0000}"/>
    <cellStyle name="Normal 7 3 2 2 2 9" xfId="49501" xr:uid="{00000000-0005-0000-0000-0000CABA0000}"/>
    <cellStyle name="Normal 7 3 2 2 2_OATT calc" xfId="49502" xr:uid="{00000000-0005-0000-0000-0000CBBA0000}"/>
    <cellStyle name="Normal 7 3 2 2 3" xfId="5850" xr:uid="{00000000-0005-0000-0000-0000CCBA0000}"/>
    <cellStyle name="Normal 7 3 2 2 3 2" xfId="49503" xr:uid="{00000000-0005-0000-0000-0000CDBA0000}"/>
    <cellStyle name="Normal 7 3 2 2 3 2 2" xfId="49504" xr:uid="{00000000-0005-0000-0000-0000CEBA0000}"/>
    <cellStyle name="Normal 7 3 2 2 3 2 3" xfId="49505" xr:uid="{00000000-0005-0000-0000-0000CFBA0000}"/>
    <cellStyle name="Normal 7 3 2 2 3 2_OATT calc" xfId="49506" xr:uid="{00000000-0005-0000-0000-0000D0BA0000}"/>
    <cellStyle name="Normal 7 3 2 2 3 3" xfId="49507" xr:uid="{00000000-0005-0000-0000-0000D1BA0000}"/>
    <cellStyle name="Normal 7 3 2 2 3 4" xfId="49508" xr:uid="{00000000-0005-0000-0000-0000D2BA0000}"/>
    <cellStyle name="Normal 7 3 2 2 3 5" xfId="49509" xr:uid="{00000000-0005-0000-0000-0000D3BA0000}"/>
    <cellStyle name="Normal 7 3 2 2 3_OATT calc" xfId="49510" xr:uid="{00000000-0005-0000-0000-0000D4BA0000}"/>
    <cellStyle name="Normal 7 3 2 2 4" xfId="49511" xr:uid="{00000000-0005-0000-0000-0000D5BA0000}"/>
    <cellStyle name="Normal 7 3 2 2 4 2" xfId="49512" xr:uid="{00000000-0005-0000-0000-0000D6BA0000}"/>
    <cellStyle name="Normal 7 3 2 2 4 2 2" xfId="49513" xr:uid="{00000000-0005-0000-0000-0000D7BA0000}"/>
    <cellStyle name="Normal 7 3 2 2 4 2 3" xfId="49514" xr:uid="{00000000-0005-0000-0000-0000D8BA0000}"/>
    <cellStyle name="Normal 7 3 2 2 4 2_OATT calc" xfId="49515" xr:uid="{00000000-0005-0000-0000-0000D9BA0000}"/>
    <cellStyle name="Normal 7 3 2 2 4 3" xfId="49516" xr:uid="{00000000-0005-0000-0000-0000DABA0000}"/>
    <cellStyle name="Normal 7 3 2 2 4 4" xfId="49517" xr:uid="{00000000-0005-0000-0000-0000DBBA0000}"/>
    <cellStyle name="Normal 7 3 2 2 4_OATT calc" xfId="49518" xr:uid="{00000000-0005-0000-0000-0000DCBA0000}"/>
    <cellStyle name="Normal 7 3 2 2 5" xfId="49519" xr:uid="{00000000-0005-0000-0000-0000DDBA0000}"/>
    <cellStyle name="Normal 7 3 2 2 5 2" xfId="49520" xr:uid="{00000000-0005-0000-0000-0000DEBA0000}"/>
    <cellStyle name="Normal 7 3 2 2 5 3" xfId="49521" xr:uid="{00000000-0005-0000-0000-0000DFBA0000}"/>
    <cellStyle name="Normal 7 3 2 2 5_OATT calc" xfId="49522" xr:uid="{00000000-0005-0000-0000-0000E0BA0000}"/>
    <cellStyle name="Normal 7 3 2 2 6" xfId="49523" xr:uid="{00000000-0005-0000-0000-0000E1BA0000}"/>
    <cellStyle name="Normal 7 3 2 2 7" xfId="49524" xr:uid="{00000000-0005-0000-0000-0000E2BA0000}"/>
    <cellStyle name="Normal 7 3 2 2 8" xfId="49525" xr:uid="{00000000-0005-0000-0000-0000E3BA0000}"/>
    <cellStyle name="Normal 7 3 2 2 9" xfId="49526" xr:uid="{00000000-0005-0000-0000-0000E4BA0000}"/>
    <cellStyle name="Normal 7 3 2 2_OATT calc" xfId="49527" xr:uid="{00000000-0005-0000-0000-0000E5BA0000}"/>
    <cellStyle name="Normal 7 3 2 3" xfId="4475" xr:uid="{00000000-0005-0000-0000-0000E6BA0000}"/>
    <cellStyle name="Normal 7 3 2 3 10" xfId="49528" xr:uid="{00000000-0005-0000-0000-0000E7BA0000}"/>
    <cellStyle name="Normal 7 3 2 3 11" xfId="49529" xr:uid="{00000000-0005-0000-0000-0000E8BA0000}"/>
    <cellStyle name="Normal 7 3 2 3 2" xfId="49530" xr:uid="{00000000-0005-0000-0000-0000E9BA0000}"/>
    <cellStyle name="Normal 7 3 2 3 2 2" xfId="49531" xr:uid="{00000000-0005-0000-0000-0000EABA0000}"/>
    <cellStyle name="Normal 7 3 2 3 2 2 2" xfId="49532" xr:uid="{00000000-0005-0000-0000-0000EBBA0000}"/>
    <cellStyle name="Normal 7 3 2 3 2 2 3" xfId="49533" xr:uid="{00000000-0005-0000-0000-0000ECBA0000}"/>
    <cellStyle name="Normal 7 3 2 3 2 2_OATT calc" xfId="49534" xr:uid="{00000000-0005-0000-0000-0000EDBA0000}"/>
    <cellStyle name="Normal 7 3 2 3 2 3" xfId="49535" xr:uid="{00000000-0005-0000-0000-0000EEBA0000}"/>
    <cellStyle name="Normal 7 3 2 3 2 4" xfId="49536" xr:uid="{00000000-0005-0000-0000-0000EFBA0000}"/>
    <cellStyle name="Normal 7 3 2 3 2 5" xfId="49537" xr:uid="{00000000-0005-0000-0000-0000F0BA0000}"/>
    <cellStyle name="Normal 7 3 2 3 2_OATT calc" xfId="49538" xr:uid="{00000000-0005-0000-0000-0000F1BA0000}"/>
    <cellStyle name="Normal 7 3 2 3 3" xfId="49539" xr:uid="{00000000-0005-0000-0000-0000F2BA0000}"/>
    <cellStyle name="Normal 7 3 2 3 3 2" xfId="49540" xr:uid="{00000000-0005-0000-0000-0000F3BA0000}"/>
    <cellStyle name="Normal 7 3 2 3 3 2 2" xfId="49541" xr:uid="{00000000-0005-0000-0000-0000F4BA0000}"/>
    <cellStyle name="Normal 7 3 2 3 3 2 3" xfId="49542" xr:uid="{00000000-0005-0000-0000-0000F5BA0000}"/>
    <cellStyle name="Normal 7 3 2 3 3 2_OATT calc" xfId="49543" xr:uid="{00000000-0005-0000-0000-0000F6BA0000}"/>
    <cellStyle name="Normal 7 3 2 3 3 3" xfId="49544" xr:uid="{00000000-0005-0000-0000-0000F7BA0000}"/>
    <cellStyle name="Normal 7 3 2 3 3 4" xfId="49545" xr:uid="{00000000-0005-0000-0000-0000F8BA0000}"/>
    <cellStyle name="Normal 7 3 2 3 3_OATT calc" xfId="49546" xr:uid="{00000000-0005-0000-0000-0000F9BA0000}"/>
    <cellStyle name="Normal 7 3 2 3 4" xfId="49547" xr:uid="{00000000-0005-0000-0000-0000FABA0000}"/>
    <cellStyle name="Normal 7 3 2 3 4 2" xfId="49548" xr:uid="{00000000-0005-0000-0000-0000FBBA0000}"/>
    <cellStyle name="Normal 7 3 2 3 4 3" xfId="49549" xr:uid="{00000000-0005-0000-0000-0000FCBA0000}"/>
    <cellStyle name="Normal 7 3 2 3 4_OATT calc" xfId="49550" xr:uid="{00000000-0005-0000-0000-0000FDBA0000}"/>
    <cellStyle name="Normal 7 3 2 3 5" xfId="49551" xr:uid="{00000000-0005-0000-0000-0000FEBA0000}"/>
    <cellStyle name="Normal 7 3 2 3 6" xfId="49552" xr:uid="{00000000-0005-0000-0000-0000FFBA0000}"/>
    <cellStyle name="Normal 7 3 2 3 7" xfId="49553" xr:uid="{00000000-0005-0000-0000-000000BB0000}"/>
    <cellStyle name="Normal 7 3 2 3 8" xfId="49554" xr:uid="{00000000-0005-0000-0000-000001BB0000}"/>
    <cellStyle name="Normal 7 3 2 3 9" xfId="49555" xr:uid="{00000000-0005-0000-0000-000002BB0000}"/>
    <cellStyle name="Normal 7 3 2 3_OATT calc" xfId="49556" xr:uid="{00000000-0005-0000-0000-000003BB0000}"/>
    <cellStyle name="Normal 7 3 2 4" xfId="5375" xr:uid="{00000000-0005-0000-0000-000004BB0000}"/>
    <cellStyle name="Normal 7 3 2 4 2" xfId="49557" xr:uid="{00000000-0005-0000-0000-000005BB0000}"/>
    <cellStyle name="Normal 7 3 2 4 2 2" xfId="49558" xr:uid="{00000000-0005-0000-0000-000006BB0000}"/>
    <cellStyle name="Normal 7 3 2 4 2 3" xfId="49559" xr:uid="{00000000-0005-0000-0000-000007BB0000}"/>
    <cellStyle name="Normal 7 3 2 4 2_OATT calc" xfId="49560" xr:uid="{00000000-0005-0000-0000-000008BB0000}"/>
    <cellStyle name="Normal 7 3 2 4 3" xfId="49561" xr:uid="{00000000-0005-0000-0000-000009BB0000}"/>
    <cellStyle name="Normal 7 3 2 4 4" xfId="49562" xr:uid="{00000000-0005-0000-0000-00000ABB0000}"/>
    <cellStyle name="Normal 7 3 2 4 5" xfId="49563" xr:uid="{00000000-0005-0000-0000-00000BBB0000}"/>
    <cellStyle name="Normal 7 3 2 4_OATT calc" xfId="49564" xr:uid="{00000000-0005-0000-0000-00000CBB0000}"/>
    <cellStyle name="Normal 7 3 2 5" xfId="49565" xr:uid="{00000000-0005-0000-0000-00000DBB0000}"/>
    <cellStyle name="Normal 7 3 2 5 2" xfId="49566" xr:uid="{00000000-0005-0000-0000-00000EBB0000}"/>
    <cellStyle name="Normal 7 3 2 5 2 2" xfId="49567" xr:uid="{00000000-0005-0000-0000-00000FBB0000}"/>
    <cellStyle name="Normal 7 3 2 5 2 3" xfId="49568" xr:uid="{00000000-0005-0000-0000-000010BB0000}"/>
    <cellStyle name="Normal 7 3 2 5 2_OATT calc" xfId="49569" xr:uid="{00000000-0005-0000-0000-000011BB0000}"/>
    <cellStyle name="Normal 7 3 2 5 3" xfId="49570" xr:uid="{00000000-0005-0000-0000-000012BB0000}"/>
    <cellStyle name="Normal 7 3 2 5 4" xfId="49571" xr:uid="{00000000-0005-0000-0000-000013BB0000}"/>
    <cellStyle name="Normal 7 3 2 5_OATT calc" xfId="49572" xr:uid="{00000000-0005-0000-0000-000014BB0000}"/>
    <cellStyle name="Normal 7 3 2 6" xfId="49573" xr:uid="{00000000-0005-0000-0000-000015BB0000}"/>
    <cellStyle name="Normal 7 3 2 6 2" xfId="49574" xr:uid="{00000000-0005-0000-0000-000016BB0000}"/>
    <cellStyle name="Normal 7 3 2 6 3" xfId="49575" xr:uid="{00000000-0005-0000-0000-000017BB0000}"/>
    <cellStyle name="Normal 7 3 2 6_OATT calc" xfId="49576" xr:uid="{00000000-0005-0000-0000-000018BB0000}"/>
    <cellStyle name="Normal 7 3 2 7" xfId="49577" xr:uid="{00000000-0005-0000-0000-000019BB0000}"/>
    <cellStyle name="Normal 7 3 2 8" xfId="49578" xr:uid="{00000000-0005-0000-0000-00001ABB0000}"/>
    <cellStyle name="Normal 7 3 2 9" xfId="49579" xr:uid="{00000000-0005-0000-0000-00001BBB0000}"/>
    <cellStyle name="Normal 7 3 2_OATT calc" xfId="49580" xr:uid="{00000000-0005-0000-0000-00001CBB0000}"/>
    <cellStyle name="Normal 7 3 3" xfId="3277" xr:uid="{00000000-0005-0000-0000-00001DBB0000}"/>
    <cellStyle name="Normal 7 3 3 10" xfId="49581" xr:uid="{00000000-0005-0000-0000-00001EBB0000}"/>
    <cellStyle name="Normal 7 3 3 11" xfId="49582" xr:uid="{00000000-0005-0000-0000-00001FBB0000}"/>
    <cellStyle name="Normal 7 3 3 12" xfId="49583" xr:uid="{00000000-0005-0000-0000-000020BB0000}"/>
    <cellStyle name="Normal 7 3 3 2" xfId="3859" xr:uid="{00000000-0005-0000-0000-000021BB0000}"/>
    <cellStyle name="Normal 7 3 3 2 10" xfId="49584" xr:uid="{00000000-0005-0000-0000-000022BB0000}"/>
    <cellStyle name="Normal 7 3 3 2 11" xfId="49585" xr:uid="{00000000-0005-0000-0000-000023BB0000}"/>
    <cellStyle name="Normal 7 3 3 2 2" xfId="4959" xr:uid="{00000000-0005-0000-0000-000024BB0000}"/>
    <cellStyle name="Normal 7 3 3 2 2 10" xfId="49586" xr:uid="{00000000-0005-0000-0000-000025BB0000}"/>
    <cellStyle name="Normal 7 3 3 2 2 11" xfId="49587" xr:uid="{00000000-0005-0000-0000-000026BB0000}"/>
    <cellStyle name="Normal 7 3 3 2 2 2" xfId="49588" xr:uid="{00000000-0005-0000-0000-000027BB0000}"/>
    <cellStyle name="Normal 7 3 3 2 2 2 2" xfId="49589" xr:uid="{00000000-0005-0000-0000-000028BB0000}"/>
    <cellStyle name="Normal 7 3 3 2 2 2 2 2" xfId="49590" xr:uid="{00000000-0005-0000-0000-000029BB0000}"/>
    <cellStyle name="Normal 7 3 3 2 2 2 2 3" xfId="49591" xr:uid="{00000000-0005-0000-0000-00002ABB0000}"/>
    <cellStyle name="Normal 7 3 3 2 2 2 2_OATT calc" xfId="49592" xr:uid="{00000000-0005-0000-0000-00002BBB0000}"/>
    <cellStyle name="Normal 7 3 3 2 2 2 3" xfId="49593" xr:uid="{00000000-0005-0000-0000-00002CBB0000}"/>
    <cellStyle name="Normal 7 3 3 2 2 2 4" xfId="49594" xr:uid="{00000000-0005-0000-0000-00002DBB0000}"/>
    <cellStyle name="Normal 7 3 3 2 2 2 5" xfId="49595" xr:uid="{00000000-0005-0000-0000-00002EBB0000}"/>
    <cellStyle name="Normal 7 3 3 2 2 2_OATT calc" xfId="49596" xr:uid="{00000000-0005-0000-0000-00002FBB0000}"/>
    <cellStyle name="Normal 7 3 3 2 2 3" xfId="49597" xr:uid="{00000000-0005-0000-0000-000030BB0000}"/>
    <cellStyle name="Normal 7 3 3 2 2 3 2" xfId="49598" xr:uid="{00000000-0005-0000-0000-000031BB0000}"/>
    <cellStyle name="Normal 7 3 3 2 2 3 2 2" xfId="49599" xr:uid="{00000000-0005-0000-0000-000032BB0000}"/>
    <cellStyle name="Normal 7 3 3 2 2 3 2 3" xfId="49600" xr:uid="{00000000-0005-0000-0000-000033BB0000}"/>
    <cellStyle name="Normal 7 3 3 2 2 3 2_OATT calc" xfId="49601" xr:uid="{00000000-0005-0000-0000-000034BB0000}"/>
    <cellStyle name="Normal 7 3 3 2 2 3 3" xfId="49602" xr:uid="{00000000-0005-0000-0000-000035BB0000}"/>
    <cellStyle name="Normal 7 3 3 2 2 3 4" xfId="49603" xr:uid="{00000000-0005-0000-0000-000036BB0000}"/>
    <cellStyle name="Normal 7 3 3 2 2 3_OATT calc" xfId="49604" xr:uid="{00000000-0005-0000-0000-000037BB0000}"/>
    <cellStyle name="Normal 7 3 3 2 2 4" xfId="49605" xr:uid="{00000000-0005-0000-0000-000038BB0000}"/>
    <cellStyle name="Normal 7 3 3 2 2 4 2" xfId="49606" xr:uid="{00000000-0005-0000-0000-000039BB0000}"/>
    <cellStyle name="Normal 7 3 3 2 2 4 3" xfId="49607" xr:uid="{00000000-0005-0000-0000-00003ABB0000}"/>
    <cellStyle name="Normal 7 3 3 2 2 4_OATT calc" xfId="49608" xr:uid="{00000000-0005-0000-0000-00003BBB0000}"/>
    <cellStyle name="Normal 7 3 3 2 2 5" xfId="49609" xr:uid="{00000000-0005-0000-0000-00003CBB0000}"/>
    <cellStyle name="Normal 7 3 3 2 2 6" xfId="49610" xr:uid="{00000000-0005-0000-0000-00003DBB0000}"/>
    <cellStyle name="Normal 7 3 3 2 2 7" xfId="49611" xr:uid="{00000000-0005-0000-0000-00003EBB0000}"/>
    <cellStyle name="Normal 7 3 3 2 2 8" xfId="49612" xr:uid="{00000000-0005-0000-0000-00003FBB0000}"/>
    <cellStyle name="Normal 7 3 3 2 2 9" xfId="49613" xr:uid="{00000000-0005-0000-0000-000040BB0000}"/>
    <cellStyle name="Normal 7 3 3 2 2_OATT calc" xfId="49614" xr:uid="{00000000-0005-0000-0000-000041BB0000}"/>
    <cellStyle name="Normal 7 3 3 2 3" xfId="5915" xr:uid="{00000000-0005-0000-0000-000042BB0000}"/>
    <cellStyle name="Normal 7 3 3 2 3 2" xfId="49615" xr:uid="{00000000-0005-0000-0000-000043BB0000}"/>
    <cellStyle name="Normal 7 3 3 2 3 2 2" xfId="49616" xr:uid="{00000000-0005-0000-0000-000044BB0000}"/>
    <cellStyle name="Normal 7 3 3 2 3 2 3" xfId="49617" xr:uid="{00000000-0005-0000-0000-000045BB0000}"/>
    <cellStyle name="Normal 7 3 3 2 3 2_OATT calc" xfId="49618" xr:uid="{00000000-0005-0000-0000-000046BB0000}"/>
    <cellStyle name="Normal 7 3 3 2 3 3" xfId="49619" xr:uid="{00000000-0005-0000-0000-000047BB0000}"/>
    <cellStyle name="Normal 7 3 3 2 3 4" xfId="49620" xr:uid="{00000000-0005-0000-0000-000048BB0000}"/>
    <cellStyle name="Normal 7 3 3 2 3 5" xfId="49621" xr:uid="{00000000-0005-0000-0000-000049BB0000}"/>
    <cellStyle name="Normal 7 3 3 2 3_OATT calc" xfId="49622" xr:uid="{00000000-0005-0000-0000-00004ABB0000}"/>
    <cellStyle name="Normal 7 3 3 2 4" xfId="49623" xr:uid="{00000000-0005-0000-0000-00004BBB0000}"/>
    <cellStyle name="Normal 7 3 3 2 4 2" xfId="49624" xr:uid="{00000000-0005-0000-0000-00004CBB0000}"/>
    <cellStyle name="Normal 7 3 3 2 4 2 2" xfId="49625" xr:uid="{00000000-0005-0000-0000-00004DBB0000}"/>
    <cellStyle name="Normal 7 3 3 2 4 2 3" xfId="49626" xr:uid="{00000000-0005-0000-0000-00004EBB0000}"/>
    <cellStyle name="Normal 7 3 3 2 4 2_OATT calc" xfId="49627" xr:uid="{00000000-0005-0000-0000-00004FBB0000}"/>
    <cellStyle name="Normal 7 3 3 2 4 3" xfId="49628" xr:uid="{00000000-0005-0000-0000-000050BB0000}"/>
    <cellStyle name="Normal 7 3 3 2 4 4" xfId="49629" xr:uid="{00000000-0005-0000-0000-000051BB0000}"/>
    <cellStyle name="Normal 7 3 3 2 4_OATT calc" xfId="49630" xr:uid="{00000000-0005-0000-0000-000052BB0000}"/>
    <cellStyle name="Normal 7 3 3 2 5" xfId="49631" xr:uid="{00000000-0005-0000-0000-000053BB0000}"/>
    <cellStyle name="Normal 7 3 3 2 5 2" xfId="49632" xr:uid="{00000000-0005-0000-0000-000054BB0000}"/>
    <cellStyle name="Normal 7 3 3 2 5 3" xfId="49633" xr:uid="{00000000-0005-0000-0000-000055BB0000}"/>
    <cellStyle name="Normal 7 3 3 2 5_OATT calc" xfId="49634" xr:uid="{00000000-0005-0000-0000-000056BB0000}"/>
    <cellStyle name="Normal 7 3 3 2 6" xfId="49635" xr:uid="{00000000-0005-0000-0000-000057BB0000}"/>
    <cellStyle name="Normal 7 3 3 2 7" xfId="49636" xr:uid="{00000000-0005-0000-0000-000058BB0000}"/>
    <cellStyle name="Normal 7 3 3 2 8" xfId="49637" xr:uid="{00000000-0005-0000-0000-000059BB0000}"/>
    <cellStyle name="Normal 7 3 3 2 9" xfId="49638" xr:uid="{00000000-0005-0000-0000-00005ABB0000}"/>
    <cellStyle name="Normal 7 3 3 2_OATT calc" xfId="49639" xr:uid="{00000000-0005-0000-0000-00005BBB0000}"/>
    <cellStyle name="Normal 7 3 3 3" xfId="4541" xr:uid="{00000000-0005-0000-0000-00005CBB0000}"/>
    <cellStyle name="Normal 7 3 3 3 10" xfId="49640" xr:uid="{00000000-0005-0000-0000-00005DBB0000}"/>
    <cellStyle name="Normal 7 3 3 3 11" xfId="49641" xr:uid="{00000000-0005-0000-0000-00005EBB0000}"/>
    <cellStyle name="Normal 7 3 3 3 2" xfId="49642" xr:uid="{00000000-0005-0000-0000-00005FBB0000}"/>
    <cellStyle name="Normal 7 3 3 3 2 2" xfId="49643" xr:uid="{00000000-0005-0000-0000-000060BB0000}"/>
    <cellStyle name="Normal 7 3 3 3 2 2 2" xfId="49644" xr:uid="{00000000-0005-0000-0000-000061BB0000}"/>
    <cellStyle name="Normal 7 3 3 3 2 2 3" xfId="49645" xr:uid="{00000000-0005-0000-0000-000062BB0000}"/>
    <cellStyle name="Normal 7 3 3 3 2 2_OATT calc" xfId="49646" xr:uid="{00000000-0005-0000-0000-000063BB0000}"/>
    <cellStyle name="Normal 7 3 3 3 2 3" xfId="49647" xr:uid="{00000000-0005-0000-0000-000064BB0000}"/>
    <cellStyle name="Normal 7 3 3 3 2 4" xfId="49648" xr:uid="{00000000-0005-0000-0000-000065BB0000}"/>
    <cellStyle name="Normal 7 3 3 3 2 5" xfId="49649" xr:uid="{00000000-0005-0000-0000-000066BB0000}"/>
    <cellStyle name="Normal 7 3 3 3 2_OATT calc" xfId="49650" xr:uid="{00000000-0005-0000-0000-000067BB0000}"/>
    <cellStyle name="Normal 7 3 3 3 3" xfId="49651" xr:uid="{00000000-0005-0000-0000-000068BB0000}"/>
    <cellStyle name="Normal 7 3 3 3 3 2" xfId="49652" xr:uid="{00000000-0005-0000-0000-000069BB0000}"/>
    <cellStyle name="Normal 7 3 3 3 3 2 2" xfId="49653" xr:uid="{00000000-0005-0000-0000-00006ABB0000}"/>
    <cellStyle name="Normal 7 3 3 3 3 2 3" xfId="49654" xr:uid="{00000000-0005-0000-0000-00006BBB0000}"/>
    <cellStyle name="Normal 7 3 3 3 3 2_OATT calc" xfId="49655" xr:uid="{00000000-0005-0000-0000-00006CBB0000}"/>
    <cellStyle name="Normal 7 3 3 3 3 3" xfId="49656" xr:uid="{00000000-0005-0000-0000-00006DBB0000}"/>
    <cellStyle name="Normal 7 3 3 3 3 4" xfId="49657" xr:uid="{00000000-0005-0000-0000-00006EBB0000}"/>
    <cellStyle name="Normal 7 3 3 3 3_OATT calc" xfId="49658" xr:uid="{00000000-0005-0000-0000-00006FBB0000}"/>
    <cellStyle name="Normal 7 3 3 3 4" xfId="49659" xr:uid="{00000000-0005-0000-0000-000070BB0000}"/>
    <cellStyle name="Normal 7 3 3 3 4 2" xfId="49660" xr:uid="{00000000-0005-0000-0000-000071BB0000}"/>
    <cellStyle name="Normal 7 3 3 3 4 3" xfId="49661" xr:uid="{00000000-0005-0000-0000-000072BB0000}"/>
    <cellStyle name="Normal 7 3 3 3 4_OATT calc" xfId="49662" xr:uid="{00000000-0005-0000-0000-000073BB0000}"/>
    <cellStyle name="Normal 7 3 3 3 5" xfId="49663" xr:uid="{00000000-0005-0000-0000-000074BB0000}"/>
    <cellStyle name="Normal 7 3 3 3 6" xfId="49664" xr:uid="{00000000-0005-0000-0000-000075BB0000}"/>
    <cellStyle name="Normal 7 3 3 3 7" xfId="49665" xr:uid="{00000000-0005-0000-0000-000076BB0000}"/>
    <cellStyle name="Normal 7 3 3 3 8" xfId="49666" xr:uid="{00000000-0005-0000-0000-000077BB0000}"/>
    <cellStyle name="Normal 7 3 3 3 9" xfId="49667" xr:uid="{00000000-0005-0000-0000-000078BB0000}"/>
    <cellStyle name="Normal 7 3 3 3_OATT calc" xfId="49668" xr:uid="{00000000-0005-0000-0000-000079BB0000}"/>
    <cellStyle name="Normal 7 3 3 4" xfId="5441" xr:uid="{00000000-0005-0000-0000-00007ABB0000}"/>
    <cellStyle name="Normal 7 3 3 4 2" xfId="49669" xr:uid="{00000000-0005-0000-0000-00007BBB0000}"/>
    <cellStyle name="Normal 7 3 3 4 2 2" xfId="49670" xr:uid="{00000000-0005-0000-0000-00007CBB0000}"/>
    <cellStyle name="Normal 7 3 3 4 2 3" xfId="49671" xr:uid="{00000000-0005-0000-0000-00007DBB0000}"/>
    <cellStyle name="Normal 7 3 3 4 2_OATT calc" xfId="49672" xr:uid="{00000000-0005-0000-0000-00007EBB0000}"/>
    <cellStyle name="Normal 7 3 3 4 3" xfId="49673" xr:uid="{00000000-0005-0000-0000-00007FBB0000}"/>
    <cellStyle name="Normal 7 3 3 4 4" xfId="49674" xr:uid="{00000000-0005-0000-0000-000080BB0000}"/>
    <cellStyle name="Normal 7 3 3 4 5" xfId="49675" xr:uid="{00000000-0005-0000-0000-000081BB0000}"/>
    <cellStyle name="Normal 7 3 3 4_OATT calc" xfId="49676" xr:uid="{00000000-0005-0000-0000-000082BB0000}"/>
    <cellStyle name="Normal 7 3 3 5" xfId="49677" xr:uid="{00000000-0005-0000-0000-000083BB0000}"/>
    <cellStyle name="Normal 7 3 3 5 2" xfId="49678" xr:uid="{00000000-0005-0000-0000-000084BB0000}"/>
    <cellStyle name="Normal 7 3 3 5 2 2" xfId="49679" xr:uid="{00000000-0005-0000-0000-000085BB0000}"/>
    <cellStyle name="Normal 7 3 3 5 2 3" xfId="49680" xr:uid="{00000000-0005-0000-0000-000086BB0000}"/>
    <cellStyle name="Normal 7 3 3 5 2_OATT calc" xfId="49681" xr:uid="{00000000-0005-0000-0000-000087BB0000}"/>
    <cellStyle name="Normal 7 3 3 5 3" xfId="49682" xr:uid="{00000000-0005-0000-0000-000088BB0000}"/>
    <cellStyle name="Normal 7 3 3 5 4" xfId="49683" xr:uid="{00000000-0005-0000-0000-000089BB0000}"/>
    <cellStyle name="Normal 7 3 3 5_OATT calc" xfId="49684" xr:uid="{00000000-0005-0000-0000-00008ABB0000}"/>
    <cellStyle name="Normal 7 3 3 6" xfId="49685" xr:uid="{00000000-0005-0000-0000-00008BBB0000}"/>
    <cellStyle name="Normal 7 3 3 6 2" xfId="49686" xr:uid="{00000000-0005-0000-0000-00008CBB0000}"/>
    <cellStyle name="Normal 7 3 3 6 3" xfId="49687" xr:uid="{00000000-0005-0000-0000-00008DBB0000}"/>
    <cellStyle name="Normal 7 3 3 6_OATT calc" xfId="49688" xr:uid="{00000000-0005-0000-0000-00008EBB0000}"/>
    <cellStyle name="Normal 7 3 3 7" xfId="49689" xr:uid="{00000000-0005-0000-0000-00008FBB0000}"/>
    <cellStyle name="Normal 7 3 3 8" xfId="49690" xr:uid="{00000000-0005-0000-0000-000090BB0000}"/>
    <cellStyle name="Normal 7 3 3 9" xfId="49691" xr:uid="{00000000-0005-0000-0000-000091BB0000}"/>
    <cellStyle name="Normal 7 3 3_OATT calc" xfId="49692" xr:uid="{00000000-0005-0000-0000-000092BB0000}"/>
    <cellStyle name="Normal 7 3 4" xfId="3593" xr:uid="{00000000-0005-0000-0000-000093BB0000}"/>
    <cellStyle name="Normal 7 3 4 10" xfId="49693" xr:uid="{00000000-0005-0000-0000-000094BB0000}"/>
    <cellStyle name="Normal 7 3 4 11" xfId="49694" xr:uid="{00000000-0005-0000-0000-000095BB0000}"/>
    <cellStyle name="Normal 7 3 4 2" xfId="4694" xr:uid="{00000000-0005-0000-0000-000096BB0000}"/>
    <cellStyle name="Normal 7 3 4 2 10" xfId="49695" xr:uid="{00000000-0005-0000-0000-000097BB0000}"/>
    <cellStyle name="Normal 7 3 4 2 11" xfId="49696" xr:uid="{00000000-0005-0000-0000-000098BB0000}"/>
    <cellStyle name="Normal 7 3 4 2 2" xfId="49697" xr:uid="{00000000-0005-0000-0000-000099BB0000}"/>
    <cellStyle name="Normal 7 3 4 2 2 2" xfId="49698" xr:uid="{00000000-0005-0000-0000-00009ABB0000}"/>
    <cellStyle name="Normal 7 3 4 2 2 2 2" xfId="49699" xr:uid="{00000000-0005-0000-0000-00009BBB0000}"/>
    <cellStyle name="Normal 7 3 4 2 2 2 3" xfId="49700" xr:uid="{00000000-0005-0000-0000-00009CBB0000}"/>
    <cellStyle name="Normal 7 3 4 2 2 2_OATT calc" xfId="49701" xr:uid="{00000000-0005-0000-0000-00009DBB0000}"/>
    <cellStyle name="Normal 7 3 4 2 2 3" xfId="49702" xr:uid="{00000000-0005-0000-0000-00009EBB0000}"/>
    <cellStyle name="Normal 7 3 4 2 2 4" xfId="49703" xr:uid="{00000000-0005-0000-0000-00009FBB0000}"/>
    <cellStyle name="Normal 7 3 4 2 2 5" xfId="49704" xr:uid="{00000000-0005-0000-0000-0000A0BB0000}"/>
    <cellStyle name="Normal 7 3 4 2 2_OATT calc" xfId="49705" xr:uid="{00000000-0005-0000-0000-0000A1BB0000}"/>
    <cellStyle name="Normal 7 3 4 2 3" xfId="49706" xr:uid="{00000000-0005-0000-0000-0000A2BB0000}"/>
    <cellStyle name="Normal 7 3 4 2 3 2" xfId="49707" xr:uid="{00000000-0005-0000-0000-0000A3BB0000}"/>
    <cellStyle name="Normal 7 3 4 2 3 2 2" xfId="49708" xr:uid="{00000000-0005-0000-0000-0000A4BB0000}"/>
    <cellStyle name="Normal 7 3 4 2 3 2 3" xfId="49709" xr:uid="{00000000-0005-0000-0000-0000A5BB0000}"/>
    <cellStyle name="Normal 7 3 4 2 3 2_OATT calc" xfId="49710" xr:uid="{00000000-0005-0000-0000-0000A6BB0000}"/>
    <cellStyle name="Normal 7 3 4 2 3 3" xfId="49711" xr:uid="{00000000-0005-0000-0000-0000A7BB0000}"/>
    <cellStyle name="Normal 7 3 4 2 3 4" xfId="49712" xr:uid="{00000000-0005-0000-0000-0000A8BB0000}"/>
    <cellStyle name="Normal 7 3 4 2 3_OATT calc" xfId="49713" xr:uid="{00000000-0005-0000-0000-0000A9BB0000}"/>
    <cellStyle name="Normal 7 3 4 2 4" xfId="49714" xr:uid="{00000000-0005-0000-0000-0000AABB0000}"/>
    <cellStyle name="Normal 7 3 4 2 4 2" xfId="49715" xr:uid="{00000000-0005-0000-0000-0000ABBB0000}"/>
    <cellStyle name="Normal 7 3 4 2 4 3" xfId="49716" xr:uid="{00000000-0005-0000-0000-0000ACBB0000}"/>
    <cellStyle name="Normal 7 3 4 2 4_OATT calc" xfId="49717" xr:uid="{00000000-0005-0000-0000-0000ADBB0000}"/>
    <cellStyle name="Normal 7 3 4 2 5" xfId="49718" xr:uid="{00000000-0005-0000-0000-0000AEBB0000}"/>
    <cellStyle name="Normal 7 3 4 2 6" xfId="49719" xr:uid="{00000000-0005-0000-0000-0000AFBB0000}"/>
    <cellStyle name="Normal 7 3 4 2 7" xfId="49720" xr:uid="{00000000-0005-0000-0000-0000B0BB0000}"/>
    <cellStyle name="Normal 7 3 4 2 8" xfId="49721" xr:uid="{00000000-0005-0000-0000-0000B1BB0000}"/>
    <cellStyle name="Normal 7 3 4 2 9" xfId="49722" xr:uid="{00000000-0005-0000-0000-0000B2BB0000}"/>
    <cellStyle name="Normal 7 3 4 2_OATT calc" xfId="49723" xr:uid="{00000000-0005-0000-0000-0000B3BB0000}"/>
    <cellStyle name="Normal 7 3 4 3" xfId="5657" xr:uid="{00000000-0005-0000-0000-0000B4BB0000}"/>
    <cellStyle name="Normal 7 3 4 3 2" xfId="49724" xr:uid="{00000000-0005-0000-0000-0000B5BB0000}"/>
    <cellStyle name="Normal 7 3 4 3 2 2" xfId="49725" xr:uid="{00000000-0005-0000-0000-0000B6BB0000}"/>
    <cellStyle name="Normal 7 3 4 3 2 3" xfId="49726" xr:uid="{00000000-0005-0000-0000-0000B7BB0000}"/>
    <cellStyle name="Normal 7 3 4 3 2_OATT calc" xfId="49727" xr:uid="{00000000-0005-0000-0000-0000B8BB0000}"/>
    <cellStyle name="Normal 7 3 4 3 3" xfId="49728" xr:uid="{00000000-0005-0000-0000-0000B9BB0000}"/>
    <cellStyle name="Normal 7 3 4 3 4" xfId="49729" xr:uid="{00000000-0005-0000-0000-0000BABB0000}"/>
    <cellStyle name="Normal 7 3 4 3 5" xfId="49730" xr:uid="{00000000-0005-0000-0000-0000BBBB0000}"/>
    <cellStyle name="Normal 7 3 4 3_OATT calc" xfId="49731" xr:uid="{00000000-0005-0000-0000-0000BCBB0000}"/>
    <cellStyle name="Normal 7 3 4 4" xfId="49732" xr:uid="{00000000-0005-0000-0000-0000BDBB0000}"/>
    <cellStyle name="Normal 7 3 4 4 2" xfId="49733" xr:uid="{00000000-0005-0000-0000-0000BEBB0000}"/>
    <cellStyle name="Normal 7 3 4 4 2 2" xfId="49734" xr:uid="{00000000-0005-0000-0000-0000BFBB0000}"/>
    <cellStyle name="Normal 7 3 4 4 2 3" xfId="49735" xr:uid="{00000000-0005-0000-0000-0000C0BB0000}"/>
    <cellStyle name="Normal 7 3 4 4 2_OATT calc" xfId="49736" xr:uid="{00000000-0005-0000-0000-0000C1BB0000}"/>
    <cellStyle name="Normal 7 3 4 4 3" xfId="49737" xr:uid="{00000000-0005-0000-0000-0000C2BB0000}"/>
    <cellStyle name="Normal 7 3 4 4 4" xfId="49738" xr:uid="{00000000-0005-0000-0000-0000C3BB0000}"/>
    <cellStyle name="Normal 7 3 4 4_OATT calc" xfId="49739" xr:uid="{00000000-0005-0000-0000-0000C4BB0000}"/>
    <cellStyle name="Normal 7 3 4 5" xfId="49740" xr:uid="{00000000-0005-0000-0000-0000C5BB0000}"/>
    <cellStyle name="Normal 7 3 4 5 2" xfId="49741" xr:uid="{00000000-0005-0000-0000-0000C6BB0000}"/>
    <cellStyle name="Normal 7 3 4 5 3" xfId="49742" xr:uid="{00000000-0005-0000-0000-0000C7BB0000}"/>
    <cellStyle name="Normal 7 3 4 5_OATT calc" xfId="49743" xr:uid="{00000000-0005-0000-0000-0000C8BB0000}"/>
    <cellStyle name="Normal 7 3 4 6" xfId="49744" xr:uid="{00000000-0005-0000-0000-0000C9BB0000}"/>
    <cellStyle name="Normal 7 3 4 7" xfId="49745" xr:uid="{00000000-0005-0000-0000-0000CABB0000}"/>
    <cellStyle name="Normal 7 3 4 8" xfId="49746" xr:uid="{00000000-0005-0000-0000-0000CBBB0000}"/>
    <cellStyle name="Normal 7 3 4 9" xfId="49747" xr:uid="{00000000-0005-0000-0000-0000CCBB0000}"/>
    <cellStyle name="Normal 7 3 4_OATT calc" xfId="49748" xr:uid="{00000000-0005-0000-0000-0000CDBB0000}"/>
    <cellStyle name="Normal 7 3 5" xfId="4273" xr:uid="{00000000-0005-0000-0000-0000CEBB0000}"/>
    <cellStyle name="Normal 7 3 5 10" xfId="49749" xr:uid="{00000000-0005-0000-0000-0000CFBB0000}"/>
    <cellStyle name="Normal 7 3 5 11" xfId="49750" xr:uid="{00000000-0005-0000-0000-0000D0BB0000}"/>
    <cellStyle name="Normal 7 3 5 2" xfId="49751" xr:uid="{00000000-0005-0000-0000-0000D1BB0000}"/>
    <cellStyle name="Normal 7 3 5 2 2" xfId="49752" xr:uid="{00000000-0005-0000-0000-0000D2BB0000}"/>
    <cellStyle name="Normal 7 3 5 2 2 2" xfId="49753" xr:uid="{00000000-0005-0000-0000-0000D3BB0000}"/>
    <cellStyle name="Normal 7 3 5 2 2 3" xfId="49754" xr:uid="{00000000-0005-0000-0000-0000D4BB0000}"/>
    <cellStyle name="Normal 7 3 5 2 2_OATT calc" xfId="49755" xr:uid="{00000000-0005-0000-0000-0000D5BB0000}"/>
    <cellStyle name="Normal 7 3 5 2 3" xfId="49756" xr:uid="{00000000-0005-0000-0000-0000D6BB0000}"/>
    <cellStyle name="Normal 7 3 5 2 4" xfId="49757" xr:uid="{00000000-0005-0000-0000-0000D7BB0000}"/>
    <cellStyle name="Normal 7 3 5 2 5" xfId="49758" xr:uid="{00000000-0005-0000-0000-0000D8BB0000}"/>
    <cellStyle name="Normal 7 3 5 2_OATT calc" xfId="49759" xr:uid="{00000000-0005-0000-0000-0000D9BB0000}"/>
    <cellStyle name="Normal 7 3 5 3" xfId="49760" xr:uid="{00000000-0005-0000-0000-0000DABB0000}"/>
    <cellStyle name="Normal 7 3 5 3 2" xfId="49761" xr:uid="{00000000-0005-0000-0000-0000DBBB0000}"/>
    <cellStyle name="Normal 7 3 5 3 2 2" xfId="49762" xr:uid="{00000000-0005-0000-0000-0000DCBB0000}"/>
    <cellStyle name="Normal 7 3 5 3 2 3" xfId="49763" xr:uid="{00000000-0005-0000-0000-0000DDBB0000}"/>
    <cellStyle name="Normal 7 3 5 3 2_OATT calc" xfId="49764" xr:uid="{00000000-0005-0000-0000-0000DEBB0000}"/>
    <cellStyle name="Normal 7 3 5 3 3" xfId="49765" xr:uid="{00000000-0005-0000-0000-0000DFBB0000}"/>
    <cellStyle name="Normal 7 3 5 3 4" xfId="49766" xr:uid="{00000000-0005-0000-0000-0000E0BB0000}"/>
    <cellStyle name="Normal 7 3 5 3_OATT calc" xfId="49767" xr:uid="{00000000-0005-0000-0000-0000E1BB0000}"/>
    <cellStyle name="Normal 7 3 5 4" xfId="49768" xr:uid="{00000000-0005-0000-0000-0000E2BB0000}"/>
    <cellStyle name="Normal 7 3 5 4 2" xfId="49769" xr:uid="{00000000-0005-0000-0000-0000E3BB0000}"/>
    <cellStyle name="Normal 7 3 5 4 3" xfId="49770" xr:uid="{00000000-0005-0000-0000-0000E4BB0000}"/>
    <cellStyle name="Normal 7 3 5 4_OATT calc" xfId="49771" xr:uid="{00000000-0005-0000-0000-0000E5BB0000}"/>
    <cellStyle name="Normal 7 3 5 5" xfId="49772" xr:uid="{00000000-0005-0000-0000-0000E6BB0000}"/>
    <cellStyle name="Normal 7 3 5 6" xfId="49773" xr:uid="{00000000-0005-0000-0000-0000E7BB0000}"/>
    <cellStyle name="Normal 7 3 5 7" xfId="49774" xr:uid="{00000000-0005-0000-0000-0000E8BB0000}"/>
    <cellStyle name="Normal 7 3 5 8" xfId="49775" xr:uid="{00000000-0005-0000-0000-0000E9BB0000}"/>
    <cellStyle name="Normal 7 3 5 9" xfId="49776" xr:uid="{00000000-0005-0000-0000-0000EABB0000}"/>
    <cellStyle name="Normal 7 3 5_OATT calc" xfId="49777" xr:uid="{00000000-0005-0000-0000-0000EBBB0000}"/>
    <cellStyle name="Normal 7 3 6" xfId="5173" xr:uid="{00000000-0005-0000-0000-0000ECBB0000}"/>
    <cellStyle name="Normal 7 3 6 2" xfId="49778" xr:uid="{00000000-0005-0000-0000-0000EDBB0000}"/>
    <cellStyle name="Normal 7 3 6 2 2" xfId="49779" xr:uid="{00000000-0005-0000-0000-0000EEBB0000}"/>
    <cellStyle name="Normal 7 3 6 2 3" xfId="49780" xr:uid="{00000000-0005-0000-0000-0000EFBB0000}"/>
    <cellStyle name="Normal 7 3 6 2_OATT calc" xfId="49781" xr:uid="{00000000-0005-0000-0000-0000F0BB0000}"/>
    <cellStyle name="Normal 7 3 6 3" xfId="49782" xr:uid="{00000000-0005-0000-0000-0000F1BB0000}"/>
    <cellStyle name="Normal 7 3 6 4" xfId="49783" xr:uid="{00000000-0005-0000-0000-0000F2BB0000}"/>
    <cellStyle name="Normal 7 3 6 5" xfId="49784" xr:uid="{00000000-0005-0000-0000-0000F3BB0000}"/>
    <cellStyle name="Normal 7 3 6_OATT calc" xfId="49785" xr:uid="{00000000-0005-0000-0000-0000F4BB0000}"/>
    <cellStyle name="Normal 7 3 7" xfId="49786" xr:uid="{00000000-0005-0000-0000-0000F5BB0000}"/>
    <cellStyle name="Normal 7 3 7 2" xfId="49787" xr:uid="{00000000-0005-0000-0000-0000F6BB0000}"/>
    <cellStyle name="Normal 7 3 7 2 2" xfId="49788" xr:uid="{00000000-0005-0000-0000-0000F7BB0000}"/>
    <cellStyle name="Normal 7 3 7 2 3" xfId="49789" xr:uid="{00000000-0005-0000-0000-0000F8BB0000}"/>
    <cellStyle name="Normal 7 3 7 2_OATT calc" xfId="49790" xr:uid="{00000000-0005-0000-0000-0000F9BB0000}"/>
    <cellStyle name="Normal 7 3 7 3" xfId="49791" xr:uid="{00000000-0005-0000-0000-0000FABB0000}"/>
    <cellStyle name="Normal 7 3 7 4" xfId="49792" xr:uid="{00000000-0005-0000-0000-0000FBBB0000}"/>
    <cellStyle name="Normal 7 3 7_OATT calc" xfId="49793" xr:uid="{00000000-0005-0000-0000-0000FCBB0000}"/>
    <cellStyle name="Normal 7 3 8" xfId="49794" xr:uid="{00000000-0005-0000-0000-0000FDBB0000}"/>
    <cellStyle name="Normal 7 3 8 2" xfId="49795" xr:uid="{00000000-0005-0000-0000-0000FEBB0000}"/>
    <cellStyle name="Normal 7 3 8 3" xfId="49796" xr:uid="{00000000-0005-0000-0000-0000FFBB0000}"/>
    <cellStyle name="Normal 7 3 8_OATT calc" xfId="49797" xr:uid="{00000000-0005-0000-0000-000000BC0000}"/>
    <cellStyle name="Normal 7 3 9" xfId="49798" xr:uid="{00000000-0005-0000-0000-000001BC0000}"/>
    <cellStyle name="Normal 7 3_OATT calc" xfId="49799" xr:uid="{00000000-0005-0000-0000-000002BC0000}"/>
    <cellStyle name="Normal 7 4" xfId="1664" xr:uid="{00000000-0005-0000-0000-000003BC0000}"/>
    <cellStyle name="Normal 7 4 2" xfId="3509" xr:uid="{00000000-0005-0000-0000-000004BC0000}"/>
    <cellStyle name="Normal 7 4 3" xfId="3078" xr:uid="{00000000-0005-0000-0000-000005BC0000}"/>
    <cellStyle name="Normal 7 4_OATT calc" xfId="49800" xr:uid="{00000000-0005-0000-0000-000006BC0000}"/>
    <cellStyle name="Normal 7 5" xfId="1665" xr:uid="{00000000-0005-0000-0000-000007BC0000}"/>
    <cellStyle name="Normal 7 5 10" xfId="49801" xr:uid="{00000000-0005-0000-0000-000008BC0000}"/>
    <cellStyle name="Normal 7 5 11" xfId="49802" xr:uid="{00000000-0005-0000-0000-000009BC0000}"/>
    <cellStyle name="Normal 7 5 12" xfId="49803" xr:uid="{00000000-0005-0000-0000-00000ABC0000}"/>
    <cellStyle name="Normal 7 5 2" xfId="3688" xr:uid="{00000000-0005-0000-0000-00000BBC0000}"/>
    <cellStyle name="Normal 7 5 2 10" xfId="49804" xr:uid="{00000000-0005-0000-0000-00000CBC0000}"/>
    <cellStyle name="Normal 7 5 2 11" xfId="49805" xr:uid="{00000000-0005-0000-0000-00000DBC0000}"/>
    <cellStyle name="Normal 7 5 2 2" xfId="4788" xr:uid="{00000000-0005-0000-0000-00000EBC0000}"/>
    <cellStyle name="Normal 7 5 2 2 10" xfId="49806" xr:uid="{00000000-0005-0000-0000-00000FBC0000}"/>
    <cellStyle name="Normal 7 5 2 2 11" xfId="49807" xr:uid="{00000000-0005-0000-0000-000010BC0000}"/>
    <cellStyle name="Normal 7 5 2 2 2" xfId="49808" xr:uid="{00000000-0005-0000-0000-000011BC0000}"/>
    <cellStyle name="Normal 7 5 2 2 2 2" xfId="49809" xr:uid="{00000000-0005-0000-0000-000012BC0000}"/>
    <cellStyle name="Normal 7 5 2 2 2 2 2" xfId="49810" xr:uid="{00000000-0005-0000-0000-000013BC0000}"/>
    <cellStyle name="Normal 7 5 2 2 2 2 3" xfId="49811" xr:uid="{00000000-0005-0000-0000-000014BC0000}"/>
    <cellStyle name="Normal 7 5 2 2 2 2_OATT calc" xfId="49812" xr:uid="{00000000-0005-0000-0000-000015BC0000}"/>
    <cellStyle name="Normal 7 5 2 2 2 3" xfId="49813" xr:uid="{00000000-0005-0000-0000-000016BC0000}"/>
    <cellStyle name="Normal 7 5 2 2 2 4" xfId="49814" xr:uid="{00000000-0005-0000-0000-000017BC0000}"/>
    <cellStyle name="Normal 7 5 2 2 2 5" xfId="49815" xr:uid="{00000000-0005-0000-0000-000018BC0000}"/>
    <cellStyle name="Normal 7 5 2 2 2_OATT calc" xfId="49816" xr:uid="{00000000-0005-0000-0000-000019BC0000}"/>
    <cellStyle name="Normal 7 5 2 2 3" xfId="49817" xr:uid="{00000000-0005-0000-0000-00001ABC0000}"/>
    <cellStyle name="Normal 7 5 2 2 3 2" xfId="49818" xr:uid="{00000000-0005-0000-0000-00001BBC0000}"/>
    <cellStyle name="Normal 7 5 2 2 3 2 2" xfId="49819" xr:uid="{00000000-0005-0000-0000-00001CBC0000}"/>
    <cellStyle name="Normal 7 5 2 2 3 2 3" xfId="49820" xr:uid="{00000000-0005-0000-0000-00001DBC0000}"/>
    <cellStyle name="Normal 7 5 2 2 3 2_OATT calc" xfId="49821" xr:uid="{00000000-0005-0000-0000-00001EBC0000}"/>
    <cellStyle name="Normal 7 5 2 2 3 3" xfId="49822" xr:uid="{00000000-0005-0000-0000-00001FBC0000}"/>
    <cellStyle name="Normal 7 5 2 2 3 4" xfId="49823" xr:uid="{00000000-0005-0000-0000-000020BC0000}"/>
    <cellStyle name="Normal 7 5 2 2 3_OATT calc" xfId="49824" xr:uid="{00000000-0005-0000-0000-000021BC0000}"/>
    <cellStyle name="Normal 7 5 2 2 4" xfId="49825" xr:uid="{00000000-0005-0000-0000-000022BC0000}"/>
    <cellStyle name="Normal 7 5 2 2 4 2" xfId="49826" xr:uid="{00000000-0005-0000-0000-000023BC0000}"/>
    <cellStyle name="Normal 7 5 2 2 4 3" xfId="49827" xr:uid="{00000000-0005-0000-0000-000024BC0000}"/>
    <cellStyle name="Normal 7 5 2 2 4_OATT calc" xfId="49828" xr:uid="{00000000-0005-0000-0000-000025BC0000}"/>
    <cellStyle name="Normal 7 5 2 2 5" xfId="49829" xr:uid="{00000000-0005-0000-0000-000026BC0000}"/>
    <cellStyle name="Normal 7 5 2 2 6" xfId="49830" xr:uid="{00000000-0005-0000-0000-000027BC0000}"/>
    <cellStyle name="Normal 7 5 2 2 7" xfId="49831" xr:uid="{00000000-0005-0000-0000-000028BC0000}"/>
    <cellStyle name="Normal 7 5 2 2 8" xfId="49832" xr:uid="{00000000-0005-0000-0000-000029BC0000}"/>
    <cellStyle name="Normal 7 5 2 2 9" xfId="49833" xr:uid="{00000000-0005-0000-0000-00002ABC0000}"/>
    <cellStyle name="Normal 7 5 2 2_OATT calc" xfId="49834" xr:uid="{00000000-0005-0000-0000-00002BBC0000}"/>
    <cellStyle name="Normal 7 5 2 3" xfId="5748" xr:uid="{00000000-0005-0000-0000-00002CBC0000}"/>
    <cellStyle name="Normal 7 5 2 3 2" xfId="49835" xr:uid="{00000000-0005-0000-0000-00002DBC0000}"/>
    <cellStyle name="Normal 7 5 2 3 2 2" xfId="49836" xr:uid="{00000000-0005-0000-0000-00002EBC0000}"/>
    <cellStyle name="Normal 7 5 2 3 2 3" xfId="49837" xr:uid="{00000000-0005-0000-0000-00002FBC0000}"/>
    <cellStyle name="Normal 7 5 2 3 2_OATT calc" xfId="49838" xr:uid="{00000000-0005-0000-0000-000030BC0000}"/>
    <cellStyle name="Normal 7 5 2 3 3" xfId="49839" xr:uid="{00000000-0005-0000-0000-000031BC0000}"/>
    <cellStyle name="Normal 7 5 2 3 4" xfId="49840" xr:uid="{00000000-0005-0000-0000-000032BC0000}"/>
    <cellStyle name="Normal 7 5 2 3 5" xfId="49841" xr:uid="{00000000-0005-0000-0000-000033BC0000}"/>
    <cellStyle name="Normal 7 5 2 3_OATT calc" xfId="49842" xr:uid="{00000000-0005-0000-0000-000034BC0000}"/>
    <cellStyle name="Normal 7 5 2 4" xfId="49843" xr:uid="{00000000-0005-0000-0000-000035BC0000}"/>
    <cellStyle name="Normal 7 5 2 4 2" xfId="49844" xr:uid="{00000000-0005-0000-0000-000036BC0000}"/>
    <cellStyle name="Normal 7 5 2 4 2 2" xfId="49845" xr:uid="{00000000-0005-0000-0000-000037BC0000}"/>
    <cellStyle name="Normal 7 5 2 4 2 3" xfId="49846" xr:uid="{00000000-0005-0000-0000-000038BC0000}"/>
    <cellStyle name="Normal 7 5 2 4 2_OATT calc" xfId="49847" xr:uid="{00000000-0005-0000-0000-000039BC0000}"/>
    <cellStyle name="Normal 7 5 2 4 3" xfId="49848" xr:uid="{00000000-0005-0000-0000-00003ABC0000}"/>
    <cellStyle name="Normal 7 5 2 4 4" xfId="49849" xr:uid="{00000000-0005-0000-0000-00003BBC0000}"/>
    <cellStyle name="Normal 7 5 2 4_OATT calc" xfId="49850" xr:uid="{00000000-0005-0000-0000-00003CBC0000}"/>
    <cellStyle name="Normal 7 5 2 5" xfId="49851" xr:uid="{00000000-0005-0000-0000-00003DBC0000}"/>
    <cellStyle name="Normal 7 5 2 5 2" xfId="49852" xr:uid="{00000000-0005-0000-0000-00003EBC0000}"/>
    <cellStyle name="Normal 7 5 2 5 3" xfId="49853" xr:uid="{00000000-0005-0000-0000-00003FBC0000}"/>
    <cellStyle name="Normal 7 5 2 5_OATT calc" xfId="49854" xr:uid="{00000000-0005-0000-0000-000040BC0000}"/>
    <cellStyle name="Normal 7 5 2 6" xfId="49855" xr:uid="{00000000-0005-0000-0000-000041BC0000}"/>
    <cellStyle name="Normal 7 5 2 7" xfId="49856" xr:uid="{00000000-0005-0000-0000-000042BC0000}"/>
    <cellStyle name="Normal 7 5 2 8" xfId="49857" xr:uid="{00000000-0005-0000-0000-000043BC0000}"/>
    <cellStyle name="Normal 7 5 2 9" xfId="49858" xr:uid="{00000000-0005-0000-0000-000044BC0000}"/>
    <cellStyle name="Normal 7 5 2_OATT calc" xfId="49859" xr:uid="{00000000-0005-0000-0000-000045BC0000}"/>
    <cellStyle name="Normal 7 5 3" xfId="4370" xr:uid="{00000000-0005-0000-0000-000046BC0000}"/>
    <cellStyle name="Normal 7 5 3 10" xfId="49860" xr:uid="{00000000-0005-0000-0000-000047BC0000}"/>
    <cellStyle name="Normal 7 5 3 11" xfId="49861" xr:uid="{00000000-0005-0000-0000-000048BC0000}"/>
    <cellStyle name="Normal 7 5 3 2" xfId="49862" xr:uid="{00000000-0005-0000-0000-000049BC0000}"/>
    <cellStyle name="Normal 7 5 3 2 2" xfId="49863" xr:uid="{00000000-0005-0000-0000-00004ABC0000}"/>
    <cellStyle name="Normal 7 5 3 2 2 2" xfId="49864" xr:uid="{00000000-0005-0000-0000-00004BBC0000}"/>
    <cellStyle name="Normal 7 5 3 2 2 3" xfId="49865" xr:uid="{00000000-0005-0000-0000-00004CBC0000}"/>
    <cellStyle name="Normal 7 5 3 2 2_OATT calc" xfId="49866" xr:uid="{00000000-0005-0000-0000-00004DBC0000}"/>
    <cellStyle name="Normal 7 5 3 2 3" xfId="49867" xr:uid="{00000000-0005-0000-0000-00004EBC0000}"/>
    <cellStyle name="Normal 7 5 3 2 4" xfId="49868" xr:uid="{00000000-0005-0000-0000-00004FBC0000}"/>
    <cellStyle name="Normal 7 5 3 2 5" xfId="49869" xr:uid="{00000000-0005-0000-0000-000050BC0000}"/>
    <cellStyle name="Normal 7 5 3 2_OATT calc" xfId="49870" xr:uid="{00000000-0005-0000-0000-000051BC0000}"/>
    <cellStyle name="Normal 7 5 3 3" xfId="49871" xr:uid="{00000000-0005-0000-0000-000052BC0000}"/>
    <cellStyle name="Normal 7 5 3 3 2" xfId="49872" xr:uid="{00000000-0005-0000-0000-000053BC0000}"/>
    <cellStyle name="Normal 7 5 3 3 2 2" xfId="49873" xr:uid="{00000000-0005-0000-0000-000054BC0000}"/>
    <cellStyle name="Normal 7 5 3 3 2 3" xfId="49874" xr:uid="{00000000-0005-0000-0000-000055BC0000}"/>
    <cellStyle name="Normal 7 5 3 3 2_OATT calc" xfId="49875" xr:uid="{00000000-0005-0000-0000-000056BC0000}"/>
    <cellStyle name="Normal 7 5 3 3 3" xfId="49876" xr:uid="{00000000-0005-0000-0000-000057BC0000}"/>
    <cellStyle name="Normal 7 5 3 3 4" xfId="49877" xr:uid="{00000000-0005-0000-0000-000058BC0000}"/>
    <cellStyle name="Normal 7 5 3 3_OATT calc" xfId="49878" xr:uid="{00000000-0005-0000-0000-000059BC0000}"/>
    <cellStyle name="Normal 7 5 3 4" xfId="49879" xr:uid="{00000000-0005-0000-0000-00005ABC0000}"/>
    <cellStyle name="Normal 7 5 3 4 2" xfId="49880" xr:uid="{00000000-0005-0000-0000-00005BBC0000}"/>
    <cellStyle name="Normal 7 5 3 4 3" xfId="49881" xr:uid="{00000000-0005-0000-0000-00005CBC0000}"/>
    <cellStyle name="Normal 7 5 3 4_OATT calc" xfId="49882" xr:uid="{00000000-0005-0000-0000-00005DBC0000}"/>
    <cellStyle name="Normal 7 5 3 5" xfId="49883" xr:uid="{00000000-0005-0000-0000-00005EBC0000}"/>
    <cellStyle name="Normal 7 5 3 6" xfId="49884" xr:uid="{00000000-0005-0000-0000-00005FBC0000}"/>
    <cellStyle name="Normal 7 5 3 7" xfId="49885" xr:uid="{00000000-0005-0000-0000-000060BC0000}"/>
    <cellStyle name="Normal 7 5 3 8" xfId="49886" xr:uid="{00000000-0005-0000-0000-000061BC0000}"/>
    <cellStyle name="Normal 7 5 3 9" xfId="49887" xr:uid="{00000000-0005-0000-0000-000062BC0000}"/>
    <cellStyle name="Normal 7 5 3_OATT calc" xfId="49888" xr:uid="{00000000-0005-0000-0000-000063BC0000}"/>
    <cellStyle name="Normal 7 5 4" xfId="5272" xr:uid="{00000000-0005-0000-0000-000064BC0000}"/>
    <cellStyle name="Normal 7 5 4 2" xfId="49889" xr:uid="{00000000-0005-0000-0000-000065BC0000}"/>
    <cellStyle name="Normal 7 5 4 2 2" xfId="49890" xr:uid="{00000000-0005-0000-0000-000066BC0000}"/>
    <cellStyle name="Normal 7 5 4 2 3" xfId="49891" xr:uid="{00000000-0005-0000-0000-000067BC0000}"/>
    <cellStyle name="Normal 7 5 4 2_OATT calc" xfId="49892" xr:uid="{00000000-0005-0000-0000-000068BC0000}"/>
    <cellStyle name="Normal 7 5 4 3" xfId="49893" xr:uid="{00000000-0005-0000-0000-000069BC0000}"/>
    <cellStyle name="Normal 7 5 4 4" xfId="49894" xr:uid="{00000000-0005-0000-0000-00006ABC0000}"/>
    <cellStyle name="Normal 7 5 4 5" xfId="49895" xr:uid="{00000000-0005-0000-0000-00006BBC0000}"/>
    <cellStyle name="Normal 7 5 4_OATT calc" xfId="49896" xr:uid="{00000000-0005-0000-0000-00006CBC0000}"/>
    <cellStyle name="Normal 7 5 5" xfId="49897" xr:uid="{00000000-0005-0000-0000-00006DBC0000}"/>
    <cellStyle name="Normal 7 5 5 2" xfId="49898" xr:uid="{00000000-0005-0000-0000-00006EBC0000}"/>
    <cellStyle name="Normal 7 5 5 2 2" xfId="49899" xr:uid="{00000000-0005-0000-0000-00006FBC0000}"/>
    <cellStyle name="Normal 7 5 5 2 3" xfId="49900" xr:uid="{00000000-0005-0000-0000-000070BC0000}"/>
    <cellStyle name="Normal 7 5 5 2_OATT calc" xfId="49901" xr:uid="{00000000-0005-0000-0000-000071BC0000}"/>
    <cellStyle name="Normal 7 5 5 3" xfId="49902" xr:uid="{00000000-0005-0000-0000-000072BC0000}"/>
    <cellStyle name="Normal 7 5 5 4" xfId="49903" xr:uid="{00000000-0005-0000-0000-000073BC0000}"/>
    <cellStyle name="Normal 7 5 5_OATT calc" xfId="49904" xr:uid="{00000000-0005-0000-0000-000074BC0000}"/>
    <cellStyle name="Normal 7 5 6" xfId="49905" xr:uid="{00000000-0005-0000-0000-000075BC0000}"/>
    <cellStyle name="Normal 7 5 6 2" xfId="49906" xr:uid="{00000000-0005-0000-0000-000076BC0000}"/>
    <cellStyle name="Normal 7 5 6 3" xfId="49907" xr:uid="{00000000-0005-0000-0000-000077BC0000}"/>
    <cellStyle name="Normal 7 5 6_OATT calc" xfId="49908" xr:uid="{00000000-0005-0000-0000-000078BC0000}"/>
    <cellStyle name="Normal 7 5 7" xfId="49909" xr:uid="{00000000-0005-0000-0000-000079BC0000}"/>
    <cellStyle name="Normal 7 5 8" xfId="49910" xr:uid="{00000000-0005-0000-0000-00007ABC0000}"/>
    <cellStyle name="Normal 7 5 9" xfId="49911" xr:uid="{00000000-0005-0000-0000-00007BBC0000}"/>
    <cellStyle name="Normal 7 5_OATT calc" xfId="49912" xr:uid="{00000000-0005-0000-0000-00007CBC0000}"/>
    <cellStyle name="Normal 7 6" xfId="2992" xr:uid="{00000000-0005-0000-0000-00007DBC0000}"/>
    <cellStyle name="Normal 7 6 2" xfId="3584" xr:uid="{00000000-0005-0000-0000-00007EBC0000}"/>
    <cellStyle name="Normal 7 6 3" xfId="4071" xr:uid="{00000000-0005-0000-0000-00007FBC0000}"/>
    <cellStyle name="Normal 7 6 3 2" xfId="49913" xr:uid="{00000000-0005-0000-0000-000080BC0000}"/>
    <cellStyle name="Normal 7 6 4" xfId="5164" xr:uid="{00000000-0005-0000-0000-000081BC0000}"/>
    <cellStyle name="Normal 7 6_OATT calc" xfId="49914" xr:uid="{00000000-0005-0000-0000-000082BC0000}"/>
    <cellStyle name="Normal 7 7" xfId="3410" xr:uid="{00000000-0005-0000-0000-000083BC0000}"/>
    <cellStyle name="Normal 7 8" xfId="4073" xr:uid="{00000000-0005-0000-0000-000084BC0000}"/>
    <cellStyle name="Normal 7 8 2" xfId="49915" xr:uid="{00000000-0005-0000-0000-000085BC0000}"/>
    <cellStyle name="Normal 7 8 2 2" xfId="49916" xr:uid="{00000000-0005-0000-0000-000086BC0000}"/>
    <cellStyle name="Normal 7 8 2 3" xfId="49917" xr:uid="{00000000-0005-0000-0000-000087BC0000}"/>
    <cellStyle name="Normal 7 8 2_OATT calc" xfId="49918" xr:uid="{00000000-0005-0000-0000-000088BC0000}"/>
    <cellStyle name="Normal 7 8 3" xfId="49919" xr:uid="{00000000-0005-0000-0000-000089BC0000}"/>
    <cellStyle name="Normal 7 8 4" xfId="49920" xr:uid="{00000000-0005-0000-0000-00008ABC0000}"/>
    <cellStyle name="Normal 7 8 5" xfId="49921" xr:uid="{00000000-0005-0000-0000-00008BBC0000}"/>
    <cellStyle name="Normal 7 8_OATT calc" xfId="49922" xr:uid="{00000000-0005-0000-0000-00008CBC0000}"/>
    <cellStyle name="Normal 7 9" xfId="2952" xr:uid="{00000000-0005-0000-0000-00008DBC0000}"/>
    <cellStyle name="Normal 7 9 2" xfId="49923" xr:uid="{00000000-0005-0000-0000-00008EBC0000}"/>
    <cellStyle name="Normal 7 9 2 2" xfId="49924" xr:uid="{00000000-0005-0000-0000-00008FBC0000}"/>
    <cellStyle name="Normal 7 9 2 3" xfId="49925" xr:uid="{00000000-0005-0000-0000-000090BC0000}"/>
    <cellStyle name="Normal 7 9 2_OATT calc" xfId="49926" xr:uid="{00000000-0005-0000-0000-000091BC0000}"/>
    <cellStyle name="Normal 7 9 3" xfId="49927" xr:uid="{00000000-0005-0000-0000-000092BC0000}"/>
    <cellStyle name="Normal 7 9 4" xfId="49928" xr:uid="{00000000-0005-0000-0000-000093BC0000}"/>
    <cellStyle name="Normal 7 9_OATT calc" xfId="49929" xr:uid="{00000000-0005-0000-0000-000094BC0000}"/>
    <cellStyle name="Normal 7_OATT calc" xfId="49930" xr:uid="{00000000-0005-0000-0000-000095BC0000}"/>
    <cellStyle name="Normal 8" xfId="1666" xr:uid="{00000000-0005-0000-0000-000096BC0000}"/>
    <cellStyle name="Normal 8 10" xfId="49931" xr:uid="{00000000-0005-0000-0000-000097BC0000}"/>
    <cellStyle name="Normal 8 11" xfId="49932" xr:uid="{00000000-0005-0000-0000-000098BC0000}"/>
    <cellStyle name="Normal 8 12" xfId="49933" xr:uid="{00000000-0005-0000-0000-000099BC0000}"/>
    <cellStyle name="Normal 8 13" xfId="49934" xr:uid="{00000000-0005-0000-0000-00009ABC0000}"/>
    <cellStyle name="Normal 8 14" xfId="49935" xr:uid="{00000000-0005-0000-0000-00009BBC0000}"/>
    <cellStyle name="Normal 8 15" xfId="49936" xr:uid="{00000000-0005-0000-0000-00009CBC0000}"/>
    <cellStyle name="Normal 8 2" xfId="1667" xr:uid="{00000000-0005-0000-0000-00009DBC0000}"/>
    <cellStyle name="Normal 8 2 2" xfId="1668" xr:uid="{00000000-0005-0000-0000-00009EBC0000}"/>
    <cellStyle name="Normal 8 2 2 2" xfId="1669" xr:uid="{00000000-0005-0000-0000-00009FBC0000}"/>
    <cellStyle name="Normal 8 2 2 3" xfId="3500" xr:uid="{00000000-0005-0000-0000-0000A0BC0000}"/>
    <cellStyle name="Normal 8 2 3" xfId="1670" xr:uid="{00000000-0005-0000-0000-0000A1BC0000}"/>
    <cellStyle name="Normal 8 2 4" xfId="3049" xr:uid="{00000000-0005-0000-0000-0000A2BC0000}"/>
    <cellStyle name="Normal 8 2_OATT calc" xfId="49937" xr:uid="{00000000-0005-0000-0000-0000A3BC0000}"/>
    <cellStyle name="Normal 8 3" xfId="1671" xr:uid="{00000000-0005-0000-0000-0000A4BC0000}"/>
    <cellStyle name="Normal 8 3 10" xfId="49938" xr:uid="{00000000-0005-0000-0000-0000A5BC0000}"/>
    <cellStyle name="Normal 8 3 11" xfId="49939" xr:uid="{00000000-0005-0000-0000-0000A6BC0000}"/>
    <cellStyle name="Normal 8 3 12" xfId="49940" xr:uid="{00000000-0005-0000-0000-0000A7BC0000}"/>
    <cellStyle name="Normal 8 3 13" xfId="49941" xr:uid="{00000000-0005-0000-0000-0000A8BC0000}"/>
    <cellStyle name="Normal 8 3 14" xfId="49942" xr:uid="{00000000-0005-0000-0000-0000A9BC0000}"/>
    <cellStyle name="Normal 8 3 2" xfId="1672" xr:uid="{00000000-0005-0000-0000-0000AABC0000}"/>
    <cellStyle name="Normal 8 3 2 10" xfId="49943" xr:uid="{00000000-0005-0000-0000-0000ABBC0000}"/>
    <cellStyle name="Normal 8 3 2 11" xfId="49944" xr:uid="{00000000-0005-0000-0000-0000ACBC0000}"/>
    <cellStyle name="Normal 8 3 2 12" xfId="49945" xr:uid="{00000000-0005-0000-0000-0000ADBC0000}"/>
    <cellStyle name="Normal 8 3 2 2" xfId="3823" xr:uid="{00000000-0005-0000-0000-0000AEBC0000}"/>
    <cellStyle name="Normal 8 3 2 2 10" xfId="49946" xr:uid="{00000000-0005-0000-0000-0000AFBC0000}"/>
    <cellStyle name="Normal 8 3 2 2 11" xfId="49947" xr:uid="{00000000-0005-0000-0000-0000B0BC0000}"/>
    <cellStyle name="Normal 8 3 2 2 2" xfId="4925" xr:uid="{00000000-0005-0000-0000-0000B1BC0000}"/>
    <cellStyle name="Normal 8 3 2 2 2 10" xfId="49948" xr:uid="{00000000-0005-0000-0000-0000B2BC0000}"/>
    <cellStyle name="Normal 8 3 2 2 2 11" xfId="49949" xr:uid="{00000000-0005-0000-0000-0000B3BC0000}"/>
    <cellStyle name="Normal 8 3 2 2 2 2" xfId="49950" xr:uid="{00000000-0005-0000-0000-0000B4BC0000}"/>
    <cellStyle name="Normal 8 3 2 2 2 2 2" xfId="49951" xr:uid="{00000000-0005-0000-0000-0000B5BC0000}"/>
    <cellStyle name="Normal 8 3 2 2 2 2 2 2" xfId="49952" xr:uid="{00000000-0005-0000-0000-0000B6BC0000}"/>
    <cellStyle name="Normal 8 3 2 2 2 2 2 3" xfId="49953" xr:uid="{00000000-0005-0000-0000-0000B7BC0000}"/>
    <cellStyle name="Normal 8 3 2 2 2 2 2_OATT calc" xfId="49954" xr:uid="{00000000-0005-0000-0000-0000B8BC0000}"/>
    <cellStyle name="Normal 8 3 2 2 2 2 3" xfId="49955" xr:uid="{00000000-0005-0000-0000-0000B9BC0000}"/>
    <cellStyle name="Normal 8 3 2 2 2 2 4" xfId="49956" xr:uid="{00000000-0005-0000-0000-0000BABC0000}"/>
    <cellStyle name="Normal 8 3 2 2 2 2 5" xfId="49957" xr:uid="{00000000-0005-0000-0000-0000BBBC0000}"/>
    <cellStyle name="Normal 8 3 2 2 2 2_OATT calc" xfId="49958" xr:uid="{00000000-0005-0000-0000-0000BCBC0000}"/>
    <cellStyle name="Normal 8 3 2 2 2 3" xfId="49959" xr:uid="{00000000-0005-0000-0000-0000BDBC0000}"/>
    <cellStyle name="Normal 8 3 2 2 2 3 2" xfId="49960" xr:uid="{00000000-0005-0000-0000-0000BEBC0000}"/>
    <cellStyle name="Normal 8 3 2 2 2 3 2 2" xfId="49961" xr:uid="{00000000-0005-0000-0000-0000BFBC0000}"/>
    <cellStyle name="Normal 8 3 2 2 2 3 2 3" xfId="49962" xr:uid="{00000000-0005-0000-0000-0000C0BC0000}"/>
    <cellStyle name="Normal 8 3 2 2 2 3 2_OATT calc" xfId="49963" xr:uid="{00000000-0005-0000-0000-0000C1BC0000}"/>
    <cellStyle name="Normal 8 3 2 2 2 3 3" xfId="49964" xr:uid="{00000000-0005-0000-0000-0000C2BC0000}"/>
    <cellStyle name="Normal 8 3 2 2 2 3 4" xfId="49965" xr:uid="{00000000-0005-0000-0000-0000C3BC0000}"/>
    <cellStyle name="Normal 8 3 2 2 2 3_OATT calc" xfId="49966" xr:uid="{00000000-0005-0000-0000-0000C4BC0000}"/>
    <cellStyle name="Normal 8 3 2 2 2 4" xfId="49967" xr:uid="{00000000-0005-0000-0000-0000C5BC0000}"/>
    <cellStyle name="Normal 8 3 2 2 2 4 2" xfId="49968" xr:uid="{00000000-0005-0000-0000-0000C6BC0000}"/>
    <cellStyle name="Normal 8 3 2 2 2 4 3" xfId="49969" xr:uid="{00000000-0005-0000-0000-0000C7BC0000}"/>
    <cellStyle name="Normal 8 3 2 2 2 4_OATT calc" xfId="49970" xr:uid="{00000000-0005-0000-0000-0000C8BC0000}"/>
    <cellStyle name="Normal 8 3 2 2 2 5" xfId="49971" xr:uid="{00000000-0005-0000-0000-0000C9BC0000}"/>
    <cellStyle name="Normal 8 3 2 2 2 6" xfId="49972" xr:uid="{00000000-0005-0000-0000-0000CABC0000}"/>
    <cellStyle name="Normal 8 3 2 2 2 7" xfId="49973" xr:uid="{00000000-0005-0000-0000-0000CBBC0000}"/>
    <cellStyle name="Normal 8 3 2 2 2 8" xfId="49974" xr:uid="{00000000-0005-0000-0000-0000CCBC0000}"/>
    <cellStyle name="Normal 8 3 2 2 2 9" xfId="49975" xr:uid="{00000000-0005-0000-0000-0000CDBC0000}"/>
    <cellStyle name="Normal 8 3 2 2 2_OATT calc" xfId="49976" xr:uid="{00000000-0005-0000-0000-0000CEBC0000}"/>
    <cellStyle name="Normal 8 3 2 2 3" xfId="5881" xr:uid="{00000000-0005-0000-0000-0000CFBC0000}"/>
    <cellStyle name="Normal 8 3 2 2 3 2" xfId="49977" xr:uid="{00000000-0005-0000-0000-0000D0BC0000}"/>
    <cellStyle name="Normal 8 3 2 2 3 2 2" xfId="49978" xr:uid="{00000000-0005-0000-0000-0000D1BC0000}"/>
    <cellStyle name="Normal 8 3 2 2 3 2 3" xfId="49979" xr:uid="{00000000-0005-0000-0000-0000D2BC0000}"/>
    <cellStyle name="Normal 8 3 2 2 3 2_OATT calc" xfId="49980" xr:uid="{00000000-0005-0000-0000-0000D3BC0000}"/>
    <cellStyle name="Normal 8 3 2 2 3 3" xfId="49981" xr:uid="{00000000-0005-0000-0000-0000D4BC0000}"/>
    <cellStyle name="Normal 8 3 2 2 3 4" xfId="49982" xr:uid="{00000000-0005-0000-0000-0000D5BC0000}"/>
    <cellStyle name="Normal 8 3 2 2 3 5" xfId="49983" xr:uid="{00000000-0005-0000-0000-0000D6BC0000}"/>
    <cellStyle name="Normal 8 3 2 2 3_OATT calc" xfId="49984" xr:uid="{00000000-0005-0000-0000-0000D7BC0000}"/>
    <cellStyle name="Normal 8 3 2 2 4" xfId="49985" xr:uid="{00000000-0005-0000-0000-0000D8BC0000}"/>
    <cellStyle name="Normal 8 3 2 2 4 2" xfId="49986" xr:uid="{00000000-0005-0000-0000-0000D9BC0000}"/>
    <cellStyle name="Normal 8 3 2 2 4 2 2" xfId="49987" xr:uid="{00000000-0005-0000-0000-0000DABC0000}"/>
    <cellStyle name="Normal 8 3 2 2 4 2 3" xfId="49988" xr:uid="{00000000-0005-0000-0000-0000DBBC0000}"/>
    <cellStyle name="Normal 8 3 2 2 4 2_OATT calc" xfId="49989" xr:uid="{00000000-0005-0000-0000-0000DCBC0000}"/>
    <cellStyle name="Normal 8 3 2 2 4 3" xfId="49990" xr:uid="{00000000-0005-0000-0000-0000DDBC0000}"/>
    <cellStyle name="Normal 8 3 2 2 4 4" xfId="49991" xr:uid="{00000000-0005-0000-0000-0000DEBC0000}"/>
    <cellStyle name="Normal 8 3 2 2 4_OATT calc" xfId="49992" xr:uid="{00000000-0005-0000-0000-0000DFBC0000}"/>
    <cellStyle name="Normal 8 3 2 2 5" xfId="49993" xr:uid="{00000000-0005-0000-0000-0000E0BC0000}"/>
    <cellStyle name="Normal 8 3 2 2 5 2" xfId="49994" xr:uid="{00000000-0005-0000-0000-0000E1BC0000}"/>
    <cellStyle name="Normal 8 3 2 2 5 3" xfId="49995" xr:uid="{00000000-0005-0000-0000-0000E2BC0000}"/>
    <cellStyle name="Normal 8 3 2 2 5_OATT calc" xfId="49996" xr:uid="{00000000-0005-0000-0000-0000E3BC0000}"/>
    <cellStyle name="Normal 8 3 2 2 6" xfId="49997" xr:uid="{00000000-0005-0000-0000-0000E4BC0000}"/>
    <cellStyle name="Normal 8 3 2 2 7" xfId="49998" xr:uid="{00000000-0005-0000-0000-0000E5BC0000}"/>
    <cellStyle name="Normal 8 3 2 2 8" xfId="49999" xr:uid="{00000000-0005-0000-0000-0000E6BC0000}"/>
    <cellStyle name="Normal 8 3 2 2 9" xfId="50000" xr:uid="{00000000-0005-0000-0000-0000E7BC0000}"/>
    <cellStyle name="Normal 8 3 2 2_OATT calc" xfId="50001" xr:uid="{00000000-0005-0000-0000-0000E8BC0000}"/>
    <cellStyle name="Normal 8 3 2 3" xfId="4507" xr:uid="{00000000-0005-0000-0000-0000E9BC0000}"/>
    <cellStyle name="Normal 8 3 2 3 10" xfId="50002" xr:uid="{00000000-0005-0000-0000-0000EABC0000}"/>
    <cellStyle name="Normal 8 3 2 3 11" xfId="50003" xr:uid="{00000000-0005-0000-0000-0000EBBC0000}"/>
    <cellStyle name="Normal 8 3 2 3 2" xfId="50004" xr:uid="{00000000-0005-0000-0000-0000ECBC0000}"/>
    <cellStyle name="Normal 8 3 2 3 2 2" xfId="50005" xr:uid="{00000000-0005-0000-0000-0000EDBC0000}"/>
    <cellStyle name="Normal 8 3 2 3 2 2 2" xfId="50006" xr:uid="{00000000-0005-0000-0000-0000EEBC0000}"/>
    <cellStyle name="Normal 8 3 2 3 2 2 3" xfId="50007" xr:uid="{00000000-0005-0000-0000-0000EFBC0000}"/>
    <cellStyle name="Normal 8 3 2 3 2 2_OATT calc" xfId="50008" xr:uid="{00000000-0005-0000-0000-0000F0BC0000}"/>
    <cellStyle name="Normal 8 3 2 3 2 3" xfId="50009" xr:uid="{00000000-0005-0000-0000-0000F1BC0000}"/>
    <cellStyle name="Normal 8 3 2 3 2 4" xfId="50010" xr:uid="{00000000-0005-0000-0000-0000F2BC0000}"/>
    <cellStyle name="Normal 8 3 2 3 2 5" xfId="50011" xr:uid="{00000000-0005-0000-0000-0000F3BC0000}"/>
    <cellStyle name="Normal 8 3 2 3 2_OATT calc" xfId="50012" xr:uid="{00000000-0005-0000-0000-0000F4BC0000}"/>
    <cellStyle name="Normal 8 3 2 3 3" xfId="50013" xr:uid="{00000000-0005-0000-0000-0000F5BC0000}"/>
    <cellStyle name="Normal 8 3 2 3 3 2" xfId="50014" xr:uid="{00000000-0005-0000-0000-0000F6BC0000}"/>
    <cellStyle name="Normal 8 3 2 3 3 2 2" xfId="50015" xr:uid="{00000000-0005-0000-0000-0000F7BC0000}"/>
    <cellStyle name="Normal 8 3 2 3 3 2 3" xfId="50016" xr:uid="{00000000-0005-0000-0000-0000F8BC0000}"/>
    <cellStyle name="Normal 8 3 2 3 3 2_OATT calc" xfId="50017" xr:uid="{00000000-0005-0000-0000-0000F9BC0000}"/>
    <cellStyle name="Normal 8 3 2 3 3 3" xfId="50018" xr:uid="{00000000-0005-0000-0000-0000FABC0000}"/>
    <cellStyle name="Normal 8 3 2 3 3 4" xfId="50019" xr:uid="{00000000-0005-0000-0000-0000FBBC0000}"/>
    <cellStyle name="Normal 8 3 2 3 3_OATT calc" xfId="50020" xr:uid="{00000000-0005-0000-0000-0000FCBC0000}"/>
    <cellStyle name="Normal 8 3 2 3 4" xfId="50021" xr:uid="{00000000-0005-0000-0000-0000FDBC0000}"/>
    <cellStyle name="Normal 8 3 2 3 4 2" xfId="50022" xr:uid="{00000000-0005-0000-0000-0000FEBC0000}"/>
    <cellStyle name="Normal 8 3 2 3 4 3" xfId="50023" xr:uid="{00000000-0005-0000-0000-0000FFBC0000}"/>
    <cellStyle name="Normal 8 3 2 3 4_OATT calc" xfId="50024" xr:uid="{00000000-0005-0000-0000-000000BD0000}"/>
    <cellStyle name="Normal 8 3 2 3 5" xfId="50025" xr:uid="{00000000-0005-0000-0000-000001BD0000}"/>
    <cellStyle name="Normal 8 3 2 3 6" xfId="50026" xr:uid="{00000000-0005-0000-0000-000002BD0000}"/>
    <cellStyle name="Normal 8 3 2 3 7" xfId="50027" xr:uid="{00000000-0005-0000-0000-000003BD0000}"/>
    <cellStyle name="Normal 8 3 2 3 8" xfId="50028" xr:uid="{00000000-0005-0000-0000-000004BD0000}"/>
    <cellStyle name="Normal 8 3 2 3 9" xfId="50029" xr:uid="{00000000-0005-0000-0000-000005BD0000}"/>
    <cellStyle name="Normal 8 3 2 3_OATT calc" xfId="50030" xr:uid="{00000000-0005-0000-0000-000006BD0000}"/>
    <cellStyle name="Normal 8 3 2 4" xfId="5407" xr:uid="{00000000-0005-0000-0000-000007BD0000}"/>
    <cellStyle name="Normal 8 3 2 4 2" xfId="50031" xr:uid="{00000000-0005-0000-0000-000008BD0000}"/>
    <cellStyle name="Normal 8 3 2 4 2 2" xfId="50032" xr:uid="{00000000-0005-0000-0000-000009BD0000}"/>
    <cellStyle name="Normal 8 3 2 4 2 3" xfId="50033" xr:uid="{00000000-0005-0000-0000-00000ABD0000}"/>
    <cellStyle name="Normal 8 3 2 4 2_OATT calc" xfId="50034" xr:uid="{00000000-0005-0000-0000-00000BBD0000}"/>
    <cellStyle name="Normal 8 3 2 4 3" xfId="50035" xr:uid="{00000000-0005-0000-0000-00000CBD0000}"/>
    <cellStyle name="Normal 8 3 2 4 4" xfId="50036" xr:uid="{00000000-0005-0000-0000-00000DBD0000}"/>
    <cellStyle name="Normal 8 3 2 4 5" xfId="50037" xr:uid="{00000000-0005-0000-0000-00000EBD0000}"/>
    <cellStyle name="Normal 8 3 2 4_OATT calc" xfId="50038" xr:uid="{00000000-0005-0000-0000-00000FBD0000}"/>
    <cellStyle name="Normal 8 3 2 5" xfId="50039" xr:uid="{00000000-0005-0000-0000-000010BD0000}"/>
    <cellStyle name="Normal 8 3 2 5 2" xfId="50040" xr:uid="{00000000-0005-0000-0000-000011BD0000}"/>
    <cellStyle name="Normal 8 3 2 5 2 2" xfId="50041" xr:uid="{00000000-0005-0000-0000-000012BD0000}"/>
    <cellStyle name="Normal 8 3 2 5 2 3" xfId="50042" xr:uid="{00000000-0005-0000-0000-000013BD0000}"/>
    <cellStyle name="Normal 8 3 2 5 2_OATT calc" xfId="50043" xr:uid="{00000000-0005-0000-0000-000014BD0000}"/>
    <cellStyle name="Normal 8 3 2 5 3" xfId="50044" xr:uid="{00000000-0005-0000-0000-000015BD0000}"/>
    <cellStyle name="Normal 8 3 2 5 4" xfId="50045" xr:uid="{00000000-0005-0000-0000-000016BD0000}"/>
    <cellStyle name="Normal 8 3 2 5_OATT calc" xfId="50046" xr:uid="{00000000-0005-0000-0000-000017BD0000}"/>
    <cellStyle name="Normal 8 3 2 6" xfId="50047" xr:uid="{00000000-0005-0000-0000-000018BD0000}"/>
    <cellStyle name="Normal 8 3 2 6 2" xfId="50048" xr:uid="{00000000-0005-0000-0000-000019BD0000}"/>
    <cellStyle name="Normal 8 3 2 6 3" xfId="50049" xr:uid="{00000000-0005-0000-0000-00001ABD0000}"/>
    <cellStyle name="Normal 8 3 2 6_OATT calc" xfId="50050" xr:uid="{00000000-0005-0000-0000-00001BBD0000}"/>
    <cellStyle name="Normal 8 3 2 7" xfId="50051" xr:uid="{00000000-0005-0000-0000-00001CBD0000}"/>
    <cellStyle name="Normal 8 3 2 8" xfId="50052" xr:uid="{00000000-0005-0000-0000-00001DBD0000}"/>
    <cellStyle name="Normal 8 3 2 9" xfId="50053" xr:uid="{00000000-0005-0000-0000-00001EBD0000}"/>
    <cellStyle name="Normal 8 3 2_OATT calc" xfId="50054" xr:uid="{00000000-0005-0000-0000-00001FBD0000}"/>
    <cellStyle name="Normal 8 3 3" xfId="3308" xr:uid="{00000000-0005-0000-0000-000020BD0000}"/>
    <cellStyle name="Normal 8 3 3 10" xfId="50055" xr:uid="{00000000-0005-0000-0000-000021BD0000}"/>
    <cellStyle name="Normal 8 3 3 11" xfId="50056" xr:uid="{00000000-0005-0000-0000-000022BD0000}"/>
    <cellStyle name="Normal 8 3 3 12" xfId="50057" xr:uid="{00000000-0005-0000-0000-000023BD0000}"/>
    <cellStyle name="Normal 8 3 3 2" xfId="3890" xr:uid="{00000000-0005-0000-0000-000024BD0000}"/>
    <cellStyle name="Normal 8 3 3 2 10" xfId="50058" xr:uid="{00000000-0005-0000-0000-000025BD0000}"/>
    <cellStyle name="Normal 8 3 3 2 11" xfId="50059" xr:uid="{00000000-0005-0000-0000-000026BD0000}"/>
    <cellStyle name="Normal 8 3 3 2 2" xfId="4991" xr:uid="{00000000-0005-0000-0000-000027BD0000}"/>
    <cellStyle name="Normal 8 3 3 2 2 10" xfId="50060" xr:uid="{00000000-0005-0000-0000-000028BD0000}"/>
    <cellStyle name="Normal 8 3 3 2 2 11" xfId="50061" xr:uid="{00000000-0005-0000-0000-000029BD0000}"/>
    <cellStyle name="Normal 8 3 3 2 2 2" xfId="50062" xr:uid="{00000000-0005-0000-0000-00002ABD0000}"/>
    <cellStyle name="Normal 8 3 3 2 2 2 2" xfId="50063" xr:uid="{00000000-0005-0000-0000-00002BBD0000}"/>
    <cellStyle name="Normal 8 3 3 2 2 2 2 2" xfId="50064" xr:uid="{00000000-0005-0000-0000-00002CBD0000}"/>
    <cellStyle name="Normal 8 3 3 2 2 2 2 3" xfId="50065" xr:uid="{00000000-0005-0000-0000-00002DBD0000}"/>
    <cellStyle name="Normal 8 3 3 2 2 2 2_OATT calc" xfId="50066" xr:uid="{00000000-0005-0000-0000-00002EBD0000}"/>
    <cellStyle name="Normal 8 3 3 2 2 2 3" xfId="50067" xr:uid="{00000000-0005-0000-0000-00002FBD0000}"/>
    <cellStyle name="Normal 8 3 3 2 2 2 4" xfId="50068" xr:uid="{00000000-0005-0000-0000-000030BD0000}"/>
    <cellStyle name="Normal 8 3 3 2 2 2 5" xfId="50069" xr:uid="{00000000-0005-0000-0000-000031BD0000}"/>
    <cellStyle name="Normal 8 3 3 2 2 2_OATT calc" xfId="50070" xr:uid="{00000000-0005-0000-0000-000032BD0000}"/>
    <cellStyle name="Normal 8 3 3 2 2 3" xfId="50071" xr:uid="{00000000-0005-0000-0000-000033BD0000}"/>
    <cellStyle name="Normal 8 3 3 2 2 3 2" xfId="50072" xr:uid="{00000000-0005-0000-0000-000034BD0000}"/>
    <cellStyle name="Normal 8 3 3 2 2 3 2 2" xfId="50073" xr:uid="{00000000-0005-0000-0000-000035BD0000}"/>
    <cellStyle name="Normal 8 3 3 2 2 3 2 3" xfId="50074" xr:uid="{00000000-0005-0000-0000-000036BD0000}"/>
    <cellStyle name="Normal 8 3 3 2 2 3 2_OATT calc" xfId="50075" xr:uid="{00000000-0005-0000-0000-000037BD0000}"/>
    <cellStyle name="Normal 8 3 3 2 2 3 3" xfId="50076" xr:uid="{00000000-0005-0000-0000-000038BD0000}"/>
    <cellStyle name="Normal 8 3 3 2 2 3 4" xfId="50077" xr:uid="{00000000-0005-0000-0000-000039BD0000}"/>
    <cellStyle name="Normal 8 3 3 2 2 3_OATT calc" xfId="50078" xr:uid="{00000000-0005-0000-0000-00003ABD0000}"/>
    <cellStyle name="Normal 8 3 3 2 2 4" xfId="50079" xr:uid="{00000000-0005-0000-0000-00003BBD0000}"/>
    <cellStyle name="Normal 8 3 3 2 2 4 2" xfId="50080" xr:uid="{00000000-0005-0000-0000-00003CBD0000}"/>
    <cellStyle name="Normal 8 3 3 2 2 4 3" xfId="50081" xr:uid="{00000000-0005-0000-0000-00003DBD0000}"/>
    <cellStyle name="Normal 8 3 3 2 2 4_OATT calc" xfId="50082" xr:uid="{00000000-0005-0000-0000-00003EBD0000}"/>
    <cellStyle name="Normal 8 3 3 2 2 5" xfId="50083" xr:uid="{00000000-0005-0000-0000-00003FBD0000}"/>
    <cellStyle name="Normal 8 3 3 2 2 6" xfId="50084" xr:uid="{00000000-0005-0000-0000-000040BD0000}"/>
    <cellStyle name="Normal 8 3 3 2 2 7" xfId="50085" xr:uid="{00000000-0005-0000-0000-000041BD0000}"/>
    <cellStyle name="Normal 8 3 3 2 2 8" xfId="50086" xr:uid="{00000000-0005-0000-0000-000042BD0000}"/>
    <cellStyle name="Normal 8 3 3 2 2 9" xfId="50087" xr:uid="{00000000-0005-0000-0000-000043BD0000}"/>
    <cellStyle name="Normal 8 3 3 2 2_OATT calc" xfId="50088" xr:uid="{00000000-0005-0000-0000-000044BD0000}"/>
    <cellStyle name="Normal 8 3 3 2 3" xfId="5946" xr:uid="{00000000-0005-0000-0000-000045BD0000}"/>
    <cellStyle name="Normal 8 3 3 2 3 2" xfId="50089" xr:uid="{00000000-0005-0000-0000-000046BD0000}"/>
    <cellStyle name="Normal 8 3 3 2 3 2 2" xfId="50090" xr:uid="{00000000-0005-0000-0000-000047BD0000}"/>
    <cellStyle name="Normal 8 3 3 2 3 2 3" xfId="50091" xr:uid="{00000000-0005-0000-0000-000048BD0000}"/>
    <cellStyle name="Normal 8 3 3 2 3 2_OATT calc" xfId="50092" xr:uid="{00000000-0005-0000-0000-000049BD0000}"/>
    <cellStyle name="Normal 8 3 3 2 3 3" xfId="50093" xr:uid="{00000000-0005-0000-0000-00004ABD0000}"/>
    <cellStyle name="Normal 8 3 3 2 3 4" xfId="50094" xr:uid="{00000000-0005-0000-0000-00004BBD0000}"/>
    <cellStyle name="Normal 8 3 3 2 3 5" xfId="50095" xr:uid="{00000000-0005-0000-0000-00004CBD0000}"/>
    <cellStyle name="Normal 8 3 3 2 3_OATT calc" xfId="50096" xr:uid="{00000000-0005-0000-0000-00004DBD0000}"/>
    <cellStyle name="Normal 8 3 3 2 4" xfId="50097" xr:uid="{00000000-0005-0000-0000-00004EBD0000}"/>
    <cellStyle name="Normal 8 3 3 2 4 2" xfId="50098" xr:uid="{00000000-0005-0000-0000-00004FBD0000}"/>
    <cellStyle name="Normal 8 3 3 2 4 2 2" xfId="50099" xr:uid="{00000000-0005-0000-0000-000050BD0000}"/>
    <cellStyle name="Normal 8 3 3 2 4 2 3" xfId="50100" xr:uid="{00000000-0005-0000-0000-000051BD0000}"/>
    <cellStyle name="Normal 8 3 3 2 4 2_OATT calc" xfId="50101" xr:uid="{00000000-0005-0000-0000-000052BD0000}"/>
    <cellStyle name="Normal 8 3 3 2 4 3" xfId="50102" xr:uid="{00000000-0005-0000-0000-000053BD0000}"/>
    <cellStyle name="Normal 8 3 3 2 4 4" xfId="50103" xr:uid="{00000000-0005-0000-0000-000054BD0000}"/>
    <cellStyle name="Normal 8 3 3 2 4_OATT calc" xfId="50104" xr:uid="{00000000-0005-0000-0000-000055BD0000}"/>
    <cellStyle name="Normal 8 3 3 2 5" xfId="50105" xr:uid="{00000000-0005-0000-0000-000056BD0000}"/>
    <cellStyle name="Normal 8 3 3 2 5 2" xfId="50106" xr:uid="{00000000-0005-0000-0000-000057BD0000}"/>
    <cellStyle name="Normal 8 3 3 2 5 3" xfId="50107" xr:uid="{00000000-0005-0000-0000-000058BD0000}"/>
    <cellStyle name="Normal 8 3 3 2 5_OATT calc" xfId="50108" xr:uid="{00000000-0005-0000-0000-000059BD0000}"/>
    <cellStyle name="Normal 8 3 3 2 6" xfId="50109" xr:uid="{00000000-0005-0000-0000-00005ABD0000}"/>
    <cellStyle name="Normal 8 3 3 2 7" xfId="50110" xr:uid="{00000000-0005-0000-0000-00005BBD0000}"/>
    <cellStyle name="Normal 8 3 3 2 8" xfId="50111" xr:uid="{00000000-0005-0000-0000-00005CBD0000}"/>
    <cellStyle name="Normal 8 3 3 2 9" xfId="50112" xr:uid="{00000000-0005-0000-0000-00005DBD0000}"/>
    <cellStyle name="Normal 8 3 3 2_OATT calc" xfId="50113" xr:uid="{00000000-0005-0000-0000-00005EBD0000}"/>
    <cellStyle name="Normal 8 3 3 3" xfId="4573" xr:uid="{00000000-0005-0000-0000-00005FBD0000}"/>
    <cellStyle name="Normal 8 3 3 3 10" xfId="50114" xr:uid="{00000000-0005-0000-0000-000060BD0000}"/>
    <cellStyle name="Normal 8 3 3 3 11" xfId="50115" xr:uid="{00000000-0005-0000-0000-000061BD0000}"/>
    <cellStyle name="Normal 8 3 3 3 2" xfId="50116" xr:uid="{00000000-0005-0000-0000-000062BD0000}"/>
    <cellStyle name="Normal 8 3 3 3 2 2" xfId="50117" xr:uid="{00000000-0005-0000-0000-000063BD0000}"/>
    <cellStyle name="Normal 8 3 3 3 2 2 2" xfId="50118" xr:uid="{00000000-0005-0000-0000-000064BD0000}"/>
    <cellStyle name="Normal 8 3 3 3 2 2 3" xfId="50119" xr:uid="{00000000-0005-0000-0000-000065BD0000}"/>
    <cellStyle name="Normal 8 3 3 3 2 2_OATT calc" xfId="50120" xr:uid="{00000000-0005-0000-0000-000066BD0000}"/>
    <cellStyle name="Normal 8 3 3 3 2 3" xfId="50121" xr:uid="{00000000-0005-0000-0000-000067BD0000}"/>
    <cellStyle name="Normal 8 3 3 3 2 4" xfId="50122" xr:uid="{00000000-0005-0000-0000-000068BD0000}"/>
    <cellStyle name="Normal 8 3 3 3 2 5" xfId="50123" xr:uid="{00000000-0005-0000-0000-000069BD0000}"/>
    <cellStyle name="Normal 8 3 3 3 2_OATT calc" xfId="50124" xr:uid="{00000000-0005-0000-0000-00006ABD0000}"/>
    <cellStyle name="Normal 8 3 3 3 3" xfId="50125" xr:uid="{00000000-0005-0000-0000-00006BBD0000}"/>
    <cellStyle name="Normal 8 3 3 3 3 2" xfId="50126" xr:uid="{00000000-0005-0000-0000-00006CBD0000}"/>
    <cellStyle name="Normal 8 3 3 3 3 2 2" xfId="50127" xr:uid="{00000000-0005-0000-0000-00006DBD0000}"/>
    <cellStyle name="Normal 8 3 3 3 3 2 3" xfId="50128" xr:uid="{00000000-0005-0000-0000-00006EBD0000}"/>
    <cellStyle name="Normal 8 3 3 3 3 2_OATT calc" xfId="50129" xr:uid="{00000000-0005-0000-0000-00006FBD0000}"/>
    <cellStyle name="Normal 8 3 3 3 3 3" xfId="50130" xr:uid="{00000000-0005-0000-0000-000070BD0000}"/>
    <cellStyle name="Normal 8 3 3 3 3 4" xfId="50131" xr:uid="{00000000-0005-0000-0000-000071BD0000}"/>
    <cellStyle name="Normal 8 3 3 3 3_OATT calc" xfId="50132" xr:uid="{00000000-0005-0000-0000-000072BD0000}"/>
    <cellStyle name="Normal 8 3 3 3 4" xfId="50133" xr:uid="{00000000-0005-0000-0000-000073BD0000}"/>
    <cellStyle name="Normal 8 3 3 3 4 2" xfId="50134" xr:uid="{00000000-0005-0000-0000-000074BD0000}"/>
    <cellStyle name="Normal 8 3 3 3 4 3" xfId="50135" xr:uid="{00000000-0005-0000-0000-000075BD0000}"/>
    <cellStyle name="Normal 8 3 3 3 4_OATT calc" xfId="50136" xr:uid="{00000000-0005-0000-0000-000076BD0000}"/>
    <cellStyle name="Normal 8 3 3 3 5" xfId="50137" xr:uid="{00000000-0005-0000-0000-000077BD0000}"/>
    <cellStyle name="Normal 8 3 3 3 6" xfId="50138" xr:uid="{00000000-0005-0000-0000-000078BD0000}"/>
    <cellStyle name="Normal 8 3 3 3 7" xfId="50139" xr:uid="{00000000-0005-0000-0000-000079BD0000}"/>
    <cellStyle name="Normal 8 3 3 3 8" xfId="50140" xr:uid="{00000000-0005-0000-0000-00007ABD0000}"/>
    <cellStyle name="Normal 8 3 3 3 9" xfId="50141" xr:uid="{00000000-0005-0000-0000-00007BBD0000}"/>
    <cellStyle name="Normal 8 3 3 3_OATT calc" xfId="50142" xr:uid="{00000000-0005-0000-0000-00007CBD0000}"/>
    <cellStyle name="Normal 8 3 3 4" xfId="5473" xr:uid="{00000000-0005-0000-0000-00007DBD0000}"/>
    <cellStyle name="Normal 8 3 3 4 2" xfId="50143" xr:uid="{00000000-0005-0000-0000-00007EBD0000}"/>
    <cellStyle name="Normal 8 3 3 4 2 2" xfId="50144" xr:uid="{00000000-0005-0000-0000-00007FBD0000}"/>
    <cellStyle name="Normal 8 3 3 4 2 3" xfId="50145" xr:uid="{00000000-0005-0000-0000-000080BD0000}"/>
    <cellStyle name="Normal 8 3 3 4 2_OATT calc" xfId="50146" xr:uid="{00000000-0005-0000-0000-000081BD0000}"/>
    <cellStyle name="Normal 8 3 3 4 3" xfId="50147" xr:uid="{00000000-0005-0000-0000-000082BD0000}"/>
    <cellStyle name="Normal 8 3 3 4 4" xfId="50148" xr:uid="{00000000-0005-0000-0000-000083BD0000}"/>
    <cellStyle name="Normal 8 3 3 4 5" xfId="50149" xr:uid="{00000000-0005-0000-0000-000084BD0000}"/>
    <cellStyle name="Normal 8 3 3 4_OATT calc" xfId="50150" xr:uid="{00000000-0005-0000-0000-000085BD0000}"/>
    <cellStyle name="Normal 8 3 3 5" xfId="50151" xr:uid="{00000000-0005-0000-0000-000086BD0000}"/>
    <cellStyle name="Normal 8 3 3 5 2" xfId="50152" xr:uid="{00000000-0005-0000-0000-000087BD0000}"/>
    <cellStyle name="Normal 8 3 3 5 2 2" xfId="50153" xr:uid="{00000000-0005-0000-0000-000088BD0000}"/>
    <cellStyle name="Normal 8 3 3 5 2 3" xfId="50154" xr:uid="{00000000-0005-0000-0000-000089BD0000}"/>
    <cellStyle name="Normal 8 3 3 5 2_OATT calc" xfId="50155" xr:uid="{00000000-0005-0000-0000-00008ABD0000}"/>
    <cellStyle name="Normal 8 3 3 5 3" xfId="50156" xr:uid="{00000000-0005-0000-0000-00008BBD0000}"/>
    <cellStyle name="Normal 8 3 3 5 4" xfId="50157" xr:uid="{00000000-0005-0000-0000-00008CBD0000}"/>
    <cellStyle name="Normal 8 3 3 5_OATT calc" xfId="50158" xr:uid="{00000000-0005-0000-0000-00008DBD0000}"/>
    <cellStyle name="Normal 8 3 3 6" xfId="50159" xr:uid="{00000000-0005-0000-0000-00008EBD0000}"/>
    <cellStyle name="Normal 8 3 3 6 2" xfId="50160" xr:uid="{00000000-0005-0000-0000-00008FBD0000}"/>
    <cellStyle name="Normal 8 3 3 6 3" xfId="50161" xr:uid="{00000000-0005-0000-0000-000090BD0000}"/>
    <cellStyle name="Normal 8 3 3 6_OATT calc" xfId="50162" xr:uid="{00000000-0005-0000-0000-000091BD0000}"/>
    <cellStyle name="Normal 8 3 3 7" xfId="50163" xr:uid="{00000000-0005-0000-0000-000092BD0000}"/>
    <cellStyle name="Normal 8 3 3 8" xfId="50164" xr:uid="{00000000-0005-0000-0000-000093BD0000}"/>
    <cellStyle name="Normal 8 3 3 9" xfId="50165" xr:uid="{00000000-0005-0000-0000-000094BD0000}"/>
    <cellStyle name="Normal 8 3 3_OATT calc" xfId="50166" xr:uid="{00000000-0005-0000-0000-000095BD0000}"/>
    <cellStyle name="Normal 8 3 4" xfId="3620" xr:uid="{00000000-0005-0000-0000-000096BD0000}"/>
    <cellStyle name="Normal 8 3 4 10" xfId="50167" xr:uid="{00000000-0005-0000-0000-000097BD0000}"/>
    <cellStyle name="Normal 8 3 4 11" xfId="50168" xr:uid="{00000000-0005-0000-0000-000098BD0000}"/>
    <cellStyle name="Normal 8 3 4 2" xfId="4721" xr:uid="{00000000-0005-0000-0000-000099BD0000}"/>
    <cellStyle name="Normal 8 3 4 2 10" xfId="50169" xr:uid="{00000000-0005-0000-0000-00009ABD0000}"/>
    <cellStyle name="Normal 8 3 4 2 11" xfId="50170" xr:uid="{00000000-0005-0000-0000-00009BBD0000}"/>
    <cellStyle name="Normal 8 3 4 2 2" xfId="50171" xr:uid="{00000000-0005-0000-0000-00009CBD0000}"/>
    <cellStyle name="Normal 8 3 4 2 2 2" xfId="50172" xr:uid="{00000000-0005-0000-0000-00009DBD0000}"/>
    <cellStyle name="Normal 8 3 4 2 2 2 2" xfId="50173" xr:uid="{00000000-0005-0000-0000-00009EBD0000}"/>
    <cellStyle name="Normal 8 3 4 2 2 2 3" xfId="50174" xr:uid="{00000000-0005-0000-0000-00009FBD0000}"/>
    <cellStyle name="Normal 8 3 4 2 2 2_OATT calc" xfId="50175" xr:uid="{00000000-0005-0000-0000-0000A0BD0000}"/>
    <cellStyle name="Normal 8 3 4 2 2 3" xfId="50176" xr:uid="{00000000-0005-0000-0000-0000A1BD0000}"/>
    <cellStyle name="Normal 8 3 4 2 2 4" xfId="50177" xr:uid="{00000000-0005-0000-0000-0000A2BD0000}"/>
    <cellStyle name="Normal 8 3 4 2 2 5" xfId="50178" xr:uid="{00000000-0005-0000-0000-0000A3BD0000}"/>
    <cellStyle name="Normal 8 3 4 2 2_OATT calc" xfId="50179" xr:uid="{00000000-0005-0000-0000-0000A4BD0000}"/>
    <cellStyle name="Normal 8 3 4 2 3" xfId="50180" xr:uid="{00000000-0005-0000-0000-0000A5BD0000}"/>
    <cellStyle name="Normal 8 3 4 2 3 2" xfId="50181" xr:uid="{00000000-0005-0000-0000-0000A6BD0000}"/>
    <cellStyle name="Normal 8 3 4 2 3 2 2" xfId="50182" xr:uid="{00000000-0005-0000-0000-0000A7BD0000}"/>
    <cellStyle name="Normal 8 3 4 2 3 2 3" xfId="50183" xr:uid="{00000000-0005-0000-0000-0000A8BD0000}"/>
    <cellStyle name="Normal 8 3 4 2 3 2_OATT calc" xfId="50184" xr:uid="{00000000-0005-0000-0000-0000A9BD0000}"/>
    <cellStyle name="Normal 8 3 4 2 3 3" xfId="50185" xr:uid="{00000000-0005-0000-0000-0000AABD0000}"/>
    <cellStyle name="Normal 8 3 4 2 3 4" xfId="50186" xr:uid="{00000000-0005-0000-0000-0000ABBD0000}"/>
    <cellStyle name="Normal 8 3 4 2 3_OATT calc" xfId="50187" xr:uid="{00000000-0005-0000-0000-0000ACBD0000}"/>
    <cellStyle name="Normal 8 3 4 2 4" xfId="50188" xr:uid="{00000000-0005-0000-0000-0000ADBD0000}"/>
    <cellStyle name="Normal 8 3 4 2 4 2" xfId="50189" xr:uid="{00000000-0005-0000-0000-0000AEBD0000}"/>
    <cellStyle name="Normal 8 3 4 2 4 3" xfId="50190" xr:uid="{00000000-0005-0000-0000-0000AFBD0000}"/>
    <cellStyle name="Normal 8 3 4 2 4_OATT calc" xfId="50191" xr:uid="{00000000-0005-0000-0000-0000B0BD0000}"/>
    <cellStyle name="Normal 8 3 4 2 5" xfId="50192" xr:uid="{00000000-0005-0000-0000-0000B1BD0000}"/>
    <cellStyle name="Normal 8 3 4 2 6" xfId="50193" xr:uid="{00000000-0005-0000-0000-0000B2BD0000}"/>
    <cellStyle name="Normal 8 3 4 2 7" xfId="50194" xr:uid="{00000000-0005-0000-0000-0000B3BD0000}"/>
    <cellStyle name="Normal 8 3 4 2 8" xfId="50195" xr:uid="{00000000-0005-0000-0000-0000B4BD0000}"/>
    <cellStyle name="Normal 8 3 4 2 9" xfId="50196" xr:uid="{00000000-0005-0000-0000-0000B5BD0000}"/>
    <cellStyle name="Normal 8 3 4 2_OATT calc" xfId="50197" xr:uid="{00000000-0005-0000-0000-0000B6BD0000}"/>
    <cellStyle name="Normal 8 3 4 3" xfId="5682" xr:uid="{00000000-0005-0000-0000-0000B7BD0000}"/>
    <cellStyle name="Normal 8 3 4 3 2" xfId="50198" xr:uid="{00000000-0005-0000-0000-0000B8BD0000}"/>
    <cellStyle name="Normal 8 3 4 3 2 2" xfId="50199" xr:uid="{00000000-0005-0000-0000-0000B9BD0000}"/>
    <cellStyle name="Normal 8 3 4 3 2 3" xfId="50200" xr:uid="{00000000-0005-0000-0000-0000BABD0000}"/>
    <cellStyle name="Normal 8 3 4 3 2_OATT calc" xfId="50201" xr:uid="{00000000-0005-0000-0000-0000BBBD0000}"/>
    <cellStyle name="Normal 8 3 4 3 3" xfId="50202" xr:uid="{00000000-0005-0000-0000-0000BCBD0000}"/>
    <cellStyle name="Normal 8 3 4 3 4" xfId="50203" xr:uid="{00000000-0005-0000-0000-0000BDBD0000}"/>
    <cellStyle name="Normal 8 3 4 3 5" xfId="50204" xr:uid="{00000000-0005-0000-0000-0000BEBD0000}"/>
    <cellStyle name="Normal 8 3 4 3_OATT calc" xfId="50205" xr:uid="{00000000-0005-0000-0000-0000BFBD0000}"/>
    <cellStyle name="Normal 8 3 4 4" xfId="50206" xr:uid="{00000000-0005-0000-0000-0000C0BD0000}"/>
    <cellStyle name="Normal 8 3 4 4 2" xfId="50207" xr:uid="{00000000-0005-0000-0000-0000C1BD0000}"/>
    <cellStyle name="Normal 8 3 4 4 2 2" xfId="50208" xr:uid="{00000000-0005-0000-0000-0000C2BD0000}"/>
    <cellStyle name="Normal 8 3 4 4 2 3" xfId="50209" xr:uid="{00000000-0005-0000-0000-0000C3BD0000}"/>
    <cellStyle name="Normal 8 3 4 4 2_OATT calc" xfId="50210" xr:uid="{00000000-0005-0000-0000-0000C4BD0000}"/>
    <cellStyle name="Normal 8 3 4 4 3" xfId="50211" xr:uid="{00000000-0005-0000-0000-0000C5BD0000}"/>
    <cellStyle name="Normal 8 3 4 4 4" xfId="50212" xr:uid="{00000000-0005-0000-0000-0000C6BD0000}"/>
    <cellStyle name="Normal 8 3 4 4_OATT calc" xfId="50213" xr:uid="{00000000-0005-0000-0000-0000C7BD0000}"/>
    <cellStyle name="Normal 8 3 4 5" xfId="50214" xr:uid="{00000000-0005-0000-0000-0000C8BD0000}"/>
    <cellStyle name="Normal 8 3 4 5 2" xfId="50215" xr:uid="{00000000-0005-0000-0000-0000C9BD0000}"/>
    <cellStyle name="Normal 8 3 4 5 3" xfId="50216" xr:uid="{00000000-0005-0000-0000-0000CABD0000}"/>
    <cellStyle name="Normal 8 3 4 5_OATT calc" xfId="50217" xr:uid="{00000000-0005-0000-0000-0000CBBD0000}"/>
    <cellStyle name="Normal 8 3 4 6" xfId="50218" xr:uid="{00000000-0005-0000-0000-0000CCBD0000}"/>
    <cellStyle name="Normal 8 3 4 7" xfId="50219" xr:uid="{00000000-0005-0000-0000-0000CDBD0000}"/>
    <cellStyle name="Normal 8 3 4 8" xfId="50220" xr:uid="{00000000-0005-0000-0000-0000CEBD0000}"/>
    <cellStyle name="Normal 8 3 4 9" xfId="50221" xr:uid="{00000000-0005-0000-0000-0000CFBD0000}"/>
    <cellStyle name="Normal 8 3 4_OATT calc" xfId="50222" xr:uid="{00000000-0005-0000-0000-0000D0BD0000}"/>
    <cellStyle name="Normal 8 3 5" xfId="4303" xr:uid="{00000000-0005-0000-0000-0000D1BD0000}"/>
    <cellStyle name="Normal 8 3 5 10" xfId="50223" xr:uid="{00000000-0005-0000-0000-0000D2BD0000}"/>
    <cellStyle name="Normal 8 3 5 11" xfId="50224" xr:uid="{00000000-0005-0000-0000-0000D3BD0000}"/>
    <cellStyle name="Normal 8 3 5 2" xfId="50225" xr:uid="{00000000-0005-0000-0000-0000D4BD0000}"/>
    <cellStyle name="Normal 8 3 5 2 2" xfId="50226" xr:uid="{00000000-0005-0000-0000-0000D5BD0000}"/>
    <cellStyle name="Normal 8 3 5 2 2 2" xfId="50227" xr:uid="{00000000-0005-0000-0000-0000D6BD0000}"/>
    <cellStyle name="Normal 8 3 5 2 2 3" xfId="50228" xr:uid="{00000000-0005-0000-0000-0000D7BD0000}"/>
    <cellStyle name="Normal 8 3 5 2 2_OATT calc" xfId="50229" xr:uid="{00000000-0005-0000-0000-0000D8BD0000}"/>
    <cellStyle name="Normal 8 3 5 2 3" xfId="50230" xr:uid="{00000000-0005-0000-0000-0000D9BD0000}"/>
    <cellStyle name="Normal 8 3 5 2 4" xfId="50231" xr:uid="{00000000-0005-0000-0000-0000DABD0000}"/>
    <cellStyle name="Normal 8 3 5 2 5" xfId="50232" xr:uid="{00000000-0005-0000-0000-0000DBBD0000}"/>
    <cellStyle name="Normal 8 3 5 2_OATT calc" xfId="50233" xr:uid="{00000000-0005-0000-0000-0000DCBD0000}"/>
    <cellStyle name="Normal 8 3 5 3" xfId="50234" xr:uid="{00000000-0005-0000-0000-0000DDBD0000}"/>
    <cellStyle name="Normal 8 3 5 3 2" xfId="50235" xr:uid="{00000000-0005-0000-0000-0000DEBD0000}"/>
    <cellStyle name="Normal 8 3 5 3 2 2" xfId="50236" xr:uid="{00000000-0005-0000-0000-0000DFBD0000}"/>
    <cellStyle name="Normal 8 3 5 3 2 3" xfId="50237" xr:uid="{00000000-0005-0000-0000-0000E0BD0000}"/>
    <cellStyle name="Normal 8 3 5 3 2_OATT calc" xfId="50238" xr:uid="{00000000-0005-0000-0000-0000E1BD0000}"/>
    <cellStyle name="Normal 8 3 5 3 3" xfId="50239" xr:uid="{00000000-0005-0000-0000-0000E2BD0000}"/>
    <cellStyle name="Normal 8 3 5 3 4" xfId="50240" xr:uid="{00000000-0005-0000-0000-0000E3BD0000}"/>
    <cellStyle name="Normal 8 3 5 3_OATT calc" xfId="50241" xr:uid="{00000000-0005-0000-0000-0000E4BD0000}"/>
    <cellStyle name="Normal 8 3 5 4" xfId="50242" xr:uid="{00000000-0005-0000-0000-0000E5BD0000}"/>
    <cellStyle name="Normal 8 3 5 4 2" xfId="50243" xr:uid="{00000000-0005-0000-0000-0000E6BD0000}"/>
    <cellStyle name="Normal 8 3 5 4 3" xfId="50244" xr:uid="{00000000-0005-0000-0000-0000E7BD0000}"/>
    <cellStyle name="Normal 8 3 5 4_OATT calc" xfId="50245" xr:uid="{00000000-0005-0000-0000-0000E8BD0000}"/>
    <cellStyle name="Normal 8 3 5 5" xfId="50246" xr:uid="{00000000-0005-0000-0000-0000E9BD0000}"/>
    <cellStyle name="Normal 8 3 5 6" xfId="50247" xr:uid="{00000000-0005-0000-0000-0000EABD0000}"/>
    <cellStyle name="Normal 8 3 5 7" xfId="50248" xr:uid="{00000000-0005-0000-0000-0000EBBD0000}"/>
    <cellStyle name="Normal 8 3 5 8" xfId="50249" xr:uid="{00000000-0005-0000-0000-0000ECBD0000}"/>
    <cellStyle name="Normal 8 3 5 9" xfId="50250" xr:uid="{00000000-0005-0000-0000-0000EDBD0000}"/>
    <cellStyle name="Normal 8 3 5_OATT calc" xfId="50251" xr:uid="{00000000-0005-0000-0000-0000EEBD0000}"/>
    <cellStyle name="Normal 8 3 6" xfId="5203" xr:uid="{00000000-0005-0000-0000-0000EFBD0000}"/>
    <cellStyle name="Normal 8 3 6 2" xfId="50252" xr:uid="{00000000-0005-0000-0000-0000F0BD0000}"/>
    <cellStyle name="Normal 8 3 6 2 2" xfId="50253" xr:uid="{00000000-0005-0000-0000-0000F1BD0000}"/>
    <cellStyle name="Normal 8 3 6 2 3" xfId="50254" xr:uid="{00000000-0005-0000-0000-0000F2BD0000}"/>
    <cellStyle name="Normal 8 3 6 2_OATT calc" xfId="50255" xr:uid="{00000000-0005-0000-0000-0000F3BD0000}"/>
    <cellStyle name="Normal 8 3 6 3" xfId="50256" xr:uid="{00000000-0005-0000-0000-0000F4BD0000}"/>
    <cellStyle name="Normal 8 3 6 4" xfId="50257" xr:uid="{00000000-0005-0000-0000-0000F5BD0000}"/>
    <cellStyle name="Normal 8 3 6 5" xfId="50258" xr:uid="{00000000-0005-0000-0000-0000F6BD0000}"/>
    <cellStyle name="Normal 8 3 6_OATT calc" xfId="50259" xr:uid="{00000000-0005-0000-0000-0000F7BD0000}"/>
    <cellStyle name="Normal 8 3 7" xfId="50260" xr:uid="{00000000-0005-0000-0000-0000F8BD0000}"/>
    <cellStyle name="Normal 8 3 7 2" xfId="50261" xr:uid="{00000000-0005-0000-0000-0000F9BD0000}"/>
    <cellStyle name="Normal 8 3 7 2 2" xfId="50262" xr:uid="{00000000-0005-0000-0000-0000FABD0000}"/>
    <cellStyle name="Normal 8 3 7 2 3" xfId="50263" xr:uid="{00000000-0005-0000-0000-0000FBBD0000}"/>
    <cellStyle name="Normal 8 3 7 2_OATT calc" xfId="50264" xr:uid="{00000000-0005-0000-0000-0000FCBD0000}"/>
    <cellStyle name="Normal 8 3 7 3" xfId="50265" xr:uid="{00000000-0005-0000-0000-0000FDBD0000}"/>
    <cellStyle name="Normal 8 3 7 4" xfId="50266" xr:uid="{00000000-0005-0000-0000-0000FEBD0000}"/>
    <cellStyle name="Normal 8 3 7_OATT calc" xfId="50267" xr:uid="{00000000-0005-0000-0000-0000FFBD0000}"/>
    <cellStyle name="Normal 8 3 8" xfId="50268" xr:uid="{00000000-0005-0000-0000-000000BE0000}"/>
    <cellStyle name="Normal 8 3 8 2" xfId="50269" xr:uid="{00000000-0005-0000-0000-000001BE0000}"/>
    <cellStyle name="Normal 8 3 8 3" xfId="50270" xr:uid="{00000000-0005-0000-0000-000002BE0000}"/>
    <cellStyle name="Normal 8 3 8_OATT calc" xfId="50271" xr:uid="{00000000-0005-0000-0000-000003BE0000}"/>
    <cellStyle name="Normal 8 3 9" xfId="50272" xr:uid="{00000000-0005-0000-0000-000004BE0000}"/>
    <cellStyle name="Normal 8 3_OATT calc" xfId="50273" xr:uid="{00000000-0005-0000-0000-000005BE0000}"/>
    <cellStyle name="Normal 8 4" xfId="1673" xr:uid="{00000000-0005-0000-0000-000006BE0000}"/>
    <cellStyle name="Normal 8 4 2" xfId="3200" xr:uid="{00000000-0005-0000-0000-000007BE0000}"/>
    <cellStyle name="Normal 8 4 2 2" xfId="3530" xr:uid="{00000000-0005-0000-0000-000008BE0000}"/>
    <cellStyle name="Normal 8 4 2 2 2" xfId="50274" xr:uid="{00000000-0005-0000-0000-000009BE0000}"/>
    <cellStyle name="Normal 8 4 2 3" xfId="50275" xr:uid="{00000000-0005-0000-0000-00000ABE0000}"/>
    <cellStyle name="Normal 8 4 2_OATT calc" xfId="50276" xr:uid="{00000000-0005-0000-0000-00000BBE0000}"/>
    <cellStyle name="Normal 8 4 3" xfId="3510" xr:uid="{00000000-0005-0000-0000-00000CBE0000}"/>
    <cellStyle name="Normal 8 4 3 2" xfId="50277" xr:uid="{00000000-0005-0000-0000-00000DBE0000}"/>
    <cellStyle name="Normal 8 4 4" xfId="3079" xr:uid="{00000000-0005-0000-0000-00000EBE0000}"/>
    <cellStyle name="Normal 8 4_OATT calc" xfId="50278" xr:uid="{00000000-0005-0000-0000-00000FBE0000}"/>
    <cellStyle name="Normal 8 5" xfId="1674" xr:uid="{00000000-0005-0000-0000-000010BE0000}"/>
    <cellStyle name="Normal 8 5 10" xfId="50279" xr:uid="{00000000-0005-0000-0000-000011BE0000}"/>
    <cellStyle name="Normal 8 5 11" xfId="50280" xr:uid="{00000000-0005-0000-0000-000012BE0000}"/>
    <cellStyle name="Normal 8 5 12" xfId="50281" xr:uid="{00000000-0005-0000-0000-000013BE0000}"/>
    <cellStyle name="Normal 8 5 2" xfId="3743" xr:uid="{00000000-0005-0000-0000-000014BE0000}"/>
    <cellStyle name="Normal 8 5 2 10" xfId="50282" xr:uid="{00000000-0005-0000-0000-000015BE0000}"/>
    <cellStyle name="Normal 8 5 2 11" xfId="50283" xr:uid="{00000000-0005-0000-0000-000016BE0000}"/>
    <cellStyle name="Normal 8 5 2 2" xfId="4844" xr:uid="{00000000-0005-0000-0000-000017BE0000}"/>
    <cellStyle name="Normal 8 5 2 2 10" xfId="50284" xr:uid="{00000000-0005-0000-0000-000018BE0000}"/>
    <cellStyle name="Normal 8 5 2 2 11" xfId="50285" xr:uid="{00000000-0005-0000-0000-000019BE0000}"/>
    <cellStyle name="Normal 8 5 2 2 2" xfId="50286" xr:uid="{00000000-0005-0000-0000-00001ABE0000}"/>
    <cellStyle name="Normal 8 5 2 2 2 2" xfId="50287" xr:uid="{00000000-0005-0000-0000-00001BBE0000}"/>
    <cellStyle name="Normal 8 5 2 2 2 2 2" xfId="50288" xr:uid="{00000000-0005-0000-0000-00001CBE0000}"/>
    <cellStyle name="Normal 8 5 2 2 2 2 3" xfId="50289" xr:uid="{00000000-0005-0000-0000-00001DBE0000}"/>
    <cellStyle name="Normal 8 5 2 2 2 2_OATT calc" xfId="50290" xr:uid="{00000000-0005-0000-0000-00001EBE0000}"/>
    <cellStyle name="Normal 8 5 2 2 2 3" xfId="50291" xr:uid="{00000000-0005-0000-0000-00001FBE0000}"/>
    <cellStyle name="Normal 8 5 2 2 2 4" xfId="50292" xr:uid="{00000000-0005-0000-0000-000020BE0000}"/>
    <cellStyle name="Normal 8 5 2 2 2 5" xfId="50293" xr:uid="{00000000-0005-0000-0000-000021BE0000}"/>
    <cellStyle name="Normal 8 5 2 2 2_OATT calc" xfId="50294" xr:uid="{00000000-0005-0000-0000-000022BE0000}"/>
    <cellStyle name="Normal 8 5 2 2 3" xfId="50295" xr:uid="{00000000-0005-0000-0000-000023BE0000}"/>
    <cellStyle name="Normal 8 5 2 2 3 2" xfId="50296" xr:uid="{00000000-0005-0000-0000-000024BE0000}"/>
    <cellStyle name="Normal 8 5 2 2 3 2 2" xfId="50297" xr:uid="{00000000-0005-0000-0000-000025BE0000}"/>
    <cellStyle name="Normal 8 5 2 2 3 2 3" xfId="50298" xr:uid="{00000000-0005-0000-0000-000026BE0000}"/>
    <cellStyle name="Normal 8 5 2 2 3 2_OATT calc" xfId="50299" xr:uid="{00000000-0005-0000-0000-000027BE0000}"/>
    <cellStyle name="Normal 8 5 2 2 3 3" xfId="50300" xr:uid="{00000000-0005-0000-0000-000028BE0000}"/>
    <cellStyle name="Normal 8 5 2 2 3 4" xfId="50301" xr:uid="{00000000-0005-0000-0000-000029BE0000}"/>
    <cellStyle name="Normal 8 5 2 2 3_OATT calc" xfId="50302" xr:uid="{00000000-0005-0000-0000-00002ABE0000}"/>
    <cellStyle name="Normal 8 5 2 2 4" xfId="50303" xr:uid="{00000000-0005-0000-0000-00002BBE0000}"/>
    <cellStyle name="Normal 8 5 2 2 4 2" xfId="50304" xr:uid="{00000000-0005-0000-0000-00002CBE0000}"/>
    <cellStyle name="Normal 8 5 2 2 4 3" xfId="50305" xr:uid="{00000000-0005-0000-0000-00002DBE0000}"/>
    <cellStyle name="Normal 8 5 2 2 4_OATT calc" xfId="50306" xr:uid="{00000000-0005-0000-0000-00002EBE0000}"/>
    <cellStyle name="Normal 8 5 2 2 5" xfId="50307" xr:uid="{00000000-0005-0000-0000-00002FBE0000}"/>
    <cellStyle name="Normal 8 5 2 2 6" xfId="50308" xr:uid="{00000000-0005-0000-0000-000030BE0000}"/>
    <cellStyle name="Normal 8 5 2 2 7" xfId="50309" xr:uid="{00000000-0005-0000-0000-000031BE0000}"/>
    <cellStyle name="Normal 8 5 2 2 8" xfId="50310" xr:uid="{00000000-0005-0000-0000-000032BE0000}"/>
    <cellStyle name="Normal 8 5 2 2 9" xfId="50311" xr:uid="{00000000-0005-0000-0000-000033BE0000}"/>
    <cellStyle name="Normal 8 5 2 2_OATT calc" xfId="50312" xr:uid="{00000000-0005-0000-0000-000034BE0000}"/>
    <cellStyle name="Normal 8 5 2 3" xfId="5803" xr:uid="{00000000-0005-0000-0000-000035BE0000}"/>
    <cellStyle name="Normal 8 5 2 3 2" xfId="50313" xr:uid="{00000000-0005-0000-0000-000036BE0000}"/>
    <cellStyle name="Normal 8 5 2 3 2 2" xfId="50314" xr:uid="{00000000-0005-0000-0000-000037BE0000}"/>
    <cellStyle name="Normal 8 5 2 3 2 3" xfId="50315" xr:uid="{00000000-0005-0000-0000-000038BE0000}"/>
    <cellStyle name="Normal 8 5 2 3 2_OATT calc" xfId="50316" xr:uid="{00000000-0005-0000-0000-000039BE0000}"/>
    <cellStyle name="Normal 8 5 2 3 3" xfId="50317" xr:uid="{00000000-0005-0000-0000-00003ABE0000}"/>
    <cellStyle name="Normal 8 5 2 3 4" xfId="50318" xr:uid="{00000000-0005-0000-0000-00003BBE0000}"/>
    <cellStyle name="Normal 8 5 2 3 5" xfId="50319" xr:uid="{00000000-0005-0000-0000-00003CBE0000}"/>
    <cellStyle name="Normal 8 5 2 3_OATT calc" xfId="50320" xr:uid="{00000000-0005-0000-0000-00003DBE0000}"/>
    <cellStyle name="Normal 8 5 2 4" xfId="50321" xr:uid="{00000000-0005-0000-0000-00003EBE0000}"/>
    <cellStyle name="Normal 8 5 2 4 2" xfId="50322" xr:uid="{00000000-0005-0000-0000-00003FBE0000}"/>
    <cellStyle name="Normal 8 5 2 4 2 2" xfId="50323" xr:uid="{00000000-0005-0000-0000-000040BE0000}"/>
    <cellStyle name="Normal 8 5 2 4 2 3" xfId="50324" xr:uid="{00000000-0005-0000-0000-000041BE0000}"/>
    <cellStyle name="Normal 8 5 2 4 2_OATT calc" xfId="50325" xr:uid="{00000000-0005-0000-0000-000042BE0000}"/>
    <cellStyle name="Normal 8 5 2 4 3" xfId="50326" xr:uid="{00000000-0005-0000-0000-000043BE0000}"/>
    <cellStyle name="Normal 8 5 2 4 4" xfId="50327" xr:uid="{00000000-0005-0000-0000-000044BE0000}"/>
    <cellStyle name="Normal 8 5 2 4_OATT calc" xfId="50328" xr:uid="{00000000-0005-0000-0000-000045BE0000}"/>
    <cellStyle name="Normal 8 5 2 5" xfId="50329" xr:uid="{00000000-0005-0000-0000-000046BE0000}"/>
    <cellStyle name="Normal 8 5 2 5 2" xfId="50330" xr:uid="{00000000-0005-0000-0000-000047BE0000}"/>
    <cellStyle name="Normal 8 5 2 5 3" xfId="50331" xr:uid="{00000000-0005-0000-0000-000048BE0000}"/>
    <cellStyle name="Normal 8 5 2 5_OATT calc" xfId="50332" xr:uid="{00000000-0005-0000-0000-000049BE0000}"/>
    <cellStyle name="Normal 8 5 2 6" xfId="50333" xr:uid="{00000000-0005-0000-0000-00004ABE0000}"/>
    <cellStyle name="Normal 8 5 2 7" xfId="50334" xr:uid="{00000000-0005-0000-0000-00004BBE0000}"/>
    <cellStyle name="Normal 8 5 2 8" xfId="50335" xr:uid="{00000000-0005-0000-0000-00004CBE0000}"/>
    <cellStyle name="Normal 8 5 2 9" xfId="50336" xr:uid="{00000000-0005-0000-0000-00004DBE0000}"/>
    <cellStyle name="Normal 8 5 2_OATT calc" xfId="50337" xr:uid="{00000000-0005-0000-0000-00004EBE0000}"/>
    <cellStyle name="Normal 8 5 3" xfId="4426" xr:uid="{00000000-0005-0000-0000-00004FBE0000}"/>
    <cellStyle name="Normal 8 5 3 10" xfId="50338" xr:uid="{00000000-0005-0000-0000-000050BE0000}"/>
    <cellStyle name="Normal 8 5 3 11" xfId="50339" xr:uid="{00000000-0005-0000-0000-000051BE0000}"/>
    <cellStyle name="Normal 8 5 3 2" xfId="50340" xr:uid="{00000000-0005-0000-0000-000052BE0000}"/>
    <cellStyle name="Normal 8 5 3 2 2" xfId="50341" xr:uid="{00000000-0005-0000-0000-000053BE0000}"/>
    <cellStyle name="Normal 8 5 3 2 2 2" xfId="50342" xr:uid="{00000000-0005-0000-0000-000054BE0000}"/>
    <cellStyle name="Normal 8 5 3 2 2 3" xfId="50343" xr:uid="{00000000-0005-0000-0000-000055BE0000}"/>
    <cellStyle name="Normal 8 5 3 2 2_OATT calc" xfId="50344" xr:uid="{00000000-0005-0000-0000-000056BE0000}"/>
    <cellStyle name="Normal 8 5 3 2 3" xfId="50345" xr:uid="{00000000-0005-0000-0000-000057BE0000}"/>
    <cellStyle name="Normal 8 5 3 2 4" xfId="50346" xr:uid="{00000000-0005-0000-0000-000058BE0000}"/>
    <cellStyle name="Normal 8 5 3 2 5" xfId="50347" xr:uid="{00000000-0005-0000-0000-000059BE0000}"/>
    <cellStyle name="Normal 8 5 3 2_OATT calc" xfId="50348" xr:uid="{00000000-0005-0000-0000-00005ABE0000}"/>
    <cellStyle name="Normal 8 5 3 3" xfId="50349" xr:uid="{00000000-0005-0000-0000-00005BBE0000}"/>
    <cellStyle name="Normal 8 5 3 3 2" xfId="50350" xr:uid="{00000000-0005-0000-0000-00005CBE0000}"/>
    <cellStyle name="Normal 8 5 3 3 2 2" xfId="50351" xr:uid="{00000000-0005-0000-0000-00005DBE0000}"/>
    <cellStyle name="Normal 8 5 3 3 2 3" xfId="50352" xr:uid="{00000000-0005-0000-0000-00005EBE0000}"/>
    <cellStyle name="Normal 8 5 3 3 2_OATT calc" xfId="50353" xr:uid="{00000000-0005-0000-0000-00005FBE0000}"/>
    <cellStyle name="Normal 8 5 3 3 3" xfId="50354" xr:uid="{00000000-0005-0000-0000-000060BE0000}"/>
    <cellStyle name="Normal 8 5 3 3 4" xfId="50355" xr:uid="{00000000-0005-0000-0000-000061BE0000}"/>
    <cellStyle name="Normal 8 5 3 3_OATT calc" xfId="50356" xr:uid="{00000000-0005-0000-0000-000062BE0000}"/>
    <cellStyle name="Normal 8 5 3 4" xfId="50357" xr:uid="{00000000-0005-0000-0000-000063BE0000}"/>
    <cellStyle name="Normal 8 5 3 4 2" xfId="50358" xr:uid="{00000000-0005-0000-0000-000064BE0000}"/>
    <cellStyle name="Normal 8 5 3 4 3" xfId="50359" xr:uid="{00000000-0005-0000-0000-000065BE0000}"/>
    <cellStyle name="Normal 8 5 3 4_OATT calc" xfId="50360" xr:uid="{00000000-0005-0000-0000-000066BE0000}"/>
    <cellStyle name="Normal 8 5 3 5" xfId="50361" xr:uid="{00000000-0005-0000-0000-000067BE0000}"/>
    <cellStyle name="Normal 8 5 3 6" xfId="50362" xr:uid="{00000000-0005-0000-0000-000068BE0000}"/>
    <cellStyle name="Normal 8 5 3 7" xfId="50363" xr:uid="{00000000-0005-0000-0000-000069BE0000}"/>
    <cellStyle name="Normal 8 5 3 8" xfId="50364" xr:uid="{00000000-0005-0000-0000-00006ABE0000}"/>
    <cellStyle name="Normal 8 5 3 9" xfId="50365" xr:uid="{00000000-0005-0000-0000-00006BBE0000}"/>
    <cellStyle name="Normal 8 5 3_OATT calc" xfId="50366" xr:uid="{00000000-0005-0000-0000-00006CBE0000}"/>
    <cellStyle name="Normal 8 5 4" xfId="5326" xr:uid="{00000000-0005-0000-0000-00006DBE0000}"/>
    <cellStyle name="Normal 8 5 4 2" xfId="50367" xr:uid="{00000000-0005-0000-0000-00006EBE0000}"/>
    <cellStyle name="Normal 8 5 4 2 2" xfId="50368" xr:uid="{00000000-0005-0000-0000-00006FBE0000}"/>
    <cellStyle name="Normal 8 5 4 2 3" xfId="50369" xr:uid="{00000000-0005-0000-0000-000070BE0000}"/>
    <cellStyle name="Normal 8 5 4 2_OATT calc" xfId="50370" xr:uid="{00000000-0005-0000-0000-000071BE0000}"/>
    <cellStyle name="Normal 8 5 4 3" xfId="50371" xr:uid="{00000000-0005-0000-0000-000072BE0000}"/>
    <cellStyle name="Normal 8 5 4 4" xfId="50372" xr:uid="{00000000-0005-0000-0000-000073BE0000}"/>
    <cellStyle name="Normal 8 5 4 5" xfId="50373" xr:uid="{00000000-0005-0000-0000-000074BE0000}"/>
    <cellStyle name="Normal 8 5 4_OATT calc" xfId="50374" xr:uid="{00000000-0005-0000-0000-000075BE0000}"/>
    <cellStyle name="Normal 8 5 5" xfId="50375" xr:uid="{00000000-0005-0000-0000-000076BE0000}"/>
    <cellStyle name="Normal 8 5 5 2" xfId="50376" xr:uid="{00000000-0005-0000-0000-000077BE0000}"/>
    <cellStyle name="Normal 8 5 5 2 2" xfId="50377" xr:uid="{00000000-0005-0000-0000-000078BE0000}"/>
    <cellStyle name="Normal 8 5 5 2 3" xfId="50378" xr:uid="{00000000-0005-0000-0000-000079BE0000}"/>
    <cellStyle name="Normal 8 5 5 2_OATT calc" xfId="50379" xr:uid="{00000000-0005-0000-0000-00007ABE0000}"/>
    <cellStyle name="Normal 8 5 5 3" xfId="50380" xr:uid="{00000000-0005-0000-0000-00007BBE0000}"/>
    <cellStyle name="Normal 8 5 5 4" xfId="50381" xr:uid="{00000000-0005-0000-0000-00007CBE0000}"/>
    <cellStyle name="Normal 8 5 5_OATT calc" xfId="50382" xr:uid="{00000000-0005-0000-0000-00007DBE0000}"/>
    <cellStyle name="Normal 8 5 6" xfId="50383" xr:uid="{00000000-0005-0000-0000-00007EBE0000}"/>
    <cellStyle name="Normal 8 5 6 2" xfId="50384" xr:uid="{00000000-0005-0000-0000-00007FBE0000}"/>
    <cellStyle name="Normal 8 5 6 3" xfId="50385" xr:uid="{00000000-0005-0000-0000-000080BE0000}"/>
    <cellStyle name="Normal 8 5 6_OATT calc" xfId="50386" xr:uid="{00000000-0005-0000-0000-000081BE0000}"/>
    <cellStyle name="Normal 8 5 7" xfId="50387" xr:uid="{00000000-0005-0000-0000-000082BE0000}"/>
    <cellStyle name="Normal 8 5 8" xfId="50388" xr:uid="{00000000-0005-0000-0000-000083BE0000}"/>
    <cellStyle name="Normal 8 5 9" xfId="50389" xr:uid="{00000000-0005-0000-0000-000084BE0000}"/>
    <cellStyle name="Normal 8 5_OATT calc" xfId="50390" xr:uid="{00000000-0005-0000-0000-000085BE0000}"/>
    <cellStyle name="Normal 8 6" xfId="2993" xr:uid="{00000000-0005-0000-0000-000086BE0000}"/>
    <cellStyle name="Normal 8 6 2" xfId="3585" xr:uid="{00000000-0005-0000-0000-000087BE0000}"/>
    <cellStyle name="Normal 8 6 2 2" xfId="50391" xr:uid="{00000000-0005-0000-0000-000088BE0000}"/>
    <cellStyle name="Normal 8 6 3" xfId="4218" xr:uid="{00000000-0005-0000-0000-000089BE0000}"/>
    <cellStyle name="Normal 8 6 3 2" xfId="50392" xr:uid="{00000000-0005-0000-0000-00008ABE0000}"/>
    <cellStyle name="Normal 8 6 4" xfId="5165" xr:uid="{00000000-0005-0000-0000-00008BBE0000}"/>
    <cellStyle name="Normal 8 6 4 2" xfId="50393" xr:uid="{00000000-0005-0000-0000-00008CBE0000}"/>
    <cellStyle name="Normal 8 6 5" xfId="50394" xr:uid="{00000000-0005-0000-0000-00008DBE0000}"/>
    <cellStyle name="Normal 8 6_OATT calc" xfId="50395" xr:uid="{00000000-0005-0000-0000-00008EBE0000}"/>
    <cellStyle name="Normal 8 7" xfId="2953" xr:uid="{00000000-0005-0000-0000-00008FBE0000}"/>
    <cellStyle name="Normal 8 7 2" xfId="50396" xr:uid="{00000000-0005-0000-0000-000090BE0000}"/>
    <cellStyle name="Normal 8 7 2 2" xfId="50397" xr:uid="{00000000-0005-0000-0000-000091BE0000}"/>
    <cellStyle name="Normal 8 7 2 3" xfId="50398" xr:uid="{00000000-0005-0000-0000-000092BE0000}"/>
    <cellStyle name="Normal 8 7 2_OATT calc" xfId="50399" xr:uid="{00000000-0005-0000-0000-000093BE0000}"/>
    <cellStyle name="Normal 8 7 3" xfId="50400" xr:uid="{00000000-0005-0000-0000-000094BE0000}"/>
    <cellStyle name="Normal 8 7 4" xfId="50401" xr:uid="{00000000-0005-0000-0000-000095BE0000}"/>
    <cellStyle name="Normal 8 7 5" xfId="50402" xr:uid="{00000000-0005-0000-0000-000096BE0000}"/>
    <cellStyle name="Normal 8 7_OATT calc" xfId="50403" xr:uid="{00000000-0005-0000-0000-000097BE0000}"/>
    <cellStyle name="Normal 8 8" xfId="50404" xr:uid="{00000000-0005-0000-0000-000098BE0000}"/>
    <cellStyle name="Normal 8 8 2" xfId="50405" xr:uid="{00000000-0005-0000-0000-000099BE0000}"/>
    <cellStyle name="Normal 8 8 2 2" xfId="50406" xr:uid="{00000000-0005-0000-0000-00009ABE0000}"/>
    <cellStyle name="Normal 8 8 2 3" xfId="50407" xr:uid="{00000000-0005-0000-0000-00009BBE0000}"/>
    <cellStyle name="Normal 8 8 2_OATT calc" xfId="50408" xr:uid="{00000000-0005-0000-0000-00009CBE0000}"/>
    <cellStyle name="Normal 8 8 3" xfId="50409" xr:uid="{00000000-0005-0000-0000-00009DBE0000}"/>
    <cellStyle name="Normal 8 8 4" xfId="50410" xr:uid="{00000000-0005-0000-0000-00009EBE0000}"/>
    <cellStyle name="Normal 8 8_OATT calc" xfId="50411" xr:uid="{00000000-0005-0000-0000-00009FBE0000}"/>
    <cellStyle name="Normal 8 9" xfId="50412" xr:uid="{00000000-0005-0000-0000-0000A0BE0000}"/>
    <cellStyle name="Normal 8 9 2" xfId="50413" xr:uid="{00000000-0005-0000-0000-0000A1BE0000}"/>
    <cellStyle name="Normal 8 9 3" xfId="50414" xr:uid="{00000000-0005-0000-0000-0000A2BE0000}"/>
    <cellStyle name="Normal 8 9_OATT calc" xfId="50415" xr:uid="{00000000-0005-0000-0000-0000A3BE0000}"/>
    <cellStyle name="Normal 8_OATT calc" xfId="50416" xr:uid="{00000000-0005-0000-0000-0000A4BE0000}"/>
    <cellStyle name="Normal 9" xfId="1675" xr:uid="{00000000-0005-0000-0000-0000A5BE0000}"/>
    <cellStyle name="Normal 9 2" xfId="1676" xr:uid="{00000000-0005-0000-0000-0000A6BE0000}"/>
    <cellStyle name="Normal 9 2 2" xfId="1677" xr:uid="{00000000-0005-0000-0000-0000A7BE0000}"/>
    <cellStyle name="Normal 9 2 2 2" xfId="1678" xr:uid="{00000000-0005-0000-0000-0000A8BE0000}"/>
    <cellStyle name="Normal 9 2 2 3" xfId="4210" xr:uid="{00000000-0005-0000-0000-0000A9BE0000}"/>
    <cellStyle name="Normal 9 2 3" xfId="1679" xr:uid="{00000000-0005-0000-0000-0000AABE0000}"/>
    <cellStyle name="Normal 9 2 3 2" xfId="5609" xr:uid="{00000000-0005-0000-0000-0000ABBE0000}"/>
    <cellStyle name="Normal 9 2 4" xfId="3523" xr:uid="{00000000-0005-0000-0000-0000ACBE0000}"/>
    <cellStyle name="Normal 9 3" xfId="1680" xr:uid="{00000000-0005-0000-0000-0000ADBE0000}"/>
    <cellStyle name="Normal 9 3 2" xfId="1681" xr:uid="{00000000-0005-0000-0000-0000AEBE0000}"/>
    <cellStyle name="Normal 9 4" xfId="1682" xr:uid="{00000000-0005-0000-0000-0000AFBE0000}"/>
    <cellStyle name="Normal 9 5" xfId="1683" xr:uid="{00000000-0005-0000-0000-0000B0BE0000}"/>
    <cellStyle name="Normal 9 6" xfId="3097" xr:uid="{00000000-0005-0000-0000-0000B1BE0000}"/>
    <cellStyle name="Normal 9_OATT calc" xfId="50417" xr:uid="{00000000-0005-0000-0000-0000B2BE0000}"/>
    <cellStyle name="Note 10" xfId="50418" xr:uid="{00000000-0005-0000-0000-0000B3BE0000}"/>
    <cellStyle name="Note 2" xfId="1684" xr:uid="{00000000-0005-0000-0000-0000B4BE0000}"/>
    <cellStyle name="Note 2 10" xfId="3445" xr:uid="{00000000-0005-0000-0000-0000B5BE0000}"/>
    <cellStyle name="Note 2 10 2" xfId="4220" xr:uid="{00000000-0005-0000-0000-0000B6BE0000}"/>
    <cellStyle name="Note 2 10 2 2" xfId="50419" xr:uid="{00000000-0005-0000-0000-0000B7BE0000}"/>
    <cellStyle name="Note 2 10 3" xfId="5568" xr:uid="{00000000-0005-0000-0000-0000B8BE0000}"/>
    <cellStyle name="Note 2 10 3 2" xfId="50420" xr:uid="{00000000-0005-0000-0000-0000B9BE0000}"/>
    <cellStyle name="Note 2 10 4" xfId="50421" xr:uid="{00000000-0005-0000-0000-0000BABE0000}"/>
    <cellStyle name="Note 2 11" xfId="3569" xr:uid="{00000000-0005-0000-0000-0000BBBE0000}"/>
    <cellStyle name="Note 2 11 10" xfId="50422" xr:uid="{00000000-0005-0000-0000-0000BCBE0000}"/>
    <cellStyle name="Note 2 11 11" xfId="50423" xr:uid="{00000000-0005-0000-0000-0000BDBE0000}"/>
    <cellStyle name="Note 2 11 2" xfId="4673" xr:uid="{00000000-0005-0000-0000-0000BEBE0000}"/>
    <cellStyle name="Note 2 11 2 10" xfId="50424" xr:uid="{00000000-0005-0000-0000-0000BFBE0000}"/>
    <cellStyle name="Note 2 11 2 11" xfId="50425" xr:uid="{00000000-0005-0000-0000-0000C0BE0000}"/>
    <cellStyle name="Note 2 11 2 2" xfId="50426" xr:uid="{00000000-0005-0000-0000-0000C1BE0000}"/>
    <cellStyle name="Note 2 11 2 2 2" xfId="50427" xr:uid="{00000000-0005-0000-0000-0000C2BE0000}"/>
    <cellStyle name="Note 2 11 2 2 2 2" xfId="50428" xr:uid="{00000000-0005-0000-0000-0000C3BE0000}"/>
    <cellStyle name="Note 2 11 2 2 2 3" xfId="50429" xr:uid="{00000000-0005-0000-0000-0000C4BE0000}"/>
    <cellStyle name="Note 2 11 2 2 2_OATT calc" xfId="50430" xr:uid="{00000000-0005-0000-0000-0000C5BE0000}"/>
    <cellStyle name="Note 2 11 2 2 3" xfId="50431" xr:uid="{00000000-0005-0000-0000-0000C6BE0000}"/>
    <cellStyle name="Note 2 11 2 2 4" xfId="50432" xr:uid="{00000000-0005-0000-0000-0000C7BE0000}"/>
    <cellStyle name="Note 2 11 2 2 5" xfId="50433" xr:uid="{00000000-0005-0000-0000-0000C8BE0000}"/>
    <cellStyle name="Note 2 11 2 2_OATT calc" xfId="50434" xr:uid="{00000000-0005-0000-0000-0000C9BE0000}"/>
    <cellStyle name="Note 2 11 2 3" xfId="50435" xr:uid="{00000000-0005-0000-0000-0000CABE0000}"/>
    <cellStyle name="Note 2 11 2 3 2" xfId="50436" xr:uid="{00000000-0005-0000-0000-0000CBBE0000}"/>
    <cellStyle name="Note 2 11 2 3 2 2" xfId="50437" xr:uid="{00000000-0005-0000-0000-0000CCBE0000}"/>
    <cellStyle name="Note 2 11 2 3 2 3" xfId="50438" xr:uid="{00000000-0005-0000-0000-0000CDBE0000}"/>
    <cellStyle name="Note 2 11 2 3 2_OATT calc" xfId="50439" xr:uid="{00000000-0005-0000-0000-0000CEBE0000}"/>
    <cellStyle name="Note 2 11 2 3 3" xfId="50440" xr:uid="{00000000-0005-0000-0000-0000CFBE0000}"/>
    <cellStyle name="Note 2 11 2 3 4" xfId="50441" xr:uid="{00000000-0005-0000-0000-0000D0BE0000}"/>
    <cellStyle name="Note 2 11 2 3_OATT calc" xfId="50442" xr:uid="{00000000-0005-0000-0000-0000D1BE0000}"/>
    <cellStyle name="Note 2 11 2 4" xfId="50443" xr:uid="{00000000-0005-0000-0000-0000D2BE0000}"/>
    <cellStyle name="Note 2 11 2 4 2" xfId="50444" xr:uid="{00000000-0005-0000-0000-0000D3BE0000}"/>
    <cellStyle name="Note 2 11 2 4 3" xfId="50445" xr:uid="{00000000-0005-0000-0000-0000D4BE0000}"/>
    <cellStyle name="Note 2 11 2 4_OATT calc" xfId="50446" xr:uid="{00000000-0005-0000-0000-0000D5BE0000}"/>
    <cellStyle name="Note 2 11 2 5" xfId="50447" xr:uid="{00000000-0005-0000-0000-0000D6BE0000}"/>
    <cellStyle name="Note 2 11 2 6" xfId="50448" xr:uid="{00000000-0005-0000-0000-0000D7BE0000}"/>
    <cellStyle name="Note 2 11 2 7" xfId="50449" xr:uid="{00000000-0005-0000-0000-0000D8BE0000}"/>
    <cellStyle name="Note 2 11 2 8" xfId="50450" xr:uid="{00000000-0005-0000-0000-0000D9BE0000}"/>
    <cellStyle name="Note 2 11 2 9" xfId="50451" xr:uid="{00000000-0005-0000-0000-0000DABE0000}"/>
    <cellStyle name="Note 2 11 2_OATT calc" xfId="50452" xr:uid="{00000000-0005-0000-0000-0000DBBE0000}"/>
    <cellStyle name="Note 2 11 3" xfId="50453" xr:uid="{00000000-0005-0000-0000-0000DCBE0000}"/>
    <cellStyle name="Note 2 11 3 2" xfId="50454" xr:uid="{00000000-0005-0000-0000-0000DDBE0000}"/>
    <cellStyle name="Note 2 11 3 2 2" xfId="50455" xr:uid="{00000000-0005-0000-0000-0000DEBE0000}"/>
    <cellStyle name="Note 2 11 3 2 3" xfId="50456" xr:uid="{00000000-0005-0000-0000-0000DFBE0000}"/>
    <cellStyle name="Note 2 11 3 2_OATT calc" xfId="50457" xr:uid="{00000000-0005-0000-0000-0000E0BE0000}"/>
    <cellStyle name="Note 2 11 3 3" xfId="50458" xr:uid="{00000000-0005-0000-0000-0000E1BE0000}"/>
    <cellStyle name="Note 2 11 3 4" xfId="50459" xr:uid="{00000000-0005-0000-0000-0000E2BE0000}"/>
    <cellStyle name="Note 2 11 3 5" xfId="50460" xr:uid="{00000000-0005-0000-0000-0000E3BE0000}"/>
    <cellStyle name="Note 2 11 3_OATT calc" xfId="50461" xr:uid="{00000000-0005-0000-0000-0000E4BE0000}"/>
    <cellStyle name="Note 2 11 4" xfId="50462" xr:uid="{00000000-0005-0000-0000-0000E5BE0000}"/>
    <cellStyle name="Note 2 11 4 2" xfId="50463" xr:uid="{00000000-0005-0000-0000-0000E6BE0000}"/>
    <cellStyle name="Note 2 11 4 2 2" xfId="50464" xr:uid="{00000000-0005-0000-0000-0000E7BE0000}"/>
    <cellStyle name="Note 2 11 4 2 3" xfId="50465" xr:uid="{00000000-0005-0000-0000-0000E8BE0000}"/>
    <cellStyle name="Note 2 11 4 2_OATT calc" xfId="50466" xr:uid="{00000000-0005-0000-0000-0000E9BE0000}"/>
    <cellStyle name="Note 2 11 4 3" xfId="50467" xr:uid="{00000000-0005-0000-0000-0000EABE0000}"/>
    <cellStyle name="Note 2 11 4 4" xfId="50468" xr:uid="{00000000-0005-0000-0000-0000EBBE0000}"/>
    <cellStyle name="Note 2 11 4_OATT calc" xfId="50469" xr:uid="{00000000-0005-0000-0000-0000ECBE0000}"/>
    <cellStyle name="Note 2 11 5" xfId="50470" xr:uid="{00000000-0005-0000-0000-0000EDBE0000}"/>
    <cellStyle name="Note 2 11 5 2" xfId="50471" xr:uid="{00000000-0005-0000-0000-0000EEBE0000}"/>
    <cellStyle name="Note 2 11 5 3" xfId="50472" xr:uid="{00000000-0005-0000-0000-0000EFBE0000}"/>
    <cellStyle name="Note 2 11 5_OATT calc" xfId="50473" xr:uid="{00000000-0005-0000-0000-0000F0BE0000}"/>
    <cellStyle name="Note 2 11 6" xfId="50474" xr:uid="{00000000-0005-0000-0000-0000F1BE0000}"/>
    <cellStyle name="Note 2 11 7" xfId="50475" xr:uid="{00000000-0005-0000-0000-0000F2BE0000}"/>
    <cellStyle name="Note 2 11 8" xfId="50476" xr:uid="{00000000-0005-0000-0000-0000F3BE0000}"/>
    <cellStyle name="Note 2 11 9" xfId="50477" xr:uid="{00000000-0005-0000-0000-0000F4BE0000}"/>
    <cellStyle name="Note 2 11_OATT calc" xfId="50478" xr:uid="{00000000-0005-0000-0000-0000F5BE0000}"/>
    <cellStyle name="Note 2 12" xfId="4252" xr:uid="{00000000-0005-0000-0000-0000F6BE0000}"/>
    <cellStyle name="Note 2 12 10" xfId="50479" xr:uid="{00000000-0005-0000-0000-0000F7BE0000}"/>
    <cellStyle name="Note 2 12 11" xfId="50480" xr:uid="{00000000-0005-0000-0000-0000F8BE0000}"/>
    <cellStyle name="Note 2 12 2" xfId="50481" xr:uid="{00000000-0005-0000-0000-0000F9BE0000}"/>
    <cellStyle name="Note 2 12 2 2" xfId="50482" xr:uid="{00000000-0005-0000-0000-0000FABE0000}"/>
    <cellStyle name="Note 2 12 2 2 2" xfId="50483" xr:uid="{00000000-0005-0000-0000-0000FBBE0000}"/>
    <cellStyle name="Note 2 12 2 2 3" xfId="50484" xr:uid="{00000000-0005-0000-0000-0000FCBE0000}"/>
    <cellStyle name="Note 2 12 2 2_OATT calc" xfId="50485" xr:uid="{00000000-0005-0000-0000-0000FDBE0000}"/>
    <cellStyle name="Note 2 12 2 3" xfId="50486" xr:uid="{00000000-0005-0000-0000-0000FEBE0000}"/>
    <cellStyle name="Note 2 12 2 4" xfId="50487" xr:uid="{00000000-0005-0000-0000-0000FFBE0000}"/>
    <cellStyle name="Note 2 12 2 5" xfId="50488" xr:uid="{00000000-0005-0000-0000-000000BF0000}"/>
    <cellStyle name="Note 2 12 2_OATT calc" xfId="50489" xr:uid="{00000000-0005-0000-0000-000001BF0000}"/>
    <cellStyle name="Note 2 12 3" xfId="50490" xr:uid="{00000000-0005-0000-0000-000002BF0000}"/>
    <cellStyle name="Note 2 12 3 2" xfId="50491" xr:uid="{00000000-0005-0000-0000-000003BF0000}"/>
    <cellStyle name="Note 2 12 3 2 2" xfId="50492" xr:uid="{00000000-0005-0000-0000-000004BF0000}"/>
    <cellStyle name="Note 2 12 3 2 3" xfId="50493" xr:uid="{00000000-0005-0000-0000-000005BF0000}"/>
    <cellStyle name="Note 2 12 3 2_OATT calc" xfId="50494" xr:uid="{00000000-0005-0000-0000-000006BF0000}"/>
    <cellStyle name="Note 2 12 3 3" xfId="50495" xr:uid="{00000000-0005-0000-0000-000007BF0000}"/>
    <cellStyle name="Note 2 12 3 4" xfId="50496" xr:uid="{00000000-0005-0000-0000-000008BF0000}"/>
    <cellStyle name="Note 2 12 3_OATT calc" xfId="50497" xr:uid="{00000000-0005-0000-0000-000009BF0000}"/>
    <cellStyle name="Note 2 12 4" xfId="50498" xr:uid="{00000000-0005-0000-0000-00000ABF0000}"/>
    <cellStyle name="Note 2 12 4 2" xfId="50499" xr:uid="{00000000-0005-0000-0000-00000BBF0000}"/>
    <cellStyle name="Note 2 12 4 3" xfId="50500" xr:uid="{00000000-0005-0000-0000-00000CBF0000}"/>
    <cellStyle name="Note 2 12 4_OATT calc" xfId="50501" xr:uid="{00000000-0005-0000-0000-00000DBF0000}"/>
    <cellStyle name="Note 2 12 5" xfId="50502" xr:uid="{00000000-0005-0000-0000-00000EBF0000}"/>
    <cellStyle name="Note 2 12 6" xfId="50503" xr:uid="{00000000-0005-0000-0000-00000FBF0000}"/>
    <cellStyle name="Note 2 12 7" xfId="50504" xr:uid="{00000000-0005-0000-0000-000010BF0000}"/>
    <cellStyle name="Note 2 12 8" xfId="50505" xr:uid="{00000000-0005-0000-0000-000011BF0000}"/>
    <cellStyle name="Note 2 12 9" xfId="50506" xr:uid="{00000000-0005-0000-0000-000012BF0000}"/>
    <cellStyle name="Note 2 12_OATT calc" xfId="50507" xr:uid="{00000000-0005-0000-0000-000013BF0000}"/>
    <cellStyle name="Note 2 13" xfId="5149" xr:uid="{00000000-0005-0000-0000-000014BF0000}"/>
    <cellStyle name="Note 2 13 2" xfId="50508" xr:uid="{00000000-0005-0000-0000-000015BF0000}"/>
    <cellStyle name="Note 2 13 2 2" xfId="50509" xr:uid="{00000000-0005-0000-0000-000016BF0000}"/>
    <cellStyle name="Note 2 13 2 3" xfId="50510" xr:uid="{00000000-0005-0000-0000-000017BF0000}"/>
    <cellStyle name="Note 2 13 2_OATT calc" xfId="50511" xr:uid="{00000000-0005-0000-0000-000018BF0000}"/>
    <cellStyle name="Note 2 13 3" xfId="50512" xr:uid="{00000000-0005-0000-0000-000019BF0000}"/>
    <cellStyle name="Note 2 13 4" xfId="50513" xr:uid="{00000000-0005-0000-0000-00001ABF0000}"/>
    <cellStyle name="Note 2 13 5" xfId="50514" xr:uid="{00000000-0005-0000-0000-00001BBF0000}"/>
    <cellStyle name="Note 2 13_OATT calc" xfId="50515" xr:uid="{00000000-0005-0000-0000-00001CBF0000}"/>
    <cellStyle name="Note 2 14" xfId="2946" xr:uid="{00000000-0005-0000-0000-00001DBF0000}"/>
    <cellStyle name="Note 2 14 2" xfId="50516" xr:uid="{00000000-0005-0000-0000-00001EBF0000}"/>
    <cellStyle name="Note 2 14 2 2" xfId="50517" xr:uid="{00000000-0005-0000-0000-00001FBF0000}"/>
    <cellStyle name="Note 2 14 2 3" xfId="50518" xr:uid="{00000000-0005-0000-0000-000020BF0000}"/>
    <cellStyle name="Note 2 14 2_OATT calc" xfId="50519" xr:uid="{00000000-0005-0000-0000-000021BF0000}"/>
    <cellStyle name="Note 2 14 3" xfId="50520" xr:uid="{00000000-0005-0000-0000-000022BF0000}"/>
    <cellStyle name="Note 2 14 4" xfId="50521" xr:uid="{00000000-0005-0000-0000-000023BF0000}"/>
    <cellStyle name="Note 2 14_OATT calc" xfId="50522" xr:uid="{00000000-0005-0000-0000-000024BF0000}"/>
    <cellStyle name="Note 2 15" xfId="50523" xr:uid="{00000000-0005-0000-0000-000025BF0000}"/>
    <cellStyle name="Note 2 15 2" xfId="50524" xr:uid="{00000000-0005-0000-0000-000026BF0000}"/>
    <cellStyle name="Note 2 15 2 2" xfId="50525" xr:uid="{00000000-0005-0000-0000-000027BF0000}"/>
    <cellStyle name="Note 2 15 2 3" xfId="50526" xr:uid="{00000000-0005-0000-0000-000028BF0000}"/>
    <cellStyle name="Note 2 15 2_OATT calc" xfId="50527" xr:uid="{00000000-0005-0000-0000-000029BF0000}"/>
    <cellStyle name="Note 2 15 3" xfId="50528" xr:uid="{00000000-0005-0000-0000-00002ABF0000}"/>
    <cellStyle name="Note 2 15 4" xfId="50529" xr:uid="{00000000-0005-0000-0000-00002BBF0000}"/>
    <cellStyle name="Note 2 15_OATT calc" xfId="50530" xr:uid="{00000000-0005-0000-0000-00002CBF0000}"/>
    <cellStyle name="Note 2 16" xfId="50531" xr:uid="{00000000-0005-0000-0000-00002DBF0000}"/>
    <cellStyle name="Note 2 17" xfId="50532" xr:uid="{00000000-0005-0000-0000-00002EBF0000}"/>
    <cellStyle name="Note 2 18" xfId="50533" xr:uid="{00000000-0005-0000-0000-00002FBF0000}"/>
    <cellStyle name="Note 2 19" xfId="50534" xr:uid="{00000000-0005-0000-0000-000030BF0000}"/>
    <cellStyle name="Note 2 2" xfId="1685" xr:uid="{00000000-0005-0000-0000-000031BF0000}"/>
    <cellStyle name="Note 2 2 10" xfId="50535" xr:uid="{00000000-0005-0000-0000-000032BF0000}"/>
    <cellStyle name="Note 2 2 10 2" xfId="50536" xr:uid="{00000000-0005-0000-0000-000033BF0000}"/>
    <cellStyle name="Note 2 2 10 2 2" xfId="50537" xr:uid="{00000000-0005-0000-0000-000034BF0000}"/>
    <cellStyle name="Note 2 2 10 2 3" xfId="50538" xr:uid="{00000000-0005-0000-0000-000035BF0000}"/>
    <cellStyle name="Note 2 2 10 2_OATT calc" xfId="50539" xr:uid="{00000000-0005-0000-0000-000036BF0000}"/>
    <cellStyle name="Note 2 2 10 3" xfId="50540" xr:uid="{00000000-0005-0000-0000-000037BF0000}"/>
    <cellStyle name="Note 2 2 10 4" xfId="50541" xr:uid="{00000000-0005-0000-0000-000038BF0000}"/>
    <cellStyle name="Note 2 2 10_OATT calc" xfId="50542" xr:uid="{00000000-0005-0000-0000-000039BF0000}"/>
    <cellStyle name="Note 2 2 11" xfId="50543" xr:uid="{00000000-0005-0000-0000-00003ABF0000}"/>
    <cellStyle name="Note 2 2 11 2" xfId="50544" xr:uid="{00000000-0005-0000-0000-00003BBF0000}"/>
    <cellStyle name="Note 2 2 11 3" xfId="50545" xr:uid="{00000000-0005-0000-0000-00003CBF0000}"/>
    <cellStyle name="Note 2 2 11_OATT calc" xfId="50546" xr:uid="{00000000-0005-0000-0000-00003DBF0000}"/>
    <cellStyle name="Note 2 2 12" xfId="50547" xr:uid="{00000000-0005-0000-0000-00003EBF0000}"/>
    <cellStyle name="Note 2 2 13" xfId="50548" xr:uid="{00000000-0005-0000-0000-00003FBF0000}"/>
    <cellStyle name="Note 2 2 14" xfId="50549" xr:uid="{00000000-0005-0000-0000-000040BF0000}"/>
    <cellStyle name="Note 2 2 15" xfId="50550" xr:uid="{00000000-0005-0000-0000-000041BF0000}"/>
    <cellStyle name="Note 2 2 16" xfId="50551" xr:uid="{00000000-0005-0000-0000-000042BF0000}"/>
    <cellStyle name="Note 2 2 17" xfId="50552" xr:uid="{00000000-0005-0000-0000-000043BF0000}"/>
    <cellStyle name="Note 2 2 18" xfId="50553" xr:uid="{00000000-0005-0000-0000-000044BF0000}"/>
    <cellStyle name="Note 2 2 2" xfId="1686" xr:uid="{00000000-0005-0000-0000-000045BF0000}"/>
    <cellStyle name="Note 2 2 2 10" xfId="50554" xr:uid="{00000000-0005-0000-0000-000046BF0000}"/>
    <cellStyle name="Note 2 2 2 11" xfId="50555" xr:uid="{00000000-0005-0000-0000-000047BF0000}"/>
    <cellStyle name="Note 2 2 2 12" xfId="50556" xr:uid="{00000000-0005-0000-0000-000048BF0000}"/>
    <cellStyle name="Note 2 2 2 13" xfId="50557" xr:uid="{00000000-0005-0000-0000-000049BF0000}"/>
    <cellStyle name="Note 2 2 2 14" xfId="50558" xr:uid="{00000000-0005-0000-0000-00004ABF0000}"/>
    <cellStyle name="Note 2 2 2 2" xfId="3222" xr:uid="{00000000-0005-0000-0000-00004BBF0000}"/>
    <cellStyle name="Note 2 2 2 2 10" xfId="50559" xr:uid="{00000000-0005-0000-0000-00004CBF0000}"/>
    <cellStyle name="Note 2 2 2 2 11" xfId="50560" xr:uid="{00000000-0005-0000-0000-00004DBF0000}"/>
    <cellStyle name="Note 2 2 2 2 12" xfId="50561" xr:uid="{00000000-0005-0000-0000-00004EBF0000}"/>
    <cellStyle name="Note 2 2 2 2 2" xfId="3807" xr:uid="{00000000-0005-0000-0000-00004FBF0000}"/>
    <cellStyle name="Note 2 2 2 2 2 10" xfId="50562" xr:uid="{00000000-0005-0000-0000-000050BF0000}"/>
    <cellStyle name="Note 2 2 2 2 2 11" xfId="50563" xr:uid="{00000000-0005-0000-0000-000051BF0000}"/>
    <cellStyle name="Note 2 2 2 2 2 2" xfId="4909" xr:uid="{00000000-0005-0000-0000-000052BF0000}"/>
    <cellStyle name="Note 2 2 2 2 2 2 10" xfId="50564" xr:uid="{00000000-0005-0000-0000-000053BF0000}"/>
    <cellStyle name="Note 2 2 2 2 2 2 11" xfId="50565" xr:uid="{00000000-0005-0000-0000-000054BF0000}"/>
    <cellStyle name="Note 2 2 2 2 2 2 2" xfId="50566" xr:uid="{00000000-0005-0000-0000-000055BF0000}"/>
    <cellStyle name="Note 2 2 2 2 2 2 2 2" xfId="50567" xr:uid="{00000000-0005-0000-0000-000056BF0000}"/>
    <cellStyle name="Note 2 2 2 2 2 2 2 2 2" xfId="50568" xr:uid="{00000000-0005-0000-0000-000057BF0000}"/>
    <cellStyle name="Note 2 2 2 2 2 2 2 2 3" xfId="50569" xr:uid="{00000000-0005-0000-0000-000058BF0000}"/>
    <cellStyle name="Note 2 2 2 2 2 2 2 2_OATT calc" xfId="50570" xr:uid="{00000000-0005-0000-0000-000059BF0000}"/>
    <cellStyle name="Note 2 2 2 2 2 2 2 3" xfId="50571" xr:uid="{00000000-0005-0000-0000-00005ABF0000}"/>
    <cellStyle name="Note 2 2 2 2 2 2 2 4" xfId="50572" xr:uid="{00000000-0005-0000-0000-00005BBF0000}"/>
    <cellStyle name="Note 2 2 2 2 2 2 2 5" xfId="50573" xr:uid="{00000000-0005-0000-0000-00005CBF0000}"/>
    <cellStyle name="Note 2 2 2 2 2 2 2_OATT calc" xfId="50574" xr:uid="{00000000-0005-0000-0000-00005DBF0000}"/>
    <cellStyle name="Note 2 2 2 2 2 2 3" xfId="50575" xr:uid="{00000000-0005-0000-0000-00005EBF0000}"/>
    <cellStyle name="Note 2 2 2 2 2 2 3 2" xfId="50576" xr:uid="{00000000-0005-0000-0000-00005FBF0000}"/>
    <cellStyle name="Note 2 2 2 2 2 2 3 2 2" xfId="50577" xr:uid="{00000000-0005-0000-0000-000060BF0000}"/>
    <cellStyle name="Note 2 2 2 2 2 2 3 2 3" xfId="50578" xr:uid="{00000000-0005-0000-0000-000061BF0000}"/>
    <cellStyle name="Note 2 2 2 2 2 2 3 2_OATT calc" xfId="50579" xr:uid="{00000000-0005-0000-0000-000062BF0000}"/>
    <cellStyle name="Note 2 2 2 2 2 2 3 3" xfId="50580" xr:uid="{00000000-0005-0000-0000-000063BF0000}"/>
    <cellStyle name="Note 2 2 2 2 2 2 3 4" xfId="50581" xr:uid="{00000000-0005-0000-0000-000064BF0000}"/>
    <cellStyle name="Note 2 2 2 2 2 2 3_OATT calc" xfId="50582" xr:uid="{00000000-0005-0000-0000-000065BF0000}"/>
    <cellStyle name="Note 2 2 2 2 2 2 4" xfId="50583" xr:uid="{00000000-0005-0000-0000-000066BF0000}"/>
    <cellStyle name="Note 2 2 2 2 2 2 4 2" xfId="50584" xr:uid="{00000000-0005-0000-0000-000067BF0000}"/>
    <cellStyle name="Note 2 2 2 2 2 2 4 3" xfId="50585" xr:uid="{00000000-0005-0000-0000-000068BF0000}"/>
    <cellStyle name="Note 2 2 2 2 2 2 4_OATT calc" xfId="50586" xr:uid="{00000000-0005-0000-0000-000069BF0000}"/>
    <cellStyle name="Note 2 2 2 2 2 2 5" xfId="50587" xr:uid="{00000000-0005-0000-0000-00006ABF0000}"/>
    <cellStyle name="Note 2 2 2 2 2 2 6" xfId="50588" xr:uid="{00000000-0005-0000-0000-00006BBF0000}"/>
    <cellStyle name="Note 2 2 2 2 2 2 7" xfId="50589" xr:uid="{00000000-0005-0000-0000-00006CBF0000}"/>
    <cellStyle name="Note 2 2 2 2 2 2 8" xfId="50590" xr:uid="{00000000-0005-0000-0000-00006DBF0000}"/>
    <cellStyle name="Note 2 2 2 2 2 2 9" xfId="50591" xr:uid="{00000000-0005-0000-0000-00006EBF0000}"/>
    <cellStyle name="Note 2 2 2 2 2 2_OATT calc" xfId="50592" xr:uid="{00000000-0005-0000-0000-00006FBF0000}"/>
    <cellStyle name="Note 2 2 2 2 2 3" xfId="5865" xr:uid="{00000000-0005-0000-0000-000070BF0000}"/>
    <cellStyle name="Note 2 2 2 2 2 3 2" xfId="50593" xr:uid="{00000000-0005-0000-0000-000071BF0000}"/>
    <cellStyle name="Note 2 2 2 2 2 3 2 2" xfId="50594" xr:uid="{00000000-0005-0000-0000-000072BF0000}"/>
    <cellStyle name="Note 2 2 2 2 2 3 2 3" xfId="50595" xr:uid="{00000000-0005-0000-0000-000073BF0000}"/>
    <cellStyle name="Note 2 2 2 2 2 3 2_OATT calc" xfId="50596" xr:uid="{00000000-0005-0000-0000-000074BF0000}"/>
    <cellStyle name="Note 2 2 2 2 2 3 3" xfId="50597" xr:uid="{00000000-0005-0000-0000-000075BF0000}"/>
    <cellStyle name="Note 2 2 2 2 2 3 4" xfId="50598" xr:uid="{00000000-0005-0000-0000-000076BF0000}"/>
    <cellStyle name="Note 2 2 2 2 2 3 5" xfId="50599" xr:uid="{00000000-0005-0000-0000-000077BF0000}"/>
    <cellStyle name="Note 2 2 2 2 2 3_OATT calc" xfId="50600" xr:uid="{00000000-0005-0000-0000-000078BF0000}"/>
    <cellStyle name="Note 2 2 2 2 2 4" xfId="50601" xr:uid="{00000000-0005-0000-0000-000079BF0000}"/>
    <cellStyle name="Note 2 2 2 2 2 4 2" xfId="50602" xr:uid="{00000000-0005-0000-0000-00007ABF0000}"/>
    <cellStyle name="Note 2 2 2 2 2 4 2 2" xfId="50603" xr:uid="{00000000-0005-0000-0000-00007BBF0000}"/>
    <cellStyle name="Note 2 2 2 2 2 4 2 3" xfId="50604" xr:uid="{00000000-0005-0000-0000-00007CBF0000}"/>
    <cellStyle name="Note 2 2 2 2 2 4 2_OATT calc" xfId="50605" xr:uid="{00000000-0005-0000-0000-00007DBF0000}"/>
    <cellStyle name="Note 2 2 2 2 2 4 3" xfId="50606" xr:uid="{00000000-0005-0000-0000-00007EBF0000}"/>
    <cellStyle name="Note 2 2 2 2 2 4 4" xfId="50607" xr:uid="{00000000-0005-0000-0000-00007FBF0000}"/>
    <cellStyle name="Note 2 2 2 2 2 4_OATT calc" xfId="50608" xr:uid="{00000000-0005-0000-0000-000080BF0000}"/>
    <cellStyle name="Note 2 2 2 2 2 5" xfId="50609" xr:uid="{00000000-0005-0000-0000-000081BF0000}"/>
    <cellStyle name="Note 2 2 2 2 2 5 2" xfId="50610" xr:uid="{00000000-0005-0000-0000-000082BF0000}"/>
    <cellStyle name="Note 2 2 2 2 2 5 3" xfId="50611" xr:uid="{00000000-0005-0000-0000-000083BF0000}"/>
    <cellStyle name="Note 2 2 2 2 2 5_OATT calc" xfId="50612" xr:uid="{00000000-0005-0000-0000-000084BF0000}"/>
    <cellStyle name="Note 2 2 2 2 2 6" xfId="50613" xr:uid="{00000000-0005-0000-0000-000085BF0000}"/>
    <cellStyle name="Note 2 2 2 2 2 7" xfId="50614" xr:uid="{00000000-0005-0000-0000-000086BF0000}"/>
    <cellStyle name="Note 2 2 2 2 2 8" xfId="50615" xr:uid="{00000000-0005-0000-0000-000087BF0000}"/>
    <cellStyle name="Note 2 2 2 2 2 9" xfId="50616" xr:uid="{00000000-0005-0000-0000-000088BF0000}"/>
    <cellStyle name="Note 2 2 2 2 2_OATT calc" xfId="50617" xr:uid="{00000000-0005-0000-0000-000089BF0000}"/>
    <cellStyle name="Note 2 2 2 2 3" xfId="4491" xr:uid="{00000000-0005-0000-0000-00008ABF0000}"/>
    <cellStyle name="Note 2 2 2 2 3 10" xfId="50618" xr:uid="{00000000-0005-0000-0000-00008BBF0000}"/>
    <cellStyle name="Note 2 2 2 2 3 11" xfId="50619" xr:uid="{00000000-0005-0000-0000-00008CBF0000}"/>
    <cellStyle name="Note 2 2 2 2 3 2" xfId="50620" xr:uid="{00000000-0005-0000-0000-00008DBF0000}"/>
    <cellStyle name="Note 2 2 2 2 3 2 2" xfId="50621" xr:uid="{00000000-0005-0000-0000-00008EBF0000}"/>
    <cellStyle name="Note 2 2 2 2 3 2 2 2" xfId="50622" xr:uid="{00000000-0005-0000-0000-00008FBF0000}"/>
    <cellStyle name="Note 2 2 2 2 3 2 2 3" xfId="50623" xr:uid="{00000000-0005-0000-0000-000090BF0000}"/>
    <cellStyle name="Note 2 2 2 2 3 2 2_OATT calc" xfId="50624" xr:uid="{00000000-0005-0000-0000-000091BF0000}"/>
    <cellStyle name="Note 2 2 2 2 3 2 3" xfId="50625" xr:uid="{00000000-0005-0000-0000-000092BF0000}"/>
    <cellStyle name="Note 2 2 2 2 3 2 4" xfId="50626" xr:uid="{00000000-0005-0000-0000-000093BF0000}"/>
    <cellStyle name="Note 2 2 2 2 3 2 5" xfId="50627" xr:uid="{00000000-0005-0000-0000-000094BF0000}"/>
    <cellStyle name="Note 2 2 2 2 3 2_OATT calc" xfId="50628" xr:uid="{00000000-0005-0000-0000-000095BF0000}"/>
    <cellStyle name="Note 2 2 2 2 3 3" xfId="50629" xr:uid="{00000000-0005-0000-0000-000096BF0000}"/>
    <cellStyle name="Note 2 2 2 2 3 3 2" xfId="50630" xr:uid="{00000000-0005-0000-0000-000097BF0000}"/>
    <cellStyle name="Note 2 2 2 2 3 3 2 2" xfId="50631" xr:uid="{00000000-0005-0000-0000-000098BF0000}"/>
    <cellStyle name="Note 2 2 2 2 3 3 2 3" xfId="50632" xr:uid="{00000000-0005-0000-0000-000099BF0000}"/>
    <cellStyle name="Note 2 2 2 2 3 3 2_OATT calc" xfId="50633" xr:uid="{00000000-0005-0000-0000-00009ABF0000}"/>
    <cellStyle name="Note 2 2 2 2 3 3 3" xfId="50634" xr:uid="{00000000-0005-0000-0000-00009BBF0000}"/>
    <cellStyle name="Note 2 2 2 2 3 3 4" xfId="50635" xr:uid="{00000000-0005-0000-0000-00009CBF0000}"/>
    <cellStyle name="Note 2 2 2 2 3 3_OATT calc" xfId="50636" xr:uid="{00000000-0005-0000-0000-00009DBF0000}"/>
    <cellStyle name="Note 2 2 2 2 3 4" xfId="50637" xr:uid="{00000000-0005-0000-0000-00009EBF0000}"/>
    <cellStyle name="Note 2 2 2 2 3 4 2" xfId="50638" xr:uid="{00000000-0005-0000-0000-00009FBF0000}"/>
    <cellStyle name="Note 2 2 2 2 3 4 3" xfId="50639" xr:uid="{00000000-0005-0000-0000-0000A0BF0000}"/>
    <cellStyle name="Note 2 2 2 2 3 4_OATT calc" xfId="50640" xr:uid="{00000000-0005-0000-0000-0000A1BF0000}"/>
    <cellStyle name="Note 2 2 2 2 3 5" xfId="50641" xr:uid="{00000000-0005-0000-0000-0000A2BF0000}"/>
    <cellStyle name="Note 2 2 2 2 3 6" xfId="50642" xr:uid="{00000000-0005-0000-0000-0000A3BF0000}"/>
    <cellStyle name="Note 2 2 2 2 3 7" xfId="50643" xr:uid="{00000000-0005-0000-0000-0000A4BF0000}"/>
    <cellStyle name="Note 2 2 2 2 3 8" xfId="50644" xr:uid="{00000000-0005-0000-0000-0000A5BF0000}"/>
    <cellStyle name="Note 2 2 2 2 3 9" xfId="50645" xr:uid="{00000000-0005-0000-0000-0000A6BF0000}"/>
    <cellStyle name="Note 2 2 2 2 3_OATT calc" xfId="50646" xr:uid="{00000000-0005-0000-0000-0000A7BF0000}"/>
    <cellStyle name="Note 2 2 2 2 4" xfId="5391" xr:uid="{00000000-0005-0000-0000-0000A8BF0000}"/>
    <cellStyle name="Note 2 2 2 2 4 2" xfId="50647" xr:uid="{00000000-0005-0000-0000-0000A9BF0000}"/>
    <cellStyle name="Note 2 2 2 2 4 2 2" xfId="50648" xr:uid="{00000000-0005-0000-0000-0000AABF0000}"/>
    <cellStyle name="Note 2 2 2 2 4 2 3" xfId="50649" xr:uid="{00000000-0005-0000-0000-0000ABBF0000}"/>
    <cellStyle name="Note 2 2 2 2 4 2_OATT calc" xfId="50650" xr:uid="{00000000-0005-0000-0000-0000ACBF0000}"/>
    <cellStyle name="Note 2 2 2 2 4 3" xfId="50651" xr:uid="{00000000-0005-0000-0000-0000ADBF0000}"/>
    <cellStyle name="Note 2 2 2 2 4 4" xfId="50652" xr:uid="{00000000-0005-0000-0000-0000AEBF0000}"/>
    <cellStyle name="Note 2 2 2 2 4 5" xfId="50653" xr:uid="{00000000-0005-0000-0000-0000AFBF0000}"/>
    <cellStyle name="Note 2 2 2 2 4_OATT calc" xfId="50654" xr:uid="{00000000-0005-0000-0000-0000B0BF0000}"/>
    <cellStyle name="Note 2 2 2 2 5" xfId="50655" xr:uid="{00000000-0005-0000-0000-0000B1BF0000}"/>
    <cellStyle name="Note 2 2 2 2 5 2" xfId="50656" xr:uid="{00000000-0005-0000-0000-0000B2BF0000}"/>
    <cellStyle name="Note 2 2 2 2 5 2 2" xfId="50657" xr:uid="{00000000-0005-0000-0000-0000B3BF0000}"/>
    <cellStyle name="Note 2 2 2 2 5 2 3" xfId="50658" xr:uid="{00000000-0005-0000-0000-0000B4BF0000}"/>
    <cellStyle name="Note 2 2 2 2 5 2_OATT calc" xfId="50659" xr:uid="{00000000-0005-0000-0000-0000B5BF0000}"/>
    <cellStyle name="Note 2 2 2 2 5 3" xfId="50660" xr:uid="{00000000-0005-0000-0000-0000B6BF0000}"/>
    <cellStyle name="Note 2 2 2 2 5 4" xfId="50661" xr:uid="{00000000-0005-0000-0000-0000B7BF0000}"/>
    <cellStyle name="Note 2 2 2 2 5_OATT calc" xfId="50662" xr:uid="{00000000-0005-0000-0000-0000B8BF0000}"/>
    <cellStyle name="Note 2 2 2 2 6" xfId="50663" xr:uid="{00000000-0005-0000-0000-0000B9BF0000}"/>
    <cellStyle name="Note 2 2 2 2 6 2" xfId="50664" xr:uid="{00000000-0005-0000-0000-0000BABF0000}"/>
    <cellStyle name="Note 2 2 2 2 6 3" xfId="50665" xr:uid="{00000000-0005-0000-0000-0000BBBF0000}"/>
    <cellStyle name="Note 2 2 2 2 6_OATT calc" xfId="50666" xr:uid="{00000000-0005-0000-0000-0000BCBF0000}"/>
    <cellStyle name="Note 2 2 2 2 7" xfId="50667" xr:uid="{00000000-0005-0000-0000-0000BDBF0000}"/>
    <cellStyle name="Note 2 2 2 2 8" xfId="50668" xr:uid="{00000000-0005-0000-0000-0000BEBF0000}"/>
    <cellStyle name="Note 2 2 2 2 9" xfId="50669" xr:uid="{00000000-0005-0000-0000-0000BFBF0000}"/>
    <cellStyle name="Note 2 2 2 2_OATT calc" xfId="50670" xr:uid="{00000000-0005-0000-0000-0000C0BF0000}"/>
    <cellStyle name="Note 2 2 2 3" xfId="3353" xr:uid="{00000000-0005-0000-0000-0000C1BF0000}"/>
    <cellStyle name="Note 2 2 2 3 10" xfId="50671" xr:uid="{00000000-0005-0000-0000-0000C2BF0000}"/>
    <cellStyle name="Note 2 2 2 3 11" xfId="50672" xr:uid="{00000000-0005-0000-0000-0000C3BF0000}"/>
    <cellStyle name="Note 2 2 2 3 12" xfId="50673" xr:uid="{00000000-0005-0000-0000-0000C4BF0000}"/>
    <cellStyle name="Note 2 2 2 3 2" xfId="3936" xr:uid="{00000000-0005-0000-0000-0000C5BF0000}"/>
    <cellStyle name="Note 2 2 2 3 2 10" xfId="50674" xr:uid="{00000000-0005-0000-0000-0000C6BF0000}"/>
    <cellStyle name="Note 2 2 2 3 2 11" xfId="50675" xr:uid="{00000000-0005-0000-0000-0000C7BF0000}"/>
    <cellStyle name="Note 2 2 2 3 2 2" xfId="5037" xr:uid="{00000000-0005-0000-0000-0000C8BF0000}"/>
    <cellStyle name="Note 2 2 2 3 2 2 10" xfId="50676" xr:uid="{00000000-0005-0000-0000-0000C9BF0000}"/>
    <cellStyle name="Note 2 2 2 3 2 2 11" xfId="50677" xr:uid="{00000000-0005-0000-0000-0000CABF0000}"/>
    <cellStyle name="Note 2 2 2 3 2 2 2" xfId="50678" xr:uid="{00000000-0005-0000-0000-0000CBBF0000}"/>
    <cellStyle name="Note 2 2 2 3 2 2 2 2" xfId="50679" xr:uid="{00000000-0005-0000-0000-0000CCBF0000}"/>
    <cellStyle name="Note 2 2 2 3 2 2 2 2 2" xfId="50680" xr:uid="{00000000-0005-0000-0000-0000CDBF0000}"/>
    <cellStyle name="Note 2 2 2 3 2 2 2 2 3" xfId="50681" xr:uid="{00000000-0005-0000-0000-0000CEBF0000}"/>
    <cellStyle name="Note 2 2 2 3 2 2 2 2_OATT calc" xfId="50682" xr:uid="{00000000-0005-0000-0000-0000CFBF0000}"/>
    <cellStyle name="Note 2 2 2 3 2 2 2 3" xfId="50683" xr:uid="{00000000-0005-0000-0000-0000D0BF0000}"/>
    <cellStyle name="Note 2 2 2 3 2 2 2 4" xfId="50684" xr:uid="{00000000-0005-0000-0000-0000D1BF0000}"/>
    <cellStyle name="Note 2 2 2 3 2 2 2 5" xfId="50685" xr:uid="{00000000-0005-0000-0000-0000D2BF0000}"/>
    <cellStyle name="Note 2 2 2 3 2 2 2_OATT calc" xfId="50686" xr:uid="{00000000-0005-0000-0000-0000D3BF0000}"/>
    <cellStyle name="Note 2 2 2 3 2 2 3" xfId="50687" xr:uid="{00000000-0005-0000-0000-0000D4BF0000}"/>
    <cellStyle name="Note 2 2 2 3 2 2 3 2" xfId="50688" xr:uid="{00000000-0005-0000-0000-0000D5BF0000}"/>
    <cellStyle name="Note 2 2 2 3 2 2 3 2 2" xfId="50689" xr:uid="{00000000-0005-0000-0000-0000D6BF0000}"/>
    <cellStyle name="Note 2 2 2 3 2 2 3 2 3" xfId="50690" xr:uid="{00000000-0005-0000-0000-0000D7BF0000}"/>
    <cellStyle name="Note 2 2 2 3 2 2 3 2_OATT calc" xfId="50691" xr:uid="{00000000-0005-0000-0000-0000D8BF0000}"/>
    <cellStyle name="Note 2 2 2 3 2 2 3 3" xfId="50692" xr:uid="{00000000-0005-0000-0000-0000D9BF0000}"/>
    <cellStyle name="Note 2 2 2 3 2 2 3 4" xfId="50693" xr:uid="{00000000-0005-0000-0000-0000DABF0000}"/>
    <cellStyle name="Note 2 2 2 3 2 2 3_OATT calc" xfId="50694" xr:uid="{00000000-0005-0000-0000-0000DBBF0000}"/>
    <cellStyle name="Note 2 2 2 3 2 2 4" xfId="50695" xr:uid="{00000000-0005-0000-0000-0000DCBF0000}"/>
    <cellStyle name="Note 2 2 2 3 2 2 4 2" xfId="50696" xr:uid="{00000000-0005-0000-0000-0000DDBF0000}"/>
    <cellStyle name="Note 2 2 2 3 2 2 4 3" xfId="50697" xr:uid="{00000000-0005-0000-0000-0000DEBF0000}"/>
    <cellStyle name="Note 2 2 2 3 2 2 4_OATT calc" xfId="50698" xr:uid="{00000000-0005-0000-0000-0000DFBF0000}"/>
    <cellStyle name="Note 2 2 2 3 2 2 5" xfId="50699" xr:uid="{00000000-0005-0000-0000-0000E0BF0000}"/>
    <cellStyle name="Note 2 2 2 3 2 2 6" xfId="50700" xr:uid="{00000000-0005-0000-0000-0000E1BF0000}"/>
    <cellStyle name="Note 2 2 2 3 2 2 7" xfId="50701" xr:uid="{00000000-0005-0000-0000-0000E2BF0000}"/>
    <cellStyle name="Note 2 2 2 3 2 2 8" xfId="50702" xr:uid="{00000000-0005-0000-0000-0000E3BF0000}"/>
    <cellStyle name="Note 2 2 2 3 2 2 9" xfId="50703" xr:uid="{00000000-0005-0000-0000-0000E4BF0000}"/>
    <cellStyle name="Note 2 2 2 3 2 2_OATT calc" xfId="50704" xr:uid="{00000000-0005-0000-0000-0000E5BF0000}"/>
    <cellStyle name="Note 2 2 2 3 2 3" xfId="5992" xr:uid="{00000000-0005-0000-0000-0000E6BF0000}"/>
    <cellStyle name="Note 2 2 2 3 2 3 2" xfId="50705" xr:uid="{00000000-0005-0000-0000-0000E7BF0000}"/>
    <cellStyle name="Note 2 2 2 3 2 3 2 2" xfId="50706" xr:uid="{00000000-0005-0000-0000-0000E8BF0000}"/>
    <cellStyle name="Note 2 2 2 3 2 3 2 3" xfId="50707" xr:uid="{00000000-0005-0000-0000-0000E9BF0000}"/>
    <cellStyle name="Note 2 2 2 3 2 3 2_OATT calc" xfId="50708" xr:uid="{00000000-0005-0000-0000-0000EABF0000}"/>
    <cellStyle name="Note 2 2 2 3 2 3 3" xfId="50709" xr:uid="{00000000-0005-0000-0000-0000EBBF0000}"/>
    <cellStyle name="Note 2 2 2 3 2 3 4" xfId="50710" xr:uid="{00000000-0005-0000-0000-0000ECBF0000}"/>
    <cellStyle name="Note 2 2 2 3 2 3 5" xfId="50711" xr:uid="{00000000-0005-0000-0000-0000EDBF0000}"/>
    <cellStyle name="Note 2 2 2 3 2 3_OATT calc" xfId="50712" xr:uid="{00000000-0005-0000-0000-0000EEBF0000}"/>
    <cellStyle name="Note 2 2 2 3 2 4" xfId="50713" xr:uid="{00000000-0005-0000-0000-0000EFBF0000}"/>
    <cellStyle name="Note 2 2 2 3 2 4 2" xfId="50714" xr:uid="{00000000-0005-0000-0000-0000F0BF0000}"/>
    <cellStyle name="Note 2 2 2 3 2 4 2 2" xfId="50715" xr:uid="{00000000-0005-0000-0000-0000F1BF0000}"/>
    <cellStyle name="Note 2 2 2 3 2 4 2 3" xfId="50716" xr:uid="{00000000-0005-0000-0000-0000F2BF0000}"/>
    <cellStyle name="Note 2 2 2 3 2 4 2_OATT calc" xfId="50717" xr:uid="{00000000-0005-0000-0000-0000F3BF0000}"/>
    <cellStyle name="Note 2 2 2 3 2 4 3" xfId="50718" xr:uid="{00000000-0005-0000-0000-0000F4BF0000}"/>
    <cellStyle name="Note 2 2 2 3 2 4 4" xfId="50719" xr:uid="{00000000-0005-0000-0000-0000F5BF0000}"/>
    <cellStyle name="Note 2 2 2 3 2 4_OATT calc" xfId="50720" xr:uid="{00000000-0005-0000-0000-0000F6BF0000}"/>
    <cellStyle name="Note 2 2 2 3 2 5" xfId="50721" xr:uid="{00000000-0005-0000-0000-0000F7BF0000}"/>
    <cellStyle name="Note 2 2 2 3 2 5 2" xfId="50722" xr:uid="{00000000-0005-0000-0000-0000F8BF0000}"/>
    <cellStyle name="Note 2 2 2 3 2 5 3" xfId="50723" xr:uid="{00000000-0005-0000-0000-0000F9BF0000}"/>
    <cellStyle name="Note 2 2 2 3 2 5_OATT calc" xfId="50724" xr:uid="{00000000-0005-0000-0000-0000FABF0000}"/>
    <cellStyle name="Note 2 2 2 3 2 6" xfId="50725" xr:uid="{00000000-0005-0000-0000-0000FBBF0000}"/>
    <cellStyle name="Note 2 2 2 3 2 7" xfId="50726" xr:uid="{00000000-0005-0000-0000-0000FCBF0000}"/>
    <cellStyle name="Note 2 2 2 3 2 8" xfId="50727" xr:uid="{00000000-0005-0000-0000-0000FDBF0000}"/>
    <cellStyle name="Note 2 2 2 3 2 9" xfId="50728" xr:uid="{00000000-0005-0000-0000-0000FEBF0000}"/>
    <cellStyle name="Note 2 2 2 3 2_OATT calc" xfId="50729" xr:uid="{00000000-0005-0000-0000-0000FFBF0000}"/>
    <cellStyle name="Note 2 2 2 3 3" xfId="4619" xr:uid="{00000000-0005-0000-0000-000000C00000}"/>
    <cellStyle name="Note 2 2 2 3 3 10" xfId="50730" xr:uid="{00000000-0005-0000-0000-000001C00000}"/>
    <cellStyle name="Note 2 2 2 3 3 11" xfId="50731" xr:uid="{00000000-0005-0000-0000-000002C00000}"/>
    <cellStyle name="Note 2 2 2 3 3 2" xfId="50732" xr:uid="{00000000-0005-0000-0000-000003C00000}"/>
    <cellStyle name="Note 2 2 2 3 3 2 2" xfId="50733" xr:uid="{00000000-0005-0000-0000-000004C00000}"/>
    <cellStyle name="Note 2 2 2 3 3 2 2 2" xfId="50734" xr:uid="{00000000-0005-0000-0000-000005C00000}"/>
    <cellStyle name="Note 2 2 2 3 3 2 2 3" xfId="50735" xr:uid="{00000000-0005-0000-0000-000006C00000}"/>
    <cellStyle name="Note 2 2 2 3 3 2 2_OATT calc" xfId="50736" xr:uid="{00000000-0005-0000-0000-000007C00000}"/>
    <cellStyle name="Note 2 2 2 3 3 2 3" xfId="50737" xr:uid="{00000000-0005-0000-0000-000008C00000}"/>
    <cellStyle name="Note 2 2 2 3 3 2 4" xfId="50738" xr:uid="{00000000-0005-0000-0000-000009C00000}"/>
    <cellStyle name="Note 2 2 2 3 3 2 5" xfId="50739" xr:uid="{00000000-0005-0000-0000-00000AC00000}"/>
    <cellStyle name="Note 2 2 2 3 3 2_OATT calc" xfId="50740" xr:uid="{00000000-0005-0000-0000-00000BC00000}"/>
    <cellStyle name="Note 2 2 2 3 3 3" xfId="50741" xr:uid="{00000000-0005-0000-0000-00000CC00000}"/>
    <cellStyle name="Note 2 2 2 3 3 3 2" xfId="50742" xr:uid="{00000000-0005-0000-0000-00000DC00000}"/>
    <cellStyle name="Note 2 2 2 3 3 3 2 2" xfId="50743" xr:uid="{00000000-0005-0000-0000-00000EC00000}"/>
    <cellStyle name="Note 2 2 2 3 3 3 2 3" xfId="50744" xr:uid="{00000000-0005-0000-0000-00000FC00000}"/>
    <cellStyle name="Note 2 2 2 3 3 3 2_OATT calc" xfId="50745" xr:uid="{00000000-0005-0000-0000-000010C00000}"/>
    <cellStyle name="Note 2 2 2 3 3 3 3" xfId="50746" xr:uid="{00000000-0005-0000-0000-000011C00000}"/>
    <cellStyle name="Note 2 2 2 3 3 3 4" xfId="50747" xr:uid="{00000000-0005-0000-0000-000012C00000}"/>
    <cellStyle name="Note 2 2 2 3 3 3_OATT calc" xfId="50748" xr:uid="{00000000-0005-0000-0000-000013C00000}"/>
    <cellStyle name="Note 2 2 2 3 3 4" xfId="50749" xr:uid="{00000000-0005-0000-0000-000014C00000}"/>
    <cellStyle name="Note 2 2 2 3 3 4 2" xfId="50750" xr:uid="{00000000-0005-0000-0000-000015C00000}"/>
    <cellStyle name="Note 2 2 2 3 3 4 3" xfId="50751" xr:uid="{00000000-0005-0000-0000-000016C00000}"/>
    <cellStyle name="Note 2 2 2 3 3 4_OATT calc" xfId="50752" xr:uid="{00000000-0005-0000-0000-000017C00000}"/>
    <cellStyle name="Note 2 2 2 3 3 5" xfId="50753" xr:uid="{00000000-0005-0000-0000-000018C00000}"/>
    <cellStyle name="Note 2 2 2 3 3 6" xfId="50754" xr:uid="{00000000-0005-0000-0000-000019C00000}"/>
    <cellStyle name="Note 2 2 2 3 3 7" xfId="50755" xr:uid="{00000000-0005-0000-0000-00001AC00000}"/>
    <cellStyle name="Note 2 2 2 3 3 8" xfId="50756" xr:uid="{00000000-0005-0000-0000-00001BC00000}"/>
    <cellStyle name="Note 2 2 2 3 3 9" xfId="50757" xr:uid="{00000000-0005-0000-0000-00001CC00000}"/>
    <cellStyle name="Note 2 2 2 3 3_OATT calc" xfId="50758" xr:uid="{00000000-0005-0000-0000-00001DC00000}"/>
    <cellStyle name="Note 2 2 2 3 4" xfId="5519" xr:uid="{00000000-0005-0000-0000-00001EC00000}"/>
    <cellStyle name="Note 2 2 2 3 4 2" xfId="50759" xr:uid="{00000000-0005-0000-0000-00001FC00000}"/>
    <cellStyle name="Note 2 2 2 3 4 2 2" xfId="50760" xr:uid="{00000000-0005-0000-0000-000020C00000}"/>
    <cellStyle name="Note 2 2 2 3 4 2 3" xfId="50761" xr:uid="{00000000-0005-0000-0000-000021C00000}"/>
    <cellStyle name="Note 2 2 2 3 4 2_OATT calc" xfId="50762" xr:uid="{00000000-0005-0000-0000-000022C00000}"/>
    <cellStyle name="Note 2 2 2 3 4 3" xfId="50763" xr:uid="{00000000-0005-0000-0000-000023C00000}"/>
    <cellStyle name="Note 2 2 2 3 4 4" xfId="50764" xr:uid="{00000000-0005-0000-0000-000024C00000}"/>
    <cellStyle name="Note 2 2 2 3 4 5" xfId="50765" xr:uid="{00000000-0005-0000-0000-000025C00000}"/>
    <cellStyle name="Note 2 2 2 3 4_OATT calc" xfId="50766" xr:uid="{00000000-0005-0000-0000-000026C00000}"/>
    <cellStyle name="Note 2 2 2 3 5" xfId="50767" xr:uid="{00000000-0005-0000-0000-000027C00000}"/>
    <cellStyle name="Note 2 2 2 3 5 2" xfId="50768" xr:uid="{00000000-0005-0000-0000-000028C00000}"/>
    <cellStyle name="Note 2 2 2 3 5 2 2" xfId="50769" xr:uid="{00000000-0005-0000-0000-000029C00000}"/>
    <cellStyle name="Note 2 2 2 3 5 2 3" xfId="50770" xr:uid="{00000000-0005-0000-0000-00002AC00000}"/>
    <cellStyle name="Note 2 2 2 3 5 2_OATT calc" xfId="50771" xr:uid="{00000000-0005-0000-0000-00002BC00000}"/>
    <cellStyle name="Note 2 2 2 3 5 3" xfId="50772" xr:uid="{00000000-0005-0000-0000-00002CC00000}"/>
    <cellStyle name="Note 2 2 2 3 5 4" xfId="50773" xr:uid="{00000000-0005-0000-0000-00002DC00000}"/>
    <cellStyle name="Note 2 2 2 3 5_OATT calc" xfId="50774" xr:uid="{00000000-0005-0000-0000-00002EC00000}"/>
    <cellStyle name="Note 2 2 2 3 6" xfId="50775" xr:uid="{00000000-0005-0000-0000-00002FC00000}"/>
    <cellStyle name="Note 2 2 2 3 6 2" xfId="50776" xr:uid="{00000000-0005-0000-0000-000030C00000}"/>
    <cellStyle name="Note 2 2 2 3 6 3" xfId="50777" xr:uid="{00000000-0005-0000-0000-000031C00000}"/>
    <cellStyle name="Note 2 2 2 3 6_OATT calc" xfId="50778" xr:uid="{00000000-0005-0000-0000-000032C00000}"/>
    <cellStyle name="Note 2 2 2 3 7" xfId="50779" xr:uid="{00000000-0005-0000-0000-000033C00000}"/>
    <cellStyle name="Note 2 2 2 3 8" xfId="50780" xr:uid="{00000000-0005-0000-0000-000034C00000}"/>
    <cellStyle name="Note 2 2 2 3 9" xfId="50781" xr:uid="{00000000-0005-0000-0000-000035C00000}"/>
    <cellStyle name="Note 2 2 2 3_OATT calc" xfId="50782" xr:uid="{00000000-0005-0000-0000-000036C00000}"/>
    <cellStyle name="Note 2 2 2 4" xfId="3666" xr:uid="{00000000-0005-0000-0000-000037C00000}"/>
    <cellStyle name="Note 2 2 2 4 10" xfId="50783" xr:uid="{00000000-0005-0000-0000-000038C00000}"/>
    <cellStyle name="Note 2 2 2 4 11" xfId="50784" xr:uid="{00000000-0005-0000-0000-000039C00000}"/>
    <cellStyle name="Note 2 2 2 4 2" xfId="4767" xr:uid="{00000000-0005-0000-0000-00003AC00000}"/>
    <cellStyle name="Note 2 2 2 4 2 10" xfId="50785" xr:uid="{00000000-0005-0000-0000-00003BC00000}"/>
    <cellStyle name="Note 2 2 2 4 2 11" xfId="50786" xr:uid="{00000000-0005-0000-0000-00003CC00000}"/>
    <cellStyle name="Note 2 2 2 4 2 2" xfId="50787" xr:uid="{00000000-0005-0000-0000-00003DC00000}"/>
    <cellStyle name="Note 2 2 2 4 2 2 2" xfId="50788" xr:uid="{00000000-0005-0000-0000-00003EC00000}"/>
    <cellStyle name="Note 2 2 2 4 2 2 2 2" xfId="50789" xr:uid="{00000000-0005-0000-0000-00003FC00000}"/>
    <cellStyle name="Note 2 2 2 4 2 2 2 3" xfId="50790" xr:uid="{00000000-0005-0000-0000-000040C00000}"/>
    <cellStyle name="Note 2 2 2 4 2 2 2_OATT calc" xfId="50791" xr:uid="{00000000-0005-0000-0000-000041C00000}"/>
    <cellStyle name="Note 2 2 2 4 2 2 3" xfId="50792" xr:uid="{00000000-0005-0000-0000-000042C00000}"/>
    <cellStyle name="Note 2 2 2 4 2 2 4" xfId="50793" xr:uid="{00000000-0005-0000-0000-000043C00000}"/>
    <cellStyle name="Note 2 2 2 4 2 2 5" xfId="50794" xr:uid="{00000000-0005-0000-0000-000044C00000}"/>
    <cellStyle name="Note 2 2 2 4 2 2_OATT calc" xfId="50795" xr:uid="{00000000-0005-0000-0000-000045C00000}"/>
    <cellStyle name="Note 2 2 2 4 2 3" xfId="50796" xr:uid="{00000000-0005-0000-0000-000046C00000}"/>
    <cellStyle name="Note 2 2 2 4 2 3 2" xfId="50797" xr:uid="{00000000-0005-0000-0000-000047C00000}"/>
    <cellStyle name="Note 2 2 2 4 2 3 2 2" xfId="50798" xr:uid="{00000000-0005-0000-0000-000048C00000}"/>
    <cellStyle name="Note 2 2 2 4 2 3 2 3" xfId="50799" xr:uid="{00000000-0005-0000-0000-000049C00000}"/>
    <cellStyle name="Note 2 2 2 4 2 3 2_OATT calc" xfId="50800" xr:uid="{00000000-0005-0000-0000-00004AC00000}"/>
    <cellStyle name="Note 2 2 2 4 2 3 3" xfId="50801" xr:uid="{00000000-0005-0000-0000-00004BC00000}"/>
    <cellStyle name="Note 2 2 2 4 2 3 4" xfId="50802" xr:uid="{00000000-0005-0000-0000-00004CC00000}"/>
    <cellStyle name="Note 2 2 2 4 2 3_OATT calc" xfId="50803" xr:uid="{00000000-0005-0000-0000-00004DC00000}"/>
    <cellStyle name="Note 2 2 2 4 2 4" xfId="50804" xr:uid="{00000000-0005-0000-0000-00004EC00000}"/>
    <cellStyle name="Note 2 2 2 4 2 4 2" xfId="50805" xr:uid="{00000000-0005-0000-0000-00004FC00000}"/>
    <cellStyle name="Note 2 2 2 4 2 4 3" xfId="50806" xr:uid="{00000000-0005-0000-0000-000050C00000}"/>
    <cellStyle name="Note 2 2 2 4 2 4_OATT calc" xfId="50807" xr:uid="{00000000-0005-0000-0000-000051C00000}"/>
    <cellStyle name="Note 2 2 2 4 2 5" xfId="50808" xr:uid="{00000000-0005-0000-0000-000052C00000}"/>
    <cellStyle name="Note 2 2 2 4 2 6" xfId="50809" xr:uid="{00000000-0005-0000-0000-000053C00000}"/>
    <cellStyle name="Note 2 2 2 4 2 7" xfId="50810" xr:uid="{00000000-0005-0000-0000-000054C00000}"/>
    <cellStyle name="Note 2 2 2 4 2 8" xfId="50811" xr:uid="{00000000-0005-0000-0000-000055C00000}"/>
    <cellStyle name="Note 2 2 2 4 2 9" xfId="50812" xr:uid="{00000000-0005-0000-0000-000056C00000}"/>
    <cellStyle name="Note 2 2 2 4 2_OATT calc" xfId="50813" xr:uid="{00000000-0005-0000-0000-000057C00000}"/>
    <cellStyle name="Note 2 2 2 4 3" xfId="5727" xr:uid="{00000000-0005-0000-0000-000058C00000}"/>
    <cellStyle name="Note 2 2 2 4 3 2" xfId="50814" xr:uid="{00000000-0005-0000-0000-000059C00000}"/>
    <cellStyle name="Note 2 2 2 4 3 2 2" xfId="50815" xr:uid="{00000000-0005-0000-0000-00005AC00000}"/>
    <cellStyle name="Note 2 2 2 4 3 2 3" xfId="50816" xr:uid="{00000000-0005-0000-0000-00005BC00000}"/>
    <cellStyle name="Note 2 2 2 4 3 2_OATT calc" xfId="50817" xr:uid="{00000000-0005-0000-0000-00005CC00000}"/>
    <cellStyle name="Note 2 2 2 4 3 3" xfId="50818" xr:uid="{00000000-0005-0000-0000-00005DC00000}"/>
    <cellStyle name="Note 2 2 2 4 3 4" xfId="50819" xr:uid="{00000000-0005-0000-0000-00005EC00000}"/>
    <cellStyle name="Note 2 2 2 4 3 5" xfId="50820" xr:uid="{00000000-0005-0000-0000-00005FC00000}"/>
    <cellStyle name="Note 2 2 2 4 3_OATT calc" xfId="50821" xr:uid="{00000000-0005-0000-0000-000060C00000}"/>
    <cellStyle name="Note 2 2 2 4 4" xfId="50822" xr:uid="{00000000-0005-0000-0000-000061C00000}"/>
    <cellStyle name="Note 2 2 2 4 4 2" xfId="50823" xr:uid="{00000000-0005-0000-0000-000062C00000}"/>
    <cellStyle name="Note 2 2 2 4 4 2 2" xfId="50824" xr:uid="{00000000-0005-0000-0000-000063C00000}"/>
    <cellStyle name="Note 2 2 2 4 4 2 3" xfId="50825" xr:uid="{00000000-0005-0000-0000-000064C00000}"/>
    <cellStyle name="Note 2 2 2 4 4 2_OATT calc" xfId="50826" xr:uid="{00000000-0005-0000-0000-000065C00000}"/>
    <cellStyle name="Note 2 2 2 4 4 3" xfId="50827" xr:uid="{00000000-0005-0000-0000-000066C00000}"/>
    <cellStyle name="Note 2 2 2 4 4 4" xfId="50828" xr:uid="{00000000-0005-0000-0000-000067C00000}"/>
    <cellStyle name="Note 2 2 2 4 4_OATT calc" xfId="50829" xr:uid="{00000000-0005-0000-0000-000068C00000}"/>
    <cellStyle name="Note 2 2 2 4 5" xfId="50830" xr:uid="{00000000-0005-0000-0000-000069C00000}"/>
    <cellStyle name="Note 2 2 2 4 5 2" xfId="50831" xr:uid="{00000000-0005-0000-0000-00006AC00000}"/>
    <cellStyle name="Note 2 2 2 4 5 3" xfId="50832" xr:uid="{00000000-0005-0000-0000-00006BC00000}"/>
    <cellStyle name="Note 2 2 2 4 5_OATT calc" xfId="50833" xr:uid="{00000000-0005-0000-0000-00006CC00000}"/>
    <cellStyle name="Note 2 2 2 4 6" xfId="50834" xr:uid="{00000000-0005-0000-0000-00006DC00000}"/>
    <cellStyle name="Note 2 2 2 4 7" xfId="50835" xr:uid="{00000000-0005-0000-0000-00006EC00000}"/>
    <cellStyle name="Note 2 2 2 4 8" xfId="50836" xr:uid="{00000000-0005-0000-0000-00006FC00000}"/>
    <cellStyle name="Note 2 2 2 4 9" xfId="50837" xr:uid="{00000000-0005-0000-0000-000070C00000}"/>
    <cellStyle name="Note 2 2 2 4_OATT calc" xfId="50838" xr:uid="{00000000-0005-0000-0000-000071C00000}"/>
    <cellStyle name="Note 2 2 2 5" xfId="4349" xr:uid="{00000000-0005-0000-0000-000072C00000}"/>
    <cellStyle name="Note 2 2 2 5 10" xfId="50839" xr:uid="{00000000-0005-0000-0000-000073C00000}"/>
    <cellStyle name="Note 2 2 2 5 11" xfId="50840" xr:uid="{00000000-0005-0000-0000-000074C00000}"/>
    <cellStyle name="Note 2 2 2 5 2" xfId="50841" xr:uid="{00000000-0005-0000-0000-000075C00000}"/>
    <cellStyle name="Note 2 2 2 5 2 2" xfId="50842" xr:uid="{00000000-0005-0000-0000-000076C00000}"/>
    <cellStyle name="Note 2 2 2 5 2 2 2" xfId="50843" xr:uid="{00000000-0005-0000-0000-000077C00000}"/>
    <cellStyle name="Note 2 2 2 5 2 2 3" xfId="50844" xr:uid="{00000000-0005-0000-0000-000078C00000}"/>
    <cellStyle name="Note 2 2 2 5 2 2_OATT calc" xfId="50845" xr:uid="{00000000-0005-0000-0000-000079C00000}"/>
    <cellStyle name="Note 2 2 2 5 2 3" xfId="50846" xr:uid="{00000000-0005-0000-0000-00007AC00000}"/>
    <cellStyle name="Note 2 2 2 5 2 4" xfId="50847" xr:uid="{00000000-0005-0000-0000-00007BC00000}"/>
    <cellStyle name="Note 2 2 2 5 2 5" xfId="50848" xr:uid="{00000000-0005-0000-0000-00007CC00000}"/>
    <cellStyle name="Note 2 2 2 5 2_OATT calc" xfId="50849" xr:uid="{00000000-0005-0000-0000-00007DC00000}"/>
    <cellStyle name="Note 2 2 2 5 3" xfId="50850" xr:uid="{00000000-0005-0000-0000-00007EC00000}"/>
    <cellStyle name="Note 2 2 2 5 3 2" xfId="50851" xr:uid="{00000000-0005-0000-0000-00007FC00000}"/>
    <cellStyle name="Note 2 2 2 5 3 2 2" xfId="50852" xr:uid="{00000000-0005-0000-0000-000080C00000}"/>
    <cellStyle name="Note 2 2 2 5 3 2 3" xfId="50853" xr:uid="{00000000-0005-0000-0000-000081C00000}"/>
    <cellStyle name="Note 2 2 2 5 3 2_OATT calc" xfId="50854" xr:uid="{00000000-0005-0000-0000-000082C00000}"/>
    <cellStyle name="Note 2 2 2 5 3 3" xfId="50855" xr:uid="{00000000-0005-0000-0000-000083C00000}"/>
    <cellStyle name="Note 2 2 2 5 3 4" xfId="50856" xr:uid="{00000000-0005-0000-0000-000084C00000}"/>
    <cellStyle name="Note 2 2 2 5 3_OATT calc" xfId="50857" xr:uid="{00000000-0005-0000-0000-000085C00000}"/>
    <cellStyle name="Note 2 2 2 5 4" xfId="50858" xr:uid="{00000000-0005-0000-0000-000086C00000}"/>
    <cellStyle name="Note 2 2 2 5 4 2" xfId="50859" xr:uid="{00000000-0005-0000-0000-000087C00000}"/>
    <cellStyle name="Note 2 2 2 5 4 3" xfId="50860" xr:uid="{00000000-0005-0000-0000-000088C00000}"/>
    <cellStyle name="Note 2 2 2 5 4_OATT calc" xfId="50861" xr:uid="{00000000-0005-0000-0000-000089C00000}"/>
    <cellStyle name="Note 2 2 2 5 5" xfId="50862" xr:uid="{00000000-0005-0000-0000-00008AC00000}"/>
    <cellStyle name="Note 2 2 2 5 6" xfId="50863" xr:uid="{00000000-0005-0000-0000-00008BC00000}"/>
    <cellStyle name="Note 2 2 2 5 7" xfId="50864" xr:uid="{00000000-0005-0000-0000-00008CC00000}"/>
    <cellStyle name="Note 2 2 2 5 8" xfId="50865" xr:uid="{00000000-0005-0000-0000-00008DC00000}"/>
    <cellStyle name="Note 2 2 2 5 9" xfId="50866" xr:uid="{00000000-0005-0000-0000-00008EC00000}"/>
    <cellStyle name="Note 2 2 2 5_OATT calc" xfId="50867" xr:uid="{00000000-0005-0000-0000-00008FC00000}"/>
    <cellStyle name="Note 2 2 2 6" xfId="5248" xr:uid="{00000000-0005-0000-0000-000090C00000}"/>
    <cellStyle name="Note 2 2 2 6 2" xfId="50868" xr:uid="{00000000-0005-0000-0000-000091C00000}"/>
    <cellStyle name="Note 2 2 2 6 2 2" xfId="50869" xr:uid="{00000000-0005-0000-0000-000092C00000}"/>
    <cellStyle name="Note 2 2 2 6 2 3" xfId="50870" xr:uid="{00000000-0005-0000-0000-000093C00000}"/>
    <cellStyle name="Note 2 2 2 6 2_OATT calc" xfId="50871" xr:uid="{00000000-0005-0000-0000-000094C00000}"/>
    <cellStyle name="Note 2 2 2 6 3" xfId="50872" xr:uid="{00000000-0005-0000-0000-000095C00000}"/>
    <cellStyle name="Note 2 2 2 6 4" xfId="50873" xr:uid="{00000000-0005-0000-0000-000096C00000}"/>
    <cellStyle name="Note 2 2 2 6 5" xfId="50874" xr:uid="{00000000-0005-0000-0000-000097C00000}"/>
    <cellStyle name="Note 2 2 2 6_OATT calc" xfId="50875" xr:uid="{00000000-0005-0000-0000-000098C00000}"/>
    <cellStyle name="Note 2 2 2 7" xfId="3084" xr:uid="{00000000-0005-0000-0000-000099C00000}"/>
    <cellStyle name="Note 2 2 2 7 2" xfId="50876" xr:uid="{00000000-0005-0000-0000-00009AC00000}"/>
    <cellStyle name="Note 2 2 2 7 2 2" xfId="50877" xr:uid="{00000000-0005-0000-0000-00009BC00000}"/>
    <cellStyle name="Note 2 2 2 7 2 3" xfId="50878" xr:uid="{00000000-0005-0000-0000-00009CC00000}"/>
    <cellStyle name="Note 2 2 2 7 2_OATT calc" xfId="50879" xr:uid="{00000000-0005-0000-0000-00009DC00000}"/>
    <cellStyle name="Note 2 2 2 7 3" xfId="50880" xr:uid="{00000000-0005-0000-0000-00009EC00000}"/>
    <cellStyle name="Note 2 2 2 7 4" xfId="50881" xr:uid="{00000000-0005-0000-0000-00009FC00000}"/>
    <cellStyle name="Note 2 2 2 7_OATT calc" xfId="50882" xr:uid="{00000000-0005-0000-0000-0000A0C00000}"/>
    <cellStyle name="Note 2 2 2 8" xfId="50883" xr:uid="{00000000-0005-0000-0000-0000A1C00000}"/>
    <cellStyle name="Note 2 2 2 8 2" xfId="50884" xr:uid="{00000000-0005-0000-0000-0000A2C00000}"/>
    <cellStyle name="Note 2 2 2 8 3" xfId="50885" xr:uid="{00000000-0005-0000-0000-0000A3C00000}"/>
    <cellStyle name="Note 2 2 2 8_OATT calc" xfId="50886" xr:uid="{00000000-0005-0000-0000-0000A4C00000}"/>
    <cellStyle name="Note 2 2 2 9" xfId="50887" xr:uid="{00000000-0005-0000-0000-0000A5C00000}"/>
    <cellStyle name="Note 2 2 2_OATT calc" xfId="50888" xr:uid="{00000000-0005-0000-0000-0000A6C00000}"/>
    <cellStyle name="Note 2 2 3" xfId="3118" xr:uid="{00000000-0005-0000-0000-0000A7C00000}"/>
    <cellStyle name="Note 2 2 3 10" xfId="50889" xr:uid="{00000000-0005-0000-0000-0000A8C00000}"/>
    <cellStyle name="Note 2 2 3 11" xfId="50890" xr:uid="{00000000-0005-0000-0000-0000A9C00000}"/>
    <cellStyle name="Note 2 2 3 12" xfId="50891" xr:uid="{00000000-0005-0000-0000-0000AAC00000}"/>
    <cellStyle name="Note 2 2 3 2" xfId="3703" xr:uid="{00000000-0005-0000-0000-0000ABC00000}"/>
    <cellStyle name="Note 2 2 3 2 10" xfId="50892" xr:uid="{00000000-0005-0000-0000-0000ACC00000}"/>
    <cellStyle name="Note 2 2 3 2 11" xfId="50893" xr:uid="{00000000-0005-0000-0000-0000ADC00000}"/>
    <cellStyle name="Note 2 2 3 2 2" xfId="4804" xr:uid="{00000000-0005-0000-0000-0000AEC00000}"/>
    <cellStyle name="Note 2 2 3 2 2 10" xfId="50894" xr:uid="{00000000-0005-0000-0000-0000AFC00000}"/>
    <cellStyle name="Note 2 2 3 2 2 11" xfId="50895" xr:uid="{00000000-0005-0000-0000-0000B0C00000}"/>
    <cellStyle name="Note 2 2 3 2 2 2" xfId="50896" xr:uid="{00000000-0005-0000-0000-0000B1C00000}"/>
    <cellStyle name="Note 2 2 3 2 2 2 2" xfId="50897" xr:uid="{00000000-0005-0000-0000-0000B2C00000}"/>
    <cellStyle name="Note 2 2 3 2 2 2 2 2" xfId="50898" xr:uid="{00000000-0005-0000-0000-0000B3C00000}"/>
    <cellStyle name="Note 2 2 3 2 2 2 2 3" xfId="50899" xr:uid="{00000000-0005-0000-0000-0000B4C00000}"/>
    <cellStyle name="Note 2 2 3 2 2 2 2_OATT calc" xfId="50900" xr:uid="{00000000-0005-0000-0000-0000B5C00000}"/>
    <cellStyle name="Note 2 2 3 2 2 2 3" xfId="50901" xr:uid="{00000000-0005-0000-0000-0000B6C00000}"/>
    <cellStyle name="Note 2 2 3 2 2 2 4" xfId="50902" xr:uid="{00000000-0005-0000-0000-0000B7C00000}"/>
    <cellStyle name="Note 2 2 3 2 2 2 5" xfId="50903" xr:uid="{00000000-0005-0000-0000-0000B8C00000}"/>
    <cellStyle name="Note 2 2 3 2 2 2_OATT calc" xfId="50904" xr:uid="{00000000-0005-0000-0000-0000B9C00000}"/>
    <cellStyle name="Note 2 2 3 2 2 3" xfId="50905" xr:uid="{00000000-0005-0000-0000-0000BAC00000}"/>
    <cellStyle name="Note 2 2 3 2 2 3 2" xfId="50906" xr:uid="{00000000-0005-0000-0000-0000BBC00000}"/>
    <cellStyle name="Note 2 2 3 2 2 3 2 2" xfId="50907" xr:uid="{00000000-0005-0000-0000-0000BCC00000}"/>
    <cellStyle name="Note 2 2 3 2 2 3 2 3" xfId="50908" xr:uid="{00000000-0005-0000-0000-0000BDC00000}"/>
    <cellStyle name="Note 2 2 3 2 2 3 2_OATT calc" xfId="50909" xr:uid="{00000000-0005-0000-0000-0000BEC00000}"/>
    <cellStyle name="Note 2 2 3 2 2 3 3" xfId="50910" xr:uid="{00000000-0005-0000-0000-0000BFC00000}"/>
    <cellStyle name="Note 2 2 3 2 2 3 4" xfId="50911" xr:uid="{00000000-0005-0000-0000-0000C0C00000}"/>
    <cellStyle name="Note 2 2 3 2 2 3_OATT calc" xfId="50912" xr:uid="{00000000-0005-0000-0000-0000C1C00000}"/>
    <cellStyle name="Note 2 2 3 2 2 4" xfId="50913" xr:uid="{00000000-0005-0000-0000-0000C2C00000}"/>
    <cellStyle name="Note 2 2 3 2 2 4 2" xfId="50914" xr:uid="{00000000-0005-0000-0000-0000C3C00000}"/>
    <cellStyle name="Note 2 2 3 2 2 4 3" xfId="50915" xr:uid="{00000000-0005-0000-0000-0000C4C00000}"/>
    <cellStyle name="Note 2 2 3 2 2 4_OATT calc" xfId="50916" xr:uid="{00000000-0005-0000-0000-0000C5C00000}"/>
    <cellStyle name="Note 2 2 3 2 2 5" xfId="50917" xr:uid="{00000000-0005-0000-0000-0000C6C00000}"/>
    <cellStyle name="Note 2 2 3 2 2 6" xfId="50918" xr:uid="{00000000-0005-0000-0000-0000C7C00000}"/>
    <cellStyle name="Note 2 2 3 2 2 7" xfId="50919" xr:uid="{00000000-0005-0000-0000-0000C8C00000}"/>
    <cellStyle name="Note 2 2 3 2 2 8" xfId="50920" xr:uid="{00000000-0005-0000-0000-0000C9C00000}"/>
    <cellStyle name="Note 2 2 3 2 2 9" xfId="50921" xr:uid="{00000000-0005-0000-0000-0000CAC00000}"/>
    <cellStyle name="Note 2 2 3 2 2_OATT calc" xfId="50922" xr:uid="{00000000-0005-0000-0000-0000CBC00000}"/>
    <cellStyle name="Note 2 2 3 2 3" xfId="5763" xr:uid="{00000000-0005-0000-0000-0000CCC00000}"/>
    <cellStyle name="Note 2 2 3 2 3 2" xfId="50923" xr:uid="{00000000-0005-0000-0000-0000CDC00000}"/>
    <cellStyle name="Note 2 2 3 2 3 2 2" xfId="50924" xr:uid="{00000000-0005-0000-0000-0000CEC00000}"/>
    <cellStyle name="Note 2 2 3 2 3 2 3" xfId="50925" xr:uid="{00000000-0005-0000-0000-0000CFC00000}"/>
    <cellStyle name="Note 2 2 3 2 3 2_OATT calc" xfId="50926" xr:uid="{00000000-0005-0000-0000-0000D0C00000}"/>
    <cellStyle name="Note 2 2 3 2 3 3" xfId="50927" xr:uid="{00000000-0005-0000-0000-0000D1C00000}"/>
    <cellStyle name="Note 2 2 3 2 3 4" xfId="50928" xr:uid="{00000000-0005-0000-0000-0000D2C00000}"/>
    <cellStyle name="Note 2 2 3 2 3 5" xfId="50929" xr:uid="{00000000-0005-0000-0000-0000D3C00000}"/>
    <cellStyle name="Note 2 2 3 2 3_OATT calc" xfId="50930" xr:uid="{00000000-0005-0000-0000-0000D4C00000}"/>
    <cellStyle name="Note 2 2 3 2 4" xfId="50931" xr:uid="{00000000-0005-0000-0000-0000D5C00000}"/>
    <cellStyle name="Note 2 2 3 2 4 2" xfId="50932" xr:uid="{00000000-0005-0000-0000-0000D6C00000}"/>
    <cellStyle name="Note 2 2 3 2 4 2 2" xfId="50933" xr:uid="{00000000-0005-0000-0000-0000D7C00000}"/>
    <cellStyle name="Note 2 2 3 2 4 2 3" xfId="50934" xr:uid="{00000000-0005-0000-0000-0000D8C00000}"/>
    <cellStyle name="Note 2 2 3 2 4 2_OATT calc" xfId="50935" xr:uid="{00000000-0005-0000-0000-0000D9C00000}"/>
    <cellStyle name="Note 2 2 3 2 4 3" xfId="50936" xr:uid="{00000000-0005-0000-0000-0000DAC00000}"/>
    <cellStyle name="Note 2 2 3 2 4 4" xfId="50937" xr:uid="{00000000-0005-0000-0000-0000DBC00000}"/>
    <cellStyle name="Note 2 2 3 2 4_OATT calc" xfId="50938" xr:uid="{00000000-0005-0000-0000-0000DCC00000}"/>
    <cellStyle name="Note 2 2 3 2 5" xfId="50939" xr:uid="{00000000-0005-0000-0000-0000DDC00000}"/>
    <cellStyle name="Note 2 2 3 2 5 2" xfId="50940" xr:uid="{00000000-0005-0000-0000-0000DEC00000}"/>
    <cellStyle name="Note 2 2 3 2 5 3" xfId="50941" xr:uid="{00000000-0005-0000-0000-0000DFC00000}"/>
    <cellStyle name="Note 2 2 3 2 5_OATT calc" xfId="50942" xr:uid="{00000000-0005-0000-0000-0000E0C00000}"/>
    <cellStyle name="Note 2 2 3 2 6" xfId="50943" xr:uid="{00000000-0005-0000-0000-0000E1C00000}"/>
    <cellStyle name="Note 2 2 3 2 7" xfId="50944" xr:uid="{00000000-0005-0000-0000-0000E2C00000}"/>
    <cellStyle name="Note 2 2 3 2 8" xfId="50945" xr:uid="{00000000-0005-0000-0000-0000E3C00000}"/>
    <cellStyle name="Note 2 2 3 2 9" xfId="50946" xr:uid="{00000000-0005-0000-0000-0000E4C00000}"/>
    <cellStyle name="Note 2 2 3 2_OATT calc" xfId="50947" xr:uid="{00000000-0005-0000-0000-0000E5C00000}"/>
    <cellStyle name="Note 2 2 3 3" xfId="4386" xr:uid="{00000000-0005-0000-0000-0000E6C00000}"/>
    <cellStyle name="Note 2 2 3 3 10" xfId="50948" xr:uid="{00000000-0005-0000-0000-0000E7C00000}"/>
    <cellStyle name="Note 2 2 3 3 11" xfId="50949" xr:uid="{00000000-0005-0000-0000-0000E8C00000}"/>
    <cellStyle name="Note 2 2 3 3 2" xfId="50950" xr:uid="{00000000-0005-0000-0000-0000E9C00000}"/>
    <cellStyle name="Note 2 2 3 3 2 2" xfId="50951" xr:uid="{00000000-0005-0000-0000-0000EAC00000}"/>
    <cellStyle name="Note 2 2 3 3 2 2 2" xfId="50952" xr:uid="{00000000-0005-0000-0000-0000EBC00000}"/>
    <cellStyle name="Note 2 2 3 3 2 2 3" xfId="50953" xr:uid="{00000000-0005-0000-0000-0000ECC00000}"/>
    <cellStyle name="Note 2 2 3 3 2 2_OATT calc" xfId="50954" xr:uid="{00000000-0005-0000-0000-0000EDC00000}"/>
    <cellStyle name="Note 2 2 3 3 2 3" xfId="50955" xr:uid="{00000000-0005-0000-0000-0000EEC00000}"/>
    <cellStyle name="Note 2 2 3 3 2 4" xfId="50956" xr:uid="{00000000-0005-0000-0000-0000EFC00000}"/>
    <cellStyle name="Note 2 2 3 3 2 5" xfId="50957" xr:uid="{00000000-0005-0000-0000-0000F0C00000}"/>
    <cellStyle name="Note 2 2 3 3 2_OATT calc" xfId="50958" xr:uid="{00000000-0005-0000-0000-0000F1C00000}"/>
    <cellStyle name="Note 2 2 3 3 3" xfId="50959" xr:uid="{00000000-0005-0000-0000-0000F2C00000}"/>
    <cellStyle name="Note 2 2 3 3 3 2" xfId="50960" xr:uid="{00000000-0005-0000-0000-0000F3C00000}"/>
    <cellStyle name="Note 2 2 3 3 3 2 2" xfId="50961" xr:uid="{00000000-0005-0000-0000-0000F4C00000}"/>
    <cellStyle name="Note 2 2 3 3 3 2 3" xfId="50962" xr:uid="{00000000-0005-0000-0000-0000F5C00000}"/>
    <cellStyle name="Note 2 2 3 3 3 2_OATT calc" xfId="50963" xr:uid="{00000000-0005-0000-0000-0000F6C00000}"/>
    <cellStyle name="Note 2 2 3 3 3 3" xfId="50964" xr:uid="{00000000-0005-0000-0000-0000F7C00000}"/>
    <cellStyle name="Note 2 2 3 3 3 4" xfId="50965" xr:uid="{00000000-0005-0000-0000-0000F8C00000}"/>
    <cellStyle name="Note 2 2 3 3 3_OATT calc" xfId="50966" xr:uid="{00000000-0005-0000-0000-0000F9C00000}"/>
    <cellStyle name="Note 2 2 3 3 4" xfId="50967" xr:uid="{00000000-0005-0000-0000-0000FAC00000}"/>
    <cellStyle name="Note 2 2 3 3 4 2" xfId="50968" xr:uid="{00000000-0005-0000-0000-0000FBC00000}"/>
    <cellStyle name="Note 2 2 3 3 4 3" xfId="50969" xr:uid="{00000000-0005-0000-0000-0000FCC00000}"/>
    <cellStyle name="Note 2 2 3 3 4_OATT calc" xfId="50970" xr:uid="{00000000-0005-0000-0000-0000FDC00000}"/>
    <cellStyle name="Note 2 2 3 3 5" xfId="50971" xr:uid="{00000000-0005-0000-0000-0000FEC00000}"/>
    <cellStyle name="Note 2 2 3 3 6" xfId="50972" xr:uid="{00000000-0005-0000-0000-0000FFC00000}"/>
    <cellStyle name="Note 2 2 3 3 7" xfId="50973" xr:uid="{00000000-0005-0000-0000-000000C10000}"/>
    <cellStyle name="Note 2 2 3 3 8" xfId="50974" xr:uid="{00000000-0005-0000-0000-000001C10000}"/>
    <cellStyle name="Note 2 2 3 3 9" xfId="50975" xr:uid="{00000000-0005-0000-0000-000002C10000}"/>
    <cellStyle name="Note 2 2 3 3_OATT calc" xfId="50976" xr:uid="{00000000-0005-0000-0000-000003C10000}"/>
    <cellStyle name="Note 2 2 3 4" xfId="5286" xr:uid="{00000000-0005-0000-0000-000004C10000}"/>
    <cellStyle name="Note 2 2 3 4 2" xfId="50977" xr:uid="{00000000-0005-0000-0000-000005C10000}"/>
    <cellStyle name="Note 2 2 3 4 2 2" xfId="50978" xr:uid="{00000000-0005-0000-0000-000006C10000}"/>
    <cellStyle name="Note 2 2 3 4 2 3" xfId="50979" xr:uid="{00000000-0005-0000-0000-000007C10000}"/>
    <cellStyle name="Note 2 2 3 4 2_OATT calc" xfId="50980" xr:uid="{00000000-0005-0000-0000-000008C10000}"/>
    <cellStyle name="Note 2 2 3 4 3" xfId="50981" xr:uid="{00000000-0005-0000-0000-000009C10000}"/>
    <cellStyle name="Note 2 2 3 4 4" xfId="50982" xr:uid="{00000000-0005-0000-0000-00000AC10000}"/>
    <cellStyle name="Note 2 2 3 4 5" xfId="50983" xr:uid="{00000000-0005-0000-0000-00000BC10000}"/>
    <cellStyle name="Note 2 2 3 4_OATT calc" xfId="50984" xr:uid="{00000000-0005-0000-0000-00000CC10000}"/>
    <cellStyle name="Note 2 2 3 5" xfId="50985" xr:uid="{00000000-0005-0000-0000-00000DC10000}"/>
    <cellStyle name="Note 2 2 3 5 2" xfId="50986" xr:uid="{00000000-0005-0000-0000-00000EC10000}"/>
    <cellStyle name="Note 2 2 3 5 2 2" xfId="50987" xr:uid="{00000000-0005-0000-0000-00000FC10000}"/>
    <cellStyle name="Note 2 2 3 5 2 3" xfId="50988" xr:uid="{00000000-0005-0000-0000-000010C10000}"/>
    <cellStyle name="Note 2 2 3 5 2_OATT calc" xfId="50989" xr:uid="{00000000-0005-0000-0000-000011C10000}"/>
    <cellStyle name="Note 2 2 3 5 3" xfId="50990" xr:uid="{00000000-0005-0000-0000-000012C10000}"/>
    <cellStyle name="Note 2 2 3 5 4" xfId="50991" xr:uid="{00000000-0005-0000-0000-000013C10000}"/>
    <cellStyle name="Note 2 2 3 5_OATT calc" xfId="50992" xr:uid="{00000000-0005-0000-0000-000014C10000}"/>
    <cellStyle name="Note 2 2 3 6" xfId="50993" xr:uid="{00000000-0005-0000-0000-000015C10000}"/>
    <cellStyle name="Note 2 2 3 6 2" xfId="50994" xr:uid="{00000000-0005-0000-0000-000016C10000}"/>
    <cellStyle name="Note 2 2 3 6 3" xfId="50995" xr:uid="{00000000-0005-0000-0000-000017C10000}"/>
    <cellStyle name="Note 2 2 3 6_OATT calc" xfId="50996" xr:uid="{00000000-0005-0000-0000-000018C10000}"/>
    <cellStyle name="Note 2 2 3 7" xfId="50997" xr:uid="{00000000-0005-0000-0000-000019C10000}"/>
    <cellStyle name="Note 2 2 3 8" xfId="50998" xr:uid="{00000000-0005-0000-0000-00001AC10000}"/>
    <cellStyle name="Note 2 2 3 9" xfId="50999" xr:uid="{00000000-0005-0000-0000-00001BC10000}"/>
    <cellStyle name="Note 2 2 3_OATT calc" xfId="51000" xr:uid="{00000000-0005-0000-0000-00001CC10000}"/>
    <cellStyle name="Note 2 2 4" xfId="3292" xr:uid="{00000000-0005-0000-0000-00001DC10000}"/>
    <cellStyle name="Note 2 2 4 10" xfId="51001" xr:uid="{00000000-0005-0000-0000-00001EC10000}"/>
    <cellStyle name="Note 2 2 4 11" xfId="51002" xr:uid="{00000000-0005-0000-0000-00001FC10000}"/>
    <cellStyle name="Note 2 2 4 12" xfId="51003" xr:uid="{00000000-0005-0000-0000-000020C10000}"/>
    <cellStyle name="Note 2 2 4 2" xfId="3874" xr:uid="{00000000-0005-0000-0000-000021C10000}"/>
    <cellStyle name="Note 2 2 4 2 10" xfId="51004" xr:uid="{00000000-0005-0000-0000-000022C10000}"/>
    <cellStyle name="Note 2 2 4 2 11" xfId="51005" xr:uid="{00000000-0005-0000-0000-000023C10000}"/>
    <cellStyle name="Note 2 2 4 2 2" xfId="4975" xr:uid="{00000000-0005-0000-0000-000024C10000}"/>
    <cellStyle name="Note 2 2 4 2 2 10" xfId="51006" xr:uid="{00000000-0005-0000-0000-000025C10000}"/>
    <cellStyle name="Note 2 2 4 2 2 11" xfId="51007" xr:uid="{00000000-0005-0000-0000-000026C10000}"/>
    <cellStyle name="Note 2 2 4 2 2 2" xfId="51008" xr:uid="{00000000-0005-0000-0000-000027C10000}"/>
    <cellStyle name="Note 2 2 4 2 2 2 2" xfId="51009" xr:uid="{00000000-0005-0000-0000-000028C10000}"/>
    <cellStyle name="Note 2 2 4 2 2 2 2 2" xfId="51010" xr:uid="{00000000-0005-0000-0000-000029C10000}"/>
    <cellStyle name="Note 2 2 4 2 2 2 2 3" xfId="51011" xr:uid="{00000000-0005-0000-0000-00002AC10000}"/>
    <cellStyle name="Note 2 2 4 2 2 2 2_OATT calc" xfId="51012" xr:uid="{00000000-0005-0000-0000-00002BC10000}"/>
    <cellStyle name="Note 2 2 4 2 2 2 3" xfId="51013" xr:uid="{00000000-0005-0000-0000-00002CC10000}"/>
    <cellStyle name="Note 2 2 4 2 2 2 4" xfId="51014" xr:uid="{00000000-0005-0000-0000-00002DC10000}"/>
    <cellStyle name="Note 2 2 4 2 2 2 5" xfId="51015" xr:uid="{00000000-0005-0000-0000-00002EC10000}"/>
    <cellStyle name="Note 2 2 4 2 2 2_OATT calc" xfId="51016" xr:uid="{00000000-0005-0000-0000-00002FC10000}"/>
    <cellStyle name="Note 2 2 4 2 2 3" xfId="51017" xr:uid="{00000000-0005-0000-0000-000030C10000}"/>
    <cellStyle name="Note 2 2 4 2 2 3 2" xfId="51018" xr:uid="{00000000-0005-0000-0000-000031C10000}"/>
    <cellStyle name="Note 2 2 4 2 2 3 2 2" xfId="51019" xr:uid="{00000000-0005-0000-0000-000032C10000}"/>
    <cellStyle name="Note 2 2 4 2 2 3 2 3" xfId="51020" xr:uid="{00000000-0005-0000-0000-000033C10000}"/>
    <cellStyle name="Note 2 2 4 2 2 3 2_OATT calc" xfId="51021" xr:uid="{00000000-0005-0000-0000-000034C10000}"/>
    <cellStyle name="Note 2 2 4 2 2 3 3" xfId="51022" xr:uid="{00000000-0005-0000-0000-000035C10000}"/>
    <cellStyle name="Note 2 2 4 2 2 3 4" xfId="51023" xr:uid="{00000000-0005-0000-0000-000036C10000}"/>
    <cellStyle name="Note 2 2 4 2 2 3_OATT calc" xfId="51024" xr:uid="{00000000-0005-0000-0000-000037C10000}"/>
    <cellStyle name="Note 2 2 4 2 2 4" xfId="51025" xr:uid="{00000000-0005-0000-0000-000038C10000}"/>
    <cellStyle name="Note 2 2 4 2 2 4 2" xfId="51026" xr:uid="{00000000-0005-0000-0000-000039C10000}"/>
    <cellStyle name="Note 2 2 4 2 2 4 3" xfId="51027" xr:uid="{00000000-0005-0000-0000-00003AC10000}"/>
    <cellStyle name="Note 2 2 4 2 2 4_OATT calc" xfId="51028" xr:uid="{00000000-0005-0000-0000-00003BC10000}"/>
    <cellStyle name="Note 2 2 4 2 2 5" xfId="51029" xr:uid="{00000000-0005-0000-0000-00003CC10000}"/>
    <cellStyle name="Note 2 2 4 2 2 6" xfId="51030" xr:uid="{00000000-0005-0000-0000-00003DC10000}"/>
    <cellStyle name="Note 2 2 4 2 2 7" xfId="51031" xr:uid="{00000000-0005-0000-0000-00003EC10000}"/>
    <cellStyle name="Note 2 2 4 2 2 8" xfId="51032" xr:uid="{00000000-0005-0000-0000-00003FC10000}"/>
    <cellStyle name="Note 2 2 4 2 2 9" xfId="51033" xr:uid="{00000000-0005-0000-0000-000040C10000}"/>
    <cellStyle name="Note 2 2 4 2 2_OATT calc" xfId="51034" xr:uid="{00000000-0005-0000-0000-000041C10000}"/>
    <cellStyle name="Note 2 2 4 2 3" xfId="5930" xr:uid="{00000000-0005-0000-0000-000042C10000}"/>
    <cellStyle name="Note 2 2 4 2 3 2" xfId="51035" xr:uid="{00000000-0005-0000-0000-000043C10000}"/>
    <cellStyle name="Note 2 2 4 2 3 2 2" xfId="51036" xr:uid="{00000000-0005-0000-0000-000044C10000}"/>
    <cellStyle name="Note 2 2 4 2 3 2 3" xfId="51037" xr:uid="{00000000-0005-0000-0000-000045C10000}"/>
    <cellStyle name="Note 2 2 4 2 3 2_OATT calc" xfId="51038" xr:uid="{00000000-0005-0000-0000-000046C10000}"/>
    <cellStyle name="Note 2 2 4 2 3 3" xfId="51039" xr:uid="{00000000-0005-0000-0000-000047C10000}"/>
    <cellStyle name="Note 2 2 4 2 3 4" xfId="51040" xr:uid="{00000000-0005-0000-0000-000048C10000}"/>
    <cellStyle name="Note 2 2 4 2 3 5" xfId="51041" xr:uid="{00000000-0005-0000-0000-000049C10000}"/>
    <cellStyle name="Note 2 2 4 2 3_OATT calc" xfId="51042" xr:uid="{00000000-0005-0000-0000-00004AC10000}"/>
    <cellStyle name="Note 2 2 4 2 4" xfId="51043" xr:uid="{00000000-0005-0000-0000-00004BC10000}"/>
    <cellStyle name="Note 2 2 4 2 4 2" xfId="51044" xr:uid="{00000000-0005-0000-0000-00004CC10000}"/>
    <cellStyle name="Note 2 2 4 2 4 2 2" xfId="51045" xr:uid="{00000000-0005-0000-0000-00004DC10000}"/>
    <cellStyle name="Note 2 2 4 2 4 2 3" xfId="51046" xr:uid="{00000000-0005-0000-0000-00004EC10000}"/>
    <cellStyle name="Note 2 2 4 2 4 2_OATT calc" xfId="51047" xr:uid="{00000000-0005-0000-0000-00004FC10000}"/>
    <cellStyle name="Note 2 2 4 2 4 3" xfId="51048" xr:uid="{00000000-0005-0000-0000-000050C10000}"/>
    <cellStyle name="Note 2 2 4 2 4 4" xfId="51049" xr:uid="{00000000-0005-0000-0000-000051C10000}"/>
    <cellStyle name="Note 2 2 4 2 4_OATT calc" xfId="51050" xr:uid="{00000000-0005-0000-0000-000052C10000}"/>
    <cellStyle name="Note 2 2 4 2 5" xfId="51051" xr:uid="{00000000-0005-0000-0000-000053C10000}"/>
    <cellStyle name="Note 2 2 4 2 5 2" xfId="51052" xr:uid="{00000000-0005-0000-0000-000054C10000}"/>
    <cellStyle name="Note 2 2 4 2 5 3" xfId="51053" xr:uid="{00000000-0005-0000-0000-000055C10000}"/>
    <cellStyle name="Note 2 2 4 2 5_OATT calc" xfId="51054" xr:uid="{00000000-0005-0000-0000-000056C10000}"/>
    <cellStyle name="Note 2 2 4 2 6" xfId="51055" xr:uid="{00000000-0005-0000-0000-000057C10000}"/>
    <cellStyle name="Note 2 2 4 2 7" xfId="51056" xr:uid="{00000000-0005-0000-0000-000058C10000}"/>
    <cellStyle name="Note 2 2 4 2 8" xfId="51057" xr:uid="{00000000-0005-0000-0000-000059C10000}"/>
    <cellStyle name="Note 2 2 4 2 9" xfId="51058" xr:uid="{00000000-0005-0000-0000-00005AC10000}"/>
    <cellStyle name="Note 2 2 4 2_OATT calc" xfId="51059" xr:uid="{00000000-0005-0000-0000-00005BC10000}"/>
    <cellStyle name="Note 2 2 4 3" xfId="4557" xr:uid="{00000000-0005-0000-0000-00005CC10000}"/>
    <cellStyle name="Note 2 2 4 3 10" xfId="51060" xr:uid="{00000000-0005-0000-0000-00005DC10000}"/>
    <cellStyle name="Note 2 2 4 3 11" xfId="51061" xr:uid="{00000000-0005-0000-0000-00005EC10000}"/>
    <cellStyle name="Note 2 2 4 3 2" xfId="51062" xr:uid="{00000000-0005-0000-0000-00005FC10000}"/>
    <cellStyle name="Note 2 2 4 3 2 2" xfId="51063" xr:uid="{00000000-0005-0000-0000-000060C10000}"/>
    <cellStyle name="Note 2 2 4 3 2 2 2" xfId="51064" xr:uid="{00000000-0005-0000-0000-000061C10000}"/>
    <cellStyle name="Note 2 2 4 3 2 2 3" xfId="51065" xr:uid="{00000000-0005-0000-0000-000062C10000}"/>
    <cellStyle name="Note 2 2 4 3 2 2_OATT calc" xfId="51066" xr:uid="{00000000-0005-0000-0000-000063C10000}"/>
    <cellStyle name="Note 2 2 4 3 2 3" xfId="51067" xr:uid="{00000000-0005-0000-0000-000064C10000}"/>
    <cellStyle name="Note 2 2 4 3 2 4" xfId="51068" xr:uid="{00000000-0005-0000-0000-000065C10000}"/>
    <cellStyle name="Note 2 2 4 3 2 5" xfId="51069" xr:uid="{00000000-0005-0000-0000-000066C10000}"/>
    <cellStyle name="Note 2 2 4 3 2_OATT calc" xfId="51070" xr:uid="{00000000-0005-0000-0000-000067C10000}"/>
    <cellStyle name="Note 2 2 4 3 3" xfId="51071" xr:uid="{00000000-0005-0000-0000-000068C10000}"/>
    <cellStyle name="Note 2 2 4 3 3 2" xfId="51072" xr:uid="{00000000-0005-0000-0000-000069C10000}"/>
    <cellStyle name="Note 2 2 4 3 3 2 2" xfId="51073" xr:uid="{00000000-0005-0000-0000-00006AC10000}"/>
    <cellStyle name="Note 2 2 4 3 3 2 3" xfId="51074" xr:uid="{00000000-0005-0000-0000-00006BC10000}"/>
    <cellStyle name="Note 2 2 4 3 3 2_OATT calc" xfId="51075" xr:uid="{00000000-0005-0000-0000-00006CC10000}"/>
    <cellStyle name="Note 2 2 4 3 3 3" xfId="51076" xr:uid="{00000000-0005-0000-0000-00006DC10000}"/>
    <cellStyle name="Note 2 2 4 3 3 4" xfId="51077" xr:uid="{00000000-0005-0000-0000-00006EC10000}"/>
    <cellStyle name="Note 2 2 4 3 3_OATT calc" xfId="51078" xr:uid="{00000000-0005-0000-0000-00006FC10000}"/>
    <cellStyle name="Note 2 2 4 3 4" xfId="51079" xr:uid="{00000000-0005-0000-0000-000070C10000}"/>
    <cellStyle name="Note 2 2 4 3 4 2" xfId="51080" xr:uid="{00000000-0005-0000-0000-000071C10000}"/>
    <cellStyle name="Note 2 2 4 3 4 3" xfId="51081" xr:uid="{00000000-0005-0000-0000-000072C10000}"/>
    <cellStyle name="Note 2 2 4 3 4_OATT calc" xfId="51082" xr:uid="{00000000-0005-0000-0000-000073C10000}"/>
    <cellStyle name="Note 2 2 4 3 5" xfId="51083" xr:uid="{00000000-0005-0000-0000-000074C10000}"/>
    <cellStyle name="Note 2 2 4 3 6" xfId="51084" xr:uid="{00000000-0005-0000-0000-000075C10000}"/>
    <cellStyle name="Note 2 2 4 3 7" xfId="51085" xr:uid="{00000000-0005-0000-0000-000076C10000}"/>
    <cellStyle name="Note 2 2 4 3 8" xfId="51086" xr:uid="{00000000-0005-0000-0000-000077C10000}"/>
    <cellStyle name="Note 2 2 4 3 9" xfId="51087" xr:uid="{00000000-0005-0000-0000-000078C10000}"/>
    <cellStyle name="Note 2 2 4 3_OATT calc" xfId="51088" xr:uid="{00000000-0005-0000-0000-000079C10000}"/>
    <cellStyle name="Note 2 2 4 4" xfId="5457" xr:uid="{00000000-0005-0000-0000-00007AC10000}"/>
    <cellStyle name="Note 2 2 4 4 2" xfId="51089" xr:uid="{00000000-0005-0000-0000-00007BC10000}"/>
    <cellStyle name="Note 2 2 4 4 2 2" xfId="51090" xr:uid="{00000000-0005-0000-0000-00007CC10000}"/>
    <cellStyle name="Note 2 2 4 4 2 3" xfId="51091" xr:uid="{00000000-0005-0000-0000-00007DC10000}"/>
    <cellStyle name="Note 2 2 4 4 2_OATT calc" xfId="51092" xr:uid="{00000000-0005-0000-0000-00007EC10000}"/>
    <cellStyle name="Note 2 2 4 4 3" xfId="51093" xr:uid="{00000000-0005-0000-0000-00007FC10000}"/>
    <cellStyle name="Note 2 2 4 4 4" xfId="51094" xr:uid="{00000000-0005-0000-0000-000080C10000}"/>
    <cellStyle name="Note 2 2 4 4 5" xfId="51095" xr:uid="{00000000-0005-0000-0000-000081C10000}"/>
    <cellStyle name="Note 2 2 4 4_OATT calc" xfId="51096" xr:uid="{00000000-0005-0000-0000-000082C10000}"/>
    <cellStyle name="Note 2 2 4 5" xfId="51097" xr:uid="{00000000-0005-0000-0000-000083C10000}"/>
    <cellStyle name="Note 2 2 4 5 2" xfId="51098" xr:uid="{00000000-0005-0000-0000-000084C10000}"/>
    <cellStyle name="Note 2 2 4 5 2 2" xfId="51099" xr:uid="{00000000-0005-0000-0000-000085C10000}"/>
    <cellStyle name="Note 2 2 4 5 2 3" xfId="51100" xr:uid="{00000000-0005-0000-0000-000086C10000}"/>
    <cellStyle name="Note 2 2 4 5 2_OATT calc" xfId="51101" xr:uid="{00000000-0005-0000-0000-000087C10000}"/>
    <cellStyle name="Note 2 2 4 5 3" xfId="51102" xr:uid="{00000000-0005-0000-0000-000088C10000}"/>
    <cellStyle name="Note 2 2 4 5 4" xfId="51103" xr:uid="{00000000-0005-0000-0000-000089C10000}"/>
    <cellStyle name="Note 2 2 4 5_OATT calc" xfId="51104" xr:uid="{00000000-0005-0000-0000-00008AC10000}"/>
    <cellStyle name="Note 2 2 4 6" xfId="51105" xr:uid="{00000000-0005-0000-0000-00008BC10000}"/>
    <cellStyle name="Note 2 2 4 6 2" xfId="51106" xr:uid="{00000000-0005-0000-0000-00008CC10000}"/>
    <cellStyle name="Note 2 2 4 6 3" xfId="51107" xr:uid="{00000000-0005-0000-0000-00008DC10000}"/>
    <cellStyle name="Note 2 2 4 6_OATT calc" xfId="51108" xr:uid="{00000000-0005-0000-0000-00008EC10000}"/>
    <cellStyle name="Note 2 2 4 7" xfId="51109" xr:uid="{00000000-0005-0000-0000-00008FC10000}"/>
    <cellStyle name="Note 2 2 4 8" xfId="51110" xr:uid="{00000000-0005-0000-0000-000090C10000}"/>
    <cellStyle name="Note 2 2 4 9" xfId="51111" xr:uid="{00000000-0005-0000-0000-000091C10000}"/>
    <cellStyle name="Note 2 2 4_OATT calc" xfId="51112" xr:uid="{00000000-0005-0000-0000-000092C10000}"/>
    <cellStyle name="Note 2 2 5" xfId="3482" xr:uid="{00000000-0005-0000-0000-000093C10000}"/>
    <cellStyle name="Note 2 2 5 2" xfId="4040" xr:uid="{00000000-0005-0000-0000-000094C10000}"/>
    <cellStyle name="Note 2 2 5 2 2" xfId="51113" xr:uid="{00000000-0005-0000-0000-000095C10000}"/>
    <cellStyle name="Note 2 2 5 3" xfId="5600" xr:uid="{00000000-0005-0000-0000-000096C10000}"/>
    <cellStyle name="Note 2 2 5 3 2" xfId="51114" xr:uid="{00000000-0005-0000-0000-000097C10000}"/>
    <cellStyle name="Note 2 2 5 4" xfId="51115" xr:uid="{00000000-0005-0000-0000-000098C10000}"/>
    <cellStyle name="Note 2 2 6" xfId="3606" xr:uid="{00000000-0005-0000-0000-000099C10000}"/>
    <cellStyle name="Note 2 2 6 10" xfId="51116" xr:uid="{00000000-0005-0000-0000-00009AC10000}"/>
    <cellStyle name="Note 2 2 6 11" xfId="51117" xr:uid="{00000000-0005-0000-0000-00009BC10000}"/>
    <cellStyle name="Note 2 2 6 2" xfId="4707" xr:uid="{00000000-0005-0000-0000-00009CC10000}"/>
    <cellStyle name="Note 2 2 6 2 10" xfId="51118" xr:uid="{00000000-0005-0000-0000-00009DC10000}"/>
    <cellStyle name="Note 2 2 6 2 11" xfId="51119" xr:uid="{00000000-0005-0000-0000-00009EC10000}"/>
    <cellStyle name="Note 2 2 6 2 2" xfId="51120" xr:uid="{00000000-0005-0000-0000-00009FC10000}"/>
    <cellStyle name="Note 2 2 6 2 2 2" xfId="51121" xr:uid="{00000000-0005-0000-0000-0000A0C10000}"/>
    <cellStyle name="Note 2 2 6 2 2 2 2" xfId="51122" xr:uid="{00000000-0005-0000-0000-0000A1C10000}"/>
    <cellStyle name="Note 2 2 6 2 2 2 3" xfId="51123" xr:uid="{00000000-0005-0000-0000-0000A2C10000}"/>
    <cellStyle name="Note 2 2 6 2 2 2_OATT calc" xfId="51124" xr:uid="{00000000-0005-0000-0000-0000A3C10000}"/>
    <cellStyle name="Note 2 2 6 2 2 3" xfId="51125" xr:uid="{00000000-0005-0000-0000-0000A4C10000}"/>
    <cellStyle name="Note 2 2 6 2 2 4" xfId="51126" xr:uid="{00000000-0005-0000-0000-0000A5C10000}"/>
    <cellStyle name="Note 2 2 6 2 2 5" xfId="51127" xr:uid="{00000000-0005-0000-0000-0000A6C10000}"/>
    <cellStyle name="Note 2 2 6 2 2_OATT calc" xfId="51128" xr:uid="{00000000-0005-0000-0000-0000A7C10000}"/>
    <cellStyle name="Note 2 2 6 2 3" xfId="51129" xr:uid="{00000000-0005-0000-0000-0000A8C10000}"/>
    <cellStyle name="Note 2 2 6 2 3 2" xfId="51130" xr:uid="{00000000-0005-0000-0000-0000A9C10000}"/>
    <cellStyle name="Note 2 2 6 2 3 2 2" xfId="51131" xr:uid="{00000000-0005-0000-0000-0000AAC10000}"/>
    <cellStyle name="Note 2 2 6 2 3 2 3" xfId="51132" xr:uid="{00000000-0005-0000-0000-0000ABC10000}"/>
    <cellStyle name="Note 2 2 6 2 3 2_OATT calc" xfId="51133" xr:uid="{00000000-0005-0000-0000-0000ACC10000}"/>
    <cellStyle name="Note 2 2 6 2 3 3" xfId="51134" xr:uid="{00000000-0005-0000-0000-0000ADC10000}"/>
    <cellStyle name="Note 2 2 6 2 3 4" xfId="51135" xr:uid="{00000000-0005-0000-0000-0000AEC10000}"/>
    <cellStyle name="Note 2 2 6 2 3_OATT calc" xfId="51136" xr:uid="{00000000-0005-0000-0000-0000AFC10000}"/>
    <cellStyle name="Note 2 2 6 2 4" xfId="51137" xr:uid="{00000000-0005-0000-0000-0000B0C10000}"/>
    <cellStyle name="Note 2 2 6 2 4 2" xfId="51138" xr:uid="{00000000-0005-0000-0000-0000B1C10000}"/>
    <cellStyle name="Note 2 2 6 2 4 3" xfId="51139" xr:uid="{00000000-0005-0000-0000-0000B2C10000}"/>
    <cellStyle name="Note 2 2 6 2 4_OATT calc" xfId="51140" xr:uid="{00000000-0005-0000-0000-0000B3C10000}"/>
    <cellStyle name="Note 2 2 6 2 5" xfId="51141" xr:uid="{00000000-0005-0000-0000-0000B4C10000}"/>
    <cellStyle name="Note 2 2 6 2 6" xfId="51142" xr:uid="{00000000-0005-0000-0000-0000B5C10000}"/>
    <cellStyle name="Note 2 2 6 2 7" xfId="51143" xr:uid="{00000000-0005-0000-0000-0000B6C10000}"/>
    <cellStyle name="Note 2 2 6 2 8" xfId="51144" xr:uid="{00000000-0005-0000-0000-0000B7C10000}"/>
    <cellStyle name="Note 2 2 6 2 9" xfId="51145" xr:uid="{00000000-0005-0000-0000-0000B8C10000}"/>
    <cellStyle name="Note 2 2 6 2_OATT calc" xfId="51146" xr:uid="{00000000-0005-0000-0000-0000B9C10000}"/>
    <cellStyle name="Note 2 2 6 3" xfId="51147" xr:uid="{00000000-0005-0000-0000-0000BAC10000}"/>
    <cellStyle name="Note 2 2 6 3 2" xfId="51148" xr:uid="{00000000-0005-0000-0000-0000BBC10000}"/>
    <cellStyle name="Note 2 2 6 3 2 2" xfId="51149" xr:uid="{00000000-0005-0000-0000-0000BCC10000}"/>
    <cellStyle name="Note 2 2 6 3 2 3" xfId="51150" xr:uid="{00000000-0005-0000-0000-0000BDC10000}"/>
    <cellStyle name="Note 2 2 6 3 2_OATT calc" xfId="51151" xr:uid="{00000000-0005-0000-0000-0000BEC10000}"/>
    <cellStyle name="Note 2 2 6 3 3" xfId="51152" xr:uid="{00000000-0005-0000-0000-0000BFC10000}"/>
    <cellStyle name="Note 2 2 6 3 4" xfId="51153" xr:uid="{00000000-0005-0000-0000-0000C0C10000}"/>
    <cellStyle name="Note 2 2 6 3 5" xfId="51154" xr:uid="{00000000-0005-0000-0000-0000C1C10000}"/>
    <cellStyle name="Note 2 2 6 3_OATT calc" xfId="51155" xr:uid="{00000000-0005-0000-0000-0000C2C10000}"/>
    <cellStyle name="Note 2 2 6 4" xfId="51156" xr:uid="{00000000-0005-0000-0000-0000C3C10000}"/>
    <cellStyle name="Note 2 2 6 4 2" xfId="51157" xr:uid="{00000000-0005-0000-0000-0000C4C10000}"/>
    <cellStyle name="Note 2 2 6 4 2 2" xfId="51158" xr:uid="{00000000-0005-0000-0000-0000C5C10000}"/>
    <cellStyle name="Note 2 2 6 4 2 3" xfId="51159" xr:uid="{00000000-0005-0000-0000-0000C6C10000}"/>
    <cellStyle name="Note 2 2 6 4 2_OATT calc" xfId="51160" xr:uid="{00000000-0005-0000-0000-0000C7C10000}"/>
    <cellStyle name="Note 2 2 6 4 3" xfId="51161" xr:uid="{00000000-0005-0000-0000-0000C8C10000}"/>
    <cellStyle name="Note 2 2 6 4 4" xfId="51162" xr:uid="{00000000-0005-0000-0000-0000C9C10000}"/>
    <cellStyle name="Note 2 2 6 4_OATT calc" xfId="51163" xr:uid="{00000000-0005-0000-0000-0000CAC10000}"/>
    <cellStyle name="Note 2 2 6 5" xfId="51164" xr:uid="{00000000-0005-0000-0000-0000CBC10000}"/>
    <cellStyle name="Note 2 2 6 5 2" xfId="51165" xr:uid="{00000000-0005-0000-0000-0000CCC10000}"/>
    <cellStyle name="Note 2 2 6 5 3" xfId="51166" xr:uid="{00000000-0005-0000-0000-0000CDC10000}"/>
    <cellStyle name="Note 2 2 6 5_OATT calc" xfId="51167" xr:uid="{00000000-0005-0000-0000-0000CEC10000}"/>
    <cellStyle name="Note 2 2 6 6" xfId="51168" xr:uid="{00000000-0005-0000-0000-0000CFC10000}"/>
    <cellStyle name="Note 2 2 6 7" xfId="51169" xr:uid="{00000000-0005-0000-0000-0000D0C10000}"/>
    <cellStyle name="Note 2 2 6 8" xfId="51170" xr:uid="{00000000-0005-0000-0000-0000D1C10000}"/>
    <cellStyle name="Note 2 2 6 9" xfId="51171" xr:uid="{00000000-0005-0000-0000-0000D2C10000}"/>
    <cellStyle name="Note 2 2 6_OATT calc" xfId="51172" xr:uid="{00000000-0005-0000-0000-0000D3C10000}"/>
    <cellStyle name="Note 2 2 7" xfId="4288" xr:uid="{00000000-0005-0000-0000-0000D4C10000}"/>
    <cellStyle name="Note 2 2 7 10" xfId="51173" xr:uid="{00000000-0005-0000-0000-0000D5C10000}"/>
    <cellStyle name="Note 2 2 7 11" xfId="51174" xr:uid="{00000000-0005-0000-0000-0000D6C10000}"/>
    <cellStyle name="Note 2 2 7 2" xfId="51175" xr:uid="{00000000-0005-0000-0000-0000D7C10000}"/>
    <cellStyle name="Note 2 2 7 2 2" xfId="51176" xr:uid="{00000000-0005-0000-0000-0000D8C10000}"/>
    <cellStyle name="Note 2 2 7 2 2 2" xfId="51177" xr:uid="{00000000-0005-0000-0000-0000D9C10000}"/>
    <cellStyle name="Note 2 2 7 2 2 3" xfId="51178" xr:uid="{00000000-0005-0000-0000-0000DAC10000}"/>
    <cellStyle name="Note 2 2 7 2 2_OATT calc" xfId="51179" xr:uid="{00000000-0005-0000-0000-0000DBC10000}"/>
    <cellStyle name="Note 2 2 7 2 3" xfId="51180" xr:uid="{00000000-0005-0000-0000-0000DCC10000}"/>
    <cellStyle name="Note 2 2 7 2 4" xfId="51181" xr:uid="{00000000-0005-0000-0000-0000DDC10000}"/>
    <cellStyle name="Note 2 2 7 2 5" xfId="51182" xr:uid="{00000000-0005-0000-0000-0000DEC10000}"/>
    <cellStyle name="Note 2 2 7 2_OATT calc" xfId="51183" xr:uid="{00000000-0005-0000-0000-0000DFC10000}"/>
    <cellStyle name="Note 2 2 7 3" xfId="51184" xr:uid="{00000000-0005-0000-0000-0000E0C10000}"/>
    <cellStyle name="Note 2 2 7 3 2" xfId="51185" xr:uid="{00000000-0005-0000-0000-0000E1C10000}"/>
    <cellStyle name="Note 2 2 7 3 2 2" xfId="51186" xr:uid="{00000000-0005-0000-0000-0000E2C10000}"/>
    <cellStyle name="Note 2 2 7 3 2 3" xfId="51187" xr:uid="{00000000-0005-0000-0000-0000E3C10000}"/>
    <cellStyle name="Note 2 2 7 3 2_OATT calc" xfId="51188" xr:uid="{00000000-0005-0000-0000-0000E4C10000}"/>
    <cellStyle name="Note 2 2 7 3 3" xfId="51189" xr:uid="{00000000-0005-0000-0000-0000E5C10000}"/>
    <cellStyle name="Note 2 2 7 3 4" xfId="51190" xr:uid="{00000000-0005-0000-0000-0000E6C10000}"/>
    <cellStyle name="Note 2 2 7 3_OATT calc" xfId="51191" xr:uid="{00000000-0005-0000-0000-0000E7C10000}"/>
    <cellStyle name="Note 2 2 7 4" xfId="51192" xr:uid="{00000000-0005-0000-0000-0000E8C10000}"/>
    <cellStyle name="Note 2 2 7 4 2" xfId="51193" xr:uid="{00000000-0005-0000-0000-0000E9C10000}"/>
    <cellStyle name="Note 2 2 7 4 3" xfId="51194" xr:uid="{00000000-0005-0000-0000-0000EAC10000}"/>
    <cellStyle name="Note 2 2 7 4_OATT calc" xfId="51195" xr:uid="{00000000-0005-0000-0000-0000EBC10000}"/>
    <cellStyle name="Note 2 2 7 5" xfId="51196" xr:uid="{00000000-0005-0000-0000-0000ECC10000}"/>
    <cellStyle name="Note 2 2 7 6" xfId="51197" xr:uid="{00000000-0005-0000-0000-0000EDC10000}"/>
    <cellStyle name="Note 2 2 7 7" xfId="51198" xr:uid="{00000000-0005-0000-0000-0000EEC10000}"/>
    <cellStyle name="Note 2 2 7 8" xfId="51199" xr:uid="{00000000-0005-0000-0000-0000EFC10000}"/>
    <cellStyle name="Note 2 2 7 9" xfId="51200" xr:uid="{00000000-0005-0000-0000-0000F0C10000}"/>
    <cellStyle name="Note 2 2 7_OATT calc" xfId="51201" xr:uid="{00000000-0005-0000-0000-0000F1C10000}"/>
    <cellStyle name="Note 2 2 8" xfId="5188" xr:uid="{00000000-0005-0000-0000-0000F2C10000}"/>
    <cellStyle name="Note 2 2 8 2" xfId="51202" xr:uid="{00000000-0005-0000-0000-0000F3C10000}"/>
    <cellStyle name="Note 2 2 8 2 2" xfId="51203" xr:uid="{00000000-0005-0000-0000-0000F4C10000}"/>
    <cellStyle name="Note 2 2 8 2 3" xfId="51204" xr:uid="{00000000-0005-0000-0000-0000F5C10000}"/>
    <cellStyle name="Note 2 2 8 2_OATT calc" xfId="51205" xr:uid="{00000000-0005-0000-0000-0000F6C10000}"/>
    <cellStyle name="Note 2 2 8 3" xfId="51206" xr:uid="{00000000-0005-0000-0000-0000F7C10000}"/>
    <cellStyle name="Note 2 2 8 4" xfId="51207" xr:uid="{00000000-0005-0000-0000-0000F8C10000}"/>
    <cellStyle name="Note 2 2 8 5" xfId="51208" xr:uid="{00000000-0005-0000-0000-0000F9C10000}"/>
    <cellStyle name="Note 2 2 8_OATT calc" xfId="51209" xr:uid="{00000000-0005-0000-0000-0000FAC10000}"/>
    <cellStyle name="Note 2 2 9" xfId="3021" xr:uid="{00000000-0005-0000-0000-0000FBC10000}"/>
    <cellStyle name="Note 2 2 9 2" xfId="51210" xr:uid="{00000000-0005-0000-0000-0000FCC10000}"/>
    <cellStyle name="Note 2 2 9 2 2" xfId="51211" xr:uid="{00000000-0005-0000-0000-0000FDC10000}"/>
    <cellStyle name="Note 2 2 9 2 3" xfId="51212" xr:uid="{00000000-0005-0000-0000-0000FEC10000}"/>
    <cellStyle name="Note 2 2 9 2_OATT calc" xfId="51213" xr:uid="{00000000-0005-0000-0000-0000FFC10000}"/>
    <cellStyle name="Note 2 2 9 3" xfId="51214" xr:uid="{00000000-0005-0000-0000-000000C20000}"/>
    <cellStyle name="Note 2 2 9 4" xfId="51215" xr:uid="{00000000-0005-0000-0000-000001C20000}"/>
    <cellStyle name="Note 2 2 9_OATT calc" xfId="51216" xr:uid="{00000000-0005-0000-0000-000002C20000}"/>
    <cellStyle name="Note 2 2_OATT calc" xfId="51217" xr:uid="{00000000-0005-0000-0000-000003C20000}"/>
    <cellStyle name="Note 2 20" xfId="51218" xr:uid="{00000000-0005-0000-0000-000004C20000}"/>
    <cellStyle name="Note 2 21" xfId="51219" xr:uid="{00000000-0005-0000-0000-000005C20000}"/>
    <cellStyle name="Note 2 3" xfId="1687" xr:uid="{00000000-0005-0000-0000-000006C20000}"/>
    <cellStyle name="Note 2 3 10" xfId="51220" xr:uid="{00000000-0005-0000-0000-000007C20000}"/>
    <cellStyle name="Note 2 3 10 2" xfId="51221" xr:uid="{00000000-0005-0000-0000-000008C20000}"/>
    <cellStyle name="Note 2 3 10 3" xfId="51222" xr:uid="{00000000-0005-0000-0000-000009C20000}"/>
    <cellStyle name="Note 2 3 10_OATT calc" xfId="51223" xr:uid="{00000000-0005-0000-0000-00000AC20000}"/>
    <cellStyle name="Note 2 3 11" xfId="51224" xr:uid="{00000000-0005-0000-0000-00000BC20000}"/>
    <cellStyle name="Note 2 3 12" xfId="51225" xr:uid="{00000000-0005-0000-0000-00000CC20000}"/>
    <cellStyle name="Note 2 3 13" xfId="51226" xr:uid="{00000000-0005-0000-0000-00000DC20000}"/>
    <cellStyle name="Note 2 3 14" xfId="51227" xr:uid="{00000000-0005-0000-0000-00000EC20000}"/>
    <cellStyle name="Note 2 3 15" xfId="51228" xr:uid="{00000000-0005-0000-0000-00000FC20000}"/>
    <cellStyle name="Note 2 3 16" xfId="51229" xr:uid="{00000000-0005-0000-0000-000010C20000}"/>
    <cellStyle name="Note 2 3 17" xfId="51230" xr:uid="{00000000-0005-0000-0000-000011C20000}"/>
    <cellStyle name="Note 2 3 2" xfId="1688" xr:uid="{00000000-0005-0000-0000-000012C20000}"/>
    <cellStyle name="Note 2 3 2 10" xfId="51231" xr:uid="{00000000-0005-0000-0000-000013C20000}"/>
    <cellStyle name="Note 2 3 2 11" xfId="51232" xr:uid="{00000000-0005-0000-0000-000014C20000}"/>
    <cellStyle name="Note 2 3 2 12" xfId="51233" xr:uid="{00000000-0005-0000-0000-000015C20000}"/>
    <cellStyle name="Note 2 3 2 13" xfId="51234" xr:uid="{00000000-0005-0000-0000-000016C20000}"/>
    <cellStyle name="Note 2 3 2 14" xfId="51235" xr:uid="{00000000-0005-0000-0000-000017C20000}"/>
    <cellStyle name="Note 2 3 2 15" xfId="51236" xr:uid="{00000000-0005-0000-0000-000018C20000}"/>
    <cellStyle name="Note 2 3 2 2" xfId="3227" xr:uid="{00000000-0005-0000-0000-000019C20000}"/>
    <cellStyle name="Note 2 3 2 2 10" xfId="51237" xr:uid="{00000000-0005-0000-0000-00001AC20000}"/>
    <cellStyle name="Note 2 3 2 2 11" xfId="51238" xr:uid="{00000000-0005-0000-0000-00001BC20000}"/>
    <cellStyle name="Note 2 3 2 2 12" xfId="51239" xr:uid="{00000000-0005-0000-0000-00001CC20000}"/>
    <cellStyle name="Note 2 3 2 2 2" xfId="3813" xr:uid="{00000000-0005-0000-0000-00001DC20000}"/>
    <cellStyle name="Note 2 3 2 2 2 10" xfId="51240" xr:uid="{00000000-0005-0000-0000-00001EC20000}"/>
    <cellStyle name="Note 2 3 2 2 2 11" xfId="51241" xr:uid="{00000000-0005-0000-0000-00001FC20000}"/>
    <cellStyle name="Note 2 3 2 2 2 2" xfId="4915" xr:uid="{00000000-0005-0000-0000-000020C20000}"/>
    <cellStyle name="Note 2 3 2 2 2 2 10" xfId="51242" xr:uid="{00000000-0005-0000-0000-000021C20000}"/>
    <cellStyle name="Note 2 3 2 2 2 2 11" xfId="51243" xr:uid="{00000000-0005-0000-0000-000022C20000}"/>
    <cellStyle name="Note 2 3 2 2 2 2 2" xfId="51244" xr:uid="{00000000-0005-0000-0000-000023C20000}"/>
    <cellStyle name="Note 2 3 2 2 2 2 2 2" xfId="51245" xr:uid="{00000000-0005-0000-0000-000024C20000}"/>
    <cellStyle name="Note 2 3 2 2 2 2 2 2 2" xfId="51246" xr:uid="{00000000-0005-0000-0000-000025C20000}"/>
    <cellStyle name="Note 2 3 2 2 2 2 2 2 3" xfId="51247" xr:uid="{00000000-0005-0000-0000-000026C20000}"/>
    <cellStyle name="Note 2 3 2 2 2 2 2 2_OATT calc" xfId="51248" xr:uid="{00000000-0005-0000-0000-000027C20000}"/>
    <cellStyle name="Note 2 3 2 2 2 2 2 3" xfId="51249" xr:uid="{00000000-0005-0000-0000-000028C20000}"/>
    <cellStyle name="Note 2 3 2 2 2 2 2 4" xfId="51250" xr:uid="{00000000-0005-0000-0000-000029C20000}"/>
    <cellStyle name="Note 2 3 2 2 2 2 2 5" xfId="51251" xr:uid="{00000000-0005-0000-0000-00002AC20000}"/>
    <cellStyle name="Note 2 3 2 2 2 2 2_OATT calc" xfId="51252" xr:uid="{00000000-0005-0000-0000-00002BC20000}"/>
    <cellStyle name="Note 2 3 2 2 2 2 3" xfId="51253" xr:uid="{00000000-0005-0000-0000-00002CC20000}"/>
    <cellStyle name="Note 2 3 2 2 2 2 3 2" xfId="51254" xr:uid="{00000000-0005-0000-0000-00002DC20000}"/>
    <cellStyle name="Note 2 3 2 2 2 2 3 2 2" xfId="51255" xr:uid="{00000000-0005-0000-0000-00002EC20000}"/>
    <cellStyle name="Note 2 3 2 2 2 2 3 2 3" xfId="51256" xr:uid="{00000000-0005-0000-0000-00002FC20000}"/>
    <cellStyle name="Note 2 3 2 2 2 2 3 2_OATT calc" xfId="51257" xr:uid="{00000000-0005-0000-0000-000030C20000}"/>
    <cellStyle name="Note 2 3 2 2 2 2 3 3" xfId="51258" xr:uid="{00000000-0005-0000-0000-000031C20000}"/>
    <cellStyle name="Note 2 3 2 2 2 2 3 4" xfId="51259" xr:uid="{00000000-0005-0000-0000-000032C20000}"/>
    <cellStyle name="Note 2 3 2 2 2 2 3_OATT calc" xfId="51260" xr:uid="{00000000-0005-0000-0000-000033C20000}"/>
    <cellStyle name="Note 2 3 2 2 2 2 4" xfId="51261" xr:uid="{00000000-0005-0000-0000-000034C20000}"/>
    <cellStyle name="Note 2 3 2 2 2 2 4 2" xfId="51262" xr:uid="{00000000-0005-0000-0000-000035C20000}"/>
    <cellStyle name="Note 2 3 2 2 2 2 4 3" xfId="51263" xr:uid="{00000000-0005-0000-0000-000036C20000}"/>
    <cellStyle name="Note 2 3 2 2 2 2 4_OATT calc" xfId="51264" xr:uid="{00000000-0005-0000-0000-000037C20000}"/>
    <cellStyle name="Note 2 3 2 2 2 2 5" xfId="51265" xr:uid="{00000000-0005-0000-0000-000038C20000}"/>
    <cellStyle name="Note 2 3 2 2 2 2 6" xfId="51266" xr:uid="{00000000-0005-0000-0000-000039C20000}"/>
    <cellStyle name="Note 2 3 2 2 2 2 7" xfId="51267" xr:uid="{00000000-0005-0000-0000-00003AC20000}"/>
    <cellStyle name="Note 2 3 2 2 2 2 8" xfId="51268" xr:uid="{00000000-0005-0000-0000-00003BC20000}"/>
    <cellStyle name="Note 2 3 2 2 2 2 9" xfId="51269" xr:uid="{00000000-0005-0000-0000-00003CC20000}"/>
    <cellStyle name="Note 2 3 2 2 2 2_OATT calc" xfId="51270" xr:uid="{00000000-0005-0000-0000-00003DC20000}"/>
    <cellStyle name="Note 2 3 2 2 2 3" xfId="5871" xr:uid="{00000000-0005-0000-0000-00003EC20000}"/>
    <cellStyle name="Note 2 3 2 2 2 3 2" xfId="51271" xr:uid="{00000000-0005-0000-0000-00003FC20000}"/>
    <cellStyle name="Note 2 3 2 2 2 3 2 2" xfId="51272" xr:uid="{00000000-0005-0000-0000-000040C20000}"/>
    <cellStyle name="Note 2 3 2 2 2 3 2 3" xfId="51273" xr:uid="{00000000-0005-0000-0000-000041C20000}"/>
    <cellStyle name="Note 2 3 2 2 2 3 2_OATT calc" xfId="51274" xr:uid="{00000000-0005-0000-0000-000042C20000}"/>
    <cellStyle name="Note 2 3 2 2 2 3 3" xfId="51275" xr:uid="{00000000-0005-0000-0000-000043C20000}"/>
    <cellStyle name="Note 2 3 2 2 2 3 4" xfId="51276" xr:uid="{00000000-0005-0000-0000-000044C20000}"/>
    <cellStyle name="Note 2 3 2 2 2 3 5" xfId="51277" xr:uid="{00000000-0005-0000-0000-000045C20000}"/>
    <cellStyle name="Note 2 3 2 2 2 3_OATT calc" xfId="51278" xr:uid="{00000000-0005-0000-0000-000046C20000}"/>
    <cellStyle name="Note 2 3 2 2 2 4" xfId="51279" xr:uid="{00000000-0005-0000-0000-000047C20000}"/>
    <cellStyle name="Note 2 3 2 2 2 4 2" xfId="51280" xr:uid="{00000000-0005-0000-0000-000048C20000}"/>
    <cellStyle name="Note 2 3 2 2 2 4 2 2" xfId="51281" xr:uid="{00000000-0005-0000-0000-000049C20000}"/>
    <cellStyle name="Note 2 3 2 2 2 4 2 3" xfId="51282" xr:uid="{00000000-0005-0000-0000-00004AC20000}"/>
    <cellStyle name="Note 2 3 2 2 2 4 2_OATT calc" xfId="51283" xr:uid="{00000000-0005-0000-0000-00004BC20000}"/>
    <cellStyle name="Note 2 3 2 2 2 4 3" xfId="51284" xr:uid="{00000000-0005-0000-0000-00004CC20000}"/>
    <cellStyle name="Note 2 3 2 2 2 4 4" xfId="51285" xr:uid="{00000000-0005-0000-0000-00004DC20000}"/>
    <cellStyle name="Note 2 3 2 2 2 4_OATT calc" xfId="51286" xr:uid="{00000000-0005-0000-0000-00004EC20000}"/>
    <cellStyle name="Note 2 3 2 2 2 5" xfId="51287" xr:uid="{00000000-0005-0000-0000-00004FC20000}"/>
    <cellStyle name="Note 2 3 2 2 2 5 2" xfId="51288" xr:uid="{00000000-0005-0000-0000-000050C20000}"/>
    <cellStyle name="Note 2 3 2 2 2 5 3" xfId="51289" xr:uid="{00000000-0005-0000-0000-000051C20000}"/>
    <cellStyle name="Note 2 3 2 2 2 5_OATT calc" xfId="51290" xr:uid="{00000000-0005-0000-0000-000052C20000}"/>
    <cellStyle name="Note 2 3 2 2 2 6" xfId="51291" xr:uid="{00000000-0005-0000-0000-000053C20000}"/>
    <cellStyle name="Note 2 3 2 2 2 7" xfId="51292" xr:uid="{00000000-0005-0000-0000-000054C20000}"/>
    <cellStyle name="Note 2 3 2 2 2 8" xfId="51293" xr:uid="{00000000-0005-0000-0000-000055C20000}"/>
    <cellStyle name="Note 2 3 2 2 2 9" xfId="51294" xr:uid="{00000000-0005-0000-0000-000056C20000}"/>
    <cellStyle name="Note 2 3 2 2 2_OATT calc" xfId="51295" xr:uid="{00000000-0005-0000-0000-000057C20000}"/>
    <cellStyle name="Note 2 3 2 2 3" xfId="4497" xr:uid="{00000000-0005-0000-0000-000058C20000}"/>
    <cellStyle name="Note 2 3 2 2 3 10" xfId="51296" xr:uid="{00000000-0005-0000-0000-000059C20000}"/>
    <cellStyle name="Note 2 3 2 2 3 11" xfId="51297" xr:uid="{00000000-0005-0000-0000-00005AC20000}"/>
    <cellStyle name="Note 2 3 2 2 3 2" xfId="51298" xr:uid="{00000000-0005-0000-0000-00005BC20000}"/>
    <cellStyle name="Note 2 3 2 2 3 2 2" xfId="51299" xr:uid="{00000000-0005-0000-0000-00005CC20000}"/>
    <cellStyle name="Note 2 3 2 2 3 2 2 2" xfId="51300" xr:uid="{00000000-0005-0000-0000-00005DC20000}"/>
    <cellStyle name="Note 2 3 2 2 3 2 2 3" xfId="51301" xr:uid="{00000000-0005-0000-0000-00005EC20000}"/>
    <cellStyle name="Note 2 3 2 2 3 2 2_OATT calc" xfId="51302" xr:uid="{00000000-0005-0000-0000-00005FC20000}"/>
    <cellStyle name="Note 2 3 2 2 3 2 3" xfId="51303" xr:uid="{00000000-0005-0000-0000-000060C20000}"/>
    <cellStyle name="Note 2 3 2 2 3 2 4" xfId="51304" xr:uid="{00000000-0005-0000-0000-000061C20000}"/>
    <cellStyle name="Note 2 3 2 2 3 2 5" xfId="51305" xr:uid="{00000000-0005-0000-0000-000062C20000}"/>
    <cellStyle name="Note 2 3 2 2 3 2_OATT calc" xfId="51306" xr:uid="{00000000-0005-0000-0000-000063C20000}"/>
    <cellStyle name="Note 2 3 2 2 3 3" xfId="51307" xr:uid="{00000000-0005-0000-0000-000064C20000}"/>
    <cellStyle name="Note 2 3 2 2 3 3 2" xfId="51308" xr:uid="{00000000-0005-0000-0000-000065C20000}"/>
    <cellStyle name="Note 2 3 2 2 3 3 2 2" xfId="51309" xr:uid="{00000000-0005-0000-0000-000066C20000}"/>
    <cellStyle name="Note 2 3 2 2 3 3 2 3" xfId="51310" xr:uid="{00000000-0005-0000-0000-000067C20000}"/>
    <cellStyle name="Note 2 3 2 2 3 3 2_OATT calc" xfId="51311" xr:uid="{00000000-0005-0000-0000-000068C20000}"/>
    <cellStyle name="Note 2 3 2 2 3 3 3" xfId="51312" xr:uid="{00000000-0005-0000-0000-000069C20000}"/>
    <cellStyle name="Note 2 3 2 2 3 3 4" xfId="51313" xr:uid="{00000000-0005-0000-0000-00006AC20000}"/>
    <cellStyle name="Note 2 3 2 2 3 3_OATT calc" xfId="51314" xr:uid="{00000000-0005-0000-0000-00006BC20000}"/>
    <cellStyle name="Note 2 3 2 2 3 4" xfId="51315" xr:uid="{00000000-0005-0000-0000-00006CC20000}"/>
    <cellStyle name="Note 2 3 2 2 3 4 2" xfId="51316" xr:uid="{00000000-0005-0000-0000-00006DC20000}"/>
    <cellStyle name="Note 2 3 2 2 3 4 3" xfId="51317" xr:uid="{00000000-0005-0000-0000-00006EC20000}"/>
    <cellStyle name="Note 2 3 2 2 3 4_OATT calc" xfId="51318" xr:uid="{00000000-0005-0000-0000-00006FC20000}"/>
    <cellStyle name="Note 2 3 2 2 3 5" xfId="51319" xr:uid="{00000000-0005-0000-0000-000070C20000}"/>
    <cellStyle name="Note 2 3 2 2 3 6" xfId="51320" xr:uid="{00000000-0005-0000-0000-000071C20000}"/>
    <cellStyle name="Note 2 3 2 2 3 7" xfId="51321" xr:uid="{00000000-0005-0000-0000-000072C20000}"/>
    <cellStyle name="Note 2 3 2 2 3 8" xfId="51322" xr:uid="{00000000-0005-0000-0000-000073C20000}"/>
    <cellStyle name="Note 2 3 2 2 3 9" xfId="51323" xr:uid="{00000000-0005-0000-0000-000074C20000}"/>
    <cellStyle name="Note 2 3 2 2 3_OATT calc" xfId="51324" xr:uid="{00000000-0005-0000-0000-000075C20000}"/>
    <cellStyle name="Note 2 3 2 2 4" xfId="5397" xr:uid="{00000000-0005-0000-0000-000076C20000}"/>
    <cellStyle name="Note 2 3 2 2 4 2" xfId="51325" xr:uid="{00000000-0005-0000-0000-000077C20000}"/>
    <cellStyle name="Note 2 3 2 2 4 2 2" xfId="51326" xr:uid="{00000000-0005-0000-0000-000078C20000}"/>
    <cellStyle name="Note 2 3 2 2 4 2 3" xfId="51327" xr:uid="{00000000-0005-0000-0000-000079C20000}"/>
    <cellStyle name="Note 2 3 2 2 4 2_OATT calc" xfId="51328" xr:uid="{00000000-0005-0000-0000-00007AC20000}"/>
    <cellStyle name="Note 2 3 2 2 4 3" xfId="51329" xr:uid="{00000000-0005-0000-0000-00007BC20000}"/>
    <cellStyle name="Note 2 3 2 2 4 4" xfId="51330" xr:uid="{00000000-0005-0000-0000-00007CC20000}"/>
    <cellStyle name="Note 2 3 2 2 4 5" xfId="51331" xr:uid="{00000000-0005-0000-0000-00007DC20000}"/>
    <cellStyle name="Note 2 3 2 2 4_OATT calc" xfId="51332" xr:uid="{00000000-0005-0000-0000-00007EC20000}"/>
    <cellStyle name="Note 2 3 2 2 5" xfId="51333" xr:uid="{00000000-0005-0000-0000-00007FC20000}"/>
    <cellStyle name="Note 2 3 2 2 5 2" xfId="51334" xr:uid="{00000000-0005-0000-0000-000080C20000}"/>
    <cellStyle name="Note 2 3 2 2 5 2 2" xfId="51335" xr:uid="{00000000-0005-0000-0000-000081C20000}"/>
    <cellStyle name="Note 2 3 2 2 5 2 3" xfId="51336" xr:uid="{00000000-0005-0000-0000-000082C20000}"/>
    <cellStyle name="Note 2 3 2 2 5 2_OATT calc" xfId="51337" xr:uid="{00000000-0005-0000-0000-000083C20000}"/>
    <cellStyle name="Note 2 3 2 2 5 3" xfId="51338" xr:uid="{00000000-0005-0000-0000-000084C20000}"/>
    <cellStyle name="Note 2 3 2 2 5 4" xfId="51339" xr:uid="{00000000-0005-0000-0000-000085C20000}"/>
    <cellStyle name="Note 2 3 2 2 5_OATT calc" xfId="51340" xr:uid="{00000000-0005-0000-0000-000086C20000}"/>
    <cellStyle name="Note 2 3 2 2 6" xfId="51341" xr:uid="{00000000-0005-0000-0000-000087C20000}"/>
    <cellStyle name="Note 2 3 2 2 6 2" xfId="51342" xr:uid="{00000000-0005-0000-0000-000088C20000}"/>
    <cellStyle name="Note 2 3 2 2 6 3" xfId="51343" xr:uid="{00000000-0005-0000-0000-000089C20000}"/>
    <cellStyle name="Note 2 3 2 2 6_OATT calc" xfId="51344" xr:uid="{00000000-0005-0000-0000-00008AC20000}"/>
    <cellStyle name="Note 2 3 2 2 7" xfId="51345" xr:uid="{00000000-0005-0000-0000-00008BC20000}"/>
    <cellStyle name="Note 2 3 2 2 8" xfId="51346" xr:uid="{00000000-0005-0000-0000-00008CC20000}"/>
    <cellStyle name="Note 2 3 2 2 9" xfId="51347" xr:uid="{00000000-0005-0000-0000-00008DC20000}"/>
    <cellStyle name="Note 2 3 2 2_OATT calc" xfId="51348" xr:uid="{00000000-0005-0000-0000-00008EC20000}"/>
    <cellStyle name="Note 2 3 2 3" xfId="3359" xr:uid="{00000000-0005-0000-0000-00008FC20000}"/>
    <cellStyle name="Note 2 3 2 3 10" xfId="51349" xr:uid="{00000000-0005-0000-0000-000090C20000}"/>
    <cellStyle name="Note 2 3 2 3 11" xfId="51350" xr:uid="{00000000-0005-0000-0000-000091C20000}"/>
    <cellStyle name="Note 2 3 2 3 12" xfId="51351" xr:uid="{00000000-0005-0000-0000-000092C20000}"/>
    <cellStyle name="Note 2 3 2 3 2" xfId="3942" xr:uid="{00000000-0005-0000-0000-000093C20000}"/>
    <cellStyle name="Note 2 3 2 3 2 10" xfId="51352" xr:uid="{00000000-0005-0000-0000-000094C20000}"/>
    <cellStyle name="Note 2 3 2 3 2 11" xfId="51353" xr:uid="{00000000-0005-0000-0000-000095C20000}"/>
    <cellStyle name="Note 2 3 2 3 2 2" xfId="5043" xr:uid="{00000000-0005-0000-0000-000096C20000}"/>
    <cellStyle name="Note 2 3 2 3 2 2 10" xfId="51354" xr:uid="{00000000-0005-0000-0000-000097C20000}"/>
    <cellStyle name="Note 2 3 2 3 2 2 11" xfId="51355" xr:uid="{00000000-0005-0000-0000-000098C20000}"/>
    <cellStyle name="Note 2 3 2 3 2 2 2" xfId="51356" xr:uid="{00000000-0005-0000-0000-000099C20000}"/>
    <cellStyle name="Note 2 3 2 3 2 2 2 2" xfId="51357" xr:uid="{00000000-0005-0000-0000-00009AC20000}"/>
    <cellStyle name="Note 2 3 2 3 2 2 2 2 2" xfId="51358" xr:uid="{00000000-0005-0000-0000-00009BC20000}"/>
    <cellStyle name="Note 2 3 2 3 2 2 2 2 3" xfId="51359" xr:uid="{00000000-0005-0000-0000-00009CC20000}"/>
    <cellStyle name="Note 2 3 2 3 2 2 2 2_OATT calc" xfId="51360" xr:uid="{00000000-0005-0000-0000-00009DC20000}"/>
    <cellStyle name="Note 2 3 2 3 2 2 2 3" xfId="51361" xr:uid="{00000000-0005-0000-0000-00009EC20000}"/>
    <cellStyle name="Note 2 3 2 3 2 2 2 4" xfId="51362" xr:uid="{00000000-0005-0000-0000-00009FC20000}"/>
    <cellStyle name="Note 2 3 2 3 2 2 2 5" xfId="51363" xr:uid="{00000000-0005-0000-0000-0000A0C20000}"/>
    <cellStyle name="Note 2 3 2 3 2 2 2_OATT calc" xfId="51364" xr:uid="{00000000-0005-0000-0000-0000A1C20000}"/>
    <cellStyle name="Note 2 3 2 3 2 2 3" xfId="51365" xr:uid="{00000000-0005-0000-0000-0000A2C20000}"/>
    <cellStyle name="Note 2 3 2 3 2 2 3 2" xfId="51366" xr:uid="{00000000-0005-0000-0000-0000A3C20000}"/>
    <cellStyle name="Note 2 3 2 3 2 2 3 2 2" xfId="51367" xr:uid="{00000000-0005-0000-0000-0000A4C20000}"/>
    <cellStyle name="Note 2 3 2 3 2 2 3 2 3" xfId="51368" xr:uid="{00000000-0005-0000-0000-0000A5C20000}"/>
    <cellStyle name="Note 2 3 2 3 2 2 3 2_OATT calc" xfId="51369" xr:uid="{00000000-0005-0000-0000-0000A6C20000}"/>
    <cellStyle name="Note 2 3 2 3 2 2 3 3" xfId="51370" xr:uid="{00000000-0005-0000-0000-0000A7C20000}"/>
    <cellStyle name="Note 2 3 2 3 2 2 3 4" xfId="51371" xr:uid="{00000000-0005-0000-0000-0000A8C20000}"/>
    <cellStyle name="Note 2 3 2 3 2 2 3_OATT calc" xfId="51372" xr:uid="{00000000-0005-0000-0000-0000A9C20000}"/>
    <cellStyle name="Note 2 3 2 3 2 2 4" xfId="51373" xr:uid="{00000000-0005-0000-0000-0000AAC20000}"/>
    <cellStyle name="Note 2 3 2 3 2 2 4 2" xfId="51374" xr:uid="{00000000-0005-0000-0000-0000ABC20000}"/>
    <cellStyle name="Note 2 3 2 3 2 2 4 3" xfId="51375" xr:uid="{00000000-0005-0000-0000-0000ACC20000}"/>
    <cellStyle name="Note 2 3 2 3 2 2 4_OATT calc" xfId="51376" xr:uid="{00000000-0005-0000-0000-0000ADC20000}"/>
    <cellStyle name="Note 2 3 2 3 2 2 5" xfId="51377" xr:uid="{00000000-0005-0000-0000-0000AEC20000}"/>
    <cellStyle name="Note 2 3 2 3 2 2 6" xfId="51378" xr:uid="{00000000-0005-0000-0000-0000AFC20000}"/>
    <cellStyle name="Note 2 3 2 3 2 2 7" xfId="51379" xr:uid="{00000000-0005-0000-0000-0000B0C20000}"/>
    <cellStyle name="Note 2 3 2 3 2 2 8" xfId="51380" xr:uid="{00000000-0005-0000-0000-0000B1C20000}"/>
    <cellStyle name="Note 2 3 2 3 2 2 9" xfId="51381" xr:uid="{00000000-0005-0000-0000-0000B2C20000}"/>
    <cellStyle name="Note 2 3 2 3 2 2_OATT calc" xfId="51382" xr:uid="{00000000-0005-0000-0000-0000B3C20000}"/>
    <cellStyle name="Note 2 3 2 3 2 3" xfId="5998" xr:uid="{00000000-0005-0000-0000-0000B4C20000}"/>
    <cellStyle name="Note 2 3 2 3 2 3 2" xfId="51383" xr:uid="{00000000-0005-0000-0000-0000B5C20000}"/>
    <cellStyle name="Note 2 3 2 3 2 3 2 2" xfId="51384" xr:uid="{00000000-0005-0000-0000-0000B6C20000}"/>
    <cellStyle name="Note 2 3 2 3 2 3 2 3" xfId="51385" xr:uid="{00000000-0005-0000-0000-0000B7C20000}"/>
    <cellStyle name="Note 2 3 2 3 2 3 2_OATT calc" xfId="51386" xr:uid="{00000000-0005-0000-0000-0000B8C20000}"/>
    <cellStyle name="Note 2 3 2 3 2 3 3" xfId="51387" xr:uid="{00000000-0005-0000-0000-0000B9C20000}"/>
    <cellStyle name="Note 2 3 2 3 2 3 4" xfId="51388" xr:uid="{00000000-0005-0000-0000-0000BAC20000}"/>
    <cellStyle name="Note 2 3 2 3 2 3 5" xfId="51389" xr:uid="{00000000-0005-0000-0000-0000BBC20000}"/>
    <cellStyle name="Note 2 3 2 3 2 3_OATT calc" xfId="51390" xr:uid="{00000000-0005-0000-0000-0000BCC20000}"/>
    <cellStyle name="Note 2 3 2 3 2 4" xfId="51391" xr:uid="{00000000-0005-0000-0000-0000BDC20000}"/>
    <cellStyle name="Note 2 3 2 3 2 4 2" xfId="51392" xr:uid="{00000000-0005-0000-0000-0000BEC20000}"/>
    <cellStyle name="Note 2 3 2 3 2 4 2 2" xfId="51393" xr:uid="{00000000-0005-0000-0000-0000BFC20000}"/>
    <cellStyle name="Note 2 3 2 3 2 4 2 3" xfId="51394" xr:uid="{00000000-0005-0000-0000-0000C0C20000}"/>
    <cellStyle name="Note 2 3 2 3 2 4 2_OATT calc" xfId="51395" xr:uid="{00000000-0005-0000-0000-0000C1C20000}"/>
    <cellStyle name="Note 2 3 2 3 2 4 3" xfId="51396" xr:uid="{00000000-0005-0000-0000-0000C2C20000}"/>
    <cellStyle name="Note 2 3 2 3 2 4 4" xfId="51397" xr:uid="{00000000-0005-0000-0000-0000C3C20000}"/>
    <cellStyle name="Note 2 3 2 3 2 4_OATT calc" xfId="51398" xr:uid="{00000000-0005-0000-0000-0000C4C20000}"/>
    <cellStyle name="Note 2 3 2 3 2 5" xfId="51399" xr:uid="{00000000-0005-0000-0000-0000C5C20000}"/>
    <cellStyle name="Note 2 3 2 3 2 5 2" xfId="51400" xr:uid="{00000000-0005-0000-0000-0000C6C20000}"/>
    <cellStyle name="Note 2 3 2 3 2 5 3" xfId="51401" xr:uid="{00000000-0005-0000-0000-0000C7C20000}"/>
    <cellStyle name="Note 2 3 2 3 2 5_OATT calc" xfId="51402" xr:uid="{00000000-0005-0000-0000-0000C8C20000}"/>
    <cellStyle name="Note 2 3 2 3 2 6" xfId="51403" xr:uid="{00000000-0005-0000-0000-0000C9C20000}"/>
    <cellStyle name="Note 2 3 2 3 2 7" xfId="51404" xr:uid="{00000000-0005-0000-0000-0000CAC20000}"/>
    <cellStyle name="Note 2 3 2 3 2 8" xfId="51405" xr:uid="{00000000-0005-0000-0000-0000CBC20000}"/>
    <cellStyle name="Note 2 3 2 3 2 9" xfId="51406" xr:uid="{00000000-0005-0000-0000-0000CCC20000}"/>
    <cellStyle name="Note 2 3 2 3 2_OATT calc" xfId="51407" xr:uid="{00000000-0005-0000-0000-0000CDC20000}"/>
    <cellStyle name="Note 2 3 2 3 3" xfId="4625" xr:uid="{00000000-0005-0000-0000-0000CEC20000}"/>
    <cellStyle name="Note 2 3 2 3 3 10" xfId="51408" xr:uid="{00000000-0005-0000-0000-0000CFC20000}"/>
    <cellStyle name="Note 2 3 2 3 3 11" xfId="51409" xr:uid="{00000000-0005-0000-0000-0000D0C20000}"/>
    <cellStyle name="Note 2 3 2 3 3 2" xfId="51410" xr:uid="{00000000-0005-0000-0000-0000D1C20000}"/>
    <cellStyle name="Note 2 3 2 3 3 2 2" xfId="51411" xr:uid="{00000000-0005-0000-0000-0000D2C20000}"/>
    <cellStyle name="Note 2 3 2 3 3 2 2 2" xfId="51412" xr:uid="{00000000-0005-0000-0000-0000D3C20000}"/>
    <cellStyle name="Note 2 3 2 3 3 2 2 3" xfId="51413" xr:uid="{00000000-0005-0000-0000-0000D4C20000}"/>
    <cellStyle name="Note 2 3 2 3 3 2 2_OATT calc" xfId="51414" xr:uid="{00000000-0005-0000-0000-0000D5C20000}"/>
    <cellStyle name="Note 2 3 2 3 3 2 3" xfId="51415" xr:uid="{00000000-0005-0000-0000-0000D6C20000}"/>
    <cellStyle name="Note 2 3 2 3 3 2 4" xfId="51416" xr:uid="{00000000-0005-0000-0000-0000D7C20000}"/>
    <cellStyle name="Note 2 3 2 3 3 2 5" xfId="51417" xr:uid="{00000000-0005-0000-0000-0000D8C20000}"/>
    <cellStyle name="Note 2 3 2 3 3 2_OATT calc" xfId="51418" xr:uid="{00000000-0005-0000-0000-0000D9C20000}"/>
    <cellStyle name="Note 2 3 2 3 3 3" xfId="51419" xr:uid="{00000000-0005-0000-0000-0000DAC20000}"/>
    <cellStyle name="Note 2 3 2 3 3 3 2" xfId="51420" xr:uid="{00000000-0005-0000-0000-0000DBC20000}"/>
    <cellStyle name="Note 2 3 2 3 3 3 2 2" xfId="51421" xr:uid="{00000000-0005-0000-0000-0000DCC20000}"/>
    <cellStyle name="Note 2 3 2 3 3 3 2 3" xfId="51422" xr:uid="{00000000-0005-0000-0000-0000DDC20000}"/>
    <cellStyle name="Note 2 3 2 3 3 3 2_OATT calc" xfId="51423" xr:uid="{00000000-0005-0000-0000-0000DEC20000}"/>
    <cellStyle name="Note 2 3 2 3 3 3 3" xfId="51424" xr:uid="{00000000-0005-0000-0000-0000DFC20000}"/>
    <cellStyle name="Note 2 3 2 3 3 3 4" xfId="51425" xr:uid="{00000000-0005-0000-0000-0000E0C20000}"/>
    <cellStyle name="Note 2 3 2 3 3 3_OATT calc" xfId="51426" xr:uid="{00000000-0005-0000-0000-0000E1C20000}"/>
    <cellStyle name="Note 2 3 2 3 3 4" xfId="51427" xr:uid="{00000000-0005-0000-0000-0000E2C20000}"/>
    <cellStyle name="Note 2 3 2 3 3 4 2" xfId="51428" xr:uid="{00000000-0005-0000-0000-0000E3C20000}"/>
    <cellStyle name="Note 2 3 2 3 3 4 3" xfId="51429" xr:uid="{00000000-0005-0000-0000-0000E4C20000}"/>
    <cellStyle name="Note 2 3 2 3 3 4_OATT calc" xfId="51430" xr:uid="{00000000-0005-0000-0000-0000E5C20000}"/>
    <cellStyle name="Note 2 3 2 3 3 5" xfId="51431" xr:uid="{00000000-0005-0000-0000-0000E6C20000}"/>
    <cellStyle name="Note 2 3 2 3 3 6" xfId="51432" xr:uid="{00000000-0005-0000-0000-0000E7C20000}"/>
    <cellStyle name="Note 2 3 2 3 3 7" xfId="51433" xr:uid="{00000000-0005-0000-0000-0000E8C20000}"/>
    <cellStyle name="Note 2 3 2 3 3 8" xfId="51434" xr:uid="{00000000-0005-0000-0000-0000E9C20000}"/>
    <cellStyle name="Note 2 3 2 3 3 9" xfId="51435" xr:uid="{00000000-0005-0000-0000-0000EAC20000}"/>
    <cellStyle name="Note 2 3 2 3 3_OATT calc" xfId="51436" xr:uid="{00000000-0005-0000-0000-0000EBC20000}"/>
    <cellStyle name="Note 2 3 2 3 4" xfId="5525" xr:uid="{00000000-0005-0000-0000-0000ECC20000}"/>
    <cellStyle name="Note 2 3 2 3 4 2" xfId="51437" xr:uid="{00000000-0005-0000-0000-0000EDC20000}"/>
    <cellStyle name="Note 2 3 2 3 4 2 2" xfId="51438" xr:uid="{00000000-0005-0000-0000-0000EEC20000}"/>
    <cellStyle name="Note 2 3 2 3 4 2 3" xfId="51439" xr:uid="{00000000-0005-0000-0000-0000EFC20000}"/>
    <cellStyle name="Note 2 3 2 3 4 2_OATT calc" xfId="51440" xr:uid="{00000000-0005-0000-0000-0000F0C20000}"/>
    <cellStyle name="Note 2 3 2 3 4 3" xfId="51441" xr:uid="{00000000-0005-0000-0000-0000F1C20000}"/>
    <cellStyle name="Note 2 3 2 3 4 4" xfId="51442" xr:uid="{00000000-0005-0000-0000-0000F2C20000}"/>
    <cellStyle name="Note 2 3 2 3 4 5" xfId="51443" xr:uid="{00000000-0005-0000-0000-0000F3C20000}"/>
    <cellStyle name="Note 2 3 2 3 4_OATT calc" xfId="51444" xr:uid="{00000000-0005-0000-0000-0000F4C20000}"/>
    <cellStyle name="Note 2 3 2 3 5" xfId="51445" xr:uid="{00000000-0005-0000-0000-0000F5C20000}"/>
    <cellStyle name="Note 2 3 2 3 5 2" xfId="51446" xr:uid="{00000000-0005-0000-0000-0000F6C20000}"/>
    <cellStyle name="Note 2 3 2 3 5 2 2" xfId="51447" xr:uid="{00000000-0005-0000-0000-0000F7C20000}"/>
    <cellStyle name="Note 2 3 2 3 5 2 3" xfId="51448" xr:uid="{00000000-0005-0000-0000-0000F8C20000}"/>
    <cellStyle name="Note 2 3 2 3 5 2_OATT calc" xfId="51449" xr:uid="{00000000-0005-0000-0000-0000F9C20000}"/>
    <cellStyle name="Note 2 3 2 3 5 3" xfId="51450" xr:uid="{00000000-0005-0000-0000-0000FAC20000}"/>
    <cellStyle name="Note 2 3 2 3 5 4" xfId="51451" xr:uid="{00000000-0005-0000-0000-0000FBC20000}"/>
    <cellStyle name="Note 2 3 2 3 5_OATT calc" xfId="51452" xr:uid="{00000000-0005-0000-0000-0000FCC20000}"/>
    <cellStyle name="Note 2 3 2 3 6" xfId="51453" xr:uid="{00000000-0005-0000-0000-0000FDC20000}"/>
    <cellStyle name="Note 2 3 2 3 6 2" xfId="51454" xr:uid="{00000000-0005-0000-0000-0000FEC20000}"/>
    <cellStyle name="Note 2 3 2 3 6 3" xfId="51455" xr:uid="{00000000-0005-0000-0000-0000FFC20000}"/>
    <cellStyle name="Note 2 3 2 3 6_OATT calc" xfId="51456" xr:uid="{00000000-0005-0000-0000-000000C30000}"/>
    <cellStyle name="Note 2 3 2 3 7" xfId="51457" xr:uid="{00000000-0005-0000-0000-000001C30000}"/>
    <cellStyle name="Note 2 3 2 3 8" xfId="51458" xr:uid="{00000000-0005-0000-0000-000002C30000}"/>
    <cellStyle name="Note 2 3 2 3 9" xfId="51459" xr:uid="{00000000-0005-0000-0000-000003C30000}"/>
    <cellStyle name="Note 2 3 2 3_OATT calc" xfId="51460" xr:uid="{00000000-0005-0000-0000-000004C30000}"/>
    <cellStyle name="Note 2 3 2 4" xfId="3672" xr:uid="{00000000-0005-0000-0000-000005C30000}"/>
    <cellStyle name="Note 2 3 2 4 10" xfId="51461" xr:uid="{00000000-0005-0000-0000-000006C30000}"/>
    <cellStyle name="Note 2 3 2 4 11" xfId="51462" xr:uid="{00000000-0005-0000-0000-000007C30000}"/>
    <cellStyle name="Note 2 3 2 4 2" xfId="4773" xr:uid="{00000000-0005-0000-0000-000008C30000}"/>
    <cellStyle name="Note 2 3 2 4 2 10" xfId="51463" xr:uid="{00000000-0005-0000-0000-000009C30000}"/>
    <cellStyle name="Note 2 3 2 4 2 11" xfId="51464" xr:uid="{00000000-0005-0000-0000-00000AC30000}"/>
    <cellStyle name="Note 2 3 2 4 2 2" xfId="51465" xr:uid="{00000000-0005-0000-0000-00000BC30000}"/>
    <cellStyle name="Note 2 3 2 4 2 2 2" xfId="51466" xr:uid="{00000000-0005-0000-0000-00000CC30000}"/>
    <cellStyle name="Note 2 3 2 4 2 2 2 2" xfId="51467" xr:uid="{00000000-0005-0000-0000-00000DC30000}"/>
    <cellStyle name="Note 2 3 2 4 2 2 2 3" xfId="51468" xr:uid="{00000000-0005-0000-0000-00000EC30000}"/>
    <cellStyle name="Note 2 3 2 4 2 2 2_OATT calc" xfId="51469" xr:uid="{00000000-0005-0000-0000-00000FC30000}"/>
    <cellStyle name="Note 2 3 2 4 2 2 3" xfId="51470" xr:uid="{00000000-0005-0000-0000-000010C30000}"/>
    <cellStyle name="Note 2 3 2 4 2 2 4" xfId="51471" xr:uid="{00000000-0005-0000-0000-000011C30000}"/>
    <cellStyle name="Note 2 3 2 4 2 2 5" xfId="51472" xr:uid="{00000000-0005-0000-0000-000012C30000}"/>
    <cellStyle name="Note 2 3 2 4 2 2_OATT calc" xfId="51473" xr:uid="{00000000-0005-0000-0000-000013C30000}"/>
    <cellStyle name="Note 2 3 2 4 2 3" xfId="51474" xr:uid="{00000000-0005-0000-0000-000014C30000}"/>
    <cellStyle name="Note 2 3 2 4 2 3 2" xfId="51475" xr:uid="{00000000-0005-0000-0000-000015C30000}"/>
    <cellStyle name="Note 2 3 2 4 2 3 2 2" xfId="51476" xr:uid="{00000000-0005-0000-0000-000016C30000}"/>
    <cellStyle name="Note 2 3 2 4 2 3 2 3" xfId="51477" xr:uid="{00000000-0005-0000-0000-000017C30000}"/>
    <cellStyle name="Note 2 3 2 4 2 3 2_OATT calc" xfId="51478" xr:uid="{00000000-0005-0000-0000-000018C30000}"/>
    <cellStyle name="Note 2 3 2 4 2 3 3" xfId="51479" xr:uid="{00000000-0005-0000-0000-000019C30000}"/>
    <cellStyle name="Note 2 3 2 4 2 3 4" xfId="51480" xr:uid="{00000000-0005-0000-0000-00001AC30000}"/>
    <cellStyle name="Note 2 3 2 4 2 3_OATT calc" xfId="51481" xr:uid="{00000000-0005-0000-0000-00001BC30000}"/>
    <cellStyle name="Note 2 3 2 4 2 4" xfId="51482" xr:uid="{00000000-0005-0000-0000-00001CC30000}"/>
    <cellStyle name="Note 2 3 2 4 2 4 2" xfId="51483" xr:uid="{00000000-0005-0000-0000-00001DC30000}"/>
    <cellStyle name="Note 2 3 2 4 2 4 3" xfId="51484" xr:uid="{00000000-0005-0000-0000-00001EC30000}"/>
    <cellStyle name="Note 2 3 2 4 2 4_OATT calc" xfId="51485" xr:uid="{00000000-0005-0000-0000-00001FC30000}"/>
    <cellStyle name="Note 2 3 2 4 2 5" xfId="51486" xr:uid="{00000000-0005-0000-0000-000020C30000}"/>
    <cellStyle name="Note 2 3 2 4 2 6" xfId="51487" xr:uid="{00000000-0005-0000-0000-000021C30000}"/>
    <cellStyle name="Note 2 3 2 4 2 7" xfId="51488" xr:uid="{00000000-0005-0000-0000-000022C30000}"/>
    <cellStyle name="Note 2 3 2 4 2 8" xfId="51489" xr:uid="{00000000-0005-0000-0000-000023C30000}"/>
    <cellStyle name="Note 2 3 2 4 2 9" xfId="51490" xr:uid="{00000000-0005-0000-0000-000024C30000}"/>
    <cellStyle name="Note 2 3 2 4 2_OATT calc" xfId="51491" xr:uid="{00000000-0005-0000-0000-000025C30000}"/>
    <cellStyle name="Note 2 3 2 4 3" xfId="5733" xr:uid="{00000000-0005-0000-0000-000026C30000}"/>
    <cellStyle name="Note 2 3 2 4 3 2" xfId="51492" xr:uid="{00000000-0005-0000-0000-000027C30000}"/>
    <cellStyle name="Note 2 3 2 4 3 2 2" xfId="51493" xr:uid="{00000000-0005-0000-0000-000028C30000}"/>
    <cellStyle name="Note 2 3 2 4 3 2 3" xfId="51494" xr:uid="{00000000-0005-0000-0000-000029C30000}"/>
    <cellStyle name="Note 2 3 2 4 3 2_OATT calc" xfId="51495" xr:uid="{00000000-0005-0000-0000-00002AC30000}"/>
    <cellStyle name="Note 2 3 2 4 3 3" xfId="51496" xr:uid="{00000000-0005-0000-0000-00002BC30000}"/>
    <cellStyle name="Note 2 3 2 4 3 4" xfId="51497" xr:uid="{00000000-0005-0000-0000-00002CC30000}"/>
    <cellStyle name="Note 2 3 2 4 3 5" xfId="51498" xr:uid="{00000000-0005-0000-0000-00002DC30000}"/>
    <cellStyle name="Note 2 3 2 4 3_OATT calc" xfId="51499" xr:uid="{00000000-0005-0000-0000-00002EC30000}"/>
    <cellStyle name="Note 2 3 2 4 4" xfId="51500" xr:uid="{00000000-0005-0000-0000-00002FC30000}"/>
    <cellStyle name="Note 2 3 2 4 4 2" xfId="51501" xr:uid="{00000000-0005-0000-0000-000030C30000}"/>
    <cellStyle name="Note 2 3 2 4 4 2 2" xfId="51502" xr:uid="{00000000-0005-0000-0000-000031C30000}"/>
    <cellStyle name="Note 2 3 2 4 4 2 3" xfId="51503" xr:uid="{00000000-0005-0000-0000-000032C30000}"/>
    <cellStyle name="Note 2 3 2 4 4 2_OATT calc" xfId="51504" xr:uid="{00000000-0005-0000-0000-000033C30000}"/>
    <cellStyle name="Note 2 3 2 4 4 3" xfId="51505" xr:uid="{00000000-0005-0000-0000-000034C30000}"/>
    <cellStyle name="Note 2 3 2 4 4 4" xfId="51506" xr:uid="{00000000-0005-0000-0000-000035C30000}"/>
    <cellStyle name="Note 2 3 2 4 4_OATT calc" xfId="51507" xr:uid="{00000000-0005-0000-0000-000036C30000}"/>
    <cellStyle name="Note 2 3 2 4 5" xfId="51508" xr:uid="{00000000-0005-0000-0000-000037C30000}"/>
    <cellStyle name="Note 2 3 2 4 5 2" xfId="51509" xr:uid="{00000000-0005-0000-0000-000038C30000}"/>
    <cellStyle name="Note 2 3 2 4 5 3" xfId="51510" xr:uid="{00000000-0005-0000-0000-000039C30000}"/>
    <cellStyle name="Note 2 3 2 4 5_OATT calc" xfId="51511" xr:uid="{00000000-0005-0000-0000-00003AC30000}"/>
    <cellStyle name="Note 2 3 2 4 6" xfId="51512" xr:uid="{00000000-0005-0000-0000-00003BC30000}"/>
    <cellStyle name="Note 2 3 2 4 7" xfId="51513" xr:uid="{00000000-0005-0000-0000-00003CC30000}"/>
    <cellStyle name="Note 2 3 2 4 8" xfId="51514" xr:uid="{00000000-0005-0000-0000-00003DC30000}"/>
    <cellStyle name="Note 2 3 2 4 9" xfId="51515" xr:uid="{00000000-0005-0000-0000-00003EC30000}"/>
    <cellStyle name="Note 2 3 2 4_OATT calc" xfId="51516" xr:uid="{00000000-0005-0000-0000-00003FC30000}"/>
    <cellStyle name="Note 2 3 2 5" xfId="4355" xr:uid="{00000000-0005-0000-0000-000040C30000}"/>
    <cellStyle name="Note 2 3 2 5 10" xfId="51517" xr:uid="{00000000-0005-0000-0000-000041C30000}"/>
    <cellStyle name="Note 2 3 2 5 11" xfId="51518" xr:uid="{00000000-0005-0000-0000-000042C30000}"/>
    <cellStyle name="Note 2 3 2 5 2" xfId="51519" xr:uid="{00000000-0005-0000-0000-000043C30000}"/>
    <cellStyle name="Note 2 3 2 5 2 2" xfId="51520" xr:uid="{00000000-0005-0000-0000-000044C30000}"/>
    <cellStyle name="Note 2 3 2 5 2 2 2" xfId="51521" xr:uid="{00000000-0005-0000-0000-000045C30000}"/>
    <cellStyle name="Note 2 3 2 5 2 2 3" xfId="51522" xr:uid="{00000000-0005-0000-0000-000046C30000}"/>
    <cellStyle name="Note 2 3 2 5 2 2_OATT calc" xfId="51523" xr:uid="{00000000-0005-0000-0000-000047C30000}"/>
    <cellStyle name="Note 2 3 2 5 2 3" xfId="51524" xr:uid="{00000000-0005-0000-0000-000048C30000}"/>
    <cellStyle name="Note 2 3 2 5 2 4" xfId="51525" xr:uid="{00000000-0005-0000-0000-000049C30000}"/>
    <cellStyle name="Note 2 3 2 5 2 5" xfId="51526" xr:uid="{00000000-0005-0000-0000-00004AC30000}"/>
    <cellStyle name="Note 2 3 2 5 2_OATT calc" xfId="51527" xr:uid="{00000000-0005-0000-0000-00004BC30000}"/>
    <cellStyle name="Note 2 3 2 5 3" xfId="51528" xr:uid="{00000000-0005-0000-0000-00004CC30000}"/>
    <cellStyle name="Note 2 3 2 5 3 2" xfId="51529" xr:uid="{00000000-0005-0000-0000-00004DC30000}"/>
    <cellStyle name="Note 2 3 2 5 3 2 2" xfId="51530" xr:uid="{00000000-0005-0000-0000-00004EC30000}"/>
    <cellStyle name="Note 2 3 2 5 3 2 3" xfId="51531" xr:uid="{00000000-0005-0000-0000-00004FC30000}"/>
    <cellStyle name="Note 2 3 2 5 3 2_OATT calc" xfId="51532" xr:uid="{00000000-0005-0000-0000-000050C30000}"/>
    <cellStyle name="Note 2 3 2 5 3 3" xfId="51533" xr:uid="{00000000-0005-0000-0000-000051C30000}"/>
    <cellStyle name="Note 2 3 2 5 3 4" xfId="51534" xr:uid="{00000000-0005-0000-0000-000052C30000}"/>
    <cellStyle name="Note 2 3 2 5 3_OATT calc" xfId="51535" xr:uid="{00000000-0005-0000-0000-000053C30000}"/>
    <cellStyle name="Note 2 3 2 5 4" xfId="51536" xr:uid="{00000000-0005-0000-0000-000054C30000}"/>
    <cellStyle name="Note 2 3 2 5 4 2" xfId="51537" xr:uid="{00000000-0005-0000-0000-000055C30000}"/>
    <cellStyle name="Note 2 3 2 5 4 3" xfId="51538" xr:uid="{00000000-0005-0000-0000-000056C30000}"/>
    <cellStyle name="Note 2 3 2 5 4_OATT calc" xfId="51539" xr:uid="{00000000-0005-0000-0000-000057C30000}"/>
    <cellStyle name="Note 2 3 2 5 5" xfId="51540" xr:uid="{00000000-0005-0000-0000-000058C30000}"/>
    <cellStyle name="Note 2 3 2 5 6" xfId="51541" xr:uid="{00000000-0005-0000-0000-000059C30000}"/>
    <cellStyle name="Note 2 3 2 5 7" xfId="51542" xr:uid="{00000000-0005-0000-0000-00005AC30000}"/>
    <cellStyle name="Note 2 3 2 5 8" xfId="51543" xr:uid="{00000000-0005-0000-0000-00005BC30000}"/>
    <cellStyle name="Note 2 3 2 5 9" xfId="51544" xr:uid="{00000000-0005-0000-0000-00005CC30000}"/>
    <cellStyle name="Note 2 3 2 5_OATT calc" xfId="51545" xr:uid="{00000000-0005-0000-0000-00005DC30000}"/>
    <cellStyle name="Note 2 3 2 6" xfId="5256" xr:uid="{00000000-0005-0000-0000-00005EC30000}"/>
    <cellStyle name="Note 2 3 2 6 2" xfId="51546" xr:uid="{00000000-0005-0000-0000-00005FC30000}"/>
    <cellStyle name="Note 2 3 2 6 2 2" xfId="51547" xr:uid="{00000000-0005-0000-0000-000060C30000}"/>
    <cellStyle name="Note 2 3 2 6 2 3" xfId="51548" xr:uid="{00000000-0005-0000-0000-000061C30000}"/>
    <cellStyle name="Note 2 3 2 6 2_OATT calc" xfId="51549" xr:uid="{00000000-0005-0000-0000-000062C30000}"/>
    <cellStyle name="Note 2 3 2 6 3" xfId="51550" xr:uid="{00000000-0005-0000-0000-000063C30000}"/>
    <cellStyle name="Note 2 3 2 6 4" xfId="51551" xr:uid="{00000000-0005-0000-0000-000064C30000}"/>
    <cellStyle name="Note 2 3 2 6 5" xfId="51552" xr:uid="{00000000-0005-0000-0000-000065C30000}"/>
    <cellStyle name="Note 2 3 2 6_OATT calc" xfId="51553" xr:uid="{00000000-0005-0000-0000-000066C30000}"/>
    <cellStyle name="Note 2 3 2 7" xfId="3089" xr:uid="{00000000-0005-0000-0000-000067C30000}"/>
    <cellStyle name="Note 2 3 2 7 2" xfId="51554" xr:uid="{00000000-0005-0000-0000-000068C30000}"/>
    <cellStyle name="Note 2 3 2 7 2 2" xfId="51555" xr:uid="{00000000-0005-0000-0000-000069C30000}"/>
    <cellStyle name="Note 2 3 2 7 2 3" xfId="51556" xr:uid="{00000000-0005-0000-0000-00006AC30000}"/>
    <cellStyle name="Note 2 3 2 7 2_OATT calc" xfId="51557" xr:uid="{00000000-0005-0000-0000-00006BC30000}"/>
    <cellStyle name="Note 2 3 2 7 3" xfId="51558" xr:uid="{00000000-0005-0000-0000-00006CC30000}"/>
    <cellStyle name="Note 2 3 2 7 4" xfId="51559" xr:uid="{00000000-0005-0000-0000-00006DC30000}"/>
    <cellStyle name="Note 2 3 2 7_OATT calc" xfId="51560" xr:uid="{00000000-0005-0000-0000-00006EC30000}"/>
    <cellStyle name="Note 2 3 2 8" xfId="51561" xr:uid="{00000000-0005-0000-0000-00006FC30000}"/>
    <cellStyle name="Note 2 3 2 8 2" xfId="51562" xr:uid="{00000000-0005-0000-0000-000070C30000}"/>
    <cellStyle name="Note 2 3 2 8 2 2" xfId="51563" xr:uid="{00000000-0005-0000-0000-000071C30000}"/>
    <cellStyle name="Note 2 3 2 8 2 3" xfId="51564" xr:uid="{00000000-0005-0000-0000-000072C30000}"/>
    <cellStyle name="Note 2 3 2 8 2_OATT calc" xfId="51565" xr:uid="{00000000-0005-0000-0000-000073C30000}"/>
    <cellStyle name="Note 2 3 2 8 3" xfId="51566" xr:uid="{00000000-0005-0000-0000-000074C30000}"/>
    <cellStyle name="Note 2 3 2 8 4" xfId="51567" xr:uid="{00000000-0005-0000-0000-000075C30000}"/>
    <cellStyle name="Note 2 3 2 8_OATT calc" xfId="51568" xr:uid="{00000000-0005-0000-0000-000076C30000}"/>
    <cellStyle name="Note 2 3 2 9" xfId="51569" xr:uid="{00000000-0005-0000-0000-000077C30000}"/>
    <cellStyle name="Note 2 3 2 9 2" xfId="51570" xr:uid="{00000000-0005-0000-0000-000078C30000}"/>
    <cellStyle name="Note 2 3 2 9 3" xfId="51571" xr:uid="{00000000-0005-0000-0000-000079C30000}"/>
    <cellStyle name="Note 2 3 2 9_OATT calc" xfId="51572" xr:uid="{00000000-0005-0000-0000-00007AC30000}"/>
    <cellStyle name="Note 2 3 2_OATT calc" xfId="51573" xr:uid="{00000000-0005-0000-0000-00007BC30000}"/>
    <cellStyle name="Note 2 3 3" xfId="3135" xr:uid="{00000000-0005-0000-0000-00007CC30000}"/>
    <cellStyle name="Note 2 3 3 10" xfId="51574" xr:uid="{00000000-0005-0000-0000-00007DC30000}"/>
    <cellStyle name="Note 2 3 3 11" xfId="51575" xr:uid="{00000000-0005-0000-0000-00007EC30000}"/>
    <cellStyle name="Note 2 3 3 12" xfId="51576" xr:uid="{00000000-0005-0000-0000-00007FC30000}"/>
    <cellStyle name="Note 2 3 3 2" xfId="3721" xr:uid="{00000000-0005-0000-0000-000080C30000}"/>
    <cellStyle name="Note 2 3 3 2 10" xfId="51577" xr:uid="{00000000-0005-0000-0000-000081C30000}"/>
    <cellStyle name="Note 2 3 3 2 11" xfId="51578" xr:uid="{00000000-0005-0000-0000-000082C30000}"/>
    <cellStyle name="Note 2 3 3 2 2" xfId="4822" xr:uid="{00000000-0005-0000-0000-000083C30000}"/>
    <cellStyle name="Note 2 3 3 2 2 10" xfId="51579" xr:uid="{00000000-0005-0000-0000-000084C30000}"/>
    <cellStyle name="Note 2 3 3 2 2 11" xfId="51580" xr:uid="{00000000-0005-0000-0000-000085C30000}"/>
    <cellStyle name="Note 2 3 3 2 2 2" xfId="51581" xr:uid="{00000000-0005-0000-0000-000086C30000}"/>
    <cellStyle name="Note 2 3 3 2 2 2 2" xfId="51582" xr:uid="{00000000-0005-0000-0000-000087C30000}"/>
    <cellStyle name="Note 2 3 3 2 2 2 2 2" xfId="51583" xr:uid="{00000000-0005-0000-0000-000088C30000}"/>
    <cellStyle name="Note 2 3 3 2 2 2 2 3" xfId="51584" xr:uid="{00000000-0005-0000-0000-000089C30000}"/>
    <cellStyle name="Note 2 3 3 2 2 2 2_OATT calc" xfId="51585" xr:uid="{00000000-0005-0000-0000-00008AC30000}"/>
    <cellStyle name="Note 2 3 3 2 2 2 3" xfId="51586" xr:uid="{00000000-0005-0000-0000-00008BC30000}"/>
    <cellStyle name="Note 2 3 3 2 2 2 4" xfId="51587" xr:uid="{00000000-0005-0000-0000-00008CC30000}"/>
    <cellStyle name="Note 2 3 3 2 2 2 5" xfId="51588" xr:uid="{00000000-0005-0000-0000-00008DC30000}"/>
    <cellStyle name="Note 2 3 3 2 2 2_OATT calc" xfId="51589" xr:uid="{00000000-0005-0000-0000-00008EC30000}"/>
    <cellStyle name="Note 2 3 3 2 2 3" xfId="51590" xr:uid="{00000000-0005-0000-0000-00008FC30000}"/>
    <cellStyle name="Note 2 3 3 2 2 3 2" xfId="51591" xr:uid="{00000000-0005-0000-0000-000090C30000}"/>
    <cellStyle name="Note 2 3 3 2 2 3 2 2" xfId="51592" xr:uid="{00000000-0005-0000-0000-000091C30000}"/>
    <cellStyle name="Note 2 3 3 2 2 3 2 3" xfId="51593" xr:uid="{00000000-0005-0000-0000-000092C30000}"/>
    <cellStyle name="Note 2 3 3 2 2 3 2_OATT calc" xfId="51594" xr:uid="{00000000-0005-0000-0000-000093C30000}"/>
    <cellStyle name="Note 2 3 3 2 2 3 3" xfId="51595" xr:uid="{00000000-0005-0000-0000-000094C30000}"/>
    <cellStyle name="Note 2 3 3 2 2 3 4" xfId="51596" xr:uid="{00000000-0005-0000-0000-000095C30000}"/>
    <cellStyle name="Note 2 3 3 2 2 3_OATT calc" xfId="51597" xr:uid="{00000000-0005-0000-0000-000096C30000}"/>
    <cellStyle name="Note 2 3 3 2 2 4" xfId="51598" xr:uid="{00000000-0005-0000-0000-000097C30000}"/>
    <cellStyle name="Note 2 3 3 2 2 4 2" xfId="51599" xr:uid="{00000000-0005-0000-0000-000098C30000}"/>
    <cellStyle name="Note 2 3 3 2 2 4 3" xfId="51600" xr:uid="{00000000-0005-0000-0000-000099C30000}"/>
    <cellStyle name="Note 2 3 3 2 2 4_OATT calc" xfId="51601" xr:uid="{00000000-0005-0000-0000-00009AC30000}"/>
    <cellStyle name="Note 2 3 3 2 2 5" xfId="51602" xr:uid="{00000000-0005-0000-0000-00009BC30000}"/>
    <cellStyle name="Note 2 3 3 2 2 6" xfId="51603" xr:uid="{00000000-0005-0000-0000-00009CC30000}"/>
    <cellStyle name="Note 2 3 3 2 2 7" xfId="51604" xr:uid="{00000000-0005-0000-0000-00009DC30000}"/>
    <cellStyle name="Note 2 3 3 2 2 8" xfId="51605" xr:uid="{00000000-0005-0000-0000-00009EC30000}"/>
    <cellStyle name="Note 2 3 3 2 2 9" xfId="51606" xr:uid="{00000000-0005-0000-0000-00009FC30000}"/>
    <cellStyle name="Note 2 3 3 2 2_OATT calc" xfId="51607" xr:uid="{00000000-0005-0000-0000-0000A0C30000}"/>
    <cellStyle name="Note 2 3 3 2 3" xfId="5781" xr:uid="{00000000-0005-0000-0000-0000A1C30000}"/>
    <cellStyle name="Note 2 3 3 2 3 2" xfId="51608" xr:uid="{00000000-0005-0000-0000-0000A2C30000}"/>
    <cellStyle name="Note 2 3 3 2 3 2 2" xfId="51609" xr:uid="{00000000-0005-0000-0000-0000A3C30000}"/>
    <cellStyle name="Note 2 3 3 2 3 2 3" xfId="51610" xr:uid="{00000000-0005-0000-0000-0000A4C30000}"/>
    <cellStyle name="Note 2 3 3 2 3 2_OATT calc" xfId="51611" xr:uid="{00000000-0005-0000-0000-0000A5C30000}"/>
    <cellStyle name="Note 2 3 3 2 3 3" xfId="51612" xr:uid="{00000000-0005-0000-0000-0000A6C30000}"/>
    <cellStyle name="Note 2 3 3 2 3 4" xfId="51613" xr:uid="{00000000-0005-0000-0000-0000A7C30000}"/>
    <cellStyle name="Note 2 3 3 2 3 5" xfId="51614" xr:uid="{00000000-0005-0000-0000-0000A8C30000}"/>
    <cellStyle name="Note 2 3 3 2 3_OATT calc" xfId="51615" xr:uid="{00000000-0005-0000-0000-0000A9C30000}"/>
    <cellStyle name="Note 2 3 3 2 4" xfId="51616" xr:uid="{00000000-0005-0000-0000-0000AAC30000}"/>
    <cellStyle name="Note 2 3 3 2 4 2" xfId="51617" xr:uid="{00000000-0005-0000-0000-0000ABC30000}"/>
    <cellStyle name="Note 2 3 3 2 4 2 2" xfId="51618" xr:uid="{00000000-0005-0000-0000-0000ACC30000}"/>
    <cellStyle name="Note 2 3 3 2 4 2 3" xfId="51619" xr:uid="{00000000-0005-0000-0000-0000ADC30000}"/>
    <cellStyle name="Note 2 3 3 2 4 2_OATT calc" xfId="51620" xr:uid="{00000000-0005-0000-0000-0000AEC30000}"/>
    <cellStyle name="Note 2 3 3 2 4 3" xfId="51621" xr:uid="{00000000-0005-0000-0000-0000AFC30000}"/>
    <cellStyle name="Note 2 3 3 2 4 4" xfId="51622" xr:uid="{00000000-0005-0000-0000-0000B0C30000}"/>
    <cellStyle name="Note 2 3 3 2 4_OATT calc" xfId="51623" xr:uid="{00000000-0005-0000-0000-0000B1C30000}"/>
    <cellStyle name="Note 2 3 3 2 5" xfId="51624" xr:uid="{00000000-0005-0000-0000-0000B2C30000}"/>
    <cellStyle name="Note 2 3 3 2 5 2" xfId="51625" xr:uid="{00000000-0005-0000-0000-0000B3C30000}"/>
    <cellStyle name="Note 2 3 3 2 5 3" xfId="51626" xr:uid="{00000000-0005-0000-0000-0000B4C30000}"/>
    <cellStyle name="Note 2 3 3 2 5_OATT calc" xfId="51627" xr:uid="{00000000-0005-0000-0000-0000B5C30000}"/>
    <cellStyle name="Note 2 3 3 2 6" xfId="51628" xr:uid="{00000000-0005-0000-0000-0000B6C30000}"/>
    <cellStyle name="Note 2 3 3 2 7" xfId="51629" xr:uid="{00000000-0005-0000-0000-0000B7C30000}"/>
    <cellStyle name="Note 2 3 3 2 8" xfId="51630" xr:uid="{00000000-0005-0000-0000-0000B8C30000}"/>
    <cellStyle name="Note 2 3 3 2 9" xfId="51631" xr:uid="{00000000-0005-0000-0000-0000B9C30000}"/>
    <cellStyle name="Note 2 3 3 2_OATT calc" xfId="51632" xr:uid="{00000000-0005-0000-0000-0000BAC30000}"/>
    <cellStyle name="Note 2 3 3 3" xfId="4404" xr:uid="{00000000-0005-0000-0000-0000BBC30000}"/>
    <cellStyle name="Note 2 3 3 3 10" xfId="51633" xr:uid="{00000000-0005-0000-0000-0000BCC30000}"/>
    <cellStyle name="Note 2 3 3 3 11" xfId="51634" xr:uid="{00000000-0005-0000-0000-0000BDC30000}"/>
    <cellStyle name="Note 2 3 3 3 2" xfId="51635" xr:uid="{00000000-0005-0000-0000-0000BEC30000}"/>
    <cellStyle name="Note 2 3 3 3 2 2" xfId="51636" xr:uid="{00000000-0005-0000-0000-0000BFC30000}"/>
    <cellStyle name="Note 2 3 3 3 2 2 2" xfId="51637" xr:uid="{00000000-0005-0000-0000-0000C0C30000}"/>
    <cellStyle name="Note 2 3 3 3 2 2 3" xfId="51638" xr:uid="{00000000-0005-0000-0000-0000C1C30000}"/>
    <cellStyle name="Note 2 3 3 3 2 2_OATT calc" xfId="51639" xr:uid="{00000000-0005-0000-0000-0000C2C30000}"/>
    <cellStyle name="Note 2 3 3 3 2 3" xfId="51640" xr:uid="{00000000-0005-0000-0000-0000C3C30000}"/>
    <cellStyle name="Note 2 3 3 3 2 4" xfId="51641" xr:uid="{00000000-0005-0000-0000-0000C4C30000}"/>
    <cellStyle name="Note 2 3 3 3 2 5" xfId="51642" xr:uid="{00000000-0005-0000-0000-0000C5C30000}"/>
    <cellStyle name="Note 2 3 3 3 2_OATT calc" xfId="51643" xr:uid="{00000000-0005-0000-0000-0000C6C30000}"/>
    <cellStyle name="Note 2 3 3 3 3" xfId="51644" xr:uid="{00000000-0005-0000-0000-0000C7C30000}"/>
    <cellStyle name="Note 2 3 3 3 3 2" xfId="51645" xr:uid="{00000000-0005-0000-0000-0000C8C30000}"/>
    <cellStyle name="Note 2 3 3 3 3 2 2" xfId="51646" xr:uid="{00000000-0005-0000-0000-0000C9C30000}"/>
    <cellStyle name="Note 2 3 3 3 3 2 3" xfId="51647" xr:uid="{00000000-0005-0000-0000-0000CAC30000}"/>
    <cellStyle name="Note 2 3 3 3 3 2_OATT calc" xfId="51648" xr:uid="{00000000-0005-0000-0000-0000CBC30000}"/>
    <cellStyle name="Note 2 3 3 3 3 3" xfId="51649" xr:uid="{00000000-0005-0000-0000-0000CCC30000}"/>
    <cellStyle name="Note 2 3 3 3 3 4" xfId="51650" xr:uid="{00000000-0005-0000-0000-0000CDC30000}"/>
    <cellStyle name="Note 2 3 3 3 3_OATT calc" xfId="51651" xr:uid="{00000000-0005-0000-0000-0000CEC30000}"/>
    <cellStyle name="Note 2 3 3 3 4" xfId="51652" xr:uid="{00000000-0005-0000-0000-0000CFC30000}"/>
    <cellStyle name="Note 2 3 3 3 4 2" xfId="51653" xr:uid="{00000000-0005-0000-0000-0000D0C30000}"/>
    <cellStyle name="Note 2 3 3 3 4 3" xfId="51654" xr:uid="{00000000-0005-0000-0000-0000D1C30000}"/>
    <cellStyle name="Note 2 3 3 3 4_OATT calc" xfId="51655" xr:uid="{00000000-0005-0000-0000-0000D2C30000}"/>
    <cellStyle name="Note 2 3 3 3 5" xfId="51656" xr:uid="{00000000-0005-0000-0000-0000D3C30000}"/>
    <cellStyle name="Note 2 3 3 3 6" xfId="51657" xr:uid="{00000000-0005-0000-0000-0000D4C30000}"/>
    <cellStyle name="Note 2 3 3 3 7" xfId="51658" xr:uid="{00000000-0005-0000-0000-0000D5C30000}"/>
    <cellStyle name="Note 2 3 3 3 8" xfId="51659" xr:uid="{00000000-0005-0000-0000-0000D6C30000}"/>
    <cellStyle name="Note 2 3 3 3 9" xfId="51660" xr:uid="{00000000-0005-0000-0000-0000D7C30000}"/>
    <cellStyle name="Note 2 3 3 3_OATT calc" xfId="51661" xr:uid="{00000000-0005-0000-0000-0000D8C30000}"/>
    <cellStyle name="Note 2 3 3 4" xfId="5304" xr:uid="{00000000-0005-0000-0000-0000D9C30000}"/>
    <cellStyle name="Note 2 3 3 4 2" xfId="51662" xr:uid="{00000000-0005-0000-0000-0000DAC30000}"/>
    <cellStyle name="Note 2 3 3 4 2 2" xfId="51663" xr:uid="{00000000-0005-0000-0000-0000DBC30000}"/>
    <cellStyle name="Note 2 3 3 4 2 3" xfId="51664" xr:uid="{00000000-0005-0000-0000-0000DCC30000}"/>
    <cellStyle name="Note 2 3 3 4 2_OATT calc" xfId="51665" xr:uid="{00000000-0005-0000-0000-0000DDC30000}"/>
    <cellStyle name="Note 2 3 3 4 3" xfId="51666" xr:uid="{00000000-0005-0000-0000-0000DEC30000}"/>
    <cellStyle name="Note 2 3 3 4 4" xfId="51667" xr:uid="{00000000-0005-0000-0000-0000DFC30000}"/>
    <cellStyle name="Note 2 3 3 4 5" xfId="51668" xr:uid="{00000000-0005-0000-0000-0000E0C30000}"/>
    <cellStyle name="Note 2 3 3 4_OATT calc" xfId="51669" xr:uid="{00000000-0005-0000-0000-0000E1C30000}"/>
    <cellStyle name="Note 2 3 3 5" xfId="51670" xr:uid="{00000000-0005-0000-0000-0000E2C30000}"/>
    <cellStyle name="Note 2 3 3 5 2" xfId="51671" xr:uid="{00000000-0005-0000-0000-0000E3C30000}"/>
    <cellStyle name="Note 2 3 3 5 2 2" xfId="51672" xr:uid="{00000000-0005-0000-0000-0000E4C30000}"/>
    <cellStyle name="Note 2 3 3 5 2 3" xfId="51673" xr:uid="{00000000-0005-0000-0000-0000E5C30000}"/>
    <cellStyle name="Note 2 3 3 5 2_OATT calc" xfId="51674" xr:uid="{00000000-0005-0000-0000-0000E6C30000}"/>
    <cellStyle name="Note 2 3 3 5 3" xfId="51675" xr:uid="{00000000-0005-0000-0000-0000E7C30000}"/>
    <cellStyle name="Note 2 3 3 5 4" xfId="51676" xr:uid="{00000000-0005-0000-0000-0000E8C30000}"/>
    <cellStyle name="Note 2 3 3 5_OATT calc" xfId="51677" xr:uid="{00000000-0005-0000-0000-0000E9C30000}"/>
    <cellStyle name="Note 2 3 3 6" xfId="51678" xr:uid="{00000000-0005-0000-0000-0000EAC30000}"/>
    <cellStyle name="Note 2 3 3 6 2" xfId="51679" xr:uid="{00000000-0005-0000-0000-0000EBC30000}"/>
    <cellStyle name="Note 2 3 3 6 3" xfId="51680" xr:uid="{00000000-0005-0000-0000-0000ECC30000}"/>
    <cellStyle name="Note 2 3 3 6_OATT calc" xfId="51681" xr:uid="{00000000-0005-0000-0000-0000EDC30000}"/>
    <cellStyle name="Note 2 3 3 7" xfId="51682" xr:uid="{00000000-0005-0000-0000-0000EEC30000}"/>
    <cellStyle name="Note 2 3 3 8" xfId="51683" xr:uid="{00000000-0005-0000-0000-0000EFC30000}"/>
    <cellStyle name="Note 2 3 3 9" xfId="51684" xr:uid="{00000000-0005-0000-0000-0000F0C30000}"/>
    <cellStyle name="Note 2 3 3_OATT calc" xfId="51685" xr:uid="{00000000-0005-0000-0000-0000F1C30000}"/>
    <cellStyle name="Note 2 3 4" xfId="3298" xr:uid="{00000000-0005-0000-0000-0000F2C30000}"/>
    <cellStyle name="Note 2 3 4 10" xfId="51686" xr:uid="{00000000-0005-0000-0000-0000F3C30000}"/>
    <cellStyle name="Note 2 3 4 11" xfId="51687" xr:uid="{00000000-0005-0000-0000-0000F4C30000}"/>
    <cellStyle name="Note 2 3 4 12" xfId="51688" xr:uid="{00000000-0005-0000-0000-0000F5C30000}"/>
    <cellStyle name="Note 2 3 4 2" xfId="3880" xr:uid="{00000000-0005-0000-0000-0000F6C30000}"/>
    <cellStyle name="Note 2 3 4 2 10" xfId="51689" xr:uid="{00000000-0005-0000-0000-0000F7C30000}"/>
    <cellStyle name="Note 2 3 4 2 11" xfId="51690" xr:uid="{00000000-0005-0000-0000-0000F8C30000}"/>
    <cellStyle name="Note 2 3 4 2 2" xfId="4981" xr:uid="{00000000-0005-0000-0000-0000F9C30000}"/>
    <cellStyle name="Note 2 3 4 2 2 10" xfId="51691" xr:uid="{00000000-0005-0000-0000-0000FAC30000}"/>
    <cellStyle name="Note 2 3 4 2 2 11" xfId="51692" xr:uid="{00000000-0005-0000-0000-0000FBC30000}"/>
    <cellStyle name="Note 2 3 4 2 2 2" xfId="51693" xr:uid="{00000000-0005-0000-0000-0000FCC30000}"/>
    <cellStyle name="Note 2 3 4 2 2 2 2" xfId="51694" xr:uid="{00000000-0005-0000-0000-0000FDC30000}"/>
    <cellStyle name="Note 2 3 4 2 2 2 2 2" xfId="51695" xr:uid="{00000000-0005-0000-0000-0000FEC30000}"/>
    <cellStyle name="Note 2 3 4 2 2 2 2 3" xfId="51696" xr:uid="{00000000-0005-0000-0000-0000FFC30000}"/>
    <cellStyle name="Note 2 3 4 2 2 2 2_OATT calc" xfId="51697" xr:uid="{00000000-0005-0000-0000-000000C40000}"/>
    <cellStyle name="Note 2 3 4 2 2 2 3" xfId="51698" xr:uid="{00000000-0005-0000-0000-000001C40000}"/>
    <cellStyle name="Note 2 3 4 2 2 2 4" xfId="51699" xr:uid="{00000000-0005-0000-0000-000002C40000}"/>
    <cellStyle name="Note 2 3 4 2 2 2 5" xfId="51700" xr:uid="{00000000-0005-0000-0000-000003C40000}"/>
    <cellStyle name="Note 2 3 4 2 2 2_OATT calc" xfId="51701" xr:uid="{00000000-0005-0000-0000-000004C40000}"/>
    <cellStyle name="Note 2 3 4 2 2 3" xfId="51702" xr:uid="{00000000-0005-0000-0000-000005C40000}"/>
    <cellStyle name="Note 2 3 4 2 2 3 2" xfId="51703" xr:uid="{00000000-0005-0000-0000-000006C40000}"/>
    <cellStyle name="Note 2 3 4 2 2 3 2 2" xfId="51704" xr:uid="{00000000-0005-0000-0000-000007C40000}"/>
    <cellStyle name="Note 2 3 4 2 2 3 2 3" xfId="51705" xr:uid="{00000000-0005-0000-0000-000008C40000}"/>
    <cellStyle name="Note 2 3 4 2 2 3 2_OATT calc" xfId="51706" xr:uid="{00000000-0005-0000-0000-000009C40000}"/>
    <cellStyle name="Note 2 3 4 2 2 3 3" xfId="51707" xr:uid="{00000000-0005-0000-0000-00000AC40000}"/>
    <cellStyle name="Note 2 3 4 2 2 3 4" xfId="51708" xr:uid="{00000000-0005-0000-0000-00000BC40000}"/>
    <cellStyle name="Note 2 3 4 2 2 3_OATT calc" xfId="51709" xr:uid="{00000000-0005-0000-0000-00000CC40000}"/>
    <cellStyle name="Note 2 3 4 2 2 4" xfId="51710" xr:uid="{00000000-0005-0000-0000-00000DC40000}"/>
    <cellStyle name="Note 2 3 4 2 2 4 2" xfId="51711" xr:uid="{00000000-0005-0000-0000-00000EC40000}"/>
    <cellStyle name="Note 2 3 4 2 2 4 3" xfId="51712" xr:uid="{00000000-0005-0000-0000-00000FC40000}"/>
    <cellStyle name="Note 2 3 4 2 2 4_OATT calc" xfId="51713" xr:uid="{00000000-0005-0000-0000-000010C40000}"/>
    <cellStyle name="Note 2 3 4 2 2 5" xfId="51714" xr:uid="{00000000-0005-0000-0000-000011C40000}"/>
    <cellStyle name="Note 2 3 4 2 2 6" xfId="51715" xr:uid="{00000000-0005-0000-0000-000012C40000}"/>
    <cellStyle name="Note 2 3 4 2 2 7" xfId="51716" xr:uid="{00000000-0005-0000-0000-000013C40000}"/>
    <cellStyle name="Note 2 3 4 2 2 8" xfId="51717" xr:uid="{00000000-0005-0000-0000-000014C40000}"/>
    <cellStyle name="Note 2 3 4 2 2 9" xfId="51718" xr:uid="{00000000-0005-0000-0000-000015C40000}"/>
    <cellStyle name="Note 2 3 4 2 2_OATT calc" xfId="51719" xr:uid="{00000000-0005-0000-0000-000016C40000}"/>
    <cellStyle name="Note 2 3 4 2 3" xfId="5936" xr:uid="{00000000-0005-0000-0000-000017C40000}"/>
    <cellStyle name="Note 2 3 4 2 3 2" xfId="51720" xr:uid="{00000000-0005-0000-0000-000018C40000}"/>
    <cellStyle name="Note 2 3 4 2 3 2 2" xfId="51721" xr:uid="{00000000-0005-0000-0000-000019C40000}"/>
    <cellStyle name="Note 2 3 4 2 3 2 3" xfId="51722" xr:uid="{00000000-0005-0000-0000-00001AC40000}"/>
    <cellStyle name="Note 2 3 4 2 3 2_OATT calc" xfId="51723" xr:uid="{00000000-0005-0000-0000-00001BC40000}"/>
    <cellStyle name="Note 2 3 4 2 3 3" xfId="51724" xr:uid="{00000000-0005-0000-0000-00001CC40000}"/>
    <cellStyle name="Note 2 3 4 2 3 4" xfId="51725" xr:uid="{00000000-0005-0000-0000-00001DC40000}"/>
    <cellStyle name="Note 2 3 4 2 3 5" xfId="51726" xr:uid="{00000000-0005-0000-0000-00001EC40000}"/>
    <cellStyle name="Note 2 3 4 2 3_OATT calc" xfId="51727" xr:uid="{00000000-0005-0000-0000-00001FC40000}"/>
    <cellStyle name="Note 2 3 4 2 4" xfId="51728" xr:uid="{00000000-0005-0000-0000-000020C40000}"/>
    <cellStyle name="Note 2 3 4 2 4 2" xfId="51729" xr:uid="{00000000-0005-0000-0000-000021C40000}"/>
    <cellStyle name="Note 2 3 4 2 4 2 2" xfId="51730" xr:uid="{00000000-0005-0000-0000-000022C40000}"/>
    <cellStyle name="Note 2 3 4 2 4 2 3" xfId="51731" xr:uid="{00000000-0005-0000-0000-000023C40000}"/>
    <cellStyle name="Note 2 3 4 2 4 2_OATT calc" xfId="51732" xr:uid="{00000000-0005-0000-0000-000024C40000}"/>
    <cellStyle name="Note 2 3 4 2 4 3" xfId="51733" xr:uid="{00000000-0005-0000-0000-000025C40000}"/>
    <cellStyle name="Note 2 3 4 2 4 4" xfId="51734" xr:uid="{00000000-0005-0000-0000-000026C40000}"/>
    <cellStyle name="Note 2 3 4 2 4_OATT calc" xfId="51735" xr:uid="{00000000-0005-0000-0000-000027C40000}"/>
    <cellStyle name="Note 2 3 4 2 5" xfId="51736" xr:uid="{00000000-0005-0000-0000-000028C40000}"/>
    <cellStyle name="Note 2 3 4 2 5 2" xfId="51737" xr:uid="{00000000-0005-0000-0000-000029C40000}"/>
    <cellStyle name="Note 2 3 4 2 5 3" xfId="51738" xr:uid="{00000000-0005-0000-0000-00002AC40000}"/>
    <cellStyle name="Note 2 3 4 2 5_OATT calc" xfId="51739" xr:uid="{00000000-0005-0000-0000-00002BC40000}"/>
    <cellStyle name="Note 2 3 4 2 6" xfId="51740" xr:uid="{00000000-0005-0000-0000-00002CC40000}"/>
    <cellStyle name="Note 2 3 4 2 7" xfId="51741" xr:uid="{00000000-0005-0000-0000-00002DC40000}"/>
    <cellStyle name="Note 2 3 4 2 8" xfId="51742" xr:uid="{00000000-0005-0000-0000-00002EC40000}"/>
    <cellStyle name="Note 2 3 4 2 9" xfId="51743" xr:uid="{00000000-0005-0000-0000-00002FC40000}"/>
    <cellStyle name="Note 2 3 4 2_OATT calc" xfId="51744" xr:uid="{00000000-0005-0000-0000-000030C40000}"/>
    <cellStyle name="Note 2 3 4 3" xfId="4563" xr:uid="{00000000-0005-0000-0000-000031C40000}"/>
    <cellStyle name="Note 2 3 4 3 10" xfId="51745" xr:uid="{00000000-0005-0000-0000-000032C40000}"/>
    <cellStyle name="Note 2 3 4 3 11" xfId="51746" xr:uid="{00000000-0005-0000-0000-000033C40000}"/>
    <cellStyle name="Note 2 3 4 3 2" xfId="51747" xr:uid="{00000000-0005-0000-0000-000034C40000}"/>
    <cellStyle name="Note 2 3 4 3 2 2" xfId="51748" xr:uid="{00000000-0005-0000-0000-000035C40000}"/>
    <cellStyle name="Note 2 3 4 3 2 2 2" xfId="51749" xr:uid="{00000000-0005-0000-0000-000036C40000}"/>
    <cellStyle name="Note 2 3 4 3 2 2 3" xfId="51750" xr:uid="{00000000-0005-0000-0000-000037C40000}"/>
    <cellStyle name="Note 2 3 4 3 2 2_OATT calc" xfId="51751" xr:uid="{00000000-0005-0000-0000-000038C40000}"/>
    <cellStyle name="Note 2 3 4 3 2 3" xfId="51752" xr:uid="{00000000-0005-0000-0000-000039C40000}"/>
    <cellStyle name="Note 2 3 4 3 2 4" xfId="51753" xr:uid="{00000000-0005-0000-0000-00003AC40000}"/>
    <cellStyle name="Note 2 3 4 3 2 5" xfId="51754" xr:uid="{00000000-0005-0000-0000-00003BC40000}"/>
    <cellStyle name="Note 2 3 4 3 2_OATT calc" xfId="51755" xr:uid="{00000000-0005-0000-0000-00003CC40000}"/>
    <cellStyle name="Note 2 3 4 3 3" xfId="51756" xr:uid="{00000000-0005-0000-0000-00003DC40000}"/>
    <cellStyle name="Note 2 3 4 3 3 2" xfId="51757" xr:uid="{00000000-0005-0000-0000-00003EC40000}"/>
    <cellStyle name="Note 2 3 4 3 3 2 2" xfId="51758" xr:uid="{00000000-0005-0000-0000-00003FC40000}"/>
    <cellStyle name="Note 2 3 4 3 3 2 3" xfId="51759" xr:uid="{00000000-0005-0000-0000-000040C40000}"/>
    <cellStyle name="Note 2 3 4 3 3 2_OATT calc" xfId="51760" xr:uid="{00000000-0005-0000-0000-000041C40000}"/>
    <cellStyle name="Note 2 3 4 3 3 3" xfId="51761" xr:uid="{00000000-0005-0000-0000-000042C40000}"/>
    <cellStyle name="Note 2 3 4 3 3 4" xfId="51762" xr:uid="{00000000-0005-0000-0000-000043C40000}"/>
    <cellStyle name="Note 2 3 4 3 3_OATT calc" xfId="51763" xr:uid="{00000000-0005-0000-0000-000044C40000}"/>
    <cellStyle name="Note 2 3 4 3 4" xfId="51764" xr:uid="{00000000-0005-0000-0000-000045C40000}"/>
    <cellStyle name="Note 2 3 4 3 4 2" xfId="51765" xr:uid="{00000000-0005-0000-0000-000046C40000}"/>
    <cellStyle name="Note 2 3 4 3 4 3" xfId="51766" xr:uid="{00000000-0005-0000-0000-000047C40000}"/>
    <cellStyle name="Note 2 3 4 3 4_OATT calc" xfId="51767" xr:uid="{00000000-0005-0000-0000-000048C40000}"/>
    <cellStyle name="Note 2 3 4 3 5" xfId="51768" xr:uid="{00000000-0005-0000-0000-000049C40000}"/>
    <cellStyle name="Note 2 3 4 3 6" xfId="51769" xr:uid="{00000000-0005-0000-0000-00004AC40000}"/>
    <cellStyle name="Note 2 3 4 3 7" xfId="51770" xr:uid="{00000000-0005-0000-0000-00004BC40000}"/>
    <cellStyle name="Note 2 3 4 3 8" xfId="51771" xr:uid="{00000000-0005-0000-0000-00004CC40000}"/>
    <cellStyle name="Note 2 3 4 3 9" xfId="51772" xr:uid="{00000000-0005-0000-0000-00004DC40000}"/>
    <cellStyle name="Note 2 3 4 3_OATT calc" xfId="51773" xr:uid="{00000000-0005-0000-0000-00004EC40000}"/>
    <cellStyle name="Note 2 3 4 4" xfId="5463" xr:uid="{00000000-0005-0000-0000-00004FC40000}"/>
    <cellStyle name="Note 2 3 4 4 2" xfId="51774" xr:uid="{00000000-0005-0000-0000-000050C40000}"/>
    <cellStyle name="Note 2 3 4 4 2 2" xfId="51775" xr:uid="{00000000-0005-0000-0000-000051C40000}"/>
    <cellStyle name="Note 2 3 4 4 2 3" xfId="51776" xr:uid="{00000000-0005-0000-0000-000052C40000}"/>
    <cellStyle name="Note 2 3 4 4 2_OATT calc" xfId="51777" xr:uid="{00000000-0005-0000-0000-000053C40000}"/>
    <cellStyle name="Note 2 3 4 4 3" xfId="51778" xr:uid="{00000000-0005-0000-0000-000054C40000}"/>
    <cellStyle name="Note 2 3 4 4 4" xfId="51779" xr:uid="{00000000-0005-0000-0000-000055C40000}"/>
    <cellStyle name="Note 2 3 4 4 5" xfId="51780" xr:uid="{00000000-0005-0000-0000-000056C40000}"/>
    <cellStyle name="Note 2 3 4 4_OATT calc" xfId="51781" xr:uid="{00000000-0005-0000-0000-000057C40000}"/>
    <cellStyle name="Note 2 3 4 5" xfId="51782" xr:uid="{00000000-0005-0000-0000-000058C40000}"/>
    <cellStyle name="Note 2 3 4 5 2" xfId="51783" xr:uid="{00000000-0005-0000-0000-000059C40000}"/>
    <cellStyle name="Note 2 3 4 5 2 2" xfId="51784" xr:uid="{00000000-0005-0000-0000-00005AC40000}"/>
    <cellStyle name="Note 2 3 4 5 2 3" xfId="51785" xr:uid="{00000000-0005-0000-0000-00005BC40000}"/>
    <cellStyle name="Note 2 3 4 5 2_OATT calc" xfId="51786" xr:uid="{00000000-0005-0000-0000-00005CC40000}"/>
    <cellStyle name="Note 2 3 4 5 3" xfId="51787" xr:uid="{00000000-0005-0000-0000-00005DC40000}"/>
    <cellStyle name="Note 2 3 4 5 4" xfId="51788" xr:uid="{00000000-0005-0000-0000-00005EC40000}"/>
    <cellStyle name="Note 2 3 4 5_OATT calc" xfId="51789" xr:uid="{00000000-0005-0000-0000-00005FC40000}"/>
    <cellStyle name="Note 2 3 4 6" xfId="51790" xr:uid="{00000000-0005-0000-0000-000060C40000}"/>
    <cellStyle name="Note 2 3 4 6 2" xfId="51791" xr:uid="{00000000-0005-0000-0000-000061C40000}"/>
    <cellStyle name="Note 2 3 4 6 3" xfId="51792" xr:uid="{00000000-0005-0000-0000-000062C40000}"/>
    <cellStyle name="Note 2 3 4 6_OATT calc" xfId="51793" xr:uid="{00000000-0005-0000-0000-000063C40000}"/>
    <cellStyle name="Note 2 3 4 7" xfId="51794" xr:uid="{00000000-0005-0000-0000-000064C40000}"/>
    <cellStyle name="Note 2 3 4 8" xfId="51795" xr:uid="{00000000-0005-0000-0000-000065C40000}"/>
    <cellStyle name="Note 2 3 4 9" xfId="51796" xr:uid="{00000000-0005-0000-0000-000066C40000}"/>
    <cellStyle name="Note 2 3 4_OATT calc" xfId="51797" xr:uid="{00000000-0005-0000-0000-000067C40000}"/>
    <cellStyle name="Note 2 3 5" xfId="3610" xr:uid="{00000000-0005-0000-0000-000068C40000}"/>
    <cellStyle name="Note 2 3 5 10" xfId="51798" xr:uid="{00000000-0005-0000-0000-000069C40000}"/>
    <cellStyle name="Note 2 3 5 11" xfId="51799" xr:uid="{00000000-0005-0000-0000-00006AC40000}"/>
    <cellStyle name="Note 2 3 5 2" xfId="4711" xr:uid="{00000000-0005-0000-0000-00006BC40000}"/>
    <cellStyle name="Note 2 3 5 2 10" xfId="51800" xr:uid="{00000000-0005-0000-0000-00006CC40000}"/>
    <cellStyle name="Note 2 3 5 2 11" xfId="51801" xr:uid="{00000000-0005-0000-0000-00006DC40000}"/>
    <cellStyle name="Note 2 3 5 2 2" xfId="51802" xr:uid="{00000000-0005-0000-0000-00006EC40000}"/>
    <cellStyle name="Note 2 3 5 2 2 2" xfId="51803" xr:uid="{00000000-0005-0000-0000-00006FC40000}"/>
    <cellStyle name="Note 2 3 5 2 2 2 2" xfId="51804" xr:uid="{00000000-0005-0000-0000-000070C40000}"/>
    <cellStyle name="Note 2 3 5 2 2 2 3" xfId="51805" xr:uid="{00000000-0005-0000-0000-000071C40000}"/>
    <cellStyle name="Note 2 3 5 2 2 2_OATT calc" xfId="51806" xr:uid="{00000000-0005-0000-0000-000072C40000}"/>
    <cellStyle name="Note 2 3 5 2 2 3" xfId="51807" xr:uid="{00000000-0005-0000-0000-000073C40000}"/>
    <cellStyle name="Note 2 3 5 2 2 4" xfId="51808" xr:uid="{00000000-0005-0000-0000-000074C40000}"/>
    <cellStyle name="Note 2 3 5 2 2 5" xfId="51809" xr:uid="{00000000-0005-0000-0000-000075C40000}"/>
    <cellStyle name="Note 2 3 5 2 2_OATT calc" xfId="51810" xr:uid="{00000000-0005-0000-0000-000076C40000}"/>
    <cellStyle name="Note 2 3 5 2 3" xfId="51811" xr:uid="{00000000-0005-0000-0000-000077C40000}"/>
    <cellStyle name="Note 2 3 5 2 3 2" xfId="51812" xr:uid="{00000000-0005-0000-0000-000078C40000}"/>
    <cellStyle name="Note 2 3 5 2 3 2 2" xfId="51813" xr:uid="{00000000-0005-0000-0000-000079C40000}"/>
    <cellStyle name="Note 2 3 5 2 3 2 3" xfId="51814" xr:uid="{00000000-0005-0000-0000-00007AC40000}"/>
    <cellStyle name="Note 2 3 5 2 3 2_OATT calc" xfId="51815" xr:uid="{00000000-0005-0000-0000-00007BC40000}"/>
    <cellStyle name="Note 2 3 5 2 3 3" xfId="51816" xr:uid="{00000000-0005-0000-0000-00007CC40000}"/>
    <cellStyle name="Note 2 3 5 2 3 4" xfId="51817" xr:uid="{00000000-0005-0000-0000-00007DC40000}"/>
    <cellStyle name="Note 2 3 5 2 3_OATT calc" xfId="51818" xr:uid="{00000000-0005-0000-0000-00007EC40000}"/>
    <cellStyle name="Note 2 3 5 2 4" xfId="51819" xr:uid="{00000000-0005-0000-0000-00007FC40000}"/>
    <cellStyle name="Note 2 3 5 2 4 2" xfId="51820" xr:uid="{00000000-0005-0000-0000-000080C40000}"/>
    <cellStyle name="Note 2 3 5 2 4 3" xfId="51821" xr:uid="{00000000-0005-0000-0000-000081C40000}"/>
    <cellStyle name="Note 2 3 5 2 4_OATT calc" xfId="51822" xr:uid="{00000000-0005-0000-0000-000082C40000}"/>
    <cellStyle name="Note 2 3 5 2 5" xfId="51823" xr:uid="{00000000-0005-0000-0000-000083C40000}"/>
    <cellStyle name="Note 2 3 5 2 6" xfId="51824" xr:uid="{00000000-0005-0000-0000-000084C40000}"/>
    <cellStyle name="Note 2 3 5 2 7" xfId="51825" xr:uid="{00000000-0005-0000-0000-000085C40000}"/>
    <cellStyle name="Note 2 3 5 2 8" xfId="51826" xr:uid="{00000000-0005-0000-0000-000086C40000}"/>
    <cellStyle name="Note 2 3 5 2 9" xfId="51827" xr:uid="{00000000-0005-0000-0000-000087C40000}"/>
    <cellStyle name="Note 2 3 5 2_OATT calc" xfId="51828" xr:uid="{00000000-0005-0000-0000-000088C40000}"/>
    <cellStyle name="Note 2 3 5 3" xfId="5673" xr:uid="{00000000-0005-0000-0000-000089C40000}"/>
    <cellStyle name="Note 2 3 5 3 2" xfId="51829" xr:uid="{00000000-0005-0000-0000-00008AC40000}"/>
    <cellStyle name="Note 2 3 5 3 2 2" xfId="51830" xr:uid="{00000000-0005-0000-0000-00008BC40000}"/>
    <cellStyle name="Note 2 3 5 3 2 3" xfId="51831" xr:uid="{00000000-0005-0000-0000-00008CC40000}"/>
    <cellStyle name="Note 2 3 5 3 2_OATT calc" xfId="51832" xr:uid="{00000000-0005-0000-0000-00008DC40000}"/>
    <cellStyle name="Note 2 3 5 3 3" xfId="51833" xr:uid="{00000000-0005-0000-0000-00008EC40000}"/>
    <cellStyle name="Note 2 3 5 3 4" xfId="51834" xr:uid="{00000000-0005-0000-0000-00008FC40000}"/>
    <cellStyle name="Note 2 3 5 3 5" xfId="51835" xr:uid="{00000000-0005-0000-0000-000090C40000}"/>
    <cellStyle name="Note 2 3 5 3_OATT calc" xfId="51836" xr:uid="{00000000-0005-0000-0000-000091C40000}"/>
    <cellStyle name="Note 2 3 5 4" xfId="51837" xr:uid="{00000000-0005-0000-0000-000092C40000}"/>
    <cellStyle name="Note 2 3 5 4 2" xfId="51838" xr:uid="{00000000-0005-0000-0000-000093C40000}"/>
    <cellStyle name="Note 2 3 5 4 2 2" xfId="51839" xr:uid="{00000000-0005-0000-0000-000094C40000}"/>
    <cellStyle name="Note 2 3 5 4 2 3" xfId="51840" xr:uid="{00000000-0005-0000-0000-000095C40000}"/>
    <cellStyle name="Note 2 3 5 4 2_OATT calc" xfId="51841" xr:uid="{00000000-0005-0000-0000-000096C40000}"/>
    <cellStyle name="Note 2 3 5 4 3" xfId="51842" xr:uid="{00000000-0005-0000-0000-000097C40000}"/>
    <cellStyle name="Note 2 3 5 4 4" xfId="51843" xr:uid="{00000000-0005-0000-0000-000098C40000}"/>
    <cellStyle name="Note 2 3 5 4_OATT calc" xfId="51844" xr:uid="{00000000-0005-0000-0000-000099C40000}"/>
    <cellStyle name="Note 2 3 5 5" xfId="51845" xr:uid="{00000000-0005-0000-0000-00009AC40000}"/>
    <cellStyle name="Note 2 3 5 5 2" xfId="51846" xr:uid="{00000000-0005-0000-0000-00009BC40000}"/>
    <cellStyle name="Note 2 3 5 5 3" xfId="51847" xr:uid="{00000000-0005-0000-0000-00009CC40000}"/>
    <cellStyle name="Note 2 3 5 5_OATT calc" xfId="51848" xr:uid="{00000000-0005-0000-0000-00009DC40000}"/>
    <cellStyle name="Note 2 3 5 6" xfId="51849" xr:uid="{00000000-0005-0000-0000-00009EC40000}"/>
    <cellStyle name="Note 2 3 5 7" xfId="51850" xr:uid="{00000000-0005-0000-0000-00009FC40000}"/>
    <cellStyle name="Note 2 3 5 8" xfId="51851" xr:uid="{00000000-0005-0000-0000-0000A0C40000}"/>
    <cellStyle name="Note 2 3 5 9" xfId="51852" xr:uid="{00000000-0005-0000-0000-0000A1C40000}"/>
    <cellStyle name="Note 2 3 5_OATT calc" xfId="51853" xr:uid="{00000000-0005-0000-0000-0000A2C40000}"/>
    <cellStyle name="Note 2 3 6" xfId="4293" xr:uid="{00000000-0005-0000-0000-0000A3C40000}"/>
    <cellStyle name="Note 2 3 6 10" xfId="51854" xr:uid="{00000000-0005-0000-0000-0000A4C40000}"/>
    <cellStyle name="Note 2 3 6 11" xfId="51855" xr:uid="{00000000-0005-0000-0000-0000A5C40000}"/>
    <cellStyle name="Note 2 3 6 2" xfId="51856" xr:uid="{00000000-0005-0000-0000-0000A6C40000}"/>
    <cellStyle name="Note 2 3 6 2 2" xfId="51857" xr:uid="{00000000-0005-0000-0000-0000A7C40000}"/>
    <cellStyle name="Note 2 3 6 2 2 2" xfId="51858" xr:uid="{00000000-0005-0000-0000-0000A8C40000}"/>
    <cellStyle name="Note 2 3 6 2 2 3" xfId="51859" xr:uid="{00000000-0005-0000-0000-0000A9C40000}"/>
    <cellStyle name="Note 2 3 6 2 2_OATT calc" xfId="51860" xr:uid="{00000000-0005-0000-0000-0000AAC40000}"/>
    <cellStyle name="Note 2 3 6 2 3" xfId="51861" xr:uid="{00000000-0005-0000-0000-0000ABC40000}"/>
    <cellStyle name="Note 2 3 6 2 4" xfId="51862" xr:uid="{00000000-0005-0000-0000-0000ACC40000}"/>
    <cellStyle name="Note 2 3 6 2 5" xfId="51863" xr:uid="{00000000-0005-0000-0000-0000ADC40000}"/>
    <cellStyle name="Note 2 3 6 2_OATT calc" xfId="51864" xr:uid="{00000000-0005-0000-0000-0000AEC40000}"/>
    <cellStyle name="Note 2 3 6 3" xfId="51865" xr:uid="{00000000-0005-0000-0000-0000AFC40000}"/>
    <cellStyle name="Note 2 3 6 3 2" xfId="51866" xr:uid="{00000000-0005-0000-0000-0000B0C40000}"/>
    <cellStyle name="Note 2 3 6 3 2 2" xfId="51867" xr:uid="{00000000-0005-0000-0000-0000B1C40000}"/>
    <cellStyle name="Note 2 3 6 3 2 3" xfId="51868" xr:uid="{00000000-0005-0000-0000-0000B2C40000}"/>
    <cellStyle name="Note 2 3 6 3 2_OATT calc" xfId="51869" xr:uid="{00000000-0005-0000-0000-0000B3C40000}"/>
    <cellStyle name="Note 2 3 6 3 3" xfId="51870" xr:uid="{00000000-0005-0000-0000-0000B4C40000}"/>
    <cellStyle name="Note 2 3 6 3 4" xfId="51871" xr:uid="{00000000-0005-0000-0000-0000B5C40000}"/>
    <cellStyle name="Note 2 3 6 3_OATT calc" xfId="51872" xr:uid="{00000000-0005-0000-0000-0000B6C40000}"/>
    <cellStyle name="Note 2 3 6 4" xfId="51873" xr:uid="{00000000-0005-0000-0000-0000B7C40000}"/>
    <cellStyle name="Note 2 3 6 4 2" xfId="51874" xr:uid="{00000000-0005-0000-0000-0000B8C40000}"/>
    <cellStyle name="Note 2 3 6 4 3" xfId="51875" xr:uid="{00000000-0005-0000-0000-0000B9C40000}"/>
    <cellStyle name="Note 2 3 6 4_OATT calc" xfId="51876" xr:uid="{00000000-0005-0000-0000-0000BAC40000}"/>
    <cellStyle name="Note 2 3 6 5" xfId="51877" xr:uid="{00000000-0005-0000-0000-0000BBC40000}"/>
    <cellStyle name="Note 2 3 6 6" xfId="51878" xr:uid="{00000000-0005-0000-0000-0000BCC40000}"/>
    <cellStyle name="Note 2 3 6 7" xfId="51879" xr:uid="{00000000-0005-0000-0000-0000BDC40000}"/>
    <cellStyle name="Note 2 3 6 8" xfId="51880" xr:uid="{00000000-0005-0000-0000-0000BEC40000}"/>
    <cellStyle name="Note 2 3 6 9" xfId="51881" xr:uid="{00000000-0005-0000-0000-0000BFC40000}"/>
    <cellStyle name="Note 2 3 6_OATT calc" xfId="51882" xr:uid="{00000000-0005-0000-0000-0000C0C40000}"/>
    <cellStyle name="Note 2 3 7" xfId="5193" xr:uid="{00000000-0005-0000-0000-0000C1C40000}"/>
    <cellStyle name="Note 2 3 7 2" xfId="51883" xr:uid="{00000000-0005-0000-0000-0000C2C40000}"/>
    <cellStyle name="Note 2 3 7 2 2" xfId="51884" xr:uid="{00000000-0005-0000-0000-0000C3C40000}"/>
    <cellStyle name="Note 2 3 7 2 3" xfId="51885" xr:uid="{00000000-0005-0000-0000-0000C4C40000}"/>
    <cellStyle name="Note 2 3 7 2_OATT calc" xfId="51886" xr:uid="{00000000-0005-0000-0000-0000C5C40000}"/>
    <cellStyle name="Note 2 3 7 3" xfId="51887" xr:uid="{00000000-0005-0000-0000-0000C6C40000}"/>
    <cellStyle name="Note 2 3 7 4" xfId="51888" xr:uid="{00000000-0005-0000-0000-0000C7C40000}"/>
    <cellStyle name="Note 2 3 7 5" xfId="51889" xr:uid="{00000000-0005-0000-0000-0000C8C40000}"/>
    <cellStyle name="Note 2 3 7_OATT calc" xfId="51890" xr:uid="{00000000-0005-0000-0000-0000C9C40000}"/>
    <cellStyle name="Note 2 3 8" xfId="3025" xr:uid="{00000000-0005-0000-0000-0000CAC40000}"/>
    <cellStyle name="Note 2 3 8 2" xfId="51891" xr:uid="{00000000-0005-0000-0000-0000CBC40000}"/>
    <cellStyle name="Note 2 3 8 2 2" xfId="51892" xr:uid="{00000000-0005-0000-0000-0000CCC40000}"/>
    <cellStyle name="Note 2 3 8 2 3" xfId="51893" xr:uid="{00000000-0005-0000-0000-0000CDC40000}"/>
    <cellStyle name="Note 2 3 8 2_OATT calc" xfId="51894" xr:uid="{00000000-0005-0000-0000-0000CEC40000}"/>
    <cellStyle name="Note 2 3 8 3" xfId="51895" xr:uid="{00000000-0005-0000-0000-0000CFC40000}"/>
    <cellStyle name="Note 2 3 8 4" xfId="51896" xr:uid="{00000000-0005-0000-0000-0000D0C40000}"/>
    <cellStyle name="Note 2 3 8_OATT calc" xfId="51897" xr:uid="{00000000-0005-0000-0000-0000D1C40000}"/>
    <cellStyle name="Note 2 3 9" xfId="51898" xr:uid="{00000000-0005-0000-0000-0000D2C40000}"/>
    <cellStyle name="Note 2 3 9 2" xfId="51899" xr:uid="{00000000-0005-0000-0000-0000D3C40000}"/>
    <cellStyle name="Note 2 3 9 2 2" xfId="51900" xr:uid="{00000000-0005-0000-0000-0000D4C40000}"/>
    <cellStyle name="Note 2 3 9 2 3" xfId="51901" xr:uid="{00000000-0005-0000-0000-0000D5C40000}"/>
    <cellStyle name="Note 2 3 9 2_OATT calc" xfId="51902" xr:uid="{00000000-0005-0000-0000-0000D6C40000}"/>
    <cellStyle name="Note 2 3 9 3" xfId="51903" xr:uid="{00000000-0005-0000-0000-0000D7C40000}"/>
    <cellStyle name="Note 2 3 9 4" xfId="51904" xr:uid="{00000000-0005-0000-0000-0000D8C40000}"/>
    <cellStyle name="Note 2 3 9_OATT calc" xfId="51905" xr:uid="{00000000-0005-0000-0000-0000D9C40000}"/>
    <cellStyle name="Note 2 3_OATT calc" xfId="51906" xr:uid="{00000000-0005-0000-0000-0000DAC40000}"/>
    <cellStyle name="Note 2 4" xfId="1689" xr:uid="{00000000-0005-0000-0000-0000DBC40000}"/>
    <cellStyle name="Note 2 4 10" xfId="51907" xr:uid="{00000000-0005-0000-0000-0000DCC40000}"/>
    <cellStyle name="Note 2 4 10 2" xfId="51908" xr:uid="{00000000-0005-0000-0000-0000DDC40000}"/>
    <cellStyle name="Note 2 4 10 3" xfId="51909" xr:uid="{00000000-0005-0000-0000-0000DEC40000}"/>
    <cellStyle name="Note 2 4 10_OATT calc" xfId="51910" xr:uid="{00000000-0005-0000-0000-0000DFC40000}"/>
    <cellStyle name="Note 2 4 11" xfId="51911" xr:uid="{00000000-0005-0000-0000-0000E0C40000}"/>
    <cellStyle name="Note 2 4 12" xfId="51912" xr:uid="{00000000-0005-0000-0000-0000E1C40000}"/>
    <cellStyle name="Note 2 4 13" xfId="51913" xr:uid="{00000000-0005-0000-0000-0000E2C40000}"/>
    <cellStyle name="Note 2 4 14" xfId="51914" xr:uid="{00000000-0005-0000-0000-0000E3C40000}"/>
    <cellStyle name="Note 2 4 15" xfId="51915" xr:uid="{00000000-0005-0000-0000-0000E4C40000}"/>
    <cellStyle name="Note 2 4 16" xfId="51916" xr:uid="{00000000-0005-0000-0000-0000E5C40000}"/>
    <cellStyle name="Note 2 4 17" xfId="51917" xr:uid="{00000000-0005-0000-0000-0000E6C40000}"/>
    <cellStyle name="Note 2 4 2" xfId="3093" xr:uid="{00000000-0005-0000-0000-0000E7C40000}"/>
    <cellStyle name="Note 2 4 2 10" xfId="51918" xr:uid="{00000000-0005-0000-0000-0000E8C40000}"/>
    <cellStyle name="Note 2 4 2 11" xfId="51919" xr:uid="{00000000-0005-0000-0000-0000E9C40000}"/>
    <cellStyle name="Note 2 4 2 12" xfId="51920" xr:uid="{00000000-0005-0000-0000-0000EAC40000}"/>
    <cellStyle name="Note 2 4 2 13" xfId="51921" xr:uid="{00000000-0005-0000-0000-0000EBC40000}"/>
    <cellStyle name="Note 2 4 2 14" xfId="51922" xr:uid="{00000000-0005-0000-0000-0000ECC40000}"/>
    <cellStyle name="Note 2 4 2 2" xfId="3233" xr:uid="{00000000-0005-0000-0000-0000EDC40000}"/>
    <cellStyle name="Note 2 4 2 2 10" xfId="51923" xr:uid="{00000000-0005-0000-0000-0000EEC40000}"/>
    <cellStyle name="Note 2 4 2 2 11" xfId="51924" xr:uid="{00000000-0005-0000-0000-0000EFC40000}"/>
    <cellStyle name="Note 2 4 2 2 12" xfId="51925" xr:uid="{00000000-0005-0000-0000-0000F0C40000}"/>
    <cellStyle name="Note 2 4 2 2 2" xfId="3820" xr:uid="{00000000-0005-0000-0000-0000F1C40000}"/>
    <cellStyle name="Note 2 4 2 2 2 10" xfId="51926" xr:uid="{00000000-0005-0000-0000-0000F2C40000}"/>
    <cellStyle name="Note 2 4 2 2 2 11" xfId="51927" xr:uid="{00000000-0005-0000-0000-0000F3C40000}"/>
    <cellStyle name="Note 2 4 2 2 2 2" xfId="4922" xr:uid="{00000000-0005-0000-0000-0000F4C40000}"/>
    <cellStyle name="Note 2 4 2 2 2 2 10" xfId="51928" xr:uid="{00000000-0005-0000-0000-0000F5C40000}"/>
    <cellStyle name="Note 2 4 2 2 2 2 11" xfId="51929" xr:uid="{00000000-0005-0000-0000-0000F6C40000}"/>
    <cellStyle name="Note 2 4 2 2 2 2 2" xfId="51930" xr:uid="{00000000-0005-0000-0000-0000F7C40000}"/>
    <cellStyle name="Note 2 4 2 2 2 2 2 2" xfId="51931" xr:uid="{00000000-0005-0000-0000-0000F8C40000}"/>
    <cellStyle name="Note 2 4 2 2 2 2 2 2 2" xfId="51932" xr:uid="{00000000-0005-0000-0000-0000F9C40000}"/>
    <cellStyle name="Note 2 4 2 2 2 2 2 2 3" xfId="51933" xr:uid="{00000000-0005-0000-0000-0000FAC40000}"/>
    <cellStyle name="Note 2 4 2 2 2 2 2 2_OATT calc" xfId="51934" xr:uid="{00000000-0005-0000-0000-0000FBC40000}"/>
    <cellStyle name="Note 2 4 2 2 2 2 2 3" xfId="51935" xr:uid="{00000000-0005-0000-0000-0000FCC40000}"/>
    <cellStyle name="Note 2 4 2 2 2 2 2 4" xfId="51936" xr:uid="{00000000-0005-0000-0000-0000FDC40000}"/>
    <cellStyle name="Note 2 4 2 2 2 2 2 5" xfId="51937" xr:uid="{00000000-0005-0000-0000-0000FEC40000}"/>
    <cellStyle name="Note 2 4 2 2 2 2 2_OATT calc" xfId="51938" xr:uid="{00000000-0005-0000-0000-0000FFC40000}"/>
    <cellStyle name="Note 2 4 2 2 2 2 3" xfId="51939" xr:uid="{00000000-0005-0000-0000-000000C50000}"/>
    <cellStyle name="Note 2 4 2 2 2 2 3 2" xfId="51940" xr:uid="{00000000-0005-0000-0000-000001C50000}"/>
    <cellStyle name="Note 2 4 2 2 2 2 3 2 2" xfId="51941" xr:uid="{00000000-0005-0000-0000-000002C50000}"/>
    <cellStyle name="Note 2 4 2 2 2 2 3 2 3" xfId="51942" xr:uid="{00000000-0005-0000-0000-000003C50000}"/>
    <cellStyle name="Note 2 4 2 2 2 2 3 2_OATT calc" xfId="51943" xr:uid="{00000000-0005-0000-0000-000004C50000}"/>
    <cellStyle name="Note 2 4 2 2 2 2 3 3" xfId="51944" xr:uid="{00000000-0005-0000-0000-000005C50000}"/>
    <cellStyle name="Note 2 4 2 2 2 2 3 4" xfId="51945" xr:uid="{00000000-0005-0000-0000-000006C50000}"/>
    <cellStyle name="Note 2 4 2 2 2 2 3_OATT calc" xfId="51946" xr:uid="{00000000-0005-0000-0000-000007C50000}"/>
    <cellStyle name="Note 2 4 2 2 2 2 4" xfId="51947" xr:uid="{00000000-0005-0000-0000-000008C50000}"/>
    <cellStyle name="Note 2 4 2 2 2 2 4 2" xfId="51948" xr:uid="{00000000-0005-0000-0000-000009C50000}"/>
    <cellStyle name="Note 2 4 2 2 2 2 4 3" xfId="51949" xr:uid="{00000000-0005-0000-0000-00000AC50000}"/>
    <cellStyle name="Note 2 4 2 2 2 2 4_OATT calc" xfId="51950" xr:uid="{00000000-0005-0000-0000-00000BC50000}"/>
    <cellStyle name="Note 2 4 2 2 2 2 5" xfId="51951" xr:uid="{00000000-0005-0000-0000-00000CC50000}"/>
    <cellStyle name="Note 2 4 2 2 2 2 6" xfId="51952" xr:uid="{00000000-0005-0000-0000-00000DC50000}"/>
    <cellStyle name="Note 2 4 2 2 2 2 7" xfId="51953" xr:uid="{00000000-0005-0000-0000-00000EC50000}"/>
    <cellStyle name="Note 2 4 2 2 2 2 8" xfId="51954" xr:uid="{00000000-0005-0000-0000-00000FC50000}"/>
    <cellStyle name="Note 2 4 2 2 2 2 9" xfId="51955" xr:uid="{00000000-0005-0000-0000-000010C50000}"/>
    <cellStyle name="Note 2 4 2 2 2 2_OATT calc" xfId="51956" xr:uid="{00000000-0005-0000-0000-000011C50000}"/>
    <cellStyle name="Note 2 4 2 2 2 3" xfId="5878" xr:uid="{00000000-0005-0000-0000-000012C50000}"/>
    <cellStyle name="Note 2 4 2 2 2 3 2" xfId="51957" xr:uid="{00000000-0005-0000-0000-000013C50000}"/>
    <cellStyle name="Note 2 4 2 2 2 3 2 2" xfId="51958" xr:uid="{00000000-0005-0000-0000-000014C50000}"/>
    <cellStyle name="Note 2 4 2 2 2 3 2 3" xfId="51959" xr:uid="{00000000-0005-0000-0000-000015C50000}"/>
    <cellStyle name="Note 2 4 2 2 2 3 2_OATT calc" xfId="51960" xr:uid="{00000000-0005-0000-0000-000016C50000}"/>
    <cellStyle name="Note 2 4 2 2 2 3 3" xfId="51961" xr:uid="{00000000-0005-0000-0000-000017C50000}"/>
    <cellStyle name="Note 2 4 2 2 2 3 4" xfId="51962" xr:uid="{00000000-0005-0000-0000-000018C50000}"/>
    <cellStyle name="Note 2 4 2 2 2 3 5" xfId="51963" xr:uid="{00000000-0005-0000-0000-000019C50000}"/>
    <cellStyle name="Note 2 4 2 2 2 3_OATT calc" xfId="51964" xr:uid="{00000000-0005-0000-0000-00001AC50000}"/>
    <cellStyle name="Note 2 4 2 2 2 4" xfId="51965" xr:uid="{00000000-0005-0000-0000-00001BC50000}"/>
    <cellStyle name="Note 2 4 2 2 2 4 2" xfId="51966" xr:uid="{00000000-0005-0000-0000-00001CC50000}"/>
    <cellStyle name="Note 2 4 2 2 2 4 2 2" xfId="51967" xr:uid="{00000000-0005-0000-0000-00001DC50000}"/>
    <cellStyle name="Note 2 4 2 2 2 4 2 3" xfId="51968" xr:uid="{00000000-0005-0000-0000-00001EC50000}"/>
    <cellStyle name="Note 2 4 2 2 2 4 2_OATT calc" xfId="51969" xr:uid="{00000000-0005-0000-0000-00001FC50000}"/>
    <cellStyle name="Note 2 4 2 2 2 4 3" xfId="51970" xr:uid="{00000000-0005-0000-0000-000020C50000}"/>
    <cellStyle name="Note 2 4 2 2 2 4 4" xfId="51971" xr:uid="{00000000-0005-0000-0000-000021C50000}"/>
    <cellStyle name="Note 2 4 2 2 2 4_OATT calc" xfId="51972" xr:uid="{00000000-0005-0000-0000-000022C50000}"/>
    <cellStyle name="Note 2 4 2 2 2 5" xfId="51973" xr:uid="{00000000-0005-0000-0000-000023C50000}"/>
    <cellStyle name="Note 2 4 2 2 2 5 2" xfId="51974" xr:uid="{00000000-0005-0000-0000-000024C50000}"/>
    <cellStyle name="Note 2 4 2 2 2 5 3" xfId="51975" xr:uid="{00000000-0005-0000-0000-000025C50000}"/>
    <cellStyle name="Note 2 4 2 2 2 5_OATT calc" xfId="51976" xr:uid="{00000000-0005-0000-0000-000026C50000}"/>
    <cellStyle name="Note 2 4 2 2 2 6" xfId="51977" xr:uid="{00000000-0005-0000-0000-000027C50000}"/>
    <cellStyle name="Note 2 4 2 2 2 7" xfId="51978" xr:uid="{00000000-0005-0000-0000-000028C50000}"/>
    <cellStyle name="Note 2 4 2 2 2 8" xfId="51979" xr:uid="{00000000-0005-0000-0000-000029C50000}"/>
    <cellStyle name="Note 2 4 2 2 2 9" xfId="51980" xr:uid="{00000000-0005-0000-0000-00002AC50000}"/>
    <cellStyle name="Note 2 4 2 2 2_OATT calc" xfId="51981" xr:uid="{00000000-0005-0000-0000-00002BC50000}"/>
    <cellStyle name="Note 2 4 2 2 3" xfId="4504" xr:uid="{00000000-0005-0000-0000-00002CC50000}"/>
    <cellStyle name="Note 2 4 2 2 3 10" xfId="51982" xr:uid="{00000000-0005-0000-0000-00002DC50000}"/>
    <cellStyle name="Note 2 4 2 2 3 11" xfId="51983" xr:uid="{00000000-0005-0000-0000-00002EC50000}"/>
    <cellStyle name="Note 2 4 2 2 3 2" xfId="51984" xr:uid="{00000000-0005-0000-0000-00002FC50000}"/>
    <cellStyle name="Note 2 4 2 2 3 2 2" xfId="51985" xr:uid="{00000000-0005-0000-0000-000030C50000}"/>
    <cellStyle name="Note 2 4 2 2 3 2 2 2" xfId="51986" xr:uid="{00000000-0005-0000-0000-000031C50000}"/>
    <cellStyle name="Note 2 4 2 2 3 2 2 3" xfId="51987" xr:uid="{00000000-0005-0000-0000-000032C50000}"/>
    <cellStyle name="Note 2 4 2 2 3 2 2_OATT calc" xfId="51988" xr:uid="{00000000-0005-0000-0000-000033C50000}"/>
    <cellStyle name="Note 2 4 2 2 3 2 3" xfId="51989" xr:uid="{00000000-0005-0000-0000-000034C50000}"/>
    <cellStyle name="Note 2 4 2 2 3 2 4" xfId="51990" xr:uid="{00000000-0005-0000-0000-000035C50000}"/>
    <cellStyle name="Note 2 4 2 2 3 2 5" xfId="51991" xr:uid="{00000000-0005-0000-0000-000036C50000}"/>
    <cellStyle name="Note 2 4 2 2 3 2_OATT calc" xfId="51992" xr:uid="{00000000-0005-0000-0000-000037C50000}"/>
    <cellStyle name="Note 2 4 2 2 3 3" xfId="51993" xr:uid="{00000000-0005-0000-0000-000038C50000}"/>
    <cellStyle name="Note 2 4 2 2 3 3 2" xfId="51994" xr:uid="{00000000-0005-0000-0000-000039C50000}"/>
    <cellStyle name="Note 2 4 2 2 3 3 2 2" xfId="51995" xr:uid="{00000000-0005-0000-0000-00003AC50000}"/>
    <cellStyle name="Note 2 4 2 2 3 3 2 3" xfId="51996" xr:uid="{00000000-0005-0000-0000-00003BC50000}"/>
    <cellStyle name="Note 2 4 2 2 3 3 2_OATT calc" xfId="51997" xr:uid="{00000000-0005-0000-0000-00003CC50000}"/>
    <cellStyle name="Note 2 4 2 2 3 3 3" xfId="51998" xr:uid="{00000000-0005-0000-0000-00003DC50000}"/>
    <cellStyle name="Note 2 4 2 2 3 3 4" xfId="51999" xr:uid="{00000000-0005-0000-0000-00003EC50000}"/>
    <cellStyle name="Note 2 4 2 2 3 3_OATT calc" xfId="52000" xr:uid="{00000000-0005-0000-0000-00003FC50000}"/>
    <cellStyle name="Note 2 4 2 2 3 4" xfId="52001" xr:uid="{00000000-0005-0000-0000-000040C50000}"/>
    <cellStyle name="Note 2 4 2 2 3 4 2" xfId="52002" xr:uid="{00000000-0005-0000-0000-000041C50000}"/>
    <cellStyle name="Note 2 4 2 2 3 4 3" xfId="52003" xr:uid="{00000000-0005-0000-0000-000042C50000}"/>
    <cellStyle name="Note 2 4 2 2 3 4_OATT calc" xfId="52004" xr:uid="{00000000-0005-0000-0000-000043C50000}"/>
    <cellStyle name="Note 2 4 2 2 3 5" xfId="52005" xr:uid="{00000000-0005-0000-0000-000044C50000}"/>
    <cellStyle name="Note 2 4 2 2 3 6" xfId="52006" xr:uid="{00000000-0005-0000-0000-000045C50000}"/>
    <cellStyle name="Note 2 4 2 2 3 7" xfId="52007" xr:uid="{00000000-0005-0000-0000-000046C50000}"/>
    <cellStyle name="Note 2 4 2 2 3 8" xfId="52008" xr:uid="{00000000-0005-0000-0000-000047C50000}"/>
    <cellStyle name="Note 2 4 2 2 3 9" xfId="52009" xr:uid="{00000000-0005-0000-0000-000048C50000}"/>
    <cellStyle name="Note 2 4 2 2 3_OATT calc" xfId="52010" xr:uid="{00000000-0005-0000-0000-000049C50000}"/>
    <cellStyle name="Note 2 4 2 2 4" xfId="5404" xr:uid="{00000000-0005-0000-0000-00004AC50000}"/>
    <cellStyle name="Note 2 4 2 2 4 2" xfId="52011" xr:uid="{00000000-0005-0000-0000-00004BC50000}"/>
    <cellStyle name="Note 2 4 2 2 4 2 2" xfId="52012" xr:uid="{00000000-0005-0000-0000-00004CC50000}"/>
    <cellStyle name="Note 2 4 2 2 4 2 3" xfId="52013" xr:uid="{00000000-0005-0000-0000-00004DC50000}"/>
    <cellStyle name="Note 2 4 2 2 4 2_OATT calc" xfId="52014" xr:uid="{00000000-0005-0000-0000-00004EC50000}"/>
    <cellStyle name="Note 2 4 2 2 4 3" xfId="52015" xr:uid="{00000000-0005-0000-0000-00004FC50000}"/>
    <cellStyle name="Note 2 4 2 2 4 4" xfId="52016" xr:uid="{00000000-0005-0000-0000-000050C50000}"/>
    <cellStyle name="Note 2 4 2 2 4 5" xfId="52017" xr:uid="{00000000-0005-0000-0000-000051C50000}"/>
    <cellStyle name="Note 2 4 2 2 4_OATT calc" xfId="52018" xr:uid="{00000000-0005-0000-0000-000052C50000}"/>
    <cellStyle name="Note 2 4 2 2 5" xfId="52019" xr:uid="{00000000-0005-0000-0000-000053C50000}"/>
    <cellStyle name="Note 2 4 2 2 5 2" xfId="52020" xr:uid="{00000000-0005-0000-0000-000054C50000}"/>
    <cellStyle name="Note 2 4 2 2 5 2 2" xfId="52021" xr:uid="{00000000-0005-0000-0000-000055C50000}"/>
    <cellStyle name="Note 2 4 2 2 5 2 3" xfId="52022" xr:uid="{00000000-0005-0000-0000-000056C50000}"/>
    <cellStyle name="Note 2 4 2 2 5 2_OATT calc" xfId="52023" xr:uid="{00000000-0005-0000-0000-000057C50000}"/>
    <cellStyle name="Note 2 4 2 2 5 3" xfId="52024" xr:uid="{00000000-0005-0000-0000-000058C50000}"/>
    <cellStyle name="Note 2 4 2 2 5 4" xfId="52025" xr:uid="{00000000-0005-0000-0000-000059C50000}"/>
    <cellStyle name="Note 2 4 2 2 5_OATT calc" xfId="52026" xr:uid="{00000000-0005-0000-0000-00005AC50000}"/>
    <cellStyle name="Note 2 4 2 2 6" xfId="52027" xr:uid="{00000000-0005-0000-0000-00005BC50000}"/>
    <cellStyle name="Note 2 4 2 2 6 2" xfId="52028" xr:uid="{00000000-0005-0000-0000-00005CC50000}"/>
    <cellStyle name="Note 2 4 2 2 6 3" xfId="52029" xr:uid="{00000000-0005-0000-0000-00005DC50000}"/>
    <cellStyle name="Note 2 4 2 2 6_OATT calc" xfId="52030" xr:uid="{00000000-0005-0000-0000-00005EC50000}"/>
    <cellStyle name="Note 2 4 2 2 7" xfId="52031" xr:uid="{00000000-0005-0000-0000-00005FC50000}"/>
    <cellStyle name="Note 2 4 2 2 8" xfId="52032" xr:uid="{00000000-0005-0000-0000-000060C50000}"/>
    <cellStyle name="Note 2 4 2 2 9" xfId="52033" xr:uid="{00000000-0005-0000-0000-000061C50000}"/>
    <cellStyle name="Note 2 4 2 2_OATT calc" xfId="52034" xr:uid="{00000000-0005-0000-0000-000062C50000}"/>
    <cellStyle name="Note 2 4 2 3" xfId="3365" xr:uid="{00000000-0005-0000-0000-000063C50000}"/>
    <cellStyle name="Note 2 4 2 3 10" xfId="52035" xr:uid="{00000000-0005-0000-0000-000064C50000}"/>
    <cellStyle name="Note 2 4 2 3 11" xfId="52036" xr:uid="{00000000-0005-0000-0000-000065C50000}"/>
    <cellStyle name="Note 2 4 2 3 12" xfId="52037" xr:uid="{00000000-0005-0000-0000-000066C50000}"/>
    <cellStyle name="Note 2 4 2 3 2" xfId="3948" xr:uid="{00000000-0005-0000-0000-000067C50000}"/>
    <cellStyle name="Note 2 4 2 3 2 10" xfId="52038" xr:uid="{00000000-0005-0000-0000-000068C50000}"/>
    <cellStyle name="Note 2 4 2 3 2 11" xfId="52039" xr:uid="{00000000-0005-0000-0000-000069C50000}"/>
    <cellStyle name="Note 2 4 2 3 2 2" xfId="5049" xr:uid="{00000000-0005-0000-0000-00006AC50000}"/>
    <cellStyle name="Note 2 4 2 3 2 2 10" xfId="52040" xr:uid="{00000000-0005-0000-0000-00006BC50000}"/>
    <cellStyle name="Note 2 4 2 3 2 2 11" xfId="52041" xr:uid="{00000000-0005-0000-0000-00006CC50000}"/>
    <cellStyle name="Note 2 4 2 3 2 2 2" xfId="52042" xr:uid="{00000000-0005-0000-0000-00006DC50000}"/>
    <cellStyle name="Note 2 4 2 3 2 2 2 2" xfId="52043" xr:uid="{00000000-0005-0000-0000-00006EC50000}"/>
    <cellStyle name="Note 2 4 2 3 2 2 2 2 2" xfId="52044" xr:uid="{00000000-0005-0000-0000-00006FC50000}"/>
    <cellStyle name="Note 2 4 2 3 2 2 2 2 3" xfId="52045" xr:uid="{00000000-0005-0000-0000-000070C50000}"/>
    <cellStyle name="Note 2 4 2 3 2 2 2 2_OATT calc" xfId="52046" xr:uid="{00000000-0005-0000-0000-000071C50000}"/>
    <cellStyle name="Note 2 4 2 3 2 2 2 3" xfId="52047" xr:uid="{00000000-0005-0000-0000-000072C50000}"/>
    <cellStyle name="Note 2 4 2 3 2 2 2 4" xfId="52048" xr:uid="{00000000-0005-0000-0000-000073C50000}"/>
    <cellStyle name="Note 2 4 2 3 2 2 2 5" xfId="52049" xr:uid="{00000000-0005-0000-0000-000074C50000}"/>
    <cellStyle name="Note 2 4 2 3 2 2 2_OATT calc" xfId="52050" xr:uid="{00000000-0005-0000-0000-000075C50000}"/>
    <cellStyle name="Note 2 4 2 3 2 2 3" xfId="52051" xr:uid="{00000000-0005-0000-0000-000076C50000}"/>
    <cellStyle name="Note 2 4 2 3 2 2 3 2" xfId="52052" xr:uid="{00000000-0005-0000-0000-000077C50000}"/>
    <cellStyle name="Note 2 4 2 3 2 2 3 2 2" xfId="52053" xr:uid="{00000000-0005-0000-0000-000078C50000}"/>
    <cellStyle name="Note 2 4 2 3 2 2 3 2 3" xfId="52054" xr:uid="{00000000-0005-0000-0000-000079C50000}"/>
    <cellStyle name="Note 2 4 2 3 2 2 3 2_OATT calc" xfId="52055" xr:uid="{00000000-0005-0000-0000-00007AC50000}"/>
    <cellStyle name="Note 2 4 2 3 2 2 3 3" xfId="52056" xr:uid="{00000000-0005-0000-0000-00007BC50000}"/>
    <cellStyle name="Note 2 4 2 3 2 2 3 4" xfId="52057" xr:uid="{00000000-0005-0000-0000-00007CC50000}"/>
    <cellStyle name="Note 2 4 2 3 2 2 3_OATT calc" xfId="52058" xr:uid="{00000000-0005-0000-0000-00007DC50000}"/>
    <cellStyle name="Note 2 4 2 3 2 2 4" xfId="52059" xr:uid="{00000000-0005-0000-0000-00007EC50000}"/>
    <cellStyle name="Note 2 4 2 3 2 2 4 2" xfId="52060" xr:uid="{00000000-0005-0000-0000-00007FC50000}"/>
    <cellStyle name="Note 2 4 2 3 2 2 4 3" xfId="52061" xr:uid="{00000000-0005-0000-0000-000080C50000}"/>
    <cellStyle name="Note 2 4 2 3 2 2 4_OATT calc" xfId="52062" xr:uid="{00000000-0005-0000-0000-000081C50000}"/>
    <cellStyle name="Note 2 4 2 3 2 2 5" xfId="52063" xr:uid="{00000000-0005-0000-0000-000082C50000}"/>
    <cellStyle name="Note 2 4 2 3 2 2 6" xfId="52064" xr:uid="{00000000-0005-0000-0000-000083C50000}"/>
    <cellStyle name="Note 2 4 2 3 2 2 7" xfId="52065" xr:uid="{00000000-0005-0000-0000-000084C50000}"/>
    <cellStyle name="Note 2 4 2 3 2 2 8" xfId="52066" xr:uid="{00000000-0005-0000-0000-000085C50000}"/>
    <cellStyle name="Note 2 4 2 3 2 2 9" xfId="52067" xr:uid="{00000000-0005-0000-0000-000086C50000}"/>
    <cellStyle name="Note 2 4 2 3 2 2_OATT calc" xfId="52068" xr:uid="{00000000-0005-0000-0000-000087C50000}"/>
    <cellStyle name="Note 2 4 2 3 2 3" xfId="6004" xr:uid="{00000000-0005-0000-0000-000088C50000}"/>
    <cellStyle name="Note 2 4 2 3 2 3 2" xfId="52069" xr:uid="{00000000-0005-0000-0000-000089C50000}"/>
    <cellStyle name="Note 2 4 2 3 2 3 2 2" xfId="52070" xr:uid="{00000000-0005-0000-0000-00008AC50000}"/>
    <cellStyle name="Note 2 4 2 3 2 3 2 3" xfId="52071" xr:uid="{00000000-0005-0000-0000-00008BC50000}"/>
    <cellStyle name="Note 2 4 2 3 2 3 2_OATT calc" xfId="52072" xr:uid="{00000000-0005-0000-0000-00008CC50000}"/>
    <cellStyle name="Note 2 4 2 3 2 3 3" xfId="52073" xr:uid="{00000000-0005-0000-0000-00008DC50000}"/>
    <cellStyle name="Note 2 4 2 3 2 3 4" xfId="52074" xr:uid="{00000000-0005-0000-0000-00008EC50000}"/>
    <cellStyle name="Note 2 4 2 3 2 3 5" xfId="52075" xr:uid="{00000000-0005-0000-0000-00008FC50000}"/>
    <cellStyle name="Note 2 4 2 3 2 3_OATT calc" xfId="52076" xr:uid="{00000000-0005-0000-0000-000090C50000}"/>
    <cellStyle name="Note 2 4 2 3 2 4" xfId="52077" xr:uid="{00000000-0005-0000-0000-000091C50000}"/>
    <cellStyle name="Note 2 4 2 3 2 4 2" xfId="52078" xr:uid="{00000000-0005-0000-0000-000092C50000}"/>
    <cellStyle name="Note 2 4 2 3 2 4 2 2" xfId="52079" xr:uid="{00000000-0005-0000-0000-000093C50000}"/>
    <cellStyle name="Note 2 4 2 3 2 4 2 3" xfId="52080" xr:uid="{00000000-0005-0000-0000-000094C50000}"/>
    <cellStyle name="Note 2 4 2 3 2 4 2_OATT calc" xfId="52081" xr:uid="{00000000-0005-0000-0000-000095C50000}"/>
    <cellStyle name="Note 2 4 2 3 2 4 3" xfId="52082" xr:uid="{00000000-0005-0000-0000-000096C50000}"/>
    <cellStyle name="Note 2 4 2 3 2 4 4" xfId="52083" xr:uid="{00000000-0005-0000-0000-000097C50000}"/>
    <cellStyle name="Note 2 4 2 3 2 4_OATT calc" xfId="52084" xr:uid="{00000000-0005-0000-0000-000098C50000}"/>
    <cellStyle name="Note 2 4 2 3 2 5" xfId="52085" xr:uid="{00000000-0005-0000-0000-000099C50000}"/>
    <cellStyle name="Note 2 4 2 3 2 5 2" xfId="52086" xr:uid="{00000000-0005-0000-0000-00009AC50000}"/>
    <cellStyle name="Note 2 4 2 3 2 5 3" xfId="52087" xr:uid="{00000000-0005-0000-0000-00009BC50000}"/>
    <cellStyle name="Note 2 4 2 3 2 5_OATT calc" xfId="52088" xr:uid="{00000000-0005-0000-0000-00009CC50000}"/>
    <cellStyle name="Note 2 4 2 3 2 6" xfId="52089" xr:uid="{00000000-0005-0000-0000-00009DC50000}"/>
    <cellStyle name="Note 2 4 2 3 2 7" xfId="52090" xr:uid="{00000000-0005-0000-0000-00009EC50000}"/>
    <cellStyle name="Note 2 4 2 3 2 8" xfId="52091" xr:uid="{00000000-0005-0000-0000-00009FC50000}"/>
    <cellStyle name="Note 2 4 2 3 2 9" xfId="52092" xr:uid="{00000000-0005-0000-0000-0000A0C50000}"/>
    <cellStyle name="Note 2 4 2 3 2_OATT calc" xfId="52093" xr:uid="{00000000-0005-0000-0000-0000A1C50000}"/>
    <cellStyle name="Note 2 4 2 3 3" xfId="4631" xr:uid="{00000000-0005-0000-0000-0000A2C50000}"/>
    <cellStyle name="Note 2 4 2 3 3 10" xfId="52094" xr:uid="{00000000-0005-0000-0000-0000A3C50000}"/>
    <cellStyle name="Note 2 4 2 3 3 11" xfId="52095" xr:uid="{00000000-0005-0000-0000-0000A4C50000}"/>
    <cellStyle name="Note 2 4 2 3 3 2" xfId="52096" xr:uid="{00000000-0005-0000-0000-0000A5C50000}"/>
    <cellStyle name="Note 2 4 2 3 3 2 2" xfId="52097" xr:uid="{00000000-0005-0000-0000-0000A6C50000}"/>
    <cellStyle name="Note 2 4 2 3 3 2 2 2" xfId="52098" xr:uid="{00000000-0005-0000-0000-0000A7C50000}"/>
    <cellStyle name="Note 2 4 2 3 3 2 2 3" xfId="52099" xr:uid="{00000000-0005-0000-0000-0000A8C50000}"/>
    <cellStyle name="Note 2 4 2 3 3 2 2_OATT calc" xfId="52100" xr:uid="{00000000-0005-0000-0000-0000A9C50000}"/>
    <cellStyle name="Note 2 4 2 3 3 2 3" xfId="52101" xr:uid="{00000000-0005-0000-0000-0000AAC50000}"/>
    <cellStyle name="Note 2 4 2 3 3 2 4" xfId="52102" xr:uid="{00000000-0005-0000-0000-0000ABC50000}"/>
    <cellStyle name="Note 2 4 2 3 3 2 5" xfId="52103" xr:uid="{00000000-0005-0000-0000-0000ACC50000}"/>
    <cellStyle name="Note 2 4 2 3 3 2_OATT calc" xfId="52104" xr:uid="{00000000-0005-0000-0000-0000ADC50000}"/>
    <cellStyle name="Note 2 4 2 3 3 3" xfId="52105" xr:uid="{00000000-0005-0000-0000-0000AEC50000}"/>
    <cellStyle name="Note 2 4 2 3 3 3 2" xfId="52106" xr:uid="{00000000-0005-0000-0000-0000AFC50000}"/>
    <cellStyle name="Note 2 4 2 3 3 3 2 2" xfId="52107" xr:uid="{00000000-0005-0000-0000-0000B0C50000}"/>
    <cellStyle name="Note 2 4 2 3 3 3 2 3" xfId="52108" xr:uid="{00000000-0005-0000-0000-0000B1C50000}"/>
    <cellStyle name="Note 2 4 2 3 3 3 2_OATT calc" xfId="52109" xr:uid="{00000000-0005-0000-0000-0000B2C50000}"/>
    <cellStyle name="Note 2 4 2 3 3 3 3" xfId="52110" xr:uid="{00000000-0005-0000-0000-0000B3C50000}"/>
    <cellStyle name="Note 2 4 2 3 3 3 4" xfId="52111" xr:uid="{00000000-0005-0000-0000-0000B4C50000}"/>
    <cellStyle name="Note 2 4 2 3 3 3_OATT calc" xfId="52112" xr:uid="{00000000-0005-0000-0000-0000B5C50000}"/>
    <cellStyle name="Note 2 4 2 3 3 4" xfId="52113" xr:uid="{00000000-0005-0000-0000-0000B6C50000}"/>
    <cellStyle name="Note 2 4 2 3 3 4 2" xfId="52114" xr:uid="{00000000-0005-0000-0000-0000B7C50000}"/>
    <cellStyle name="Note 2 4 2 3 3 4 3" xfId="52115" xr:uid="{00000000-0005-0000-0000-0000B8C50000}"/>
    <cellStyle name="Note 2 4 2 3 3 4_OATT calc" xfId="52116" xr:uid="{00000000-0005-0000-0000-0000B9C50000}"/>
    <cellStyle name="Note 2 4 2 3 3 5" xfId="52117" xr:uid="{00000000-0005-0000-0000-0000BAC50000}"/>
    <cellStyle name="Note 2 4 2 3 3 6" xfId="52118" xr:uid="{00000000-0005-0000-0000-0000BBC50000}"/>
    <cellStyle name="Note 2 4 2 3 3 7" xfId="52119" xr:uid="{00000000-0005-0000-0000-0000BCC50000}"/>
    <cellStyle name="Note 2 4 2 3 3 8" xfId="52120" xr:uid="{00000000-0005-0000-0000-0000BDC50000}"/>
    <cellStyle name="Note 2 4 2 3 3 9" xfId="52121" xr:uid="{00000000-0005-0000-0000-0000BEC50000}"/>
    <cellStyle name="Note 2 4 2 3 3_OATT calc" xfId="52122" xr:uid="{00000000-0005-0000-0000-0000BFC50000}"/>
    <cellStyle name="Note 2 4 2 3 4" xfId="5531" xr:uid="{00000000-0005-0000-0000-0000C0C50000}"/>
    <cellStyle name="Note 2 4 2 3 4 2" xfId="52123" xr:uid="{00000000-0005-0000-0000-0000C1C50000}"/>
    <cellStyle name="Note 2 4 2 3 4 2 2" xfId="52124" xr:uid="{00000000-0005-0000-0000-0000C2C50000}"/>
    <cellStyle name="Note 2 4 2 3 4 2 3" xfId="52125" xr:uid="{00000000-0005-0000-0000-0000C3C50000}"/>
    <cellStyle name="Note 2 4 2 3 4 2_OATT calc" xfId="52126" xr:uid="{00000000-0005-0000-0000-0000C4C50000}"/>
    <cellStyle name="Note 2 4 2 3 4 3" xfId="52127" xr:uid="{00000000-0005-0000-0000-0000C5C50000}"/>
    <cellStyle name="Note 2 4 2 3 4 4" xfId="52128" xr:uid="{00000000-0005-0000-0000-0000C6C50000}"/>
    <cellStyle name="Note 2 4 2 3 4 5" xfId="52129" xr:uid="{00000000-0005-0000-0000-0000C7C50000}"/>
    <cellStyle name="Note 2 4 2 3 4_OATT calc" xfId="52130" xr:uid="{00000000-0005-0000-0000-0000C8C50000}"/>
    <cellStyle name="Note 2 4 2 3 5" xfId="52131" xr:uid="{00000000-0005-0000-0000-0000C9C50000}"/>
    <cellStyle name="Note 2 4 2 3 5 2" xfId="52132" xr:uid="{00000000-0005-0000-0000-0000CAC50000}"/>
    <cellStyle name="Note 2 4 2 3 5 2 2" xfId="52133" xr:uid="{00000000-0005-0000-0000-0000CBC50000}"/>
    <cellStyle name="Note 2 4 2 3 5 2 3" xfId="52134" xr:uid="{00000000-0005-0000-0000-0000CCC50000}"/>
    <cellStyle name="Note 2 4 2 3 5 2_OATT calc" xfId="52135" xr:uid="{00000000-0005-0000-0000-0000CDC50000}"/>
    <cellStyle name="Note 2 4 2 3 5 3" xfId="52136" xr:uid="{00000000-0005-0000-0000-0000CEC50000}"/>
    <cellStyle name="Note 2 4 2 3 5 4" xfId="52137" xr:uid="{00000000-0005-0000-0000-0000CFC50000}"/>
    <cellStyle name="Note 2 4 2 3 5_OATT calc" xfId="52138" xr:uid="{00000000-0005-0000-0000-0000D0C50000}"/>
    <cellStyle name="Note 2 4 2 3 6" xfId="52139" xr:uid="{00000000-0005-0000-0000-0000D1C50000}"/>
    <cellStyle name="Note 2 4 2 3 6 2" xfId="52140" xr:uid="{00000000-0005-0000-0000-0000D2C50000}"/>
    <cellStyle name="Note 2 4 2 3 6 3" xfId="52141" xr:uid="{00000000-0005-0000-0000-0000D3C50000}"/>
    <cellStyle name="Note 2 4 2 3 6_OATT calc" xfId="52142" xr:uid="{00000000-0005-0000-0000-0000D4C50000}"/>
    <cellStyle name="Note 2 4 2 3 7" xfId="52143" xr:uid="{00000000-0005-0000-0000-0000D5C50000}"/>
    <cellStyle name="Note 2 4 2 3 8" xfId="52144" xr:uid="{00000000-0005-0000-0000-0000D6C50000}"/>
    <cellStyle name="Note 2 4 2 3 9" xfId="52145" xr:uid="{00000000-0005-0000-0000-0000D7C50000}"/>
    <cellStyle name="Note 2 4 2 3_OATT calc" xfId="52146" xr:uid="{00000000-0005-0000-0000-0000D8C50000}"/>
    <cellStyle name="Note 2 4 2 4" xfId="3678" xr:uid="{00000000-0005-0000-0000-0000D9C50000}"/>
    <cellStyle name="Note 2 4 2 4 10" xfId="52147" xr:uid="{00000000-0005-0000-0000-0000DAC50000}"/>
    <cellStyle name="Note 2 4 2 4 11" xfId="52148" xr:uid="{00000000-0005-0000-0000-0000DBC50000}"/>
    <cellStyle name="Note 2 4 2 4 2" xfId="4779" xr:uid="{00000000-0005-0000-0000-0000DCC50000}"/>
    <cellStyle name="Note 2 4 2 4 2 10" xfId="52149" xr:uid="{00000000-0005-0000-0000-0000DDC50000}"/>
    <cellStyle name="Note 2 4 2 4 2 11" xfId="52150" xr:uid="{00000000-0005-0000-0000-0000DEC50000}"/>
    <cellStyle name="Note 2 4 2 4 2 2" xfId="52151" xr:uid="{00000000-0005-0000-0000-0000DFC50000}"/>
    <cellStyle name="Note 2 4 2 4 2 2 2" xfId="52152" xr:uid="{00000000-0005-0000-0000-0000E0C50000}"/>
    <cellStyle name="Note 2 4 2 4 2 2 2 2" xfId="52153" xr:uid="{00000000-0005-0000-0000-0000E1C50000}"/>
    <cellStyle name="Note 2 4 2 4 2 2 2 3" xfId="52154" xr:uid="{00000000-0005-0000-0000-0000E2C50000}"/>
    <cellStyle name="Note 2 4 2 4 2 2 2_OATT calc" xfId="52155" xr:uid="{00000000-0005-0000-0000-0000E3C50000}"/>
    <cellStyle name="Note 2 4 2 4 2 2 3" xfId="52156" xr:uid="{00000000-0005-0000-0000-0000E4C50000}"/>
    <cellStyle name="Note 2 4 2 4 2 2 4" xfId="52157" xr:uid="{00000000-0005-0000-0000-0000E5C50000}"/>
    <cellStyle name="Note 2 4 2 4 2 2 5" xfId="52158" xr:uid="{00000000-0005-0000-0000-0000E6C50000}"/>
    <cellStyle name="Note 2 4 2 4 2 2_OATT calc" xfId="52159" xr:uid="{00000000-0005-0000-0000-0000E7C50000}"/>
    <cellStyle name="Note 2 4 2 4 2 3" xfId="52160" xr:uid="{00000000-0005-0000-0000-0000E8C50000}"/>
    <cellStyle name="Note 2 4 2 4 2 3 2" xfId="52161" xr:uid="{00000000-0005-0000-0000-0000E9C50000}"/>
    <cellStyle name="Note 2 4 2 4 2 3 2 2" xfId="52162" xr:uid="{00000000-0005-0000-0000-0000EAC50000}"/>
    <cellStyle name="Note 2 4 2 4 2 3 2 3" xfId="52163" xr:uid="{00000000-0005-0000-0000-0000EBC50000}"/>
    <cellStyle name="Note 2 4 2 4 2 3 2_OATT calc" xfId="52164" xr:uid="{00000000-0005-0000-0000-0000ECC50000}"/>
    <cellStyle name="Note 2 4 2 4 2 3 3" xfId="52165" xr:uid="{00000000-0005-0000-0000-0000EDC50000}"/>
    <cellStyle name="Note 2 4 2 4 2 3 4" xfId="52166" xr:uid="{00000000-0005-0000-0000-0000EEC50000}"/>
    <cellStyle name="Note 2 4 2 4 2 3_OATT calc" xfId="52167" xr:uid="{00000000-0005-0000-0000-0000EFC50000}"/>
    <cellStyle name="Note 2 4 2 4 2 4" xfId="52168" xr:uid="{00000000-0005-0000-0000-0000F0C50000}"/>
    <cellStyle name="Note 2 4 2 4 2 4 2" xfId="52169" xr:uid="{00000000-0005-0000-0000-0000F1C50000}"/>
    <cellStyle name="Note 2 4 2 4 2 4 3" xfId="52170" xr:uid="{00000000-0005-0000-0000-0000F2C50000}"/>
    <cellStyle name="Note 2 4 2 4 2 4_OATT calc" xfId="52171" xr:uid="{00000000-0005-0000-0000-0000F3C50000}"/>
    <cellStyle name="Note 2 4 2 4 2 5" xfId="52172" xr:uid="{00000000-0005-0000-0000-0000F4C50000}"/>
    <cellStyle name="Note 2 4 2 4 2 6" xfId="52173" xr:uid="{00000000-0005-0000-0000-0000F5C50000}"/>
    <cellStyle name="Note 2 4 2 4 2 7" xfId="52174" xr:uid="{00000000-0005-0000-0000-0000F6C50000}"/>
    <cellStyle name="Note 2 4 2 4 2 8" xfId="52175" xr:uid="{00000000-0005-0000-0000-0000F7C50000}"/>
    <cellStyle name="Note 2 4 2 4 2 9" xfId="52176" xr:uid="{00000000-0005-0000-0000-0000F8C50000}"/>
    <cellStyle name="Note 2 4 2 4 2_OATT calc" xfId="52177" xr:uid="{00000000-0005-0000-0000-0000F9C50000}"/>
    <cellStyle name="Note 2 4 2 4 3" xfId="5739" xr:uid="{00000000-0005-0000-0000-0000FAC50000}"/>
    <cellStyle name="Note 2 4 2 4 3 2" xfId="52178" xr:uid="{00000000-0005-0000-0000-0000FBC50000}"/>
    <cellStyle name="Note 2 4 2 4 3 2 2" xfId="52179" xr:uid="{00000000-0005-0000-0000-0000FCC50000}"/>
    <cellStyle name="Note 2 4 2 4 3 2 3" xfId="52180" xr:uid="{00000000-0005-0000-0000-0000FDC50000}"/>
    <cellStyle name="Note 2 4 2 4 3 2_OATT calc" xfId="52181" xr:uid="{00000000-0005-0000-0000-0000FEC50000}"/>
    <cellStyle name="Note 2 4 2 4 3 3" xfId="52182" xr:uid="{00000000-0005-0000-0000-0000FFC50000}"/>
    <cellStyle name="Note 2 4 2 4 3 4" xfId="52183" xr:uid="{00000000-0005-0000-0000-000000C60000}"/>
    <cellStyle name="Note 2 4 2 4 3 5" xfId="52184" xr:uid="{00000000-0005-0000-0000-000001C60000}"/>
    <cellStyle name="Note 2 4 2 4 3_OATT calc" xfId="52185" xr:uid="{00000000-0005-0000-0000-000002C60000}"/>
    <cellStyle name="Note 2 4 2 4 4" xfId="52186" xr:uid="{00000000-0005-0000-0000-000003C60000}"/>
    <cellStyle name="Note 2 4 2 4 4 2" xfId="52187" xr:uid="{00000000-0005-0000-0000-000004C60000}"/>
    <cellStyle name="Note 2 4 2 4 4 2 2" xfId="52188" xr:uid="{00000000-0005-0000-0000-000005C60000}"/>
    <cellStyle name="Note 2 4 2 4 4 2 3" xfId="52189" xr:uid="{00000000-0005-0000-0000-000006C60000}"/>
    <cellStyle name="Note 2 4 2 4 4 2_OATT calc" xfId="52190" xr:uid="{00000000-0005-0000-0000-000007C60000}"/>
    <cellStyle name="Note 2 4 2 4 4 3" xfId="52191" xr:uid="{00000000-0005-0000-0000-000008C60000}"/>
    <cellStyle name="Note 2 4 2 4 4 4" xfId="52192" xr:uid="{00000000-0005-0000-0000-000009C60000}"/>
    <cellStyle name="Note 2 4 2 4 4_OATT calc" xfId="52193" xr:uid="{00000000-0005-0000-0000-00000AC60000}"/>
    <cellStyle name="Note 2 4 2 4 5" xfId="52194" xr:uid="{00000000-0005-0000-0000-00000BC60000}"/>
    <cellStyle name="Note 2 4 2 4 5 2" xfId="52195" xr:uid="{00000000-0005-0000-0000-00000CC60000}"/>
    <cellStyle name="Note 2 4 2 4 5 3" xfId="52196" xr:uid="{00000000-0005-0000-0000-00000DC60000}"/>
    <cellStyle name="Note 2 4 2 4 5_OATT calc" xfId="52197" xr:uid="{00000000-0005-0000-0000-00000EC60000}"/>
    <cellStyle name="Note 2 4 2 4 6" xfId="52198" xr:uid="{00000000-0005-0000-0000-00000FC60000}"/>
    <cellStyle name="Note 2 4 2 4 7" xfId="52199" xr:uid="{00000000-0005-0000-0000-000010C60000}"/>
    <cellStyle name="Note 2 4 2 4 8" xfId="52200" xr:uid="{00000000-0005-0000-0000-000011C60000}"/>
    <cellStyle name="Note 2 4 2 4 9" xfId="52201" xr:uid="{00000000-0005-0000-0000-000012C60000}"/>
    <cellStyle name="Note 2 4 2 4_OATT calc" xfId="52202" xr:uid="{00000000-0005-0000-0000-000013C60000}"/>
    <cellStyle name="Note 2 4 2 5" xfId="4361" xr:uid="{00000000-0005-0000-0000-000014C60000}"/>
    <cellStyle name="Note 2 4 2 5 10" xfId="52203" xr:uid="{00000000-0005-0000-0000-000015C60000}"/>
    <cellStyle name="Note 2 4 2 5 11" xfId="52204" xr:uid="{00000000-0005-0000-0000-000016C60000}"/>
    <cellStyle name="Note 2 4 2 5 2" xfId="52205" xr:uid="{00000000-0005-0000-0000-000017C60000}"/>
    <cellStyle name="Note 2 4 2 5 2 2" xfId="52206" xr:uid="{00000000-0005-0000-0000-000018C60000}"/>
    <cellStyle name="Note 2 4 2 5 2 2 2" xfId="52207" xr:uid="{00000000-0005-0000-0000-000019C60000}"/>
    <cellStyle name="Note 2 4 2 5 2 2 3" xfId="52208" xr:uid="{00000000-0005-0000-0000-00001AC60000}"/>
    <cellStyle name="Note 2 4 2 5 2 2_OATT calc" xfId="52209" xr:uid="{00000000-0005-0000-0000-00001BC60000}"/>
    <cellStyle name="Note 2 4 2 5 2 3" xfId="52210" xr:uid="{00000000-0005-0000-0000-00001CC60000}"/>
    <cellStyle name="Note 2 4 2 5 2 4" xfId="52211" xr:uid="{00000000-0005-0000-0000-00001DC60000}"/>
    <cellStyle name="Note 2 4 2 5 2 5" xfId="52212" xr:uid="{00000000-0005-0000-0000-00001EC60000}"/>
    <cellStyle name="Note 2 4 2 5 2_OATT calc" xfId="52213" xr:uid="{00000000-0005-0000-0000-00001FC60000}"/>
    <cellStyle name="Note 2 4 2 5 3" xfId="52214" xr:uid="{00000000-0005-0000-0000-000020C60000}"/>
    <cellStyle name="Note 2 4 2 5 3 2" xfId="52215" xr:uid="{00000000-0005-0000-0000-000021C60000}"/>
    <cellStyle name="Note 2 4 2 5 3 2 2" xfId="52216" xr:uid="{00000000-0005-0000-0000-000022C60000}"/>
    <cellStyle name="Note 2 4 2 5 3 2 3" xfId="52217" xr:uid="{00000000-0005-0000-0000-000023C60000}"/>
    <cellStyle name="Note 2 4 2 5 3 2_OATT calc" xfId="52218" xr:uid="{00000000-0005-0000-0000-000024C60000}"/>
    <cellStyle name="Note 2 4 2 5 3 3" xfId="52219" xr:uid="{00000000-0005-0000-0000-000025C60000}"/>
    <cellStyle name="Note 2 4 2 5 3 4" xfId="52220" xr:uid="{00000000-0005-0000-0000-000026C60000}"/>
    <cellStyle name="Note 2 4 2 5 3_OATT calc" xfId="52221" xr:uid="{00000000-0005-0000-0000-000027C60000}"/>
    <cellStyle name="Note 2 4 2 5 4" xfId="52222" xr:uid="{00000000-0005-0000-0000-000028C60000}"/>
    <cellStyle name="Note 2 4 2 5 4 2" xfId="52223" xr:uid="{00000000-0005-0000-0000-000029C60000}"/>
    <cellStyle name="Note 2 4 2 5 4 3" xfId="52224" xr:uid="{00000000-0005-0000-0000-00002AC60000}"/>
    <cellStyle name="Note 2 4 2 5 4_OATT calc" xfId="52225" xr:uid="{00000000-0005-0000-0000-00002BC60000}"/>
    <cellStyle name="Note 2 4 2 5 5" xfId="52226" xr:uid="{00000000-0005-0000-0000-00002CC60000}"/>
    <cellStyle name="Note 2 4 2 5 6" xfId="52227" xr:uid="{00000000-0005-0000-0000-00002DC60000}"/>
    <cellStyle name="Note 2 4 2 5 7" xfId="52228" xr:uid="{00000000-0005-0000-0000-00002EC60000}"/>
    <cellStyle name="Note 2 4 2 5 8" xfId="52229" xr:uid="{00000000-0005-0000-0000-00002FC60000}"/>
    <cellStyle name="Note 2 4 2 5 9" xfId="52230" xr:uid="{00000000-0005-0000-0000-000030C60000}"/>
    <cellStyle name="Note 2 4 2 5_OATT calc" xfId="52231" xr:uid="{00000000-0005-0000-0000-000031C60000}"/>
    <cellStyle name="Note 2 4 2 6" xfId="5260" xr:uid="{00000000-0005-0000-0000-000032C60000}"/>
    <cellStyle name="Note 2 4 2 6 2" xfId="52232" xr:uid="{00000000-0005-0000-0000-000033C60000}"/>
    <cellStyle name="Note 2 4 2 6 2 2" xfId="52233" xr:uid="{00000000-0005-0000-0000-000034C60000}"/>
    <cellStyle name="Note 2 4 2 6 2 3" xfId="52234" xr:uid="{00000000-0005-0000-0000-000035C60000}"/>
    <cellStyle name="Note 2 4 2 6 2_OATT calc" xfId="52235" xr:uid="{00000000-0005-0000-0000-000036C60000}"/>
    <cellStyle name="Note 2 4 2 6 3" xfId="52236" xr:uid="{00000000-0005-0000-0000-000037C60000}"/>
    <cellStyle name="Note 2 4 2 6 4" xfId="52237" xr:uid="{00000000-0005-0000-0000-000038C60000}"/>
    <cellStyle name="Note 2 4 2 6 5" xfId="52238" xr:uid="{00000000-0005-0000-0000-000039C60000}"/>
    <cellStyle name="Note 2 4 2 6_OATT calc" xfId="52239" xr:uid="{00000000-0005-0000-0000-00003AC60000}"/>
    <cellStyle name="Note 2 4 2 7" xfId="52240" xr:uid="{00000000-0005-0000-0000-00003BC60000}"/>
    <cellStyle name="Note 2 4 2 7 2" xfId="52241" xr:uid="{00000000-0005-0000-0000-00003CC60000}"/>
    <cellStyle name="Note 2 4 2 7 2 2" xfId="52242" xr:uid="{00000000-0005-0000-0000-00003DC60000}"/>
    <cellStyle name="Note 2 4 2 7 2 3" xfId="52243" xr:uid="{00000000-0005-0000-0000-00003EC60000}"/>
    <cellStyle name="Note 2 4 2 7 2_OATT calc" xfId="52244" xr:uid="{00000000-0005-0000-0000-00003FC60000}"/>
    <cellStyle name="Note 2 4 2 7 3" xfId="52245" xr:uid="{00000000-0005-0000-0000-000040C60000}"/>
    <cellStyle name="Note 2 4 2 7 4" xfId="52246" xr:uid="{00000000-0005-0000-0000-000041C60000}"/>
    <cellStyle name="Note 2 4 2 7_OATT calc" xfId="52247" xr:uid="{00000000-0005-0000-0000-000042C60000}"/>
    <cellStyle name="Note 2 4 2 8" xfId="52248" xr:uid="{00000000-0005-0000-0000-000043C60000}"/>
    <cellStyle name="Note 2 4 2 8 2" xfId="52249" xr:uid="{00000000-0005-0000-0000-000044C60000}"/>
    <cellStyle name="Note 2 4 2 8 3" xfId="52250" xr:uid="{00000000-0005-0000-0000-000045C60000}"/>
    <cellStyle name="Note 2 4 2 8_OATT calc" xfId="52251" xr:uid="{00000000-0005-0000-0000-000046C60000}"/>
    <cellStyle name="Note 2 4 2 9" xfId="52252" xr:uid="{00000000-0005-0000-0000-000047C60000}"/>
    <cellStyle name="Note 2 4 2_OATT calc" xfId="52253" xr:uid="{00000000-0005-0000-0000-000048C60000}"/>
    <cellStyle name="Note 2 4 3" xfId="3153" xr:uid="{00000000-0005-0000-0000-000049C60000}"/>
    <cellStyle name="Note 2 4 3 10" xfId="52254" xr:uid="{00000000-0005-0000-0000-00004AC60000}"/>
    <cellStyle name="Note 2 4 3 11" xfId="52255" xr:uid="{00000000-0005-0000-0000-00004BC60000}"/>
    <cellStyle name="Note 2 4 3 12" xfId="52256" xr:uid="{00000000-0005-0000-0000-00004CC60000}"/>
    <cellStyle name="Note 2 4 3 2" xfId="3740" xr:uid="{00000000-0005-0000-0000-00004DC60000}"/>
    <cellStyle name="Note 2 4 3 2 10" xfId="52257" xr:uid="{00000000-0005-0000-0000-00004EC60000}"/>
    <cellStyle name="Note 2 4 3 2 11" xfId="52258" xr:uid="{00000000-0005-0000-0000-00004FC60000}"/>
    <cellStyle name="Note 2 4 3 2 2" xfId="4841" xr:uid="{00000000-0005-0000-0000-000050C60000}"/>
    <cellStyle name="Note 2 4 3 2 2 10" xfId="52259" xr:uid="{00000000-0005-0000-0000-000051C60000}"/>
    <cellStyle name="Note 2 4 3 2 2 11" xfId="52260" xr:uid="{00000000-0005-0000-0000-000052C60000}"/>
    <cellStyle name="Note 2 4 3 2 2 2" xfId="52261" xr:uid="{00000000-0005-0000-0000-000053C60000}"/>
    <cellStyle name="Note 2 4 3 2 2 2 2" xfId="52262" xr:uid="{00000000-0005-0000-0000-000054C60000}"/>
    <cellStyle name="Note 2 4 3 2 2 2 2 2" xfId="52263" xr:uid="{00000000-0005-0000-0000-000055C60000}"/>
    <cellStyle name="Note 2 4 3 2 2 2 2 3" xfId="52264" xr:uid="{00000000-0005-0000-0000-000056C60000}"/>
    <cellStyle name="Note 2 4 3 2 2 2 2_OATT calc" xfId="52265" xr:uid="{00000000-0005-0000-0000-000057C60000}"/>
    <cellStyle name="Note 2 4 3 2 2 2 3" xfId="52266" xr:uid="{00000000-0005-0000-0000-000058C60000}"/>
    <cellStyle name="Note 2 4 3 2 2 2 4" xfId="52267" xr:uid="{00000000-0005-0000-0000-000059C60000}"/>
    <cellStyle name="Note 2 4 3 2 2 2 5" xfId="52268" xr:uid="{00000000-0005-0000-0000-00005AC60000}"/>
    <cellStyle name="Note 2 4 3 2 2 2_OATT calc" xfId="52269" xr:uid="{00000000-0005-0000-0000-00005BC60000}"/>
    <cellStyle name="Note 2 4 3 2 2 3" xfId="52270" xr:uid="{00000000-0005-0000-0000-00005CC60000}"/>
    <cellStyle name="Note 2 4 3 2 2 3 2" xfId="52271" xr:uid="{00000000-0005-0000-0000-00005DC60000}"/>
    <cellStyle name="Note 2 4 3 2 2 3 2 2" xfId="52272" xr:uid="{00000000-0005-0000-0000-00005EC60000}"/>
    <cellStyle name="Note 2 4 3 2 2 3 2 3" xfId="52273" xr:uid="{00000000-0005-0000-0000-00005FC60000}"/>
    <cellStyle name="Note 2 4 3 2 2 3 2_OATT calc" xfId="52274" xr:uid="{00000000-0005-0000-0000-000060C60000}"/>
    <cellStyle name="Note 2 4 3 2 2 3 3" xfId="52275" xr:uid="{00000000-0005-0000-0000-000061C60000}"/>
    <cellStyle name="Note 2 4 3 2 2 3 4" xfId="52276" xr:uid="{00000000-0005-0000-0000-000062C60000}"/>
    <cellStyle name="Note 2 4 3 2 2 3_OATT calc" xfId="52277" xr:uid="{00000000-0005-0000-0000-000063C60000}"/>
    <cellStyle name="Note 2 4 3 2 2 4" xfId="52278" xr:uid="{00000000-0005-0000-0000-000064C60000}"/>
    <cellStyle name="Note 2 4 3 2 2 4 2" xfId="52279" xr:uid="{00000000-0005-0000-0000-000065C60000}"/>
    <cellStyle name="Note 2 4 3 2 2 4 3" xfId="52280" xr:uid="{00000000-0005-0000-0000-000066C60000}"/>
    <cellStyle name="Note 2 4 3 2 2 4_OATT calc" xfId="52281" xr:uid="{00000000-0005-0000-0000-000067C60000}"/>
    <cellStyle name="Note 2 4 3 2 2 5" xfId="52282" xr:uid="{00000000-0005-0000-0000-000068C60000}"/>
    <cellStyle name="Note 2 4 3 2 2 6" xfId="52283" xr:uid="{00000000-0005-0000-0000-000069C60000}"/>
    <cellStyle name="Note 2 4 3 2 2 7" xfId="52284" xr:uid="{00000000-0005-0000-0000-00006AC60000}"/>
    <cellStyle name="Note 2 4 3 2 2 8" xfId="52285" xr:uid="{00000000-0005-0000-0000-00006BC60000}"/>
    <cellStyle name="Note 2 4 3 2 2 9" xfId="52286" xr:uid="{00000000-0005-0000-0000-00006CC60000}"/>
    <cellStyle name="Note 2 4 3 2 2_OATT calc" xfId="52287" xr:uid="{00000000-0005-0000-0000-00006DC60000}"/>
    <cellStyle name="Note 2 4 3 2 3" xfId="5800" xr:uid="{00000000-0005-0000-0000-00006EC60000}"/>
    <cellStyle name="Note 2 4 3 2 3 2" xfId="52288" xr:uid="{00000000-0005-0000-0000-00006FC60000}"/>
    <cellStyle name="Note 2 4 3 2 3 2 2" xfId="52289" xr:uid="{00000000-0005-0000-0000-000070C60000}"/>
    <cellStyle name="Note 2 4 3 2 3 2 3" xfId="52290" xr:uid="{00000000-0005-0000-0000-000071C60000}"/>
    <cellStyle name="Note 2 4 3 2 3 2_OATT calc" xfId="52291" xr:uid="{00000000-0005-0000-0000-000072C60000}"/>
    <cellStyle name="Note 2 4 3 2 3 3" xfId="52292" xr:uid="{00000000-0005-0000-0000-000073C60000}"/>
    <cellStyle name="Note 2 4 3 2 3 4" xfId="52293" xr:uid="{00000000-0005-0000-0000-000074C60000}"/>
    <cellStyle name="Note 2 4 3 2 3 5" xfId="52294" xr:uid="{00000000-0005-0000-0000-000075C60000}"/>
    <cellStyle name="Note 2 4 3 2 3_OATT calc" xfId="52295" xr:uid="{00000000-0005-0000-0000-000076C60000}"/>
    <cellStyle name="Note 2 4 3 2 4" xfId="52296" xr:uid="{00000000-0005-0000-0000-000077C60000}"/>
    <cellStyle name="Note 2 4 3 2 4 2" xfId="52297" xr:uid="{00000000-0005-0000-0000-000078C60000}"/>
    <cellStyle name="Note 2 4 3 2 4 2 2" xfId="52298" xr:uid="{00000000-0005-0000-0000-000079C60000}"/>
    <cellStyle name="Note 2 4 3 2 4 2 3" xfId="52299" xr:uid="{00000000-0005-0000-0000-00007AC60000}"/>
    <cellStyle name="Note 2 4 3 2 4 2_OATT calc" xfId="52300" xr:uid="{00000000-0005-0000-0000-00007BC60000}"/>
    <cellStyle name="Note 2 4 3 2 4 3" xfId="52301" xr:uid="{00000000-0005-0000-0000-00007CC60000}"/>
    <cellStyle name="Note 2 4 3 2 4 4" xfId="52302" xr:uid="{00000000-0005-0000-0000-00007DC60000}"/>
    <cellStyle name="Note 2 4 3 2 4_OATT calc" xfId="52303" xr:uid="{00000000-0005-0000-0000-00007EC60000}"/>
    <cellStyle name="Note 2 4 3 2 5" xfId="52304" xr:uid="{00000000-0005-0000-0000-00007FC60000}"/>
    <cellStyle name="Note 2 4 3 2 5 2" xfId="52305" xr:uid="{00000000-0005-0000-0000-000080C60000}"/>
    <cellStyle name="Note 2 4 3 2 5 3" xfId="52306" xr:uid="{00000000-0005-0000-0000-000081C60000}"/>
    <cellStyle name="Note 2 4 3 2 5_OATT calc" xfId="52307" xr:uid="{00000000-0005-0000-0000-000082C60000}"/>
    <cellStyle name="Note 2 4 3 2 6" xfId="52308" xr:uid="{00000000-0005-0000-0000-000083C60000}"/>
    <cellStyle name="Note 2 4 3 2 7" xfId="52309" xr:uid="{00000000-0005-0000-0000-000084C60000}"/>
    <cellStyle name="Note 2 4 3 2 8" xfId="52310" xr:uid="{00000000-0005-0000-0000-000085C60000}"/>
    <cellStyle name="Note 2 4 3 2 9" xfId="52311" xr:uid="{00000000-0005-0000-0000-000086C60000}"/>
    <cellStyle name="Note 2 4 3 2_OATT calc" xfId="52312" xr:uid="{00000000-0005-0000-0000-000087C60000}"/>
    <cellStyle name="Note 2 4 3 3" xfId="4423" xr:uid="{00000000-0005-0000-0000-000088C60000}"/>
    <cellStyle name="Note 2 4 3 3 10" xfId="52313" xr:uid="{00000000-0005-0000-0000-000089C60000}"/>
    <cellStyle name="Note 2 4 3 3 11" xfId="52314" xr:uid="{00000000-0005-0000-0000-00008AC60000}"/>
    <cellStyle name="Note 2 4 3 3 2" xfId="52315" xr:uid="{00000000-0005-0000-0000-00008BC60000}"/>
    <cellStyle name="Note 2 4 3 3 2 2" xfId="52316" xr:uid="{00000000-0005-0000-0000-00008CC60000}"/>
    <cellStyle name="Note 2 4 3 3 2 2 2" xfId="52317" xr:uid="{00000000-0005-0000-0000-00008DC60000}"/>
    <cellStyle name="Note 2 4 3 3 2 2 3" xfId="52318" xr:uid="{00000000-0005-0000-0000-00008EC60000}"/>
    <cellStyle name="Note 2 4 3 3 2 2_OATT calc" xfId="52319" xr:uid="{00000000-0005-0000-0000-00008FC60000}"/>
    <cellStyle name="Note 2 4 3 3 2 3" xfId="52320" xr:uid="{00000000-0005-0000-0000-000090C60000}"/>
    <cellStyle name="Note 2 4 3 3 2 4" xfId="52321" xr:uid="{00000000-0005-0000-0000-000091C60000}"/>
    <cellStyle name="Note 2 4 3 3 2 5" xfId="52322" xr:uid="{00000000-0005-0000-0000-000092C60000}"/>
    <cellStyle name="Note 2 4 3 3 2_OATT calc" xfId="52323" xr:uid="{00000000-0005-0000-0000-000093C60000}"/>
    <cellStyle name="Note 2 4 3 3 3" xfId="52324" xr:uid="{00000000-0005-0000-0000-000094C60000}"/>
    <cellStyle name="Note 2 4 3 3 3 2" xfId="52325" xr:uid="{00000000-0005-0000-0000-000095C60000}"/>
    <cellStyle name="Note 2 4 3 3 3 2 2" xfId="52326" xr:uid="{00000000-0005-0000-0000-000096C60000}"/>
    <cellStyle name="Note 2 4 3 3 3 2 3" xfId="52327" xr:uid="{00000000-0005-0000-0000-000097C60000}"/>
    <cellStyle name="Note 2 4 3 3 3 2_OATT calc" xfId="52328" xr:uid="{00000000-0005-0000-0000-000098C60000}"/>
    <cellStyle name="Note 2 4 3 3 3 3" xfId="52329" xr:uid="{00000000-0005-0000-0000-000099C60000}"/>
    <cellStyle name="Note 2 4 3 3 3 4" xfId="52330" xr:uid="{00000000-0005-0000-0000-00009AC60000}"/>
    <cellStyle name="Note 2 4 3 3 3_OATT calc" xfId="52331" xr:uid="{00000000-0005-0000-0000-00009BC60000}"/>
    <cellStyle name="Note 2 4 3 3 4" xfId="52332" xr:uid="{00000000-0005-0000-0000-00009CC60000}"/>
    <cellStyle name="Note 2 4 3 3 4 2" xfId="52333" xr:uid="{00000000-0005-0000-0000-00009DC60000}"/>
    <cellStyle name="Note 2 4 3 3 4 3" xfId="52334" xr:uid="{00000000-0005-0000-0000-00009EC60000}"/>
    <cellStyle name="Note 2 4 3 3 4_OATT calc" xfId="52335" xr:uid="{00000000-0005-0000-0000-00009FC60000}"/>
    <cellStyle name="Note 2 4 3 3 5" xfId="52336" xr:uid="{00000000-0005-0000-0000-0000A0C60000}"/>
    <cellStyle name="Note 2 4 3 3 6" xfId="52337" xr:uid="{00000000-0005-0000-0000-0000A1C60000}"/>
    <cellStyle name="Note 2 4 3 3 7" xfId="52338" xr:uid="{00000000-0005-0000-0000-0000A2C60000}"/>
    <cellStyle name="Note 2 4 3 3 8" xfId="52339" xr:uid="{00000000-0005-0000-0000-0000A3C60000}"/>
    <cellStyle name="Note 2 4 3 3 9" xfId="52340" xr:uid="{00000000-0005-0000-0000-0000A4C60000}"/>
    <cellStyle name="Note 2 4 3 3_OATT calc" xfId="52341" xr:uid="{00000000-0005-0000-0000-0000A5C60000}"/>
    <cellStyle name="Note 2 4 3 4" xfId="5323" xr:uid="{00000000-0005-0000-0000-0000A6C60000}"/>
    <cellStyle name="Note 2 4 3 4 2" xfId="52342" xr:uid="{00000000-0005-0000-0000-0000A7C60000}"/>
    <cellStyle name="Note 2 4 3 4 2 2" xfId="52343" xr:uid="{00000000-0005-0000-0000-0000A8C60000}"/>
    <cellStyle name="Note 2 4 3 4 2 3" xfId="52344" xr:uid="{00000000-0005-0000-0000-0000A9C60000}"/>
    <cellStyle name="Note 2 4 3 4 2_OATT calc" xfId="52345" xr:uid="{00000000-0005-0000-0000-0000AAC60000}"/>
    <cellStyle name="Note 2 4 3 4 3" xfId="52346" xr:uid="{00000000-0005-0000-0000-0000ABC60000}"/>
    <cellStyle name="Note 2 4 3 4 4" xfId="52347" xr:uid="{00000000-0005-0000-0000-0000ACC60000}"/>
    <cellStyle name="Note 2 4 3 4 5" xfId="52348" xr:uid="{00000000-0005-0000-0000-0000ADC60000}"/>
    <cellStyle name="Note 2 4 3 4_OATT calc" xfId="52349" xr:uid="{00000000-0005-0000-0000-0000AEC60000}"/>
    <cellStyle name="Note 2 4 3 5" xfId="52350" xr:uid="{00000000-0005-0000-0000-0000AFC60000}"/>
    <cellStyle name="Note 2 4 3 5 2" xfId="52351" xr:uid="{00000000-0005-0000-0000-0000B0C60000}"/>
    <cellStyle name="Note 2 4 3 5 2 2" xfId="52352" xr:uid="{00000000-0005-0000-0000-0000B1C60000}"/>
    <cellStyle name="Note 2 4 3 5 2 3" xfId="52353" xr:uid="{00000000-0005-0000-0000-0000B2C60000}"/>
    <cellStyle name="Note 2 4 3 5 2_OATT calc" xfId="52354" xr:uid="{00000000-0005-0000-0000-0000B3C60000}"/>
    <cellStyle name="Note 2 4 3 5 3" xfId="52355" xr:uid="{00000000-0005-0000-0000-0000B4C60000}"/>
    <cellStyle name="Note 2 4 3 5 4" xfId="52356" xr:uid="{00000000-0005-0000-0000-0000B5C60000}"/>
    <cellStyle name="Note 2 4 3 5_OATT calc" xfId="52357" xr:uid="{00000000-0005-0000-0000-0000B6C60000}"/>
    <cellStyle name="Note 2 4 3 6" xfId="52358" xr:uid="{00000000-0005-0000-0000-0000B7C60000}"/>
    <cellStyle name="Note 2 4 3 6 2" xfId="52359" xr:uid="{00000000-0005-0000-0000-0000B8C60000}"/>
    <cellStyle name="Note 2 4 3 6 3" xfId="52360" xr:uid="{00000000-0005-0000-0000-0000B9C60000}"/>
    <cellStyle name="Note 2 4 3 6_OATT calc" xfId="52361" xr:uid="{00000000-0005-0000-0000-0000BAC60000}"/>
    <cellStyle name="Note 2 4 3 7" xfId="52362" xr:uid="{00000000-0005-0000-0000-0000BBC60000}"/>
    <cellStyle name="Note 2 4 3 8" xfId="52363" xr:uid="{00000000-0005-0000-0000-0000BCC60000}"/>
    <cellStyle name="Note 2 4 3 9" xfId="52364" xr:uid="{00000000-0005-0000-0000-0000BDC60000}"/>
    <cellStyle name="Note 2 4 3_OATT calc" xfId="52365" xr:uid="{00000000-0005-0000-0000-0000BEC60000}"/>
    <cellStyle name="Note 2 4 4" xfId="3305" xr:uid="{00000000-0005-0000-0000-0000BFC60000}"/>
    <cellStyle name="Note 2 4 4 10" xfId="52366" xr:uid="{00000000-0005-0000-0000-0000C0C60000}"/>
    <cellStyle name="Note 2 4 4 11" xfId="52367" xr:uid="{00000000-0005-0000-0000-0000C1C60000}"/>
    <cellStyle name="Note 2 4 4 12" xfId="52368" xr:uid="{00000000-0005-0000-0000-0000C2C60000}"/>
    <cellStyle name="Note 2 4 4 2" xfId="3887" xr:uid="{00000000-0005-0000-0000-0000C3C60000}"/>
    <cellStyle name="Note 2 4 4 2 10" xfId="52369" xr:uid="{00000000-0005-0000-0000-0000C4C60000}"/>
    <cellStyle name="Note 2 4 4 2 11" xfId="52370" xr:uid="{00000000-0005-0000-0000-0000C5C60000}"/>
    <cellStyle name="Note 2 4 4 2 2" xfId="4988" xr:uid="{00000000-0005-0000-0000-0000C6C60000}"/>
    <cellStyle name="Note 2 4 4 2 2 10" xfId="52371" xr:uid="{00000000-0005-0000-0000-0000C7C60000}"/>
    <cellStyle name="Note 2 4 4 2 2 11" xfId="52372" xr:uid="{00000000-0005-0000-0000-0000C8C60000}"/>
    <cellStyle name="Note 2 4 4 2 2 2" xfId="52373" xr:uid="{00000000-0005-0000-0000-0000C9C60000}"/>
    <cellStyle name="Note 2 4 4 2 2 2 2" xfId="52374" xr:uid="{00000000-0005-0000-0000-0000CAC60000}"/>
    <cellStyle name="Note 2 4 4 2 2 2 2 2" xfId="52375" xr:uid="{00000000-0005-0000-0000-0000CBC60000}"/>
    <cellStyle name="Note 2 4 4 2 2 2 2 3" xfId="52376" xr:uid="{00000000-0005-0000-0000-0000CCC60000}"/>
    <cellStyle name="Note 2 4 4 2 2 2 2_OATT calc" xfId="52377" xr:uid="{00000000-0005-0000-0000-0000CDC60000}"/>
    <cellStyle name="Note 2 4 4 2 2 2 3" xfId="52378" xr:uid="{00000000-0005-0000-0000-0000CEC60000}"/>
    <cellStyle name="Note 2 4 4 2 2 2 4" xfId="52379" xr:uid="{00000000-0005-0000-0000-0000CFC60000}"/>
    <cellStyle name="Note 2 4 4 2 2 2 5" xfId="52380" xr:uid="{00000000-0005-0000-0000-0000D0C60000}"/>
    <cellStyle name="Note 2 4 4 2 2 2_OATT calc" xfId="52381" xr:uid="{00000000-0005-0000-0000-0000D1C60000}"/>
    <cellStyle name="Note 2 4 4 2 2 3" xfId="52382" xr:uid="{00000000-0005-0000-0000-0000D2C60000}"/>
    <cellStyle name="Note 2 4 4 2 2 3 2" xfId="52383" xr:uid="{00000000-0005-0000-0000-0000D3C60000}"/>
    <cellStyle name="Note 2 4 4 2 2 3 2 2" xfId="52384" xr:uid="{00000000-0005-0000-0000-0000D4C60000}"/>
    <cellStyle name="Note 2 4 4 2 2 3 2 3" xfId="52385" xr:uid="{00000000-0005-0000-0000-0000D5C60000}"/>
    <cellStyle name="Note 2 4 4 2 2 3 2_OATT calc" xfId="52386" xr:uid="{00000000-0005-0000-0000-0000D6C60000}"/>
    <cellStyle name="Note 2 4 4 2 2 3 3" xfId="52387" xr:uid="{00000000-0005-0000-0000-0000D7C60000}"/>
    <cellStyle name="Note 2 4 4 2 2 3 4" xfId="52388" xr:uid="{00000000-0005-0000-0000-0000D8C60000}"/>
    <cellStyle name="Note 2 4 4 2 2 3_OATT calc" xfId="52389" xr:uid="{00000000-0005-0000-0000-0000D9C60000}"/>
    <cellStyle name="Note 2 4 4 2 2 4" xfId="52390" xr:uid="{00000000-0005-0000-0000-0000DAC60000}"/>
    <cellStyle name="Note 2 4 4 2 2 4 2" xfId="52391" xr:uid="{00000000-0005-0000-0000-0000DBC60000}"/>
    <cellStyle name="Note 2 4 4 2 2 4 3" xfId="52392" xr:uid="{00000000-0005-0000-0000-0000DCC60000}"/>
    <cellStyle name="Note 2 4 4 2 2 4_OATT calc" xfId="52393" xr:uid="{00000000-0005-0000-0000-0000DDC60000}"/>
    <cellStyle name="Note 2 4 4 2 2 5" xfId="52394" xr:uid="{00000000-0005-0000-0000-0000DEC60000}"/>
    <cellStyle name="Note 2 4 4 2 2 6" xfId="52395" xr:uid="{00000000-0005-0000-0000-0000DFC60000}"/>
    <cellStyle name="Note 2 4 4 2 2 7" xfId="52396" xr:uid="{00000000-0005-0000-0000-0000E0C60000}"/>
    <cellStyle name="Note 2 4 4 2 2 8" xfId="52397" xr:uid="{00000000-0005-0000-0000-0000E1C60000}"/>
    <cellStyle name="Note 2 4 4 2 2 9" xfId="52398" xr:uid="{00000000-0005-0000-0000-0000E2C60000}"/>
    <cellStyle name="Note 2 4 4 2 2_OATT calc" xfId="52399" xr:uid="{00000000-0005-0000-0000-0000E3C60000}"/>
    <cellStyle name="Note 2 4 4 2 3" xfId="5943" xr:uid="{00000000-0005-0000-0000-0000E4C60000}"/>
    <cellStyle name="Note 2 4 4 2 3 2" xfId="52400" xr:uid="{00000000-0005-0000-0000-0000E5C60000}"/>
    <cellStyle name="Note 2 4 4 2 3 2 2" xfId="52401" xr:uid="{00000000-0005-0000-0000-0000E6C60000}"/>
    <cellStyle name="Note 2 4 4 2 3 2 3" xfId="52402" xr:uid="{00000000-0005-0000-0000-0000E7C60000}"/>
    <cellStyle name="Note 2 4 4 2 3 2_OATT calc" xfId="52403" xr:uid="{00000000-0005-0000-0000-0000E8C60000}"/>
    <cellStyle name="Note 2 4 4 2 3 3" xfId="52404" xr:uid="{00000000-0005-0000-0000-0000E9C60000}"/>
    <cellStyle name="Note 2 4 4 2 3 4" xfId="52405" xr:uid="{00000000-0005-0000-0000-0000EAC60000}"/>
    <cellStyle name="Note 2 4 4 2 3 5" xfId="52406" xr:uid="{00000000-0005-0000-0000-0000EBC60000}"/>
    <cellStyle name="Note 2 4 4 2 3_OATT calc" xfId="52407" xr:uid="{00000000-0005-0000-0000-0000ECC60000}"/>
    <cellStyle name="Note 2 4 4 2 4" xfId="52408" xr:uid="{00000000-0005-0000-0000-0000EDC60000}"/>
    <cellStyle name="Note 2 4 4 2 4 2" xfId="52409" xr:uid="{00000000-0005-0000-0000-0000EEC60000}"/>
    <cellStyle name="Note 2 4 4 2 4 2 2" xfId="52410" xr:uid="{00000000-0005-0000-0000-0000EFC60000}"/>
    <cellStyle name="Note 2 4 4 2 4 2 3" xfId="52411" xr:uid="{00000000-0005-0000-0000-0000F0C60000}"/>
    <cellStyle name="Note 2 4 4 2 4 2_OATT calc" xfId="52412" xr:uid="{00000000-0005-0000-0000-0000F1C60000}"/>
    <cellStyle name="Note 2 4 4 2 4 3" xfId="52413" xr:uid="{00000000-0005-0000-0000-0000F2C60000}"/>
    <cellStyle name="Note 2 4 4 2 4 4" xfId="52414" xr:uid="{00000000-0005-0000-0000-0000F3C60000}"/>
    <cellStyle name="Note 2 4 4 2 4_OATT calc" xfId="52415" xr:uid="{00000000-0005-0000-0000-0000F4C60000}"/>
    <cellStyle name="Note 2 4 4 2 5" xfId="52416" xr:uid="{00000000-0005-0000-0000-0000F5C60000}"/>
    <cellStyle name="Note 2 4 4 2 5 2" xfId="52417" xr:uid="{00000000-0005-0000-0000-0000F6C60000}"/>
    <cellStyle name="Note 2 4 4 2 5 3" xfId="52418" xr:uid="{00000000-0005-0000-0000-0000F7C60000}"/>
    <cellStyle name="Note 2 4 4 2 5_OATT calc" xfId="52419" xr:uid="{00000000-0005-0000-0000-0000F8C60000}"/>
    <cellStyle name="Note 2 4 4 2 6" xfId="52420" xr:uid="{00000000-0005-0000-0000-0000F9C60000}"/>
    <cellStyle name="Note 2 4 4 2 7" xfId="52421" xr:uid="{00000000-0005-0000-0000-0000FAC60000}"/>
    <cellStyle name="Note 2 4 4 2 8" xfId="52422" xr:uid="{00000000-0005-0000-0000-0000FBC60000}"/>
    <cellStyle name="Note 2 4 4 2 9" xfId="52423" xr:uid="{00000000-0005-0000-0000-0000FCC60000}"/>
    <cellStyle name="Note 2 4 4 2_OATT calc" xfId="52424" xr:uid="{00000000-0005-0000-0000-0000FDC60000}"/>
    <cellStyle name="Note 2 4 4 3" xfId="4570" xr:uid="{00000000-0005-0000-0000-0000FEC60000}"/>
    <cellStyle name="Note 2 4 4 3 10" xfId="52425" xr:uid="{00000000-0005-0000-0000-0000FFC60000}"/>
    <cellStyle name="Note 2 4 4 3 11" xfId="52426" xr:uid="{00000000-0005-0000-0000-000000C70000}"/>
    <cellStyle name="Note 2 4 4 3 2" xfId="52427" xr:uid="{00000000-0005-0000-0000-000001C70000}"/>
    <cellStyle name="Note 2 4 4 3 2 2" xfId="52428" xr:uid="{00000000-0005-0000-0000-000002C70000}"/>
    <cellStyle name="Note 2 4 4 3 2 2 2" xfId="52429" xr:uid="{00000000-0005-0000-0000-000003C70000}"/>
    <cellStyle name="Note 2 4 4 3 2 2 3" xfId="52430" xr:uid="{00000000-0005-0000-0000-000004C70000}"/>
    <cellStyle name="Note 2 4 4 3 2 2_OATT calc" xfId="52431" xr:uid="{00000000-0005-0000-0000-000005C70000}"/>
    <cellStyle name="Note 2 4 4 3 2 3" xfId="52432" xr:uid="{00000000-0005-0000-0000-000006C70000}"/>
    <cellStyle name="Note 2 4 4 3 2 4" xfId="52433" xr:uid="{00000000-0005-0000-0000-000007C70000}"/>
    <cellStyle name="Note 2 4 4 3 2 5" xfId="52434" xr:uid="{00000000-0005-0000-0000-000008C70000}"/>
    <cellStyle name="Note 2 4 4 3 2_OATT calc" xfId="52435" xr:uid="{00000000-0005-0000-0000-000009C70000}"/>
    <cellStyle name="Note 2 4 4 3 3" xfId="52436" xr:uid="{00000000-0005-0000-0000-00000AC70000}"/>
    <cellStyle name="Note 2 4 4 3 3 2" xfId="52437" xr:uid="{00000000-0005-0000-0000-00000BC70000}"/>
    <cellStyle name="Note 2 4 4 3 3 2 2" xfId="52438" xr:uid="{00000000-0005-0000-0000-00000CC70000}"/>
    <cellStyle name="Note 2 4 4 3 3 2 3" xfId="52439" xr:uid="{00000000-0005-0000-0000-00000DC70000}"/>
    <cellStyle name="Note 2 4 4 3 3 2_OATT calc" xfId="52440" xr:uid="{00000000-0005-0000-0000-00000EC70000}"/>
    <cellStyle name="Note 2 4 4 3 3 3" xfId="52441" xr:uid="{00000000-0005-0000-0000-00000FC70000}"/>
    <cellStyle name="Note 2 4 4 3 3 4" xfId="52442" xr:uid="{00000000-0005-0000-0000-000010C70000}"/>
    <cellStyle name="Note 2 4 4 3 3_OATT calc" xfId="52443" xr:uid="{00000000-0005-0000-0000-000011C70000}"/>
    <cellStyle name="Note 2 4 4 3 4" xfId="52444" xr:uid="{00000000-0005-0000-0000-000012C70000}"/>
    <cellStyle name="Note 2 4 4 3 4 2" xfId="52445" xr:uid="{00000000-0005-0000-0000-000013C70000}"/>
    <cellStyle name="Note 2 4 4 3 4 3" xfId="52446" xr:uid="{00000000-0005-0000-0000-000014C70000}"/>
    <cellStyle name="Note 2 4 4 3 4_OATT calc" xfId="52447" xr:uid="{00000000-0005-0000-0000-000015C70000}"/>
    <cellStyle name="Note 2 4 4 3 5" xfId="52448" xr:uid="{00000000-0005-0000-0000-000016C70000}"/>
    <cellStyle name="Note 2 4 4 3 6" xfId="52449" xr:uid="{00000000-0005-0000-0000-000017C70000}"/>
    <cellStyle name="Note 2 4 4 3 7" xfId="52450" xr:uid="{00000000-0005-0000-0000-000018C70000}"/>
    <cellStyle name="Note 2 4 4 3 8" xfId="52451" xr:uid="{00000000-0005-0000-0000-000019C70000}"/>
    <cellStyle name="Note 2 4 4 3 9" xfId="52452" xr:uid="{00000000-0005-0000-0000-00001AC70000}"/>
    <cellStyle name="Note 2 4 4 3_OATT calc" xfId="52453" xr:uid="{00000000-0005-0000-0000-00001BC70000}"/>
    <cellStyle name="Note 2 4 4 4" xfId="5470" xr:uid="{00000000-0005-0000-0000-00001CC70000}"/>
    <cellStyle name="Note 2 4 4 4 2" xfId="52454" xr:uid="{00000000-0005-0000-0000-00001DC70000}"/>
    <cellStyle name="Note 2 4 4 4 2 2" xfId="52455" xr:uid="{00000000-0005-0000-0000-00001EC70000}"/>
    <cellStyle name="Note 2 4 4 4 2 3" xfId="52456" xr:uid="{00000000-0005-0000-0000-00001FC70000}"/>
    <cellStyle name="Note 2 4 4 4 2_OATT calc" xfId="52457" xr:uid="{00000000-0005-0000-0000-000020C70000}"/>
    <cellStyle name="Note 2 4 4 4 3" xfId="52458" xr:uid="{00000000-0005-0000-0000-000021C70000}"/>
    <cellStyle name="Note 2 4 4 4 4" xfId="52459" xr:uid="{00000000-0005-0000-0000-000022C70000}"/>
    <cellStyle name="Note 2 4 4 4 5" xfId="52460" xr:uid="{00000000-0005-0000-0000-000023C70000}"/>
    <cellStyle name="Note 2 4 4 4_OATT calc" xfId="52461" xr:uid="{00000000-0005-0000-0000-000024C70000}"/>
    <cellStyle name="Note 2 4 4 5" xfId="52462" xr:uid="{00000000-0005-0000-0000-000025C70000}"/>
    <cellStyle name="Note 2 4 4 5 2" xfId="52463" xr:uid="{00000000-0005-0000-0000-000026C70000}"/>
    <cellStyle name="Note 2 4 4 5 2 2" xfId="52464" xr:uid="{00000000-0005-0000-0000-000027C70000}"/>
    <cellStyle name="Note 2 4 4 5 2 3" xfId="52465" xr:uid="{00000000-0005-0000-0000-000028C70000}"/>
    <cellStyle name="Note 2 4 4 5 2_OATT calc" xfId="52466" xr:uid="{00000000-0005-0000-0000-000029C70000}"/>
    <cellStyle name="Note 2 4 4 5 3" xfId="52467" xr:uid="{00000000-0005-0000-0000-00002AC70000}"/>
    <cellStyle name="Note 2 4 4 5 4" xfId="52468" xr:uid="{00000000-0005-0000-0000-00002BC70000}"/>
    <cellStyle name="Note 2 4 4 5_OATT calc" xfId="52469" xr:uid="{00000000-0005-0000-0000-00002CC70000}"/>
    <cellStyle name="Note 2 4 4 6" xfId="52470" xr:uid="{00000000-0005-0000-0000-00002DC70000}"/>
    <cellStyle name="Note 2 4 4 6 2" xfId="52471" xr:uid="{00000000-0005-0000-0000-00002EC70000}"/>
    <cellStyle name="Note 2 4 4 6 3" xfId="52472" xr:uid="{00000000-0005-0000-0000-00002FC70000}"/>
    <cellStyle name="Note 2 4 4 6_OATT calc" xfId="52473" xr:uid="{00000000-0005-0000-0000-000030C70000}"/>
    <cellStyle name="Note 2 4 4 7" xfId="52474" xr:uid="{00000000-0005-0000-0000-000031C70000}"/>
    <cellStyle name="Note 2 4 4 8" xfId="52475" xr:uid="{00000000-0005-0000-0000-000032C70000}"/>
    <cellStyle name="Note 2 4 4 9" xfId="52476" xr:uid="{00000000-0005-0000-0000-000033C70000}"/>
    <cellStyle name="Note 2 4 4_OATT calc" xfId="52477" xr:uid="{00000000-0005-0000-0000-000034C70000}"/>
    <cellStyle name="Note 2 4 5" xfId="3617" xr:uid="{00000000-0005-0000-0000-000035C70000}"/>
    <cellStyle name="Note 2 4 5 10" xfId="52478" xr:uid="{00000000-0005-0000-0000-000036C70000}"/>
    <cellStyle name="Note 2 4 5 11" xfId="52479" xr:uid="{00000000-0005-0000-0000-000037C70000}"/>
    <cellStyle name="Note 2 4 5 2" xfId="4718" xr:uid="{00000000-0005-0000-0000-000038C70000}"/>
    <cellStyle name="Note 2 4 5 2 10" xfId="52480" xr:uid="{00000000-0005-0000-0000-000039C70000}"/>
    <cellStyle name="Note 2 4 5 2 11" xfId="52481" xr:uid="{00000000-0005-0000-0000-00003AC70000}"/>
    <cellStyle name="Note 2 4 5 2 2" xfId="52482" xr:uid="{00000000-0005-0000-0000-00003BC70000}"/>
    <cellStyle name="Note 2 4 5 2 2 2" xfId="52483" xr:uid="{00000000-0005-0000-0000-00003CC70000}"/>
    <cellStyle name="Note 2 4 5 2 2 2 2" xfId="52484" xr:uid="{00000000-0005-0000-0000-00003DC70000}"/>
    <cellStyle name="Note 2 4 5 2 2 2 3" xfId="52485" xr:uid="{00000000-0005-0000-0000-00003EC70000}"/>
    <cellStyle name="Note 2 4 5 2 2 2_OATT calc" xfId="52486" xr:uid="{00000000-0005-0000-0000-00003FC70000}"/>
    <cellStyle name="Note 2 4 5 2 2 3" xfId="52487" xr:uid="{00000000-0005-0000-0000-000040C70000}"/>
    <cellStyle name="Note 2 4 5 2 2 4" xfId="52488" xr:uid="{00000000-0005-0000-0000-000041C70000}"/>
    <cellStyle name="Note 2 4 5 2 2 5" xfId="52489" xr:uid="{00000000-0005-0000-0000-000042C70000}"/>
    <cellStyle name="Note 2 4 5 2 2_OATT calc" xfId="52490" xr:uid="{00000000-0005-0000-0000-000043C70000}"/>
    <cellStyle name="Note 2 4 5 2 3" xfId="52491" xr:uid="{00000000-0005-0000-0000-000044C70000}"/>
    <cellStyle name="Note 2 4 5 2 3 2" xfId="52492" xr:uid="{00000000-0005-0000-0000-000045C70000}"/>
    <cellStyle name="Note 2 4 5 2 3 2 2" xfId="52493" xr:uid="{00000000-0005-0000-0000-000046C70000}"/>
    <cellStyle name="Note 2 4 5 2 3 2 3" xfId="52494" xr:uid="{00000000-0005-0000-0000-000047C70000}"/>
    <cellStyle name="Note 2 4 5 2 3 2_OATT calc" xfId="52495" xr:uid="{00000000-0005-0000-0000-000048C70000}"/>
    <cellStyle name="Note 2 4 5 2 3 3" xfId="52496" xr:uid="{00000000-0005-0000-0000-000049C70000}"/>
    <cellStyle name="Note 2 4 5 2 3 4" xfId="52497" xr:uid="{00000000-0005-0000-0000-00004AC70000}"/>
    <cellStyle name="Note 2 4 5 2 3_OATT calc" xfId="52498" xr:uid="{00000000-0005-0000-0000-00004BC70000}"/>
    <cellStyle name="Note 2 4 5 2 4" xfId="52499" xr:uid="{00000000-0005-0000-0000-00004CC70000}"/>
    <cellStyle name="Note 2 4 5 2 4 2" xfId="52500" xr:uid="{00000000-0005-0000-0000-00004DC70000}"/>
    <cellStyle name="Note 2 4 5 2 4 3" xfId="52501" xr:uid="{00000000-0005-0000-0000-00004EC70000}"/>
    <cellStyle name="Note 2 4 5 2 4_OATT calc" xfId="52502" xr:uid="{00000000-0005-0000-0000-00004FC70000}"/>
    <cellStyle name="Note 2 4 5 2 5" xfId="52503" xr:uid="{00000000-0005-0000-0000-000050C70000}"/>
    <cellStyle name="Note 2 4 5 2 6" xfId="52504" xr:uid="{00000000-0005-0000-0000-000051C70000}"/>
    <cellStyle name="Note 2 4 5 2 7" xfId="52505" xr:uid="{00000000-0005-0000-0000-000052C70000}"/>
    <cellStyle name="Note 2 4 5 2 8" xfId="52506" xr:uid="{00000000-0005-0000-0000-000053C70000}"/>
    <cellStyle name="Note 2 4 5 2 9" xfId="52507" xr:uid="{00000000-0005-0000-0000-000054C70000}"/>
    <cellStyle name="Note 2 4 5 2_OATT calc" xfId="52508" xr:uid="{00000000-0005-0000-0000-000055C70000}"/>
    <cellStyle name="Note 2 4 5 3" xfId="5679" xr:uid="{00000000-0005-0000-0000-000056C70000}"/>
    <cellStyle name="Note 2 4 5 3 2" xfId="52509" xr:uid="{00000000-0005-0000-0000-000057C70000}"/>
    <cellStyle name="Note 2 4 5 3 2 2" xfId="52510" xr:uid="{00000000-0005-0000-0000-000058C70000}"/>
    <cellStyle name="Note 2 4 5 3 2 3" xfId="52511" xr:uid="{00000000-0005-0000-0000-000059C70000}"/>
    <cellStyle name="Note 2 4 5 3 2_OATT calc" xfId="52512" xr:uid="{00000000-0005-0000-0000-00005AC70000}"/>
    <cellStyle name="Note 2 4 5 3 3" xfId="52513" xr:uid="{00000000-0005-0000-0000-00005BC70000}"/>
    <cellStyle name="Note 2 4 5 3 4" xfId="52514" xr:uid="{00000000-0005-0000-0000-00005CC70000}"/>
    <cellStyle name="Note 2 4 5 3 5" xfId="52515" xr:uid="{00000000-0005-0000-0000-00005DC70000}"/>
    <cellStyle name="Note 2 4 5 3_OATT calc" xfId="52516" xr:uid="{00000000-0005-0000-0000-00005EC70000}"/>
    <cellStyle name="Note 2 4 5 4" xfId="52517" xr:uid="{00000000-0005-0000-0000-00005FC70000}"/>
    <cellStyle name="Note 2 4 5 4 2" xfId="52518" xr:uid="{00000000-0005-0000-0000-000060C70000}"/>
    <cellStyle name="Note 2 4 5 4 2 2" xfId="52519" xr:uid="{00000000-0005-0000-0000-000061C70000}"/>
    <cellStyle name="Note 2 4 5 4 2 3" xfId="52520" xr:uid="{00000000-0005-0000-0000-000062C70000}"/>
    <cellStyle name="Note 2 4 5 4 2_OATT calc" xfId="52521" xr:uid="{00000000-0005-0000-0000-000063C70000}"/>
    <cellStyle name="Note 2 4 5 4 3" xfId="52522" xr:uid="{00000000-0005-0000-0000-000064C70000}"/>
    <cellStyle name="Note 2 4 5 4 4" xfId="52523" xr:uid="{00000000-0005-0000-0000-000065C70000}"/>
    <cellStyle name="Note 2 4 5 4_OATT calc" xfId="52524" xr:uid="{00000000-0005-0000-0000-000066C70000}"/>
    <cellStyle name="Note 2 4 5 5" xfId="52525" xr:uid="{00000000-0005-0000-0000-000067C70000}"/>
    <cellStyle name="Note 2 4 5 5 2" xfId="52526" xr:uid="{00000000-0005-0000-0000-000068C70000}"/>
    <cellStyle name="Note 2 4 5 5 3" xfId="52527" xr:uid="{00000000-0005-0000-0000-000069C70000}"/>
    <cellStyle name="Note 2 4 5 5_OATT calc" xfId="52528" xr:uid="{00000000-0005-0000-0000-00006AC70000}"/>
    <cellStyle name="Note 2 4 5 6" xfId="52529" xr:uid="{00000000-0005-0000-0000-00006BC70000}"/>
    <cellStyle name="Note 2 4 5 7" xfId="52530" xr:uid="{00000000-0005-0000-0000-00006CC70000}"/>
    <cellStyle name="Note 2 4 5 8" xfId="52531" xr:uid="{00000000-0005-0000-0000-00006DC70000}"/>
    <cellStyle name="Note 2 4 5 9" xfId="52532" xr:uid="{00000000-0005-0000-0000-00006EC70000}"/>
    <cellStyle name="Note 2 4 5_OATT calc" xfId="52533" xr:uid="{00000000-0005-0000-0000-00006FC70000}"/>
    <cellStyle name="Note 2 4 6" xfId="4300" xr:uid="{00000000-0005-0000-0000-000070C70000}"/>
    <cellStyle name="Note 2 4 6 10" xfId="52534" xr:uid="{00000000-0005-0000-0000-000071C70000}"/>
    <cellStyle name="Note 2 4 6 11" xfId="52535" xr:uid="{00000000-0005-0000-0000-000072C70000}"/>
    <cellStyle name="Note 2 4 6 2" xfId="52536" xr:uid="{00000000-0005-0000-0000-000073C70000}"/>
    <cellStyle name="Note 2 4 6 2 2" xfId="52537" xr:uid="{00000000-0005-0000-0000-000074C70000}"/>
    <cellStyle name="Note 2 4 6 2 2 2" xfId="52538" xr:uid="{00000000-0005-0000-0000-000075C70000}"/>
    <cellStyle name="Note 2 4 6 2 2 3" xfId="52539" xr:uid="{00000000-0005-0000-0000-000076C70000}"/>
    <cellStyle name="Note 2 4 6 2 2_OATT calc" xfId="52540" xr:uid="{00000000-0005-0000-0000-000077C70000}"/>
    <cellStyle name="Note 2 4 6 2 3" xfId="52541" xr:uid="{00000000-0005-0000-0000-000078C70000}"/>
    <cellStyle name="Note 2 4 6 2 4" xfId="52542" xr:uid="{00000000-0005-0000-0000-000079C70000}"/>
    <cellStyle name="Note 2 4 6 2 5" xfId="52543" xr:uid="{00000000-0005-0000-0000-00007AC70000}"/>
    <cellStyle name="Note 2 4 6 2_OATT calc" xfId="52544" xr:uid="{00000000-0005-0000-0000-00007BC70000}"/>
    <cellStyle name="Note 2 4 6 3" xfId="52545" xr:uid="{00000000-0005-0000-0000-00007CC70000}"/>
    <cellStyle name="Note 2 4 6 3 2" xfId="52546" xr:uid="{00000000-0005-0000-0000-00007DC70000}"/>
    <cellStyle name="Note 2 4 6 3 2 2" xfId="52547" xr:uid="{00000000-0005-0000-0000-00007EC70000}"/>
    <cellStyle name="Note 2 4 6 3 2 3" xfId="52548" xr:uid="{00000000-0005-0000-0000-00007FC70000}"/>
    <cellStyle name="Note 2 4 6 3 2_OATT calc" xfId="52549" xr:uid="{00000000-0005-0000-0000-000080C70000}"/>
    <cellStyle name="Note 2 4 6 3 3" xfId="52550" xr:uid="{00000000-0005-0000-0000-000081C70000}"/>
    <cellStyle name="Note 2 4 6 3 4" xfId="52551" xr:uid="{00000000-0005-0000-0000-000082C70000}"/>
    <cellStyle name="Note 2 4 6 3_OATT calc" xfId="52552" xr:uid="{00000000-0005-0000-0000-000083C70000}"/>
    <cellStyle name="Note 2 4 6 4" xfId="52553" xr:uid="{00000000-0005-0000-0000-000084C70000}"/>
    <cellStyle name="Note 2 4 6 4 2" xfId="52554" xr:uid="{00000000-0005-0000-0000-000085C70000}"/>
    <cellStyle name="Note 2 4 6 4 3" xfId="52555" xr:uid="{00000000-0005-0000-0000-000086C70000}"/>
    <cellStyle name="Note 2 4 6 4_OATT calc" xfId="52556" xr:uid="{00000000-0005-0000-0000-000087C70000}"/>
    <cellStyle name="Note 2 4 6 5" xfId="52557" xr:uid="{00000000-0005-0000-0000-000088C70000}"/>
    <cellStyle name="Note 2 4 6 6" xfId="52558" xr:uid="{00000000-0005-0000-0000-000089C70000}"/>
    <cellStyle name="Note 2 4 6 7" xfId="52559" xr:uid="{00000000-0005-0000-0000-00008AC70000}"/>
    <cellStyle name="Note 2 4 6 8" xfId="52560" xr:uid="{00000000-0005-0000-0000-00008BC70000}"/>
    <cellStyle name="Note 2 4 6 9" xfId="52561" xr:uid="{00000000-0005-0000-0000-00008CC70000}"/>
    <cellStyle name="Note 2 4 6_OATT calc" xfId="52562" xr:uid="{00000000-0005-0000-0000-00008DC70000}"/>
    <cellStyle name="Note 2 4 7" xfId="5200" xr:uid="{00000000-0005-0000-0000-00008EC70000}"/>
    <cellStyle name="Note 2 4 7 2" xfId="52563" xr:uid="{00000000-0005-0000-0000-00008FC70000}"/>
    <cellStyle name="Note 2 4 7 2 2" xfId="52564" xr:uid="{00000000-0005-0000-0000-000090C70000}"/>
    <cellStyle name="Note 2 4 7 2 3" xfId="52565" xr:uid="{00000000-0005-0000-0000-000091C70000}"/>
    <cellStyle name="Note 2 4 7 2_OATT calc" xfId="52566" xr:uid="{00000000-0005-0000-0000-000092C70000}"/>
    <cellStyle name="Note 2 4 7 3" xfId="52567" xr:uid="{00000000-0005-0000-0000-000093C70000}"/>
    <cellStyle name="Note 2 4 7 4" xfId="52568" xr:uid="{00000000-0005-0000-0000-000094C70000}"/>
    <cellStyle name="Note 2 4 7 5" xfId="52569" xr:uid="{00000000-0005-0000-0000-000095C70000}"/>
    <cellStyle name="Note 2 4 7_OATT calc" xfId="52570" xr:uid="{00000000-0005-0000-0000-000096C70000}"/>
    <cellStyle name="Note 2 4 8" xfId="3030" xr:uid="{00000000-0005-0000-0000-000097C70000}"/>
    <cellStyle name="Note 2 4 8 2" xfId="52571" xr:uid="{00000000-0005-0000-0000-000098C70000}"/>
    <cellStyle name="Note 2 4 8 2 2" xfId="52572" xr:uid="{00000000-0005-0000-0000-000099C70000}"/>
    <cellStyle name="Note 2 4 8 2 3" xfId="52573" xr:uid="{00000000-0005-0000-0000-00009AC70000}"/>
    <cellStyle name="Note 2 4 8 2_OATT calc" xfId="52574" xr:uid="{00000000-0005-0000-0000-00009BC70000}"/>
    <cellStyle name="Note 2 4 8 3" xfId="52575" xr:uid="{00000000-0005-0000-0000-00009CC70000}"/>
    <cellStyle name="Note 2 4 8 4" xfId="52576" xr:uid="{00000000-0005-0000-0000-00009DC70000}"/>
    <cellStyle name="Note 2 4 8_OATT calc" xfId="52577" xr:uid="{00000000-0005-0000-0000-00009EC70000}"/>
    <cellStyle name="Note 2 4 9" xfId="52578" xr:uid="{00000000-0005-0000-0000-00009FC70000}"/>
    <cellStyle name="Note 2 4 9 2" xfId="52579" xr:uid="{00000000-0005-0000-0000-0000A0C70000}"/>
    <cellStyle name="Note 2 4 9 2 2" xfId="52580" xr:uid="{00000000-0005-0000-0000-0000A1C70000}"/>
    <cellStyle name="Note 2 4 9 2 3" xfId="52581" xr:uid="{00000000-0005-0000-0000-0000A2C70000}"/>
    <cellStyle name="Note 2 4 9 2_OATT calc" xfId="52582" xr:uid="{00000000-0005-0000-0000-0000A3C70000}"/>
    <cellStyle name="Note 2 4 9 3" xfId="52583" xr:uid="{00000000-0005-0000-0000-0000A4C70000}"/>
    <cellStyle name="Note 2 4 9 4" xfId="52584" xr:uid="{00000000-0005-0000-0000-0000A5C70000}"/>
    <cellStyle name="Note 2 4 9_OATT calc" xfId="52585" xr:uid="{00000000-0005-0000-0000-0000A6C70000}"/>
    <cellStyle name="Note 2 4_OATT calc" xfId="52586" xr:uid="{00000000-0005-0000-0000-0000A7C70000}"/>
    <cellStyle name="Note 2 5" xfId="3046" xr:uid="{00000000-0005-0000-0000-0000A8C70000}"/>
    <cellStyle name="Note 2 5 10" xfId="52587" xr:uid="{00000000-0005-0000-0000-0000A9C70000}"/>
    <cellStyle name="Note 2 5 11" xfId="52588" xr:uid="{00000000-0005-0000-0000-0000AAC70000}"/>
    <cellStyle name="Note 2 5 12" xfId="52589" xr:uid="{00000000-0005-0000-0000-0000ABC70000}"/>
    <cellStyle name="Note 2 5 13" xfId="52590" xr:uid="{00000000-0005-0000-0000-0000ACC70000}"/>
    <cellStyle name="Note 2 5 14" xfId="52591" xr:uid="{00000000-0005-0000-0000-0000ADC70000}"/>
    <cellStyle name="Note 2 5 15" xfId="52592" xr:uid="{00000000-0005-0000-0000-0000AEC70000}"/>
    <cellStyle name="Note 2 5 2" xfId="3184" xr:uid="{00000000-0005-0000-0000-0000AFC70000}"/>
    <cellStyle name="Note 2 5 2 10" xfId="52593" xr:uid="{00000000-0005-0000-0000-0000B0C70000}"/>
    <cellStyle name="Note 2 5 2 11" xfId="52594" xr:uid="{00000000-0005-0000-0000-0000B1C70000}"/>
    <cellStyle name="Note 2 5 2 12" xfId="52595" xr:uid="{00000000-0005-0000-0000-0000B2C70000}"/>
    <cellStyle name="Note 2 5 2 2" xfId="3773" xr:uid="{00000000-0005-0000-0000-0000B3C70000}"/>
    <cellStyle name="Note 2 5 2 2 10" xfId="52596" xr:uid="{00000000-0005-0000-0000-0000B4C70000}"/>
    <cellStyle name="Note 2 5 2 2 11" xfId="52597" xr:uid="{00000000-0005-0000-0000-0000B5C70000}"/>
    <cellStyle name="Note 2 5 2 2 2" xfId="4874" xr:uid="{00000000-0005-0000-0000-0000B6C70000}"/>
    <cellStyle name="Note 2 5 2 2 2 10" xfId="52598" xr:uid="{00000000-0005-0000-0000-0000B7C70000}"/>
    <cellStyle name="Note 2 5 2 2 2 11" xfId="52599" xr:uid="{00000000-0005-0000-0000-0000B8C70000}"/>
    <cellStyle name="Note 2 5 2 2 2 2" xfId="52600" xr:uid="{00000000-0005-0000-0000-0000B9C70000}"/>
    <cellStyle name="Note 2 5 2 2 2 2 2" xfId="52601" xr:uid="{00000000-0005-0000-0000-0000BAC70000}"/>
    <cellStyle name="Note 2 5 2 2 2 2 2 2" xfId="52602" xr:uid="{00000000-0005-0000-0000-0000BBC70000}"/>
    <cellStyle name="Note 2 5 2 2 2 2 2 3" xfId="52603" xr:uid="{00000000-0005-0000-0000-0000BCC70000}"/>
    <cellStyle name="Note 2 5 2 2 2 2 2_OATT calc" xfId="52604" xr:uid="{00000000-0005-0000-0000-0000BDC70000}"/>
    <cellStyle name="Note 2 5 2 2 2 2 3" xfId="52605" xr:uid="{00000000-0005-0000-0000-0000BEC70000}"/>
    <cellStyle name="Note 2 5 2 2 2 2 4" xfId="52606" xr:uid="{00000000-0005-0000-0000-0000BFC70000}"/>
    <cellStyle name="Note 2 5 2 2 2 2 5" xfId="52607" xr:uid="{00000000-0005-0000-0000-0000C0C70000}"/>
    <cellStyle name="Note 2 5 2 2 2 2_OATT calc" xfId="52608" xr:uid="{00000000-0005-0000-0000-0000C1C70000}"/>
    <cellStyle name="Note 2 5 2 2 2 3" xfId="52609" xr:uid="{00000000-0005-0000-0000-0000C2C70000}"/>
    <cellStyle name="Note 2 5 2 2 2 3 2" xfId="52610" xr:uid="{00000000-0005-0000-0000-0000C3C70000}"/>
    <cellStyle name="Note 2 5 2 2 2 3 2 2" xfId="52611" xr:uid="{00000000-0005-0000-0000-0000C4C70000}"/>
    <cellStyle name="Note 2 5 2 2 2 3 2 3" xfId="52612" xr:uid="{00000000-0005-0000-0000-0000C5C70000}"/>
    <cellStyle name="Note 2 5 2 2 2 3 2_OATT calc" xfId="52613" xr:uid="{00000000-0005-0000-0000-0000C6C70000}"/>
    <cellStyle name="Note 2 5 2 2 2 3 3" xfId="52614" xr:uid="{00000000-0005-0000-0000-0000C7C70000}"/>
    <cellStyle name="Note 2 5 2 2 2 3 4" xfId="52615" xr:uid="{00000000-0005-0000-0000-0000C8C70000}"/>
    <cellStyle name="Note 2 5 2 2 2 3_OATT calc" xfId="52616" xr:uid="{00000000-0005-0000-0000-0000C9C70000}"/>
    <cellStyle name="Note 2 5 2 2 2 4" xfId="52617" xr:uid="{00000000-0005-0000-0000-0000CAC70000}"/>
    <cellStyle name="Note 2 5 2 2 2 4 2" xfId="52618" xr:uid="{00000000-0005-0000-0000-0000CBC70000}"/>
    <cellStyle name="Note 2 5 2 2 2 4 3" xfId="52619" xr:uid="{00000000-0005-0000-0000-0000CCC70000}"/>
    <cellStyle name="Note 2 5 2 2 2 4_OATT calc" xfId="52620" xr:uid="{00000000-0005-0000-0000-0000CDC70000}"/>
    <cellStyle name="Note 2 5 2 2 2 5" xfId="52621" xr:uid="{00000000-0005-0000-0000-0000CEC70000}"/>
    <cellStyle name="Note 2 5 2 2 2 6" xfId="52622" xr:uid="{00000000-0005-0000-0000-0000CFC70000}"/>
    <cellStyle name="Note 2 5 2 2 2 7" xfId="52623" xr:uid="{00000000-0005-0000-0000-0000D0C70000}"/>
    <cellStyle name="Note 2 5 2 2 2 8" xfId="52624" xr:uid="{00000000-0005-0000-0000-0000D1C70000}"/>
    <cellStyle name="Note 2 5 2 2 2 9" xfId="52625" xr:uid="{00000000-0005-0000-0000-0000D2C70000}"/>
    <cellStyle name="Note 2 5 2 2 2_OATT calc" xfId="52626" xr:uid="{00000000-0005-0000-0000-0000D3C70000}"/>
    <cellStyle name="Note 2 5 2 2 3" xfId="5833" xr:uid="{00000000-0005-0000-0000-0000D4C70000}"/>
    <cellStyle name="Note 2 5 2 2 3 2" xfId="52627" xr:uid="{00000000-0005-0000-0000-0000D5C70000}"/>
    <cellStyle name="Note 2 5 2 2 3 2 2" xfId="52628" xr:uid="{00000000-0005-0000-0000-0000D6C70000}"/>
    <cellStyle name="Note 2 5 2 2 3 2 3" xfId="52629" xr:uid="{00000000-0005-0000-0000-0000D7C70000}"/>
    <cellStyle name="Note 2 5 2 2 3 2_OATT calc" xfId="52630" xr:uid="{00000000-0005-0000-0000-0000D8C70000}"/>
    <cellStyle name="Note 2 5 2 2 3 3" xfId="52631" xr:uid="{00000000-0005-0000-0000-0000D9C70000}"/>
    <cellStyle name="Note 2 5 2 2 3 4" xfId="52632" xr:uid="{00000000-0005-0000-0000-0000DAC70000}"/>
    <cellStyle name="Note 2 5 2 2 3 5" xfId="52633" xr:uid="{00000000-0005-0000-0000-0000DBC70000}"/>
    <cellStyle name="Note 2 5 2 2 3_OATT calc" xfId="52634" xr:uid="{00000000-0005-0000-0000-0000DCC70000}"/>
    <cellStyle name="Note 2 5 2 2 4" xfId="52635" xr:uid="{00000000-0005-0000-0000-0000DDC70000}"/>
    <cellStyle name="Note 2 5 2 2 4 2" xfId="52636" xr:uid="{00000000-0005-0000-0000-0000DEC70000}"/>
    <cellStyle name="Note 2 5 2 2 4 2 2" xfId="52637" xr:uid="{00000000-0005-0000-0000-0000DFC70000}"/>
    <cellStyle name="Note 2 5 2 2 4 2 3" xfId="52638" xr:uid="{00000000-0005-0000-0000-0000E0C70000}"/>
    <cellStyle name="Note 2 5 2 2 4 2_OATT calc" xfId="52639" xr:uid="{00000000-0005-0000-0000-0000E1C70000}"/>
    <cellStyle name="Note 2 5 2 2 4 3" xfId="52640" xr:uid="{00000000-0005-0000-0000-0000E2C70000}"/>
    <cellStyle name="Note 2 5 2 2 4 4" xfId="52641" xr:uid="{00000000-0005-0000-0000-0000E3C70000}"/>
    <cellStyle name="Note 2 5 2 2 4_OATT calc" xfId="52642" xr:uid="{00000000-0005-0000-0000-0000E4C70000}"/>
    <cellStyle name="Note 2 5 2 2 5" xfId="52643" xr:uid="{00000000-0005-0000-0000-0000E5C70000}"/>
    <cellStyle name="Note 2 5 2 2 5 2" xfId="52644" xr:uid="{00000000-0005-0000-0000-0000E6C70000}"/>
    <cellStyle name="Note 2 5 2 2 5 3" xfId="52645" xr:uid="{00000000-0005-0000-0000-0000E7C70000}"/>
    <cellStyle name="Note 2 5 2 2 5_OATT calc" xfId="52646" xr:uid="{00000000-0005-0000-0000-0000E8C70000}"/>
    <cellStyle name="Note 2 5 2 2 6" xfId="52647" xr:uid="{00000000-0005-0000-0000-0000E9C70000}"/>
    <cellStyle name="Note 2 5 2 2 7" xfId="52648" xr:uid="{00000000-0005-0000-0000-0000EAC70000}"/>
    <cellStyle name="Note 2 5 2 2 8" xfId="52649" xr:uid="{00000000-0005-0000-0000-0000EBC70000}"/>
    <cellStyle name="Note 2 5 2 2 9" xfId="52650" xr:uid="{00000000-0005-0000-0000-0000ECC70000}"/>
    <cellStyle name="Note 2 5 2 2_OATT calc" xfId="52651" xr:uid="{00000000-0005-0000-0000-0000EDC70000}"/>
    <cellStyle name="Note 2 5 2 3" xfId="4456" xr:uid="{00000000-0005-0000-0000-0000EEC70000}"/>
    <cellStyle name="Note 2 5 2 3 10" xfId="52652" xr:uid="{00000000-0005-0000-0000-0000EFC70000}"/>
    <cellStyle name="Note 2 5 2 3 11" xfId="52653" xr:uid="{00000000-0005-0000-0000-0000F0C70000}"/>
    <cellStyle name="Note 2 5 2 3 2" xfId="52654" xr:uid="{00000000-0005-0000-0000-0000F1C70000}"/>
    <cellStyle name="Note 2 5 2 3 2 2" xfId="52655" xr:uid="{00000000-0005-0000-0000-0000F2C70000}"/>
    <cellStyle name="Note 2 5 2 3 2 2 2" xfId="52656" xr:uid="{00000000-0005-0000-0000-0000F3C70000}"/>
    <cellStyle name="Note 2 5 2 3 2 2 3" xfId="52657" xr:uid="{00000000-0005-0000-0000-0000F4C70000}"/>
    <cellStyle name="Note 2 5 2 3 2 2_OATT calc" xfId="52658" xr:uid="{00000000-0005-0000-0000-0000F5C70000}"/>
    <cellStyle name="Note 2 5 2 3 2 3" xfId="52659" xr:uid="{00000000-0005-0000-0000-0000F6C70000}"/>
    <cellStyle name="Note 2 5 2 3 2 4" xfId="52660" xr:uid="{00000000-0005-0000-0000-0000F7C70000}"/>
    <cellStyle name="Note 2 5 2 3 2 5" xfId="52661" xr:uid="{00000000-0005-0000-0000-0000F8C70000}"/>
    <cellStyle name="Note 2 5 2 3 2_OATT calc" xfId="52662" xr:uid="{00000000-0005-0000-0000-0000F9C70000}"/>
    <cellStyle name="Note 2 5 2 3 3" xfId="52663" xr:uid="{00000000-0005-0000-0000-0000FAC70000}"/>
    <cellStyle name="Note 2 5 2 3 3 2" xfId="52664" xr:uid="{00000000-0005-0000-0000-0000FBC70000}"/>
    <cellStyle name="Note 2 5 2 3 3 2 2" xfId="52665" xr:uid="{00000000-0005-0000-0000-0000FCC70000}"/>
    <cellStyle name="Note 2 5 2 3 3 2 3" xfId="52666" xr:uid="{00000000-0005-0000-0000-0000FDC70000}"/>
    <cellStyle name="Note 2 5 2 3 3 2_OATT calc" xfId="52667" xr:uid="{00000000-0005-0000-0000-0000FEC70000}"/>
    <cellStyle name="Note 2 5 2 3 3 3" xfId="52668" xr:uid="{00000000-0005-0000-0000-0000FFC70000}"/>
    <cellStyle name="Note 2 5 2 3 3 4" xfId="52669" xr:uid="{00000000-0005-0000-0000-000000C80000}"/>
    <cellStyle name="Note 2 5 2 3 3_OATT calc" xfId="52670" xr:uid="{00000000-0005-0000-0000-000001C80000}"/>
    <cellStyle name="Note 2 5 2 3 4" xfId="52671" xr:uid="{00000000-0005-0000-0000-000002C80000}"/>
    <cellStyle name="Note 2 5 2 3 4 2" xfId="52672" xr:uid="{00000000-0005-0000-0000-000003C80000}"/>
    <cellStyle name="Note 2 5 2 3 4 3" xfId="52673" xr:uid="{00000000-0005-0000-0000-000004C80000}"/>
    <cellStyle name="Note 2 5 2 3 4_OATT calc" xfId="52674" xr:uid="{00000000-0005-0000-0000-000005C80000}"/>
    <cellStyle name="Note 2 5 2 3 5" xfId="52675" xr:uid="{00000000-0005-0000-0000-000006C80000}"/>
    <cellStyle name="Note 2 5 2 3 6" xfId="52676" xr:uid="{00000000-0005-0000-0000-000007C80000}"/>
    <cellStyle name="Note 2 5 2 3 7" xfId="52677" xr:uid="{00000000-0005-0000-0000-000008C80000}"/>
    <cellStyle name="Note 2 5 2 3 8" xfId="52678" xr:uid="{00000000-0005-0000-0000-000009C80000}"/>
    <cellStyle name="Note 2 5 2 3 9" xfId="52679" xr:uid="{00000000-0005-0000-0000-00000AC80000}"/>
    <cellStyle name="Note 2 5 2 3_OATT calc" xfId="52680" xr:uid="{00000000-0005-0000-0000-00000BC80000}"/>
    <cellStyle name="Note 2 5 2 4" xfId="5356" xr:uid="{00000000-0005-0000-0000-00000CC80000}"/>
    <cellStyle name="Note 2 5 2 4 2" xfId="52681" xr:uid="{00000000-0005-0000-0000-00000DC80000}"/>
    <cellStyle name="Note 2 5 2 4 2 2" xfId="52682" xr:uid="{00000000-0005-0000-0000-00000EC80000}"/>
    <cellStyle name="Note 2 5 2 4 2 3" xfId="52683" xr:uid="{00000000-0005-0000-0000-00000FC80000}"/>
    <cellStyle name="Note 2 5 2 4 2_OATT calc" xfId="52684" xr:uid="{00000000-0005-0000-0000-000010C80000}"/>
    <cellStyle name="Note 2 5 2 4 3" xfId="52685" xr:uid="{00000000-0005-0000-0000-000011C80000}"/>
    <cellStyle name="Note 2 5 2 4 4" xfId="52686" xr:uid="{00000000-0005-0000-0000-000012C80000}"/>
    <cellStyle name="Note 2 5 2 4 5" xfId="52687" xr:uid="{00000000-0005-0000-0000-000013C80000}"/>
    <cellStyle name="Note 2 5 2 4_OATT calc" xfId="52688" xr:uid="{00000000-0005-0000-0000-000014C80000}"/>
    <cellStyle name="Note 2 5 2 5" xfId="52689" xr:uid="{00000000-0005-0000-0000-000015C80000}"/>
    <cellStyle name="Note 2 5 2 5 2" xfId="52690" xr:uid="{00000000-0005-0000-0000-000016C80000}"/>
    <cellStyle name="Note 2 5 2 5 2 2" xfId="52691" xr:uid="{00000000-0005-0000-0000-000017C80000}"/>
    <cellStyle name="Note 2 5 2 5 2 3" xfId="52692" xr:uid="{00000000-0005-0000-0000-000018C80000}"/>
    <cellStyle name="Note 2 5 2 5 2_OATT calc" xfId="52693" xr:uid="{00000000-0005-0000-0000-000019C80000}"/>
    <cellStyle name="Note 2 5 2 5 3" xfId="52694" xr:uid="{00000000-0005-0000-0000-00001AC80000}"/>
    <cellStyle name="Note 2 5 2 5 4" xfId="52695" xr:uid="{00000000-0005-0000-0000-00001BC80000}"/>
    <cellStyle name="Note 2 5 2 5_OATT calc" xfId="52696" xr:uid="{00000000-0005-0000-0000-00001CC80000}"/>
    <cellStyle name="Note 2 5 2 6" xfId="52697" xr:uid="{00000000-0005-0000-0000-00001DC80000}"/>
    <cellStyle name="Note 2 5 2 6 2" xfId="52698" xr:uid="{00000000-0005-0000-0000-00001EC80000}"/>
    <cellStyle name="Note 2 5 2 6 3" xfId="52699" xr:uid="{00000000-0005-0000-0000-00001FC80000}"/>
    <cellStyle name="Note 2 5 2 6_OATT calc" xfId="52700" xr:uid="{00000000-0005-0000-0000-000020C80000}"/>
    <cellStyle name="Note 2 5 2 7" xfId="52701" xr:uid="{00000000-0005-0000-0000-000021C80000}"/>
    <cellStyle name="Note 2 5 2 8" xfId="52702" xr:uid="{00000000-0005-0000-0000-000022C80000}"/>
    <cellStyle name="Note 2 5 2 9" xfId="52703" xr:uid="{00000000-0005-0000-0000-000023C80000}"/>
    <cellStyle name="Note 2 5 2_OATT calc" xfId="52704" xr:uid="{00000000-0005-0000-0000-000024C80000}"/>
    <cellStyle name="Note 2 5 3" xfId="3324" xr:uid="{00000000-0005-0000-0000-000025C80000}"/>
    <cellStyle name="Note 2 5 3 10" xfId="52705" xr:uid="{00000000-0005-0000-0000-000026C80000}"/>
    <cellStyle name="Note 2 5 3 11" xfId="52706" xr:uid="{00000000-0005-0000-0000-000027C80000}"/>
    <cellStyle name="Note 2 5 3 12" xfId="52707" xr:uid="{00000000-0005-0000-0000-000028C80000}"/>
    <cellStyle name="Note 2 5 3 2" xfId="3906" xr:uid="{00000000-0005-0000-0000-000029C80000}"/>
    <cellStyle name="Note 2 5 3 2 10" xfId="52708" xr:uid="{00000000-0005-0000-0000-00002AC80000}"/>
    <cellStyle name="Note 2 5 3 2 11" xfId="52709" xr:uid="{00000000-0005-0000-0000-00002BC80000}"/>
    <cellStyle name="Note 2 5 3 2 2" xfId="5007" xr:uid="{00000000-0005-0000-0000-00002CC80000}"/>
    <cellStyle name="Note 2 5 3 2 2 10" xfId="52710" xr:uid="{00000000-0005-0000-0000-00002DC80000}"/>
    <cellStyle name="Note 2 5 3 2 2 11" xfId="52711" xr:uid="{00000000-0005-0000-0000-00002EC80000}"/>
    <cellStyle name="Note 2 5 3 2 2 2" xfId="52712" xr:uid="{00000000-0005-0000-0000-00002FC80000}"/>
    <cellStyle name="Note 2 5 3 2 2 2 2" xfId="52713" xr:uid="{00000000-0005-0000-0000-000030C80000}"/>
    <cellStyle name="Note 2 5 3 2 2 2 2 2" xfId="52714" xr:uid="{00000000-0005-0000-0000-000031C80000}"/>
    <cellStyle name="Note 2 5 3 2 2 2 2 3" xfId="52715" xr:uid="{00000000-0005-0000-0000-000032C80000}"/>
    <cellStyle name="Note 2 5 3 2 2 2 2_OATT calc" xfId="52716" xr:uid="{00000000-0005-0000-0000-000033C80000}"/>
    <cellStyle name="Note 2 5 3 2 2 2 3" xfId="52717" xr:uid="{00000000-0005-0000-0000-000034C80000}"/>
    <cellStyle name="Note 2 5 3 2 2 2 4" xfId="52718" xr:uid="{00000000-0005-0000-0000-000035C80000}"/>
    <cellStyle name="Note 2 5 3 2 2 2 5" xfId="52719" xr:uid="{00000000-0005-0000-0000-000036C80000}"/>
    <cellStyle name="Note 2 5 3 2 2 2_OATT calc" xfId="52720" xr:uid="{00000000-0005-0000-0000-000037C80000}"/>
    <cellStyle name="Note 2 5 3 2 2 3" xfId="52721" xr:uid="{00000000-0005-0000-0000-000038C80000}"/>
    <cellStyle name="Note 2 5 3 2 2 3 2" xfId="52722" xr:uid="{00000000-0005-0000-0000-000039C80000}"/>
    <cellStyle name="Note 2 5 3 2 2 3 2 2" xfId="52723" xr:uid="{00000000-0005-0000-0000-00003AC80000}"/>
    <cellStyle name="Note 2 5 3 2 2 3 2 3" xfId="52724" xr:uid="{00000000-0005-0000-0000-00003BC80000}"/>
    <cellStyle name="Note 2 5 3 2 2 3 2_OATT calc" xfId="52725" xr:uid="{00000000-0005-0000-0000-00003CC80000}"/>
    <cellStyle name="Note 2 5 3 2 2 3 3" xfId="52726" xr:uid="{00000000-0005-0000-0000-00003DC80000}"/>
    <cellStyle name="Note 2 5 3 2 2 3 4" xfId="52727" xr:uid="{00000000-0005-0000-0000-00003EC80000}"/>
    <cellStyle name="Note 2 5 3 2 2 3_OATT calc" xfId="52728" xr:uid="{00000000-0005-0000-0000-00003FC80000}"/>
    <cellStyle name="Note 2 5 3 2 2 4" xfId="52729" xr:uid="{00000000-0005-0000-0000-000040C80000}"/>
    <cellStyle name="Note 2 5 3 2 2 4 2" xfId="52730" xr:uid="{00000000-0005-0000-0000-000041C80000}"/>
    <cellStyle name="Note 2 5 3 2 2 4 3" xfId="52731" xr:uid="{00000000-0005-0000-0000-000042C80000}"/>
    <cellStyle name="Note 2 5 3 2 2 4_OATT calc" xfId="52732" xr:uid="{00000000-0005-0000-0000-000043C80000}"/>
    <cellStyle name="Note 2 5 3 2 2 5" xfId="52733" xr:uid="{00000000-0005-0000-0000-000044C80000}"/>
    <cellStyle name="Note 2 5 3 2 2 6" xfId="52734" xr:uid="{00000000-0005-0000-0000-000045C80000}"/>
    <cellStyle name="Note 2 5 3 2 2 7" xfId="52735" xr:uid="{00000000-0005-0000-0000-000046C80000}"/>
    <cellStyle name="Note 2 5 3 2 2 8" xfId="52736" xr:uid="{00000000-0005-0000-0000-000047C80000}"/>
    <cellStyle name="Note 2 5 3 2 2 9" xfId="52737" xr:uid="{00000000-0005-0000-0000-000048C80000}"/>
    <cellStyle name="Note 2 5 3 2 2_OATT calc" xfId="52738" xr:uid="{00000000-0005-0000-0000-000049C80000}"/>
    <cellStyle name="Note 2 5 3 2 3" xfId="5962" xr:uid="{00000000-0005-0000-0000-00004AC80000}"/>
    <cellStyle name="Note 2 5 3 2 3 2" xfId="52739" xr:uid="{00000000-0005-0000-0000-00004BC80000}"/>
    <cellStyle name="Note 2 5 3 2 3 2 2" xfId="52740" xr:uid="{00000000-0005-0000-0000-00004CC80000}"/>
    <cellStyle name="Note 2 5 3 2 3 2 3" xfId="52741" xr:uid="{00000000-0005-0000-0000-00004DC80000}"/>
    <cellStyle name="Note 2 5 3 2 3 2_OATT calc" xfId="52742" xr:uid="{00000000-0005-0000-0000-00004EC80000}"/>
    <cellStyle name="Note 2 5 3 2 3 3" xfId="52743" xr:uid="{00000000-0005-0000-0000-00004FC80000}"/>
    <cellStyle name="Note 2 5 3 2 3 4" xfId="52744" xr:uid="{00000000-0005-0000-0000-000050C80000}"/>
    <cellStyle name="Note 2 5 3 2 3 5" xfId="52745" xr:uid="{00000000-0005-0000-0000-000051C80000}"/>
    <cellStyle name="Note 2 5 3 2 3_OATT calc" xfId="52746" xr:uid="{00000000-0005-0000-0000-000052C80000}"/>
    <cellStyle name="Note 2 5 3 2 4" xfId="52747" xr:uid="{00000000-0005-0000-0000-000053C80000}"/>
    <cellStyle name="Note 2 5 3 2 4 2" xfId="52748" xr:uid="{00000000-0005-0000-0000-000054C80000}"/>
    <cellStyle name="Note 2 5 3 2 4 2 2" xfId="52749" xr:uid="{00000000-0005-0000-0000-000055C80000}"/>
    <cellStyle name="Note 2 5 3 2 4 2 3" xfId="52750" xr:uid="{00000000-0005-0000-0000-000056C80000}"/>
    <cellStyle name="Note 2 5 3 2 4 2_OATT calc" xfId="52751" xr:uid="{00000000-0005-0000-0000-000057C80000}"/>
    <cellStyle name="Note 2 5 3 2 4 3" xfId="52752" xr:uid="{00000000-0005-0000-0000-000058C80000}"/>
    <cellStyle name="Note 2 5 3 2 4 4" xfId="52753" xr:uid="{00000000-0005-0000-0000-000059C80000}"/>
    <cellStyle name="Note 2 5 3 2 4_OATT calc" xfId="52754" xr:uid="{00000000-0005-0000-0000-00005AC80000}"/>
    <cellStyle name="Note 2 5 3 2 5" xfId="52755" xr:uid="{00000000-0005-0000-0000-00005BC80000}"/>
    <cellStyle name="Note 2 5 3 2 5 2" xfId="52756" xr:uid="{00000000-0005-0000-0000-00005CC80000}"/>
    <cellStyle name="Note 2 5 3 2 5 3" xfId="52757" xr:uid="{00000000-0005-0000-0000-00005DC80000}"/>
    <cellStyle name="Note 2 5 3 2 5_OATT calc" xfId="52758" xr:uid="{00000000-0005-0000-0000-00005EC80000}"/>
    <cellStyle name="Note 2 5 3 2 6" xfId="52759" xr:uid="{00000000-0005-0000-0000-00005FC80000}"/>
    <cellStyle name="Note 2 5 3 2 7" xfId="52760" xr:uid="{00000000-0005-0000-0000-000060C80000}"/>
    <cellStyle name="Note 2 5 3 2 8" xfId="52761" xr:uid="{00000000-0005-0000-0000-000061C80000}"/>
    <cellStyle name="Note 2 5 3 2 9" xfId="52762" xr:uid="{00000000-0005-0000-0000-000062C80000}"/>
    <cellStyle name="Note 2 5 3 2_OATT calc" xfId="52763" xr:uid="{00000000-0005-0000-0000-000063C80000}"/>
    <cellStyle name="Note 2 5 3 3" xfId="4589" xr:uid="{00000000-0005-0000-0000-000064C80000}"/>
    <cellStyle name="Note 2 5 3 3 10" xfId="52764" xr:uid="{00000000-0005-0000-0000-000065C80000}"/>
    <cellStyle name="Note 2 5 3 3 11" xfId="52765" xr:uid="{00000000-0005-0000-0000-000066C80000}"/>
    <cellStyle name="Note 2 5 3 3 2" xfId="52766" xr:uid="{00000000-0005-0000-0000-000067C80000}"/>
    <cellStyle name="Note 2 5 3 3 2 2" xfId="52767" xr:uid="{00000000-0005-0000-0000-000068C80000}"/>
    <cellStyle name="Note 2 5 3 3 2 2 2" xfId="52768" xr:uid="{00000000-0005-0000-0000-000069C80000}"/>
    <cellStyle name="Note 2 5 3 3 2 2 3" xfId="52769" xr:uid="{00000000-0005-0000-0000-00006AC80000}"/>
    <cellStyle name="Note 2 5 3 3 2 2_OATT calc" xfId="52770" xr:uid="{00000000-0005-0000-0000-00006BC80000}"/>
    <cellStyle name="Note 2 5 3 3 2 3" xfId="52771" xr:uid="{00000000-0005-0000-0000-00006CC80000}"/>
    <cellStyle name="Note 2 5 3 3 2 4" xfId="52772" xr:uid="{00000000-0005-0000-0000-00006DC80000}"/>
    <cellStyle name="Note 2 5 3 3 2 5" xfId="52773" xr:uid="{00000000-0005-0000-0000-00006EC80000}"/>
    <cellStyle name="Note 2 5 3 3 2_OATT calc" xfId="52774" xr:uid="{00000000-0005-0000-0000-00006FC80000}"/>
    <cellStyle name="Note 2 5 3 3 3" xfId="52775" xr:uid="{00000000-0005-0000-0000-000070C80000}"/>
    <cellStyle name="Note 2 5 3 3 3 2" xfId="52776" xr:uid="{00000000-0005-0000-0000-000071C80000}"/>
    <cellStyle name="Note 2 5 3 3 3 2 2" xfId="52777" xr:uid="{00000000-0005-0000-0000-000072C80000}"/>
    <cellStyle name="Note 2 5 3 3 3 2 3" xfId="52778" xr:uid="{00000000-0005-0000-0000-000073C80000}"/>
    <cellStyle name="Note 2 5 3 3 3 2_OATT calc" xfId="52779" xr:uid="{00000000-0005-0000-0000-000074C80000}"/>
    <cellStyle name="Note 2 5 3 3 3 3" xfId="52780" xr:uid="{00000000-0005-0000-0000-000075C80000}"/>
    <cellStyle name="Note 2 5 3 3 3 4" xfId="52781" xr:uid="{00000000-0005-0000-0000-000076C80000}"/>
    <cellStyle name="Note 2 5 3 3 3_OATT calc" xfId="52782" xr:uid="{00000000-0005-0000-0000-000077C80000}"/>
    <cellStyle name="Note 2 5 3 3 4" xfId="52783" xr:uid="{00000000-0005-0000-0000-000078C80000}"/>
    <cellStyle name="Note 2 5 3 3 4 2" xfId="52784" xr:uid="{00000000-0005-0000-0000-000079C80000}"/>
    <cellStyle name="Note 2 5 3 3 4 3" xfId="52785" xr:uid="{00000000-0005-0000-0000-00007AC80000}"/>
    <cellStyle name="Note 2 5 3 3 4_OATT calc" xfId="52786" xr:uid="{00000000-0005-0000-0000-00007BC80000}"/>
    <cellStyle name="Note 2 5 3 3 5" xfId="52787" xr:uid="{00000000-0005-0000-0000-00007CC80000}"/>
    <cellStyle name="Note 2 5 3 3 6" xfId="52788" xr:uid="{00000000-0005-0000-0000-00007DC80000}"/>
    <cellStyle name="Note 2 5 3 3 7" xfId="52789" xr:uid="{00000000-0005-0000-0000-00007EC80000}"/>
    <cellStyle name="Note 2 5 3 3 8" xfId="52790" xr:uid="{00000000-0005-0000-0000-00007FC80000}"/>
    <cellStyle name="Note 2 5 3 3 9" xfId="52791" xr:uid="{00000000-0005-0000-0000-000080C80000}"/>
    <cellStyle name="Note 2 5 3 3_OATT calc" xfId="52792" xr:uid="{00000000-0005-0000-0000-000081C80000}"/>
    <cellStyle name="Note 2 5 3 4" xfId="5489" xr:uid="{00000000-0005-0000-0000-000082C80000}"/>
    <cellStyle name="Note 2 5 3 4 2" xfId="52793" xr:uid="{00000000-0005-0000-0000-000083C80000}"/>
    <cellStyle name="Note 2 5 3 4 2 2" xfId="52794" xr:uid="{00000000-0005-0000-0000-000084C80000}"/>
    <cellStyle name="Note 2 5 3 4 2 3" xfId="52795" xr:uid="{00000000-0005-0000-0000-000085C80000}"/>
    <cellStyle name="Note 2 5 3 4 2_OATT calc" xfId="52796" xr:uid="{00000000-0005-0000-0000-000086C80000}"/>
    <cellStyle name="Note 2 5 3 4 3" xfId="52797" xr:uid="{00000000-0005-0000-0000-000087C80000}"/>
    <cellStyle name="Note 2 5 3 4 4" xfId="52798" xr:uid="{00000000-0005-0000-0000-000088C80000}"/>
    <cellStyle name="Note 2 5 3 4 5" xfId="52799" xr:uid="{00000000-0005-0000-0000-000089C80000}"/>
    <cellStyle name="Note 2 5 3 4_OATT calc" xfId="52800" xr:uid="{00000000-0005-0000-0000-00008AC80000}"/>
    <cellStyle name="Note 2 5 3 5" xfId="52801" xr:uid="{00000000-0005-0000-0000-00008BC80000}"/>
    <cellStyle name="Note 2 5 3 5 2" xfId="52802" xr:uid="{00000000-0005-0000-0000-00008CC80000}"/>
    <cellStyle name="Note 2 5 3 5 2 2" xfId="52803" xr:uid="{00000000-0005-0000-0000-00008DC80000}"/>
    <cellStyle name="Note 2 5 3 5 2 3" xfId="52804" xr:uid="{00000000-0005-0000-0000-00008EC80000}"/>
    <cellStyle name="Note 2 5 3 5 2_OATT calc" xfId="52805" xr:uid="{00000000-0005-0000-0000-00008FC80000}"/>
    <cellStyle name="Note 2 5 3 5 3" xfId="52806" xr:uid="{00000000-0005-0000-0000-000090C80000}"/>
    <cellStyle name="Note 2 5 3 5 4" xfId="52807" xr:uid="{00000000-0005-0000-0000-000091C80000}"/>
    <cellStyle name="Note 2 5 3 5_OATT calc" xfId="52808" xr:uid="{00000000-0005-0000-0000-000092C80000}"/>
    <cellStyle name="Note 2 5 3 6" xfId="52809" xr:uid="{00000000-0005-0000-0000-000093C80000}"/>
    <cellStyle name="Note 2 5 3 6 2" xfId="52810" xr:uid="{00000000-0005-0000-0000-000094C80000}"/>
    <cellStyle name="Note 2 5 3 6 3" xfId="52811" xr:uid="{00000000-0005-0000-0000-000095C80000}"/>
    <cellStyle name="Note 2 5 3 6_OATT calc" xfId="52812" xr:uid="{00000000-0005-0000-0000-000096C80000}"/>
    <cellStyle name="Note 2 5 3 7" xfId="52813" xr:uid="{00000000-0005-0000-0000-000097C80000}"/>
    <cellStyle name="Note 2 5 3 8" xfId="52814" xr:uid="{00000000-0005-0000-0000-000098C80000}"/>
    <cellStyle name="Note 2 5 3 9" xfId="52815" xr:uid="{00000000-0005-0000-0000-000099C80000}"/>
    <cellStyle name="Note 2 5 3_OATT calc" xfId="52816" xr:uid="{00000000-0005-0000-0000-00009AC80000}"/>
    <cellStyle name="Note 2 5 4" xfId="3636" xr:uid="{00000000-0005-0000-0000-00009BC80000}"/>
    <cellStyle name="Note 2 5 4 10" xfId="52817" xr:uid="{00000000-0005-0000-0000-00009CC80000}"/>
    <cellStyle name="Note 2 5 4 11" xfId="52818" xr:uid="{00000000-0005-0000-0000-00009DC80000}"/>
    <cellStyle name="Note 2 5 4 2" xfId="4737" xr:uid="{00000000-0005-0000-0000-00009EC80000}"/>
    <cellStyle name="Note 2 5 4 2 10" xfId="52819" xr:uid="{00000000-0005-0000-0000-00009FC80000}"/>
    <cellStyle name="Note 2 5 4 2 11" xfId="52820" xr:uid="{00000000-0005-0000-0000-0000A0C80000}"/>
    <cellStyle name="Note 2 5 4 2 2" xfId="52821" xr:uid="{00000000-0005-0000-0000-0000A1C80000}"/>
    <cellStyle name="Note 2 5 4 2 2 2" xfId="52822" xr:uid="{00000000-0005-0000-0000-0000A2C80000}"/>
    <cellStyle name="Note 2 5 4 2 2 2 2" xfId="52823" xr:uid="{00000000-0005-0000-0000-0000A3C80000}"/>
    <cellStyle name="Note 2 5 4 2 2 2 3" xfId="52824" xr:uid="{00000000-0005-0000-0000-0000A4C80000}"/>
    <cellStyle name="Note 2 5 4 2 2 2_OATT calc" xfId="52825" xr:uid="{00000000-0005-0000-0000-0000A5C80000}"/>
    <cellStyle name="Note 2 5 4 2 2 3" xfId="52826" xr:uid="{00000000-0005-0000-0000-0000A6C80000}"/>
    <cellStyle name="Note 2 5 4 2 2 4" xfId="52827" xr:uid="{00000000-0005-0000-0000-0000A7C80000}"/>
    <cellStyle name="Note 2 5 4 2 2 5" xfId="52828" xr:uid="{00000000-0005-0000-0000-0000A8C80000}"/>
    <cellStyle name="Note 2 5 4 2 2_OATT calc" xfId="52829" xr:uid="{00000000-0005-0000-0000-0000A9C80000}"/>
    <cellStyle name="Note 2 5 4 2 3" xfId="52830" xr:uid="{00000000-0005-0000-0000-0000AAC80000}"/>
    <cellStyle name="Note 2 5 4 2 3 2" xfId="52831" xr:uid="{00000000-0005-0000-0000-0000ABC80000}"/>
    <cellStyle name="Note 2 5 4 2 3 2 2" xfId="52832" xr:uid="{00000000-0005-0000-0000-0000ACC80000}"/>
    <cellStyle name="Note 2 5 4 2 3 2 3" xfId="52833" xr:uid="{00000000-0005-0000-0000-0000ADC80000}"/>
    <cellStyle name="Note 2 5 4 2 3 2_OATT calc" xfId="52834" xr:uid="{00000000-0005-0000-0000-0000AEC80000}"/>
    <cellStyle name="Note 2 5 4 2 3 3" xfId="52835" xr:uid="{00000000-0005-0000-0000-0000AFC80000}"/>
    <cellStyle name="Note 2 5 4 2 3 4" xfId="52836" xr:uid="{00000000-0005-0000-0000-0000B0C80000}"/>
    <cellStyle name="Note 2 5 4 2 3_OATT calc" xfId="52837" xr:uid="{00000000-0005-0000-0000-0000B1C80000}"/>
    <cellStyle name="Note 2 5 4 2 4" xfId="52838" xr:uid="{00000000-0005-0000-0000-0000B2C80000}"/>
    <cellStyle name="Note 2 5 4 2 4 2" xfId="52839" xr:uid="{00000000-0005-0000-0000-0000B3C80000}"/>
    <cellStyle name="Note 2 5 4 2 4 3" xfId="52840" xr:uid="{00000000-0005-0000-0000-0000B4C80000}"/>
    <cellStyle name="Note 2 5 4 2 4_OATT calc" xfId="52841" xr:uid="{00000000-0005-0000-0000-0000B5C80000}"/>
    <cellStyle name="Note 2 5 4 2 5" xfId="52842" xr:uid="{00000000-0005-0000-0000-0000B6C80000}"/>
    <cellStyle name="Note 2 5 4 2 6" xfId="52843" xr:uid="{00000000-0005-0000-0000-0000B7C80000}"/>
    <cellStyle name="Note 2 5 4 2 7" xfId="52844" xr:uid="{00000000-0005-0000-0000-0000B8C80000}"/>
    <cellStyle name="Note 2 5 4 2 8" xfId="52845" xr:uid="{00000000-0005-0000-0000-0000B9C80000}"/>
    <cellStyle name="Note 2 5 4 2 9" xfId="52846" xr:uid="{00000000-0005-0000-0000-0000BAC80000}"/>
    <cellStyle name="Note 2 5 4 2_OATT calc" xfId="52847" xr:uid="{00000000-0005-0000-0000-0000BBC80000}"/>
    <cellStyle name="Note 2 5 4 3" xfId="5698" xr:uid="{00000000-0005-0000-0000-0000BCC80000}"/>
    <cellStyle name="Note 2 5 4 3 2" xfId="52848" xr:uid="{00000000-0005-0000-0000-0000BDC80000}"/>
    <cellStyle name="Note 2 5 4 3 2 2" xfId="52849" xr:uid="{00000000-0005-0000-0000-0000BEC80000}"/>
    <cellStyle name="Note 2 5 4 3 2 3" xfId="52850" xr:uid="{00000000-0005-0000-0000-0000BFC80000}"/>
    <cellStyle name="Note 2 5 4 3 2_OATT calc" xfId="52851" xr:uid="{00000000-0005-0000-0000-0000C0C80000}"/>
    <cellStyle name="Note 2 5 4 3 3" xfId="52852" xr:uid="{00000000-0005-0000-0000-0000C1C80000}"/>
    <cellStyle name="Note 2 5 4 3 4" xfId="52853" xr:uid="{00000000-0005-0000-0000-0000C2C80000}"/>
    <cellStyle name="Note 2 5 4 3 5" xfId="52854" xr:uid="{00000000-0005-0000-0000-0000C3C80000}"/>
    <cellStyle name="Note 2 5 4 3_OATT calc" xfId="52855" xr:uid="{00000000-0005-0000-0000-0000C4C80000}"/>
    <cellStyle name="Note 2 5 4 4" xfId="52856" xr:uid="{00000000-0005-0000-0000-0000C5C80000}"/>
    <cellStyle name="Note 2 5 4 4 2" xfId="52857" xr:uid="{00000000-0005-0000-0000-0000C6C80000}"/>
    <cellStyle name="Note 2 5 4 4 2 2" xfId="52858" xr:uid="{00000000-0005-0000-0000-0000C7C80000}"/>
    <cellStyle name="Note 2 5 4 4 2 3" xfId="52859" xr:uid="{00000000-0005-0000-0000-0000C8C80000}"/>
    <cellStyle name="Note 2 5 4 4 2_OATT calc" xfId="52860" xr:uid="{00000000-0005-0000-0000-0000C9C80000}"/>
    <cellStyle name="Note 2 5 4 4 3" xfId="52861" xr:uid="{00000000-0005-0000-0000-0000CAC80000}"/>
    <cellStyle name="Note 2 5 4 4 4" xfId="52862" xr:uid="{00000000-0005-0000-0000-0000CBC80000}"/>
    <cellStyle name="Note 2 5 4 4_OATT calc" xfId="52863" xr:uid="{00000000-0005-0000-0000-0000CCC80000}"/>
    <cellStyle name="Note 2 5 4 5" xfId="52864" xr:uid="{00000000-0005-0000-0000-0000CDC80000}"/>
    <cellStyle name="Note 2 5 4 5 2" xfId="52865" xr:uid="{00000000-0005-0000-0000-0000CEC80000}"/>
    <cellStyle name="Note 2 5 4 5 3" xfId="52866" xr:uid="{00000000-0005-0000-0000-0000CFC80000}"/>
    <cellStyle name="Note 2 5 4 5_OATT calc" xfId="52867" xr:uid="{00000000-0005-0000-0000-0000D0C80000}"/>
    <cellStyle name="Note 2 5 4 6" xfId="52868" xr:uid="{00000000-0005-0000-0000-0000D1C80000}"/>
    <cellStyle name="Note 2 5 4 7" xfId="52869" xr:uid="{00000000-0005-0000-0000-0000D2C80000}"/>
    <cellStyle name="Note 2 5 4 8" xfId="52870" xr:uid="{00000000-0005-0000-0000-0000D3C80000}"/>
    <cellStyle name="Note 2 5 4 9" xfId="52871" xr:uid="{00000000-0005-0000-0000-0000D4C80000}"/>
    <cellStyle name="Note 2 5 4_OATT calc" xfId="52872" xr:uid="{00000000-0005-0000-0000-0000D5C80000}"/>
    <cellStyle name="Note 2 5 5" xfId="4319" xr:uid="{00000000-0005-0000-0000-0000D6C80000}"/>
    <cellStyle name="Note 2 5 5 10" xfId="52873" xr:uid="{00000000-0005-0000-0000-0000D7C80000}"/>
    <cellStyle name="Note 2 5 5 11" xfId="52874" xr:uid="{00000000-0005-0000-0000-0000D8C80000}"/>
    <cellStyle name="Note 2 5 5 2" xfId="52875" xr:uid="{00000000-0005-0000-0000-0000D9C80000}"/>
    <cellStyle name="Note 2 5 5 2 2" xfId="52876" xr:uid="{00000000-0005-0000-0000-0000DAC80000}"/>
    <cellStyle name="Note 2 5 5 2 2 2" xfId="52877" xr:uid="{00000000-0005-0000-0000-0000DBC80000}"/>
    <cellStyle name="Note 2 5 5 2 2 3" xfId="52878" xr:uid="{00000000-0005-0000-0000-0000DCC80000}"/>
    <cellStyle name="Note 2 5 5 2 2_OATT calc" xfId="52879" xr:uid="{00000000-0005-0000-0000-0000DDC80000}"/>
    <cellStyle name="Note 2 5 5 2 3" xfId="52880" xr:uid="{00000000-0005-0000-0000-0000DEC80000}"/>
    <cellStyle name="Note 2 5 5 2 4" xfId="52881" xr:uid="{00000000-0005-0000-0000-0000DFC80000}"/>
    <cellStyle name="Note 2 5 5 2 5" xfId="52882" xr:uid="{00000000-0005-0000-0000-0000E0C80000}"/>
    <cellStyle name="Note 2 5 5 2_OATT calc" xfId="52883" xr:uid="{00000000-0005-0000-0000-0000E1C80000}"/>
    <cellStyle name="Note 2 5 5 3" xfId="52884" xr:uid="{00000000-0005-0000-0000-0000E2C80000}"/>
    <cellStyle name="Note 2 5 5 3 2" xfId="52885" xr:uid="{00000000-0005-0000-0000-0000E3C80000}"/>
    <cellStyle name="Note 2 5 5 3 2 2" xfId="52886" xr:uid="{00000000-0005-0000-0000-0000E4C80000}"/>
    <cellStyle name="Note 2 5 5 3 2 3" xfId="52887" xr:uid="{00000000-0005-0000-0000-0000E5C80000}"/>
    <cellStyle name="Note 2 5 5 3 2_OATT calc" xfId="52888" xr:uid="{00000000-0005-0000-0000-0000E6C80000}"/>
    <cellStyle name="Note 2 5 5 3 3" xfId="52889" xr:uid="{00000000-0005-0000-0000-0000E7C80000}"/>
    <cellStyle name="Note 2 5 5 3 4" xfId="52890" xr:uid="{00000000-0005-0000-0000-0000E8C80000}"/>
    <cellStyle name="Note 2 5 5 3_OATT calc" xfId="52891" xr:uid="{00000000-0005-0000-0000-0000E9C80000}"/>
    <cellStyle name="Note 2 5 5 4" xfId="52892" xr:uid="{00000000-0005-0000-0000-0000EAC80000}"/>
    <cellStyle name="Note 2 5 5 4 2" xfId="52893" xr:uid="{00000000-0005-0000-0000-0000EBC80000}"/>
    <cellStyle name="Note 2 5 5 4 3" xfId="52894" xr:uid="{00000000-0005-0000-0000-0000ECC80000}"/>
    <cellStyle name="Note 2 5 5 4_OATT calc" xfId="52895" xr:uid="{00000000-0005-0000-0000-0000EDC80000}"/>
    <cellStyle name="Note 2 5 5 5" xfId="52896" xr:uid="{00000000-0005-0000-0000-0000EEC80000}"/>
    <cellStyle name="Note 2 5 5 6" xfId="52897" xr:uid="{00000000-0005-0000-0000-0000EFC80000}"/>
    <cellStyle name="Note 2 5 5 7" xfId="52898" xr:uid="{00000000-0005-0000-0000-0000F0C80000}"/>
    <cellStyle name="Note 2 5 5 8" xfId="52899" xr:uid="{00000000-0005-0000-0000-0000F1C80000}"/>
    <cellStyle name="Note 2 5 5 9" xfId="52900" xr:uid="{00000000-0005-0000-0000-0000F2C80000}"/>
    <cellStyle name="Note 2 5 5_OATT calc" xfId="52901" xr:uid="{00000000-0005-0000-0000-0000F3C80000}"/>
    <cellStyle name="Note 2 5 6" xfId="5219" xr:uid="{00000000-0005-0000-0000-0000F4C80000}"/>
    <cellStyle name="Note 2 5 6 2" xfId="52902" xr:uid="{00000000-0005-0000-0000-0000F5C80000}"/>
    <cellStyle name="Note 2 5 6 2 2" xfId="52903" xr:uid="{00000000-0005-0000-0000-0000F6C80000}"/>
    <cellStyle name="Note 2 5 6 2 3" xfId="52904" xr:uid="{00000000-0005-0000-0000-0000F7C80000}"/>
    <cellStyle name="Note 2 5 6 2_OATT calc" xfId="52905" xr:uid="{00000000-0005-0000-0000-0000F8C80000}"/>
    <cellStyle name="Note 2 5 6 3" xfId="52906" xr:uid="{00000000-0005-0000-0000-0000F9C80000}"/>
    <cellStyle name="Note 2 5 6 4" xfId="52907" xr:uid="{00000000-0005-0000-0000-0000FAC80000}"/>
    <cellStyle name="Note 2 5 6 5" xfId="52908" xr:uid="{00000000-0005-0000-0000-0000FBC80000}"/>
    <cellStyle name="Note 2 5 6_OATT calc" xfId="52909" xr:uid="{00000000-0005-0000-0000-0000FCC80000}"/>
    <cellStyle name="Note 2 5 7" xfId="52910" xr:uid="{00000000-0005-0000-0000-0000FDC80000}"/>
    <cellStyle name="Note 2 5 7 2" xfId="52911" xr:uid="{00000000-0005-0000-0000-0000FEC80000}"/>
    <cellStyle name="Note 2 5 7 2 2" xfId="52912" xr:uid="{00000000-0005-0000-0000-0000FFC80000}"/>
    <cellStyle name="Note 2 5 7 2 3" xfId="52913" xr:uid="{00000000-0005-0000-0000-000000C90000}"/>
    <cellStyle name="Note 2 5 7 2_OATT calc" xfId="52914" xr:uid="{00000000-0005-0000-0000-000001C90000}"/>
    <cellStyle name="Note 2 5 7 3" xfId="52915" xr:uid="{00000000-0005-0000-0000-000002C90000}"/>
    <cellStyle name="Note 2 5 7 4" xfId="52916" xr:uid="{00000000-0005-0000-0000-000003C90000}"/>
    <cellStyle name="Note 2 5 7_OATT calc" xfId="52917" xr:uid="{00000000-0005-0000-0000-000004C90000}"/>
    <cellStyle name="Note 2 5 8" xfId="52918" xr:uid="{00000000-0005-0000-0000-000005C90000}"/>
    <cellStyle name="Note 2 5 8 2" xfId="52919" xr:uid="{00000000-0005-0000-0000-000006C90000}"/>
    <cellStyle name="Note 2 5 8 2 2" xfId="52920" xr:uid="{00000000-0005-0000-0000-000007C90000}"/>
    <cellStyle name="Note 2 5 8 2 3" xfId="52921" xr:uid="{00000000-0005-0000-0000-000008C90000}"/>
    <cellStyle name="Note 2 5 8 2_OATT calc" xfId="52922" xr:uid="{00000000-0005-0000-0000-000009C90000}"/>
    <cellStyle name="Note 2 5 8 3" xfId="52923" xr:uid="{00000000-0005-0000-0000-00000AC90000}"/>
    <cellStyle name="Note 2 5 8 4" xfId="52924" xr:uid="{00000000-0005-0000-0000-00000BC90000}"/>
    <cellStyle name="Note 2 5 8_OATT calc" xfId="52925" xr:uid="{00000000-0005-0000-0000-00000CC90000}"/>
    <cellStyle name="Note 2 5 9" xfId="52926" xr:uid="{00000000-0005-0000-0000-00000DC90000}"/>
    <cellStyle name="Note 2 5 9 2" xfId="52927" xr:uid="{00000000-0005-0000-0000-00000EC90000}"/>
    <cellStyle name="Note 2 5 9 3" xfId="52928" xr:uid="{00000000-0005-0000-0000-00000FC90000}"/>
    <cellStyle name="Note 2 5 9_OATT calc" xfId="52929" xr:uid="{00000000-0005-0000-0000-000010C90000}"/>
    <cellStyle name="Note 2 5_OATT calc" xfId="52930" xr:uid="{00000000-0005-0000-0000-000011C90000}"/>
    <cellStyle name="Note 2 6" xfId="3006" xr:uid="{00000000-0005-0000-0000-000012C90000}"/>
    <cellStyle name="Note 2 6 10" xfId="52931" xr:uid="{00000000-0005-0000-0000-000013C90000}"/>
    <cellStyle name="Note 2 6 11" xfId="52932" xr:uid="{00000000-0005-0000-0000-000014C90000}"/>
    <cellStyle name="Note 2 6 12" xfId="52933" xr:uid="{00000000-0005-0000-0000-000015C90000}"/>
    <cellStyle name="Note 2 6 13" xfId="52934" xr:uid="{00000000-0005-0000-0000-000016C90000}"/>
    <cellStyle name="Note 2 6 14" xfId="52935" xr:uid="{00000000-0005-0000-0000-000017C90000}"/>
    <cellStyle name="Note 2 6 15" xfId="52936" xr:uid="{00000000-0005-0000-0000-000018C90000}"/>
    <cellStyle name="Note 2 6 2" xfId="3207" xr:uid="{00000000-0005-0000-0000-000019C90000}"/>
    <cellStyle name="Note 2 6 2 10" xfId="52937" xr:uid="{00000000-0005-0000-0000-00001AC90000}"/>
    <cellStyle name="Note 2 6 2 11" xfId="52938" xr:uid="{00000000-0005-0000-0000-00001BC90000}"/>
    <cellStyle name="Note 2 6 2 12" xfId="52939" xr:uid="{00000000-0005-0000-0000-00001CC90000}"/>
    <cellStyle name="Note 2 6 2 2" xfId="3791" xr:uid="{00000000-0005-0000-0000-00001DC90000}"/>
    <cellStyle name="Note 2 6 2 2 10" xfId="52940" xr:uid="{00000000-0005-0000-0000-00001EC90000}"/>
    <cellStyle name="Note 2 6 2 2 11" xfId="52941" xr:uid="{00000000-0005-0000-0000-00001FC90000}"/>
    <cellStyle name="Note 2 6 2 2 2" xfId="4892" xr:uid="{00000000-0005-0000-0000-000020C90000}"/>
    <cellStyle name="Note 2 6 2 2 2 10" xfId="52942" xr:uid="{00000000-0005-0000-0000-000021C90000}"/>
    <cellStyle name="Note 2 6 2 2 2 11" xfId="52943" xr:uid="{00000000-0005-0000-0000-000022C90000}"/>
    <cellStyle name="Note 2 6 2 2 2 2" xfId="52944" xr:uid="{00000000-0005-0000-0000-000023C90000}"/>
    <cellStyle name="Note 2 6 2 2 2 2 2" xfId="52945" xr:uid="{00000000-0005-0000-0000-000024C90000}"/>
    <cellStyle name="Note 2 6 2 2 2 2 2 2" xfId="52946" xr:uid="{00000000-0005-0000-0000-000025C90000}"/>
    <cellStyle name="Note 2 6 2 2 2 2 2 3" xfId="52947" xr:uid="{00000000-0005-0000-0000-000026C90000}"/>
    <cellStyle name="Note 2 6 2 2 2 2 2_OATT calc" xfId="52948" xr:uid="{00000000-0005-0000-0000-000027C90000}"/>
    <cellStyle name="Note 2 6 2 2 2 2 3" xfId="52949" xr:uid="{00000000-0005-0000-0000-000028C90000}"/>
    <cellStyle name="Note 2 6 2 2 2 2 4" xfId="52950" xr:uid="{00000000-0005-0000-0000-000029C90000}"/>
    <cellStyle name="Note 2 6 2 2 2 2 5" xfId="52951" xr:uid="{00000000-0005-0000-0000-00002AC90000}"/>
    <cellStyle name="Note 2 6 2 2 2 2_OATT calc" xfId="52952" xr:uid="{00000000-0005-0000-0000-00002BC90000}"/>
    <cellStyle name="Note 2 6 2 2 2 3" xfId="52953" xr:uid="{00000000-0005-0000-0000-00002CC90000}"/>
    <cellStyle name="Note 2 6 2 2 2 3 2" xfId="52954" xr:uid="{00000000-0005-0000-0000-00002DC90000}"/>
    <cellStyle name="Note 2 6 2 2 2 3 2 2" xfId="52955" xr:uid="{00000000-0005-0000-0000-00002EC90000}"/>
    <cellStyle name="Note 2 6 2 2 2 3 2 3" xfId="52956" xr:uid="{00000000-0005-0000-0000-00002FC90000}"/>
    <cellStyle name="Note 2 6 2 2 2 3 2_OATT calc" xfId="52957" xr:uid="{00000000-0005-0000-0000-000030C90000}"/>
    <cellStyle name="Note 2 6 2 2 2 3 3" xfId="52958" xr:uid="{00000000-0005-0000-0000-000031C90000}"/>
    <cellStyle name="Note 2 6 2 2 2 3 4" xfId="52959" xr:uid="{00000000-0005-0000-0000-000032C90000}"/>
    <cellStyle name="Note 2 6 2 2 2 3_OATT calc" xfId="52960" xr:uid="{00000000-0005-0000-0000-000033C90000}"/>
    <cellStyle name="Note 2 6 2 2 2 4" xfId="52961" xr:uid="{00000000-0005-0000-0000-000034C90000}"/>
    <cellStyle name="Note 2 6 2 2 2 4 2" xfId="52962" xr:uid="{00000000-0005-0000-0000-000035C90000}"/>
    <cellStyle name="Note 2 6 2 2 2 4 3" xfId="52963" xr:uid="{00000000-0005-0000-0000-000036C90000}"/>
    <cellStyle name="Note 2 6 2 2 2 4_OATT calc" xfId="52964" xr:uid="{00000000-0005-0000-0000-000037C90000}"/>
    <cellStyle name="Note 2 6 2 2 2 5" xfId="52965" xr:uid="{00000000-0005-0000-0000-000038C90000}"/>
    <cellStyle name="Note 2 6 2 2 2 6" xfId="52966" xr:uid="{00000000-0005-0000-0000-000039C90000}"/>
    <cellStyle name="Note 2 6 2 2 2 7" xfId="52967" xr:uid="{00000000-0005-0000-0000-00003AC90000}"/>
    <cellStyle name="Note 2 6 2 2 2 8" xfId="52968" xr:uid="{00000000-0005-0000-0000-00003BC90000}"/>
    <cellStyle name="Note 2 6 2 2 2 9" xfId="52969" xr:uid="{00000000-0005-0000-0000-00003CC90000}"/>
    <cellStyle name="Note 2 6 2 2 2_OATT calc" xfId="52970" xr:uid="{00000000-0005-0000-0000-00003DC90000}"/>
    <cellStyle name="Note 2 6 2 2 3" xfId="5849" xr:uid="{00000000-0005-0000-0000-00003EC90000}"/>
    <cellStyle name="Note 2 6 2 2 3 2" xfId="52971" xr:uid="{00000000-0005-0000-0000-00003FC90000}"/>
    <cellStyle name="Note 2 6 2 2 3 2 2" xfId="52972" xr:uid="{00000000-0005-0000-0000-000040C90000}"/>
    <cellStyle name="Note 2 6 2 2 3 2 3" xfId="52973" xr:uid="{00000000-0005-0000-0000-000041C90000}"/>
    <cellStyle name="Note 2 6 2 2 3 2_OATT calc" xfId="52974" xr:uid="{00000000-0005-0000-0000-000042C90000}"/>
    <cellStyle name="Note 2 6 2 2 3 3" xfId="52975" xr:uid="{00000000-0005-0000-0000-000043C90000}"/>
    <cellStyle name="Note 2 6 2 2 3 4" xfId="52976" xr:uid="{00000000-0005-0000-0000-000044C90000}"/>
    <cellStyle name="Note 2 6 2 2 3 5" xfId="52977" xr:uid="{00000000-0005-0000-0000-000045C90000}"/>
    <cellStyle name="Note 2 6 2 2 3_OATT calc" xfId="52978" xr:uid="{00000000-0005-0000-0000-000046C90000}"/>
    <cellStyle name="Note 2 6 2 2 4" xfId="52979" xr:uid="{00000000-0005-0000-0000-000047C90000}"/>
    <cellStyle name="Note 2 6 2 2 4 2" xfId="52980" xr:uid="{00000000-0005-0000-0000-000048C90000}"/>
    <cellStyle name="Note 2 6 2 2 4 2 2" xfId="52981" xr:uid="{00000000-0005-0000-0000-000049C90000}"/>
    <cellStyle name="Note 2 6 2 2 4 2 3" xfId="52982" xr:uid="{00000000-0005-0000-0000-00004AC90000}"/>
    <cellStyle name="Note 2 6 2 2 4 2_OATT calc" xfId="52983" xr:uid="{00000000-0005-0000-0000-00004BC90000}"/>
    <cellStyle name="Note 2 6 2 2 4 3" xfId="52984" xr:uid="{00000000-0005-0000-0000-00004CC90000}"/>
    <cellStyle name="Note 2 6 2 2 4 4" xfId="52985" xr:uid="{00000000-0005-0000-0000-00004DC90000}"/>
    <cellStyle name="Note 2 6 2 2 4_OATT calc" xfId="52986" xr:uid="{00000000-0005-0000-0000-00004EC90000}"/>
    <cellStyle name="Note 2 6 2 2 5" xfId="52987" xr:uid="{00000000-0005-0000-0000-00004FC90000}"/>
    <cellStyle name="Note 2 6 2 2 5 2" xfId="52988" xr:uid="{00000000-0005-0000-0000-000050C90000}"/>
    <cellStyle name="Note 2 6 2 2 5 3" xfId="52989" xr:uid="{00000000-0005-0000-0000-000051C90000}"/>
    <cellStyle name="Note 2 6 2 2 5_OATT calc" xfId="52990" xr:uid="{00000000-0005-0000-0000-000052C90000}"/>
    <cellStyle name="Note 2 6 2 2 6" xfId="52991" xr:uid="{00000000-0005-0000-0000-000053C90000}"/>
    <cellStyle name="Note 2 6 2 2 7" xfId="52992" xr:uid="{00000000-0005-0000-0000-000054C90000}"/>
    <cellStyle name="Note 2 6 2 2 8" xfId="52993" xr:uid="{00000000-0005-0000-0000-000055C90000}"/>
    <cellStyle name="Note 2 6 2 2 9" xfId="52994" xr:uid="{00000000-0005-0000-0000-000056C90000}"/>
    <cellStyle name="Note 2 6 2 2_OATT calc" xfId="52995" xr:uid="{00000000-0005-0000-0000-000057C90000}"/>
    <cellStyle name="Note 2 6 2 3" xfId="4474" xr:uid="{00000000-0005-0000-0000-000058C90000}"/>
    <cellStyle name="Note 2 6 2 3 10" xfId="52996" xr:uid="{00000000-0005-0000-0000-000059C90000}"/>
    <cellStyle name="Note 2 6 2 3 11" xfId="52997" xr:uid="{00000000-0005-0000-0000-00005AC90000}"/>
    <cellStyle name="Note 2 6 2 3 2" xfId="52998" xr:uid="{00000000-0005-0000-0000-00005BC90000}"/>
    <cellStyle name="Note 2 6 2 3 2 2" xfId="52999" xr:uid="{00000000-0005-0000-0000-00005CC90000}"/>
    <cellStyle name="Note 2 6 2 3 2 2 2" xfId="53000" xr:uid="{00000000-0005-0000-0000-00005DC90000}"/>
    <cellStyle name="Note 2 6 2 3 2 2 3" xfId="53001" xr:uid="{00000000-0005-0000-0000-00005EC90000}"/>
    <cellStyle name="Note 2 6 2 3 2 2_OATT calc" xfId="53002" xr:uid="{00000000-0005-0000-0000-00005FC90000}"/>
    <cellStyle name="Note 2 6 2 3 2 3" xfId="53003" xr:uid="{00000000-0005-0000-0000-000060C90000}"/>
    <cellStyle name="Note 2 6 2 3 2 4" xfId="53004" xr:uid="{00000000-0005-0000-0000-000061C90000}"/>
    <cellStyle name="Note 2 6 2 3 2 5" xfId="53005" xr:uid="{00000000-0005-0000-0000-000062C90000}"/>
    <cellStyle name="Note 2 6 2 3 2_OATT calc" xfId="53006" xr:uid="{00000000-0005-0000-0000-000063C90000}"/>
    <cellStyle name="Note 2 6 2 3 3" xfId="53007" xr:uid="{00000000-0005-0000-0000-000064C90000}"/>
    <cellStyle name="Note 2 6 2 3 3 2" xfId="53008" xr:uid="{00000000-0005-0000-0000-000065C90000}"/>
    <cellStyle name="Note 2 6 2 3 3 2 2" xfId="53009" xr:uid="{00000000-0005-0000-0000-000066C90000}"/>
    <cellStyle name="Note 2 6 2 3 3 2 3" xfId="53010" xr:uid="{00000000-0005-0000-0000-000067C90000}"/>
    <cellStyle name="Note 2 6 2 3 3 2_OATT calc" xfId="53011" xr:uid="{00000000-0005-0000-0000-000068C90000}"/>
    <cellStyle name="Note 2 6 2 3 3 3" xfId="53012" xr:uid="{00000000-0005-0000-0000-000069C90000}"/>
    <cellStyle name="Note 2 6 2 3 3 4" xfId="53013" xr:uid="{00000000-0005-0000-0000-00006AC90000}"/>
    <cellStyle name="Note 2 6 2 3 3_OATT calc" xfId="53014" xr:uid="{00000000-0005-0000-0000-00006BC90000}"/>
    <cellStyle name="Note 2 6 2 3 4" xfId="53015" xr:uid="{00000000-0005-0000-0000-00006CC90000}"/>
    <cellStyle name="Note 2 6 2 3 4 2" xfId="53016" xr:uid="{00000000-0005-0000-0000-00006DC90000}"/>
    <cellStyle name="Note 2 6 2 3 4 3" xfId="53017" xr:uid="{00000000-0005-0000-0000-00006EC90000}"/>
    <cellStyle name="Note 2 6 2 3 4_OATT calc" xfId="53018" xr:uid="{00000000-0005-0000-0000-00006FC90000}"/>
    <cellStyle name="Note 2 6 2 3 5" xfId="53019" xr:uid="{00000000-0005-0000-0000-000070C90000}"/>
    <cellStyle name="Note 2 6 2 3 6" xfId="53020" xr:uid="{00000000-0005-0000-0000-000071C90000}"/>
    <cellStyle name="Note 2 6 2 3 7" xfId="53021" xr:uid="{00000000-0005-0000-0000-000072C90000}"/>
    <cellStyle name="Note 2 6 2 3 8" xfId="53022" xr:uid="{00000000-0005-0000-0000-000073C90000}"/>
    <cellStyle name="Note 2 6 2 3 9" xfId="53023" xr:uid="{00000000-0005-0000-0000-000074C90000}"/>
    <cellStyle name="Note 2 6 2 3_OATT calc" xfId="53024" xr:uid="{00000000-0005-0000-0000-000075C90000}"/>
    <cellStyle name="Note 2 6 2 4" xfId="5374" xr:uid="{00000000-0005-0000-0000-000076C90000}"/>
    <cellStyle name="Note 2 6 2 4 2" xfId="53025" xr:uid="{00000000-0005-0000-0000-000077C90000}"/>
    <cellStyle name="Note 2 6 2 4 2 2" xfId="53026" xr:uid="{00000000-0005-0000-0000-000078C90000}"/>
    <cellStyle name="Note 2 6 2 4 2 3" xfId="53027" xr:uid="{00000000-0005-0000-0000-000079C90000}"/>
    <cellStyle name="Note 2 6 2 4 2_OATT calc" xfId="53028" xr:uid="{00000000-0005-0000-0000-00007AC90000}"/>
    <cellStyle name="Note 2 6 2 4 3" xfId="53029" xr:uid="{00000000-0005-0000-0000-00007BC90000}"/>
    <cellStyle name="Note 2 6 2 4 4" xfId="53030" xr:uid="{00000000-0005-0000-0000-00007CC90000}"/>
    <cellStyle name="Note 2 6 2 4 5" xfId="53031" xr:uid="{00000000-0005-0000-0000-00007DC90000}"/>
    <cellStyle name="Note 2 6 2 4_OATT calc" xfId="53032" xr:uid="{00000000-0005-0000-0000-00007EC90000}"/>
    <cellStyle name="Note 2 6 2 5" xfId="53033" xr:uid="{00000000-0005-0000-0000-00007FC90000}"/>
    <cellStyle name="Note 2 6 2 5 2" xfId="53034" xr:uid="{00000000-0005-0000-0000-000080C90000}"/>
    <cellStyle name="Note 2 6 2 5 2 2" xfId="53035" xr:uid="{00000000-0005-0000-0000-000081C90000}"/>
    <cellStyle name="Note 2 6 2 5 2 3" xfId="53036" xr:uid="{00000000-0005-0000-0000-000082C90000}"/>
    <cellStyle name="Note 2 6 2 5 2_OATT calc" xfId="53037" xr:uid="{00000000-0005-0000-0000-000083C90000}"/>
    <cellStyle name="Note 2 6 2 5 3" xfId="53038" xr:uid="{00000000-0005-0000-0000-000084C90000}"/>
    <cellStyle name="Note 2 6 2 5 4" xfId="53039" xr:uid="{00000000-0005-0000-0000-000085C90000}"/>
    <cellStyle name="Note 2 6 2 5_OATT calc" xfId="53040" xr:uid="{00000000-0005-0000-0000-000086C90000}"/>
    <cellStyle name="Note 2 6 2 6" xfId="53041" xr:uid="{00000000-0005-0000-0000-000087C90000}"/>
    <cellStyle name="Note 2 6 2 6 2" xfId="53042" xr:uid="{00000000-0005-0000-0000-000088C90000}"/>
    <cellStyle name="Note 2 6 2 6 3" xfId="53043" xr:uid="{00000000-0005-0000-0000-000089C90000}"/>
    <cellStyle name="Note 2 6 2 6_OATT calc" xfId="53044" xr:uid="{00000000-0005-0000-0000-00008AC90000}"/>
    <cellStyle name="Note 2 6 2 7" xfId="53045" xr:uid="{00000000-0005-0000-0000-00008BC90000}"/>
    <cellStyle name="Note 2 6 2 8" xfId="53046" xr:uid="{00000000-0005-0000-0000-00008CC90000}"/>
    <cellStyle name="Note 2 6 2 9" xfId="53047" xr:uid="{00000000-0005-0000-0000-00008DC90000}"/>
    <cellStyle name="Note 2 6 2_OATT calc" xfId="53048" xr:uid="{00000000-0005-0000-0000-00008EC90000}"/>
    <cellStyle name="Note 2 6 3" xfId="3276" xr:uid="{00000000-0005-0000-0000-00008FC90000}"/>
    <cellStyle name="Note 2 6 3 10" xfId="53049" xr:uid="{00000000-0005-0000-0000-000090C90000}"/>
    <cellStyle name="Note 2 6 3 11" xfId="53050" xr:uid="{00000000-0005-0000-0000-000091C90000}"/>
    <cellStyle name="Note 2 6 3 12" xfId="53051" xr:uid="{00000000-0005-0000-0000-000092C90000}"/>
    <cellStyle name="Note 2 6 3 2" xfId="3858" xr:uid="{00000000-0005-0000-0000-000093C90000}"/>
    <cellStyle name="Note 2 6 3 2 10" xfId="53052" xr:uid="{00000000-0005-0000-0000-000094C90000}"/>
    <cellStyle name="Note 2 6 3 2 11" xfId="53053" xr:uid="{00000000-0005-0000-0000-000095C90000}"/>
    <cellStyle name="Note 2 6 3 2 2" xfId="4958" xr:uid="{00000000-0005-0000-0000-000096C90000}"/>
    <cellStyle name="Note 2 6 3 2 2 10" xfId="53054" xr:uid="{00000000-0005-0000-0000-000097C90000}"/>
    <cellStyle name="Note 2 6 3 2 2 11" xfId="53055" xr:uid="{00000000-0005-0000-0000-000098C90000}"/>
    <cellStyle name="Note 2 6 3 2 2 2" xfId="53056" xr:uid="{00000000-0005-0000-0000-000099C90000}"/>
    <cellStyle name="Note 2 6 3 2 2 2 2" xfId="53057" xr:uid="{00000000-0005-0000-0000-00009AC90000}"/>
    <cellStyle name="Note 2 6 3 2 2 2 2 2" xfId="53058" xr:uid="{00000000-0005-0000-0000-00009BC90000}"/>
    <cellStyle name="Note 2 6 3 2 2 2 2 3" xfId="53059" xr:uid="{00000000-0005-0000-0000-00009CC90000}"/>
    <cellStyle name="Note 2 6 3 2 2 2 2_OATT calc" xfId="53060" xr:uid="{00000000-0005-0000-0000-00009DC90000}"/>
    <cellStyle name="Note 2 6 3 2 2 2 3" xfId="53061" xr:uid="{00000000-0005-0000-0000-00009EC90000}"/>
    <cellStyle name="Note 2 6 3 2 2 2 4" xfId="53062" xr:uid="{00000000-0005-0000-0000-00009FC90000}"/>
    <cellStyle name="Note 2 6 3 2 2 2 5" xfId="53063" xr:uid="{00000000-0005-0000-0000-0000A0C90000}"/>
    <cellStyle name="Note 2 6 3 2 2 2_OATT calc" xfId="53064" xr:uid="{00000000-0005-0000-0000-0000A1C90000}"/>
    <cellStyle name="Note 2 6 3 2 2 3" xfId="53065" xr:uid="{00000000-0005-0000-0000-0000A2C90000}"/>
    <cellStyle name="Note 2 6 3 2 2 3 2" xfId="53066" xr:uid="{00000000-0005-0000-0000-0000A3C90000}"/>
    <cellStyle name="Note 2 6 3 2 2 3 2 2" xfId="53067" xr:uid="{00000000-0005-0000-0000-0000A4C90000}"/>
    <cellStyle name="Note 2 6 3 2 2 3 2 3" xfId="53068" xr:uid="{00000000-0005-0000-0000-0000A5C90000}"/>
    <cellStyle name="Note 2 6 3 2 2 3 2_OATT calc" xfId="53069" xr:uid="{00000000-0005-0000-0000-0000A6C90000}"/>
    <cellStyle name="Note 2 6 3 2 2 3 3" xfId="53070" xr:uid="{00000000-0005-0000-0000-0000A7C90000}"/>
    <cellStyle name="Note 2 6 3 2 2 3 4" xfId="53071" xr:uid="{00000000-0005-0000-0000-0000A8C90000}"/>
    <cellStyle name="Note 2 6 3 2 2 3_OATT calc" xfId="53072" xr:uid="{00000000-0005-0000-0000-0000A9C90000}"/>
    <cellStyle name="Note 2 6 3 2 2 4" xfId="53073" xr:uid="{00000000-0005-0000-0000-0000AAC90000}"/>
    <cellStyle name="Note 2 6 3 2 2 4 2" xfId="53074" xr:uid="{00000000-0005-0000-0000-0000ABC90000}"/>
    <cellStyle name="Note 2 6 3 2 2 4 3" xfId="53075" xr:uid="{00000000-0005-0000-0000-0000ACC90000}"/>
    <cellStyle name="Note 2 6 3 2 2 4_OATT calc" xfId="53076" xr:uid="{00000000-0005-0000-0000-0000ADC90000}"/>
    <cellStyle name="Note 2 6 3 2 2 5" xfId="53077" xr:uid="{00000000-0005-0000-0000-0000AEC90000}"/>
    <cellStyle name="Note 2 6 3 2 2 6" xfId="53078" xr:uid="{00000000-0005-0000-0000-0000AFC90000}"/>
    <cellStyle name="Note 2 6 3 2 2 7" xfId="53079" xr:uid="{00000000-0005-0000-0000-0000B0C90000}"/>
    <cellStyle name="Note 2 6 3 2 2 8" xfId="53080" xr:uid="{00000000-0005-0000-0000-0000B1C90000}"/>
    <cellStyle name="Note 2 6 3 2 2 9" xfId="53081" xr:uid="{00000000-0005-0000-0000-0000B2C90000}"/>
    <cellStyle name="Note 2 6 3 2 2_OATT calc" xfId="53082" xr:uid="{00000000-0005-0000-0000-0000B3C90000}"/>
    <cellStyle name="Note 2 6 3 2 3" xfId="5914" xr:uid="{00000000-0005-0000-0000-0000B4C90000}"/>
    <cellStyle name="Note 2 6 3 2 3 2" xfId="53083" xr:uid="{00000000-0005-0000-0000-0000B5C90000}"/>
    <cellStyle name="Note 2 6 3 2 3 2 2" xfId="53084" xr:uid="{00000000-0005-0000-0000-0000B6C90000}"/>
    <cellStyle name="Note 2 6 3 2 3 2 3" xfId="53085" xr:uid="{00000000-0005-0000-0000-0000B7C90000}"/>
    <cellStyle name="Note 2 6 3 2 3 2_OATT calc" xfId="53086" xr:uid="{00000000-0005-0000-0000-0000B8C90000}"/>
    <cellStyle name="Note 2 6 3 2 3 3" xfId="53087" xr:uid="{00000000-0005-0000-0000-0000B9C90000}"/>
    <cellStyle name="Note 2 6 3 2 3 4" xfId="53088" xr:uid="{00000000-0005-0000-0000-0000BAC90000}"/>
    <cellStyle name="Note 2 6 3 2 3 5" xfId="53089" xr:uid="{00000000-0005-0000-0000-0000BBC90000}"/>
    <cellStyle name="Note 2 6 3 2 3_OATT calc" xfId="53090" xr:uid="{00000000-0005-0000-0000-0000BCC90000}"/>
    <cellStyle name="Note 2 6 3 2 4" xfId="53091" xr:uid="{00000000-0005-0000-0000-0000BDC90000}"/>
    <cellStyle name="Note 2 6 3 2 4 2" xfId="53092" xr:uid="{00000000-0005-0000-0000-0000BEC90000}"/>
    <cellStyle name="Note 2 6 3 2 4 2 2" xfId="53093" xr:uid="{00000000-0005-0000-0000-0000BFC90000}"/>
    <cellStyle name="Note 2 6 3 2 4 2 3" xfId="53094" xr:uid="{00000000-0005-0000-0000-0000C0C90000}"/>
    <cellStyle name="Note 2 6 3 2 4 2_OATT calc" xfId="53095" xr:uid="{00000000-0005-0000-0000-0000C1C90000}"/>
    <cellStyle name="Note 2 6 3 2 4 3" xfId="53096" xr:uid="{00000000-0005-0000-0000-0000C2C90000}"/>
    <cellStyle name="Note 2 6 3 2 4 4" xfId="53097" xr:uid="{00000000-0005-0000-0000-0000C3C90000}"/>
    <cellStyle name="Note 2 6 3 2 4_OATT calc" xfId="53098" xr:uid="{00000000-0005-0000-0000-0000C4C90000}"/>
    <cellStyle name="Note 2 6 3 2 5" xfId="53099" xr:uid="{00000000-0005-0000-0000-0000C5C90000}"/>
    <cellStyle name="Note 2 6 3 2 5 2" xfId="53100" xr:uid="{00000000-0005-0000-0000-0000C6C90000}"/>
    <cellStyle name="Note 2 6 3 2 5 3" xfId="53101" xr:uid="{00000000-0005-0000-0000-0000C7C90000}"/>
    <cellStyle name="Note 2 6 3 2 5_OATT calc" xfId="53102" xr:uid="{00000000-0005-0000-0000-0000C8C90000}"/>
    <cellStyle name="Note 2 6 3 2 6" xfId="53103" xr:uid="{00000000-0005-0000-0000-0000C9C90000}"/>
    <cellStyle name="Note 2 6 3 2 7" xfId="53104" xr:uid="{00000000-0005-0000-0000-0000CAC90000}"/>
    <cellStyle name="Note 2 6 3 2 8" xfId="53105" xr:uid="{00000000-0005-0000-0000-0000CBC90000}"/>
    <cellStyle name="Note 2 6 3 2 9" xfId="53106" xr:uid="{00000000-0005-0000-0000-0000CCC90000}"/>
    <cellStyle name="Note 2 6 3 2_OATT calc" xfId="53107" xr:uid="{00000000-0005-0000-0000-0000CDC90000}"/>
    <cellStyle name="Note 2 6 3 3" xfId="4540" xr:uid="{00000000-0005-0000-0000-0000CEC90000}"/>
    <cellStyle name="Note 2 6 3 3 10" xfId="53108" xr:uid="{00000000-0005-0000-0000-0000CFC90000}"/>
    <cellStyle name="Note 2 6 3 3 11" xfId="53109" xr:uid="{00000000-0005-0000-0000-0000D0C90000}"/>
    <cellStyle name="Note 2 6 3 3 2" xfId="53110" xr:uid="{00000000-0005-0000-0000-0000D1C90000}"/>
    <cellStyle name="Note 2 6 3 3 2 2" xfId="53111" xr:uid="{00000000-0005-0000-0000-0000D2C90000}"/>
    <cellStyle name="Note 2 6 3 3 2 2 2" xfId="53112" xr:uid="{00000000-0005-0000-0000-0000D3C90000}"/>
    <cellStyle name="Note 2 6 3 3 2 2 3" xfId="53113" xr:uid="{00000000-0005-0000-0000-0000D4C90000}"/>
    <cellStyle name="Note 2 6 3 3 2 2_OATT calc" xfId="53114" xr:uid="{00000000-0005-0000-0000-0000D5C90000}"/>
    <cellStyle name="Note 2 6 3 3 2 3" xfId="53115" xr:uid="{00000000-0005-0000-0000-0000D6C90000}"/>
    <cellStyle name="Note 2 6 3 3 2 4" xfId="53116" xr:uid="{00000000-0005-0000-0000-0000D7C90000}"/>
    <cellStyle name="Note 2 6 3 3 2 5" xfId="53117" xr:uid="{00000000-0005-0000-0000-0000D8C90000}"/>
    <cellStyle name="Note 2 6 3 3 2_OATT calc" xfId="53118" xr:uid="{00000000-0005-0000-0000-0000D9C90000}"/>
    <cellStyle name="Note 2 6 3 3 3" xfId="53119" xr:uid="{00000000-0005-0000-0000-0000DAC90000}"/>
    <cellStyle name="Note 2 6 3 3 3 2" xfId="53120" xr:uid="{00000000-0005-0000-0000-0000DBC90000}"/>
    <cellStyle name="Note 2 6 3 3 3 2 2" xfId="53121" xr:uid="{00000000-0005-0000-0000-0000DCC90000}"/>
    <cellStyle name="Note 2 6 3 3 3 2 3" xfId="53122" xr:uid="{00000000-0005-0000-0000-0000DDC90000}"/>
    <cellStyle name="Note 2 6 3 3 3 2_OATT calc" xfId="53123" xr:uid="{00000000-0005-0000-0000-0000DEC90000}"/>
    <cellStyle name="Note 2 6 3 3 3 3" xfId="53124" xr:uid="{00000000-0005-0000-0000-0000DFC90000}"/>
    <cellStyle name="Note 2 6 3 3 3 4" xfId="53125" xr:uid="{00000000-0005-0000-0000-0000E0C90000}"/>
    <cellStyle name="Note 2 6 3 3 3_OATT calc" xfId="53126" xr:uid="{00000000-0005-0000-0000-0000E1C90000}"/>
    <cellStyle name="Note 2 6 3 3 4" xfId="53127" xr:uid="{00000000-0005-0000-0000-0000E2C90000}"/>
    <cellStyle name="Note 2 6 3 3 4 2" xfId="53128" xr:uid="{00000000-0005-0000-0000-0000E3C90000}"/>
    <cellStyle name="Note 2 6 3 3 4 3" xfId="53129" xr:uid="{00000000-0005-0000-0000-0000E4C90000}"/>
    <cellStyle name="Note 2 6 3 3 4_OATT calc" xfId="53130" xr:uid="{00000000-0005-0000-0000-0000E5C90000}"/>
    <cellStyle name="Note 2 6 3 3 5" xfId="53131" xr:uid="{00000000-0005-0000-0000-0000E6C90000}"/>
    <cellStyle name="Note 2 6 3 3 6" xfId="53132" xr:uid="{00000000-0005-0000-0000-0000E7C90000}"/>
    <cellStyle name="Note 2 6 3 3 7" xfId="53133" xr:uid="{00000000-0005-0000-0000-0000E8C90000}"/>
    <cellStyle name="Note 2 6 3 3 8" xfId="53134" xr:uid="{00000000-0005-0000-0000-0000E9C90000}"/>
    <cellStyle name="Note 2 6 3 3 9" xfId="53135" xr:uid="{00000000-0005-0000-0000-0000EAC90000}"/>
    <cellStyle name="Note 2 6 3 3_OATT calc" xfId="53136" xr:uid="{00000000-0005-0000-0000-0000EBC90000}"/>
    <cellStyle name="Note 2 6 3 4" xfId="5440" xr:uid="{00000000-0005-0000-0000-0000ECC90000}"/>
    <cellStyle name="Note 2 6 3 4 2" xfId="53137" xr:uid="{00000000-0005-0000-0000-0000EDC90000}"/>
    <cellStyle name="Note 2 6 3 4 2 2" xfId="53138" xr:uid="{00000000-0005-0000-0000-0000EEC90000}"/>
    <cellStyle name="Note 2 6 3 4 2 3" xfId="53139" xr:uid="{00000000-0005-0000-0000-0000EFC90000}"/>
    <cellStyle name="Note 2 6 3 4 2_OATT calc" xfId="53140" xr:uid="{00000000-0005-0000-0000-0000F0C90000}"/>
    <cellStyle name="Note 2 6 3 4 3" xfId="53141" xr:uid="{00000000-0005-0000-0000-0000F1C90000}"/>
    <cellStyle name="Note 2 6 3 4 4" xfId="53142" xr:uid="{00000000-0005-0000-0000-0000F2C90000}"/>
    <cellStyle name="Note 2 6 3 4 5" xfId="53143" xr:uid="{00000000-0005-0000-0000-0000F3C90000}"/>
    <cellStyle name="Note 2 6 3 4_OATT calc" xfId="53144" xr:uid="{00000000-0005-0000-0000-0000F4C90000}"/>
    <cellStyle name="Note 2 6 3 5" xfId="53145" xr:uid="{00000000-0005-0000-0000-0000F5C90000}"/>
    <cellStyle name="Note 2 6 3 5 2" xfId="53146" xr:uid="{00000000-0005-0000-0000-0000F6C90000}"/>
    <cellStyle name="Note 2 6 3 5 2 2" xfId="53147" xr:uid="{00000000-0005-0000-0000-0000F7C90000}"/>
    <cellStyle name="Note 2 6 3 5 2 3" xfId="53148" xr:uid="{00000000-0005-0000-0000-0000F8C90000}"/>
    <cellStyle name="Note 2 6 3 5 2_OATT calc" xfId="53149" xr:uid="{00000000-0005-0000-0000-0000F9C90000}"/>
    <cellStyle name="Note 2 6 3 5 3" xfId="53150" xr:uid="{00000000-0005-0000-0000-0000FAC90000}"/>
    <cellStyle name="Note 2 6 3 5 4" xfId="53151" xr:uid="{00000000-0005-0000-0000-0000FBC90000}"/>
    <cellStyle name="Note 2 6 3 5_OATT calc" xfId="53152" xr:uid="{00000000-0005-0000-0000-0000FCC90000}"/>
    <cellStyle name="Note 2 6 3 6" xfId="53153" xr:uid="{00000000-0005-0000-0000-0000FDC90000}"/>
    <cellStyle name="Note 2 6 3 6 2" xfId="53154" xr:uid="{00000000-0005-0000-0000-0000FEC90000}"/>
    <cellStyle name="Note 2 6 3 6 3" xfId="53155" xr:uid="{00000000-0005-0000-0000-0000FFC90000}"/>
    <cellStyle name="Note 2 6 3 6_OATT calc" xfId="53156" xr:uid="{00000000-0005-0000-0000-000000CA0000}"/>
    <cellStyle name="Note 2 6 3 7" xfId="53157" xr:uid="{00000000-0005-0000-0000-000001CA0000}"/>
    <cellStyle name="Note 2 6 3 8" xfId="53158" xr:uid="{00000000-0005-0000-0000-000002CA0000}"/>
    <cellStyle name="Note 2 6 3 9" xfId="53159" xr:uid="{00000000-0005-0000-0000-000003CA0000}"/>
    <cellStyle name="Note 2 6 3_OATT calc" xfId="53160" xr:uid="{00000000-0005-0000-0000-000004CA0000}"/>
    <cellStyle name="Note 2 6 4" xfId="3592" xr:uid="{00000000-0005-0000-0000-000005CA0000}"/>
    <cellStyle name="Note 2 6 4 10" xfId="53161" xr:uid="{00000000-0005-0000-0000-000006CA0000}"/>
    <cellStyle name="Note 2 6 4 11" xfId="53162" xr:uid="{00000000-0005-0000-0000-000007CA0000}"/>
    <cellStyle name="Note 2 6 4 2" xfId="4693" xr:uid="{00000000-0005-0000-0000-000008CA0000}"/>
    <cellStyle name="Note 2 6 4 2 10" xfId="53163" xr:uid="{00000000-0005-0000-0000-000009CA0000}"/>
    <cellStyle name="Note 2 6 4 2 11" xfId="53164" xr:uid="{00000000-0005-0000-0000-00000ACA0000}"/>
    <cellStyle name="Note 2 6 4 2 2" xfId="53165" xr:uid="{00000000-0005-0000-0000-00000BCA0000}"/>
    <cellStyle name="Note 2 6 4 2 2 2" xfId="53166" xr:uid="{00000000-0005-0000-0000-00000CCA0000}"/>
    <cellStyle name="Note 2 6 4 2 2 2 2" xfId="53167" xr:uid="{00000000-0005-0000-0000-00000DCA0000}"/>
    <cellStyle name="Note 2 6 4 2 2 2 3" xfId="53168" xr:uid="{00000000-0005-0000-0000-00000ECA0000}"/>
    <cellStyle name="Note 2 6 4 2 2 2_OATT calc" xfId="53169" xr:uid="{00000000-0005-0000-0000-00000FCA0000}"/>
    <cellStyle name="Note 2 6 4 2 2 3" xfId="53170" xr:uid="{00000000-0005-0000-0000-000010CA0000}"/>
    <cellStyle name="Note 2 6 4 2 2 4" xfId="53171" xr:uid="{00000000-0005-0000-0000-000011CA0000}"/>
    <cellStyle name="Note 2 6 4 2 2 5" xfId="53172" xr:uid="{00000000-0005-0000-0000-000012CA0000}"/>
    <cellStyle name="Note 2 6 4 2 2_OATT calc" xfId="53173" xr:uid="{00000000-0005-0000-0000-000013CA0000}"/>
    <cellStyle name="Note 2 6 4 2 3" xfId="53174" xr:uid="{00000000-0005-0000-0000-000014CA0000}"/>
    <cellStyle name="Note 2 6 4 2 3 2" xfId="53175" xr:uid="{00000000-0005-0000-0000-000015CA0000}"/>
    <cellStyle name="Note 2 6 4 2 3 2 2" xfId="53176" xr:uid="{00000000-0005-0000-0000-000016CA0000}"/>
    <cellStyle name="Note 2 6 4 2 3 2 3" xfId="53177" xr:uid="{00000000-0005-0000-0000-000017CA0000}"/>
    <cellStyle name="Note 2 6 4 2 3 2_OATT calc" xfId="53178" xr:uid="{00000000-0005-0000-0000-000018CA0000}"/>
    <cellStyle name="Note 2 6 4 2 3 3" xfId="53179" xr:uid="{00000000-0005-0000-0000-000019CA0000}"/>
    <cellStyle name="Note 2 6 4 2 3 4" xfId="53180" xr:uid="{00000000-0005-0000-0000-00001ACA0000}"/>
    <cellStyle name="Note 2 6 4 2 3_OATT calc" xfId="53181" xr:uid="{00000000-0005-0000-0000-00001BCA0000}"/>
    <cellStyle name="Note 2 6 4 2 4" xfId="53182" xr:uid="{00000000-0005-0000-0000-00001CCA0000}"/>
    <cellStyle name="Note 2 6 4 2 4 2" xfId="53183" xr:uid="{00000000-0005-0000-0000-00001DCA0000}"/>
    <cellStyle name="Note 2 6 4 2 4 3" xfId="53184" xr:uid="{00000000-0005-0000-0000-00001ECA0000}"/>
    <cellStyle name="Note 2 6 4 2 4_OATT calc" xfId="53185" xr:uid="{00000000-0005-0000-0000-00001FCA0000}"/>
    <cellStyle name="Note 2 6 4 2 5" xfId="53186" xr:uid="{00000000-0005-0000-0000-000020CA0000}"/>
    <cellStyle name="Note 2 6 4 2 6" xfId="53187" xr:uid="{00000000-0005-0000-0000-000021CA0000}"/>
    <cellStyle name="Note 2 6 4 2 7" xfId="53188" xr:uid="{00000000-0005-0000-0000-000022CA0000}"/>
    <cellStyle name="Note 2 6 4 2 8" xfId="53189" xr:uid="{00000000-0005-0000-0000-000023CA0000}"/>
    <cellStyle name="Note 2 6 4 2 9" xfId="53190" xr:uid="{00000000-0005-0000-0000-000024CA0000}"/>
    <cellStyle name="Note 2 6 4 2_OATT calc" xfId="53191" xr:uid="{00000000-0005-0000-0000-000025CA0000}"/>
    <cellStyle name="Note 2 6 4 3" xfId="5656" xr:uid="{00000000-0005-0000-0000-000026CA0000}"/>
    <cellStyle name="Note 2 6 4 3 2" xfId="53192" xr:uid="{00000000-0005-0000-0000-000027CA0000}"/>
    <cellStyle name="Note 2 6 4 3 2 2" xfId="53193" xr:uid="{00000000-0005-0000-0000-000028CA0000}"/>
    <cellStyle name="Note 2 6 4 3 2 3" xfId="53194" xr:uid="{00000000-0005-0000-0000-000029CA0000}"/>
    <cellStyle name="Note 2 6 4 3 2_OATT calc" xfId="53195" xr:uid="{00000000-0005-0000-0000-00002ACA0000}"/>
    <cellStyle name="Note 2 6 4 3 3" xfId="53196" xr:uid="{00000000-0005-0000-0000-00002BCA0000}"/>
    <cellStyle name="Note 2 6 4 3 4" xfId="53197" xr:uid="{00000000-0005-0000-0000-00002CCA0000}"/>
    <cellStyle name="Note 2 6 4 3 5" xfId="53198" xr:uid="{00000000-0005-0000-0000-00002DCA0000}"/>
    <cellStyle name="Note 2 6 4 3_OATT calc" xfId="53199" xr:uid="{00000000-0005-0000-0000-00002ECA0000}"/>
    <cellStyle name="Note 2 6 4 4" xfId="53200" xr:uid="{00000000-0005-0000-0000-00002FCA0000}"/>
    <cellStyle name="Note 2 6 4 4 2" xfId="53201" xr:uid="{00000000-0005-0000-0000-000030CA0000}"/>
    <cellStyle name="Note 2 6 4 4 2 2" xfId="53202" xr:uid="{00000000-0005-0000-0000-000031CA0000}"/>
    <cellStyle name="Note 2 6 4 4 2 3" xfId="53203" xr:uid="{00000000-0005-0000-0000-000032CA0000}"/>
    <cellStyle name="Note 2 6 4 4 2_OATT calc" xfId="53204" xr:uid="{00000000-0005-0000-0000-000033CA0000}"/>
    <cellStyle name="Note 2 6 4 4 3" xfId="53205" xr:uid="{00000000-0005-0000-0000-000034CA0000}"/>
    <cellStyle name="Note 2 6 4 4 4" xfId="53206" xr:uid="{00000000-0005-0000-0000-000035CA0000}"/>
    <cellStyle name="Note 2 6 4 4_OATT calc" xfId="53207" xr:uid="{00000000-0005-0000-0000-000036CA0000}"/>
    <cellStyle name="Note 2 6 4 5" xfId="53208" xr:uid="{00000000-0005-0000-0000-000037CA0000}"/>
    <cellStyle name="Note 2 6 4 5 2" xfId="53209" xr:uid="{00000000-0005-0000-0000-000038CA0000}"/>
    <cellStyle name="Note 2 6 4 5 3" xfId="53210" xr:uid="{00000000-0005-0000-0000-000039CA0000}"/>
    <cellStyle name="Note 2 6 4 5_OATT calc" xfId="53211" xr:uid="{00000000-0005-0000-0000-00003ACA0000}"/>
    <cellStyle name="Note 2 6 4 6" xfId="53212" xr:uid="{00000000-0005-0000-0000-00003BCA0000}"/>
    <cellStyle name="Note 2 6 4 7" xfId="53213" xr:uid="{00000000-0005-0000-0000-00003CCA0000}"/>
    <cellStyle name="Note 2 6 4 8" xfId="53214" xr:uid="{00000000-0005-0000-0000-00003DCA0000}"/>
    <cellStyle name="Note 2 6 4 9" xfId="53215" xr:uid="{00000000-0005-0000-0000-00003ECA0000}"/>
    <cellStyle name="Note 2 6 4_OATT calc" xfId="53216" xr:uid="{00000000-0005-0000-0000-00003FCA0000}"/>
    <cellStyle name="Note 2 6 5" xfId="4272" xr:uid="{00000000-0005-0000-0000-000040CA0000}"/>
    <cellStyle name="Note 2 6 5 10" xfId="53217" xr:uid="{00000000-0005-0000-0000-000041CA0000}"/>
    <cellStyle name="Note 2 6 5 11" xfId="53218" xr:uid="{00000000-0005-0000-0000-000042CA0000}"/>
    <cellStyle name="Note 2 6 5 2" xfId="53219" xr:uid="{00000000-0005-0000-0000-000043CA0000}"/>
    <cellStyle name="Note 2 6 5 2 2" xfId="53220" xr:uid="{00000000-0005-0000-0000-000044CA0000}"/>
    <cellStyle name="Note 2 6 5 2 2 2" xfId="53221" xr:uid="{00000000-0005-0000-0000-000045CA0000}"/>
    <cellStyle name="Note 2 6 5 2 2 3" xfId="53222" xr:uid="{00000000-0005-0000-0000-000046CA0000}"/>
    <cellStyle name="Note 2 6 5 2 2_OATT calc" xfId="53223" xr:uid="{00000000-0005-0000-0000-000047CA0000}"/>
    <cellStyle name="Note 2 6 5 2 3" xfId="53224" xr:uid="{00000000-0005-0000-0000-000048CA0000}"/>
    <cellStyle name="Note 2 6 5 2 4" xfId="53225" xr:uid="{00000000-0005-0000-0000-000049CA0000}"/>
    <cellStyle name="Note 2 6 5 2 5" xfId="53226" xr:uid="{00000000-0005-0000-0000-00004ACA0000}"/>
    <cellStyle name="Note 2 6 5 2_OATT calc" xfId="53227" xr:uid="{00000000-0005-0000-0000-00004BCA0000}"/>
    <cellStyle name="Note 2 6 5 3" xfId="53228" xr:uid="{00000000-0005-0000-0000-00004CCA0000}"/>
    <cellStyle name="Note 2 6 5 3 2" xfId="53229" xr:uid="{00000000-0005-0000-0000-00004DCA0000}"/>
    <cellStyle name="Note 2 6 5 3 2 2" xfId="53230" xr:uid="{00000000-0005-0000-0000-00004ECA0000}"/>
    <cellStyle name="Note 2 6 5 3 2 3" xfId="53231" xr:uid="{00000000-0005-0000-0000-00004FCA0000}"/>
    <cellStyle name="Note 2 6 5 3 2_OATT calc" xfId="53232" xr:uid="{00000000-0005-0000-0000-000050CA0000}"/>
    <cellStyle name="Note 2 6 5 3 3" xfId="53233" xr:uid="{00000000-0005-0000-0000-000051CA0000}"/>
    <cellStyle name="Note 2 6 5 3 4" xfId="53234" xr:uid="{00000000-0005-0000-0000-000052CA0000}"/>
    <cellStyle name="Note 2 6 5 3_OATT calc" xfId="53235" xr:uid="{00000000-0005-0000-0000-000053CA0000}"/>
    <cellStyle name="Note 2 6 5 4" xfId="53236" xr:uid="{00000000-0005-0000-0000-000054CA0000}"/>
    <cellStyle name="Note 2 6 5 4 2" xfId="53237" xr:uid="{00000000-0005-0000-0000-000055CA0000}"/>
    <cellStyle name="Note 2 6 5 4 3" xfId="53238" xr:uid="{00000000-0005-0000-0000-000056CA0000}"/>
    <cellStyle name="Note 2 6 5 4_OATT calc" xfId="53239" xr:uid="{00000000-0005-0000-0000-000057CA0000}"/>
    <cellStyle name="Note 2 6 5 5" xfId="53240" xr:uid="{00000000-0005-0000-0000-000058CA0000}"/>
    <cellStyle name="Note 2 6 5 6" xfId="53241" xr:uid="{00000000-0005-0000-0000-000059CA0000}"/>
    <cellStyle name="Note 2 6 5 7" xfId="53242" xr:uid="{00000000-0005-0000-0000-00005ACA0000}"/>
    <cellStyle name="Note 2 6 5 8" xfId="53243" xr:uid="{00000000-0005-0000-0000-00005BCA0000}"/>
    <cellStyle name="Note 2 6 5 9" xfId="53244" xr:uid="{00000000-0005-0000-0000-00005CCA0000}"/>
    <cellStyle name="Note 2 6 5_OATT calc" xfId="53245" xr:uid="{00000000-0005-0000-0000-00005DCA0000}"/>
    <cellStyle name="Note 2 6 6" xfId="5172" xr:uid="{00000000-0005-0000-0000-00005ECA0000}"/>
    <cellStyle name="Note 2 6 6 2" xfId="53246" xr:uid="{00000000-0005-0000-0000-00005FCA0000}"/>
    <cellStyle name="Note 2 6 6 2 2" xfId="53247" xr:uid="{00000000-0005-0000-0000-000060CA0000}"/>
    <cellStyle name="Note 2 6 6 2 3" xfId="53248" xr:uid="{00000000-0005-0000-0000-000061CA0000}"/>
    <cellStyle name="Note 2 6 6 2_OATT calc" xfId="53249" xr:uid="{00000000-0005-0000-0000-000062CA0000}"/>
    <cellStyle name="Note 2 6 6 3" xfId="53250" xr:uid="{00000000-0005-0000-0000-000063CA0000}"/>
    <cellStyle name="Note 2 6 6 4" xfId="53251" xr:uid="{00000000-0005-0000-0000-000064CA0000}"/>
    <cellStyle name="Note 2 6 6 5" xfId="53252" xr:uid="{00000000-0005-0000-0000-000065CA0000}"/>
    <cellStyle name="Note 2 6 6_OATT calc" xfId="53253" xr:uid="{00000000-0005-0000-0000-000066CA0000}"/>
    <cellStyle name="Note 2 6 7" xfId="53254" xr:uid="{00000000-0005-0000-0000-000067CA0000}"/>
    <cellStyle name="Note 2 6 7 2" xfId="53255" xr:uid="{00000000-0005-0000-0000-000068CA0000}"/>
    <cellStyle name="Note 2 6 7 2 2" xfId="53256" xr:uid="{00000000-0005-0000-0000-000069CA0000}"/>
    <cellStyle name="Note 2 6 7 2 3" xfId="53257" xr:uid="{00000000-0005-0000-0000-00006ACA0000}"/>
    <cellStyle name="Note 2 6 7 2_OATT calc" xfId="53258" xr:uid="{00000000-0005-0000-0000-00006BCA0000}"/>
    <cellStyle name="Note 2 6 7 3" xfId="53259" xr:uid="{00000000-0005-0000-0000-00006CCA0000}"/>
    <cellStyle name="Note 2 6 7 4" xfId="53260" xr:uid="{00000000-0005-0000-0000-00006DCA0000}"/>
    <cellStyle name="Note 2 6 7_OATT calc" xfId="53261" xr:uid="{00000000-0005-0000-0000-00006ECA0000}"/>
    <cellStyle name="Note 2 6 8" xfId="53262" xr:uid="{00000000-0005-0000-0000-00006FCA0000}"/>
    <cellStyle name="Note 2 6 8 2" xfId="53263" xr:uid="{00000000-0005-0000-0000-000070CA0000}"/>
    <cellStyle name="Note 2 6 8 2 2" xfId="53264" xr:uid="{00000000-0005-0000-0000-000071CA0000}"/>
    <cellStyle name="Note 2 6 8 2 3" xfId="53265" xr:uid="{00000000-0005-0000-0000-000072CA0000}"/>
    <cellStyle name="Note 2 6 8 2_OATT calc" xfId="53266" xr:uid="{00000000-0005-0000-0000-000073CA0000}"/>
    <cellStyle name="Note 2 6 8 3" xfId="53267" xr:uid="{00000000-0005-0000-0000-000074CA0000}"/>
    <cellStyle name="Note 2 6 8 4" xfId="53268" xr:uid="{00000000-0005-0000-0000-000075CA0000}"/>
    <cellStyle name="Note 2 6 8_OATT calc" xfId="53269" xr:uid="{00000000-0005-0000-0000-000076CA0000}"/>
    <cellStyle name="Note 2 6 9" xfId="53270" xr:uid="{00000000-0005-0000-0000-000077CA0000}"/>
    <cellStyle name="Note 2 6 9 2" xfId="53271" xr:uid="{00000000-0005-0000-0000-000078CA0000}"/>
    <cellStyle name="Note 2 6 9 3" xfId="53272" xr:uid="{00000000-0005-0000-0000-000079CA0000}"/>
    <cellStyle name="Note 2 6 9_OATT calc" xfId="53273" xr:uid="{00000000-0005-0000-0000-00007ACA0000}"/>
    <cellStyle name="Note 2 6_OATT calc" xfId="53274" xr:uid="{00000000-0005-0000-0000-00007BCA0000}"/>
    <cellStyle name="Note 2 7" xfId="3080" xr:uid="{00000000-0005-0000-0000-00007CCA0000}"/>
    <cellStyle name="Note 2 7 2" xfId="3201" xr:uid="{00000000-0005-0000-0000-00007DCA0000}"/>
    <cellStyle name="Note 2 7 2 2" xfId="3531" xr:uid="{00000000-0005-0000-0000-00007ECA0000}"/>
    <cellStyle name="Note 2 7 2 2 2" xfId="53275" xr:uid="{00000000-0005-0000-0000-00007FCA0000}"/>
    <cellStyle name="Note 2 7 2 3" xfId="53276" xr:uid="{00000000-0005-0000-0000-000080CA0000}"/>
    <cellStyle name="Note 2 7 2_OATT calc" xfId="53277" xr:uid="{00000000-0005-0000-0000-000081CA0000}"/>
    <cellStyle name="Note 2 7 3" xfId="3511" xr:uid="{00000000-0005-0000-0000-000082CA0000}"/>
    <cellStyle name="Note 2 7 3 2" xfId="53278" xr:uid="{00000000-0005-0000-0000-000083CA0000}"/>
    <cellStyle name="Note 2 7 4" xfId="53279" xr:uid="{00000000-0005-0000-0000-000084CA0000}"/>
    <cellStyle name="Note 2 7_OATT calc" xfId="53280" xr:uid="{00000000-0005-0000-0000-000085CA0000}"/>
    <cellStyle name="Note 2 8" xfId="3101" xr:uid="{00000000-0005-0000-0000-000086CA0000}"/>
    <cellStyle name="Note 2 8 10" xfId="53281" xr:uid="{00000000-0005-0000-0000-000087CA0000}"/>
    <cellStyle name="Note 2 8 11" xfId="53282" xr:uid="{00000000-0005-0000-0000-000088CA0000}"/>
    <cellStyle name="Note 2 8 12" xfId="53283" xr:uid="{00000000-0005-0000-0000-000089CA0000}"/>
    <cellStyle name="Note 2 8 2" xfId="3685" xr:uid="{00000000-0005-0000-0000-00008ACA0000}"/>
    <cellStyle name="Note 2 8 2 10" xfId="53284" xr:uid="{00000000-0005-0000-0000-00008BCA0000}"/>
    <cellStyle name="Note 2 8 2 11" xfId="53285" xr:uid="{00000000-0005-0000-0000-00008CCA0000}"/>
    <cellStyle name="Note 2 8 2 2" xfId="4785" xr:uid="{00000000-0005-0000-0000-00008DCA0000}"/>
    <cellStyle name="Note 2 8 2 2 10" xfId="53286" xr:uid="{00000000-0005-0000-0000-00008ECA0000}"/>
    <cellStyle name="Note 2 8 2 2 11" xfId="53287" xr:uid="{00000000-0005-0000-0000-00008FCA0000}"/>
    <cellStyle name="Note 2 8 2 2 2" xfId="53288" xr:uid="{00000000-0005-0000-0000-000090CA0000}"/>
    <cellStyle name="Note 2 8 2 2 2 2" xfId="53289" xr:uid="{00000000-0005-0000-0000-000091CA0000}"/>
    <cellStyle name="Note 2 8 2 2 2 2 2" xfId="53290" xr:uid="{00000000-0005-0000-0000-000092CA0000}"/>
    <cellStyle name="Note 2 8 2 2 2 2 3" xfId="53291" xr:uid="{00000000-0005-0000-0000-000093CA0000}"/>
    <cellStyle name="Note 2 8 2 2 2 2_OATT calc" xfId="53292" xr:uid="{00000000-0005-0000-0000-000094CA0000}"/>
    <cellStyle name="Note 2 8 2 2 2 3" xfId="53293" xr:uid="{00000000-0005-0000-0000-000095CA0000}"/>
    <cellStyle name="Note 2 8 2 2 2 4" xfId="53294" xr:uid="{00000000-0005-0000-0000-000096CA0000}"/>
    <cellStyle name="Note 2 8 2 2 2 5" xfId="53295" xr:uid="{00000000-0005-0000-0000-000097CA0000}"/>
    <cellStyle name="Note 2 8 2 2 2_OATT calc" xfId="53296" xr:uid="{00000000-0005-0000-0000-000098CA0000}"/>
    <cellStyle name="Note 2 8 2 2 3" xfId="53297" xr:uid="{00000000-0005-0000-0000-000099CA0000}"/>
    <cellStyle name="Note 2 8 2 2 3 2" xfId="53298" xr:uid="{00000000-0005-0000-0000-00009ACA0000}"/>
    <cellStyle name="Note 2 8 2 2 3 2 2" xfId="53299" xr:uid="{00000000-0005-0000-0000-00009BCA0000}"/>
    <cellStyle name="Note 2 8 2 2 3 2 3" xfId="53300" xr:uid="{00000000-0005-0000-0000-00009CCA0000}"/>
    <cellStyle name="Note 2 8 2 2 3 2_OATT calc" xfId="53301" xr:uid="{00000000-0005-0000-0000-00009DCA0000}"/>
    <cellStyle name="Note 2 8 2 2 3 3" xfId="53302" xr:uid="{00000000-0005-0000-0000-00009ECA0000}"/>
    <cellStyle name="Note 2 8 2 2 3 4" xfId="53303" xr:uid="{00000000-0005-0000-0000-00009FCA0000}"/>
    <cellStyle name="Note 2 8 2 2 3_OATT calc" xfId="53304" xr:uid="{00000000-0005-0000-0000-0000A0CA0000}"/>
    <cellStyle name="Note 2 8 2 2 4" xfId="53305" xr:uid="{00000000-0005-0000-0000-0000A1CA0000}"/>
    <cellStyle name="Note 2 8 2 2 4 2" xfId="53306" xr:uid="{00000000-0005-0000-0000-0000A2CA0000}"/>
    <cellStyle name="Note 2 8 2 2 4 3" xfId="53307" xr:uid="{00000000-0005-0000-0000-0000A3CA0000}"/>
    <cellStyle name="Note 2 8 2 2 4_OATT calc" xfId="53308" xr:uid="{00000000-0005-0000-0000-0000A4CA0000}"/>
    <cellStyle name="Note 2 8 2 2 5" xfId="53309" xr:uid="{00000000-0005-0000-0000-0000A5CA0000}"/>
    <cellStyle name="Note 2 8 2 2 6" xfId="53310" xr:uid="{00000000-0005-0000-0000-0000A6CA0000}"/>
    <cellStyle name="Note 2 8 2 2 7" xfId="53311" xr:uid="{00000000-0005-0000-0000-0000A7CA0000}"/>
    <cellStyle name="Note 2 8 2 2 8" xfId="53312" xr:uid="{00000000-0005-0000-0000-0000A8CA0000}"/>
    <cellStyle name="Note 2 8 2 2 9" xfId="53313" xr:uid="{00000000-0005-0000-0000-0000A9CA0000}"/>
    <cellStyle name="Note 2 8 2 2_OATT calc" xfId="53314" xr:uid="{00000000-0005-0000-0000-0000AACA0000}"/>
    <cellStyle name="Note 2 8 2 3" xfId="5745" xr:uid="{00000000-0005-0000-0000-0000ABCA0000}"/>
    <cellStyle name="Note 2 8 2 3 2" xfId="53315" xr:uid="{00000000-0005-0000-0000-0000ACCA0000}"/>
    <cellStyle name="Note 2 8 2 3 2 2" xfId="53316" xr:uid="{00000000-0005-0000-0000-0000ADCA0000}"/>
    <cellStyle name="Note 2 8 2 3 2 3" xfId="53317" xr:uid="{00000000-0005-0000-0000-0000AECA0000}"/>
    <cellStyle name="Note 2 8 2 3 2_OATT calc" xfId="53318" xr:uid="{00000000-0005-0000-0000-0000AFCA0000}"/>
    <cellStyle name="Note 2 8 2 3 3" xfId="53319" xr:uid="{00000000-0005-0000-0000-0000B0CA0000}"/>
    <cellStyle name="Note 2 8 2 3 4" xfId="53320" xr:uid="{00000000-0005-0000-0000-0000B1CA0000}"/>
    <cellStyle name="Note 2 8 2 3 5" xfId="53321" xr:uid="{00000000-0005-0000-0000-0000B2CA0000}"/>
    <cellStyle name="Note 2 8 2 3_OATT calc" xfId="53322" xr:uid="{00000000-0005-0000-0000-0000B3CA0000}"/>
    <cellStyle name="Note 2 8 2 4" xfId="53323" xr:uid="{00000000-0005-0000-0000-0000B4CA0000}"/>
    <cellStyle name="Note 2 8 2 4 2" xfId="53324" xr:uid="{00000000-0005-0000-0000-0000B5CA0000}"/>
    <cellStyle name="Note 2 8 2 4 2 2" xfId="53325" xr:uid="{00000000-0005-0000-0000-0000B6CA0000}"/>
    <cellStyle name="Note 2 8 2 4 2 3" xfId="53326" xr:uid="{00000000-0005-0000-0000-0000B7CA0000}"/>
    <cellStyle name="Note 2 8 2 4 2_OATT calc" xfId="53327" xr:uid="{00000000-0005-0000-0000-0000B8CA0000}"/>
    <cellStyle name="Note 2 8 2 4 3" xfId="53328" xr:uid="{00000000-0005-0000-0000-0000B9CA0000}"/>
    <cellStyle name="Note 2 8 2 4 4" xfId="53329" xr:uid="{00000000-0005-0000-0000-0000BACA0000}"/>
    <cellStyle name="Note 2 8 2 4_OATT calc" xfId="53330" xr:uid="{00000000-0005-0000-0000-0000BBCA0000}"/>
    <cellStyle name="Note 2 8 2 5" xfId="53331" xr:uid="{00000000-0005-0000-0000-0000BCCA0000}"/>
    <cellStyle name="Note 2 8 2 5 2" xfId="53332" xr:uid="{00000000-0005-0000-0000-0000BDCA0000}"/>
    <cellStyle name="Note 2 8 2 5 3" xfId="53333" xr:uid="{00000000-0005-0000-0000-0000BECA0000}"/>
    <cellStyle name="Note 2 8 2 5_OATT calc" xfId="53334" xr:uid="{00000000-0005-0000-0000-0000BFCA0000}"/>
    <cellStyle name="Note 2 8 2 6" xfId="53335" xr:uid="{00000000-0005-0000-0000-0000C0CA0000}"/>
    <cellStyle name="Note 2 8 2 7" xfId="53336" xr:uid="{00000000-0005-0000-0000-0000C1CA0000}"/>
    <cellStyle name="Note 2 8 2 8" xfId="53337" xr:uid="{00000000-0005-0000-0000-0000C2CA0000}"/>
    <cellStyle name="Note 2 8 2 9" xfId="53338" xr:uid="{00000000-0005-0000-0000-0000C3CA0000}"/>
    <cellStyle name="Note 2 8 2_OATT calc" xfId="53339" xr:uid="{00000000-0005-0000-0000-0000C4CA0000}"/>
    <cellStyle name="Note 2 8 3" xfId="4367" xr:uid="{00000000-0005-0000-0000-0000C5CA0000}"/>
    <cellStyle name="Note 2 8 3 10" xfId="53340" xr:uid="{00000000-0005-0000-0000-0000C6CA0000}"/>
    <cellStyle name="Note 2 8 3 11" xfId="53341" xr:uid="{00000000-0005-0000-0000-0000C7CA0000}"/>
    <cellStyle name="Note 2 8 3 2" xfId="53342" xr:uid="{00000000-0005-0000-0000-0000C8CA0000}"/>
    <cellStyle name="Note 2 8 3 2 2" xfId="53343" xr:uid="{00000000-0005-0000-0000-0000C9CA0000}"/>
    <cellStyle name="Note 2 8 3 2 2 2" xfId="53344" xr:uid="{00000000-0005-0000-0000-0000CACA0000}"/>
    <cellStyle name="Note 2 8 3 2 2 3" xfId="53345" xr:uid="{00000000-0005-0000-0000-0000CBCA0000}"/>
    <cellStyle name="Note 2 8 3 2 2_OATT calc" xfId="53346" xr:uid="{00000000-0005-0000-0000-0000CCCA0000}"/>
    <cellStyle name="Note 2 8 3 2 3" xfId="53347" xr:uid="{00000000-0005-0000-0000-0000CDCA0000}"/>
    <cellStyle name="Note 2 8 3 2 4" xfId="53348" xr:uid="{00000000-0005-0000-0000-0000CECA0000}"/>
    <cellStyle name="Note 2 8 3 2 5" xfId="53349" xr:uid="{00000000-0005-0000-0000-0000CFCA0000}"/>
    <cellStyle name="Note 2 8 3 2_OATT calc" xfId="53350" xr:uid="{00000000-0005-0000-0000-0000D0CA0000}"/>
    <cellStyle name="Note 2 8 3 3" xfId="53351" xr:uid="{00000000-0005-0000-0000-0000D1CA0000}"/>
    <cellStyle name="Note 2 8 3 3 2" xfId="53352" xr:uid="{00000000-0005-0000-0000-0000D2CA0000}"/>
    <cellStyle name="Note 2 8 3 3 2 2" xfId="53353" xr:uid="{00000000-0005-0000-0000-0000D3CA0000}"/>
    <cellStyle name="Note 2 8 3 3 2 3" xfId="53354" xr:uid="{00000000-0005-0000-0000-0000D4CA0000}"/>
    <cellStyle name="Note 2 8 3 3 2_OATT calc" xfId="53355" xr:uid="{00000000-0005-0000-0000-0000D5CA0000}"/>
    <cellStyle name="Note 2 8 3 3 3" xfId="53356" xr:uid="{00000000-0005-0000-0000-0000D6CA0000}"/>
    <cellStyle name="Note 2 8 3 3 4" xfId="53357" xr:uid="{00000000-0005-0000-0000-0000D7CA0000}"/>
    <cellStyle name="Note 2 8 3 3_OATT calc" xfId="53358" xr:uid="{00000000-0005-0000-0000-0000D8CA0000}"/>
    <cellStyle name="Note 2 8 3 4" xfId="53359" xr:uid="{00000000-0005-0000-0000-0000D9CA0000}"/>
    <cellStyle name="Note 2 8 3 4 2" xfId="53360" xr:uid="{00000000-0005-0000-0000-0000DACA0000}"/>
    <cellStyle name="Note 2 8 3 4 3" xfId="53361" xr:uid="{00000000-0005-0000-0000-0000DBCA0000}"/>
    <cellStyle name="Note 2 8 3 4_OATT calc" xfId="53362" xr:uid="{00000000-0005-0000-0000-0000DCCA0000}"/>
    <cellStyle name="Note 2 8 3 5" xfId="53363" xr:uid="{00000000-0005-0000-0000-0000DDCA0000}"/>
    <cellStyle name="Note 2 8 3 6" xfId="53364" xr:uid="{00000000-0005-0000-0000-0000DECA0000}"/>
    <cellStyle name="Note 2 8 3 7" xfId="53365" xr:uid="{00000000-0005-0000-0000-0000DFCA0000}"/>
    <cellStyle name="Note 2 8 3 8" xfId="53366" xr:uid="{00000000-0005-0000-0000-0000E0CA0000}"/>
    <cellStyle name="Note 2 8 3 9" xfId="53367" xr:uid="{00000000-0005-0000-0000-0000E1CA0000}"/>
    <cellStyle name="Note 2 8 3_OATT calc" xfId="53368" xr:uid="{00000000-0005-0000-0000-0000E2CA0000}"/>
    <cellStyle name="Note 2 8 4" xfId="5261" xr:uid="{00000000-0005-0000-0000-0000E3CA0000}"/>
    <cellStyle name="Note 2 8 4 2" xfId="53369" xr:uid="{00000000-0005-0000-0000-0000E4CA0000}"/>
    <cellStyle name="Note 2 8 4 2 2" xfId="53370" xr:uid="{00000000-0005-0000-0000-0000E5CA0000}"/>
    <cellStyle name="Note 2 8 4 2 3" xfId="53371" xr:uid="{00000000-0005-0000-0000-0000E6CA0000}"/>
    <cellStyle name="Note 2 8 4 2_OATT calc" xfId="53372" xr:uid="{00000000-0005-0000-0000-0000E7CA0000}"/>
    <cellStyle name="Note 2 8 4 3" xfId="53373" xr:uid="{00000000-0005-0000-0000-0000E8CA0000}"/>
    <cellStyle name="Note 2 8 4 4" xfId="53374" xr:uid="{00000000-0005-0000-0000-0000E9CA0000}"/>
    <cellStyle name="Note 2 8 4 5" xfId="53375" xr:uid="{00000000-0005-0000-0000-0000EACA0000}"/>
    <cellStyle name="Note 2 8 4_OATT calc" xfId="53376" xr:uid="{00000000-0005-0000-0000-0000EBCA0000}"/>
    <cellStyle name="Note 2 8 5" xfId="53377" xr:uid="{00000000-0005-0000-0000-0000ECCA0000}"/>
    <cellStyle name="Note 2 8 5 2" xfId="53378" xr:uid="{00000000-0005-0000-0000-0000EDCA0000}"/>
    <cellStyle name="Note 2 8 5 2 2" xfId="53379" xr:uid="{00000000-0005-0000-0000-0000EECA0000}"/>
    <cellStyle name="Note 2 8 5 2 3" xfId="53380" xr:uid="{00000000-0005-0000-0000-0000EFCA0000}"/>
    <cellStyle name="Note 2 8 5 2_OATT calc" xfId="53381" xr:uid="{00000000-0005-0000-0000-0000F0CA0000}"/>
    <cellStyle name="Note 2 8 5 3" xfId="53382" xr:uid="{00000000-0005-0000-0000-0000F1CA0000}"/>
    <cellStyle name="Note 2 8 5 4" xfId="53383" xr:uid="{00000000-0005-0000-0000-0000F2CA0000}"/>
    <cellStyle name="Note 2 8 5_OATT calc" xfId="53384" xr:uid="{00000000-0005-0000-0000-0000F3CA0000}"/>
    <cellStyle name="Note 2 8 6" xfId="53385" xr:uid="{00000000-0005-0000-0000-0000F4CA0000}"/>
    <cellStyle name="Note 2 8 6 2" xfId="53386" xr:uid="{00000000-0005-0000-0000-0000F5CA0000}"/>
    <cellStyle name="Note 2 8 6 3" xfId="53387" xr:uid="{00000000-0005-0000-0000-0000F6CA0000}"/>
    <cellStyle name="Note 2 8 6_OATT calc" xfId="53388" xr:uid="{00000000-0005-0000-0000-0000F7CA0000}"/>
    <cellStyle name="Note 2 8 7" xfId="53389" xr:uid="{00000000-0005-0000-0000-0000F8CA0000}"/>
    <cellStyle name="Note 2 8 8" xfId="53390" xr:uid="{00000000-0005-0000-0000-0000F9CA0000}"/>
    <cellStyle name="Note 2 8 9" xfId="53391" xr:uid="{00000000-0005-0000-0000-0000FACA0000}"/>
    <cellStyle name="Note 2 8_OATT calc" xfId="53392" xr:uid="{00000000-0005-0000-0000-0000FBCA0000}"/>
    <cellStyle name="Note 2 9" xfId="2994" xr:uid="{00000000-0005-0000-0000-0000FCCA0000}"/>
    <cellStyle name="Note 2 9 2" xfId="3586" xr:uid="{00000000-0005-0000-0000-0000FDCA0000}"/>
    <cellStyle name="Note 2 9 2 2" xfId="53393" xr:uid="{00000000-0005-0000-0000-0000FECA0000}"/>
    <cellStyle name="Note 2 9 3" xfId="4162" xr:uid="{00000000-0005-0000-0000-0000FFCA0000}"/>
    <cellStyle name="Note 2 9 3 2" xfId="53394" xr:uid="{00000000-0005-0000-0000-000000CB0000}"/>
    <cellStyle name="Note 2 9 4" xfId="5166" xr:uid="{00000000-0005-0000-0000-000001CB0000}"/>
    <cellStyle name="Note 2 9 4 2" xfId="53395" xr:uid="{00000000-0005-0000-0000-000002CB0000}"/>
    <cellStyle name="Note 2 9 5" xfId="53396" xr:uid="{00000000-0005-0000-0000-000003CB0000}"/>
    <cellStyle name="Note 2 9_OATT calc" xfId="53397" xr:uid="{00000000-0005-0000-0000-000004CB0000}"/>
    <cellStyle name="Note 2_OATT calc" xfId="53398" xr:uid="{00000000-0005-0000-0000-000005CB0000}"/>
    <cellStyle name="Note 3" xfId="1690" xr:uid="{00000000-0005-0000-0000-000006CB0000}"/>
    <cellStyle name="Note 3 10" xfId="53399" xr:uid="{00000000-0005-0000-0000-000007CB0000}"/>
    <cellStyle name="Note 3 11" xfId="53400" xr:uid="{00000000-0005-0000-0000-000008CB0000}"/>
    <cellStyle name="Note 3 12" xfId="53401" xr:uid="{00000000-0005-0000-0000-000009CB0000}"/>
    <cellStyle name="Note 3 13" xfId="53402" xr:uid="{00000000-0005-0000-0000-00000ACB0000}"/>
    <cellStyle name="Note 3 14" xfId="53403" xr:uid="{00000000-0005-0000-0000-00000BCB0000}"/>
    <cellStyle name="Note 3 15" xfId="53404" xr:uid="{00000000-0005-0000-0000-00000CCB0000}"/>
    <cellStyle name="Note 3 2" xfId="1691" xr:uid="{00000000-0005-0000-0000-00000DCB0000}"/>
    <cellStyle name="Note 3 2 10" xfId="53405" xr:uid="{00000000-0005-0000-0000-00000ECB0000}"/>
    <cellStyle name="Note 3 2 11" xfId="53406" xr:uid="{00000000-0005-0000-0000-00000FCB0000}"/>
    <cellStyle name="Note 3 2 12" xfId="53407" xr:uid="{00000000-0005-0000-0000-000010CB0000}"/>
    <cellStyle name="Note 3 2 13" xfId="53408" xr:uid="{00000000-0005-0000-0000-000011CB0000}"/>
    <cellStyle name="Note 3 2 14" xfId="53409" xr:uid="{00000000-0005-0000-0000-000012CB0000}"/>
    <cellStyle name="Note 3 2 2" xfId="3483" xr:uid="{00000000-0005-0000-0000-000013CB0000}"/>
    <cellStyle name="Note 3 2 2 2" xfId="4039" xr:uid="{00000000-0005-0000-0000-000014CB0000}"/>
    <cellStyle name="Note 3 2 2 2 2" xfId="53410" xr:uid="{00000000-0005-0000-0000-000015CB0000}"/>
    <cellStyle name="Note 3 2 2 3" xfId="5601" xr:uid="{00000000-0005-0000-0000-000016CB0000}"/>
    <cellStyle name="Note 3 2 2 3 2" xfId="53411" xr:uid="{00000000-0005-0000-0000-000017CB0000}"/>
    <cellStyle name="Note 3 2 2 4" xfId="53412" xr:uid="{00000000-0005-0000-0000-000018CB0000}"/>
    <cellStyle name="Note 3 2 3" xfId="3786" xr:uid="{00000000-0005-0000-0000-000019CB0000}"/>
    <cellStyle name="Note 3 2 3 10" xfId="53413" xr:uid="{00000000-0005-0000-0000-00001ACB0000}"/>
    <cellStyle name="Note 3 2 3 11" xfId="53414" xr:uid="{00000000-0005-0000-0000-00001BCB0000}"/>
    <cellStyle name="Note 3 2 3 2" xfId="4887" xr:uid="{00000000-0005-0000-0000-00001CCB0000}"/>
    <cellStyle name="Note 3 2 3 2 10" xfId="53415" xr:uid="{00000000-0005-0000-0000-00001DCB0000}"/>
    <cellStyle name="Note 3 2 3 2 11" xfId="53416" xr:uid="{00000000-0005-0000-0000-00001ECB0000}"/>
    <cellStyle name="Note 3 2 3 2 2" xfId="53417" xr:uid="{00000000-0005-0000-0000-00001FCB0000}"/>
    <cellStyle name="Note 3 2 3 2 2 2" xfId="53418" xr:uid="{00000000-0005-0000-0000-000020CB0000}"/>
    <cellStyle name="Note 3 2 3 2 2 2 2" xfId="53419" xr:uid="{00000000-0005-0000-0000-000021CB0000}"/>
    <cellStyle name="Note 3 2 3 2 2 2 3" xfId="53420" xr:uid="{00000000-0005-0000-0000-000022CB0000}"/>
    <cellStyle name="Note 3 2 3 2 2 2_OATT calc" xfId="53421" xr:uid="{00000000-0005-0000-0000-000023CB0000}"/>
    <cellStyle name="Note 3 2 3 2 2 3" xfId="53422" xr:uid="{00000000-0005-0000-0000-000024CB0000}"/>
    <cellStyle name="Note 3 2 3 2 2 4" xfId="53423" xr:uid="{00000000-0005-0000-0000-000025CB0000}"/>
    <cellStyle name="Note 3 2 3 2 2 5" xfId="53424" xr:uid="{00000000-0005-0000-0000-000026CB0000}"/>
    <cellStyle name="Note 3 2 3 2 2_OATT calc" xfId="53425" xr:uid="{00000000-0005-0000-0000-000027CB0000}"/>
    <cellStyle name="Note 3 2 3 2 3" xfId="53426" xr:uid="{00000000-0005-0000-0000-000028CB0000}"/>
    <cellStyle name="Note 3 2 3 2 3 2" xfId="53427" xr:uid="{00000000-0005-0000-0000-000029CB0000}"/>
    <cellStyle name="Note 3 2 3 2 3 2 2" xfId="53428" xr:uid="{00000000-0005-0000-0000-00002ACB0000}"/>
    <cellStyle name="Note 3 2 3 2 3 2 3" xfId="53429" xr:uid="{00000000-0005-0000-0000-00002BCB0000}"/>
    <cellStyle name="Note 3 2 3 2 3 2_OATT calc" xfId="53430" xr:uid="{00000000-0005-0000-0000-00002CCB0000}"/>
    <cellStyle name="Note 3 2 3 2 3 3" xfId="53431" xr:uid="{00000000-0005-0000-0000-00002DCB0000}"/>
    <cellStyle name="Note 3 2 3 2 3 4" xfId="53432" xr:uid="{00000000-0005-0000-0000-00002ECB0000}"/>
    <cellStyle name="Note 3 2 3 2 3_OATT calc" xfId="53433" xr:uid="{00000000-0005-0000-0000-00002FCB0000}"/>
    <cellStyle name="Note 3 2 3 2 4" xfId="53434" xr:uid="{00000000-0005-0000-0000-000030CB0000}"/>
    <cellStyle name="Note 3 2 3 2 4 2" xfId="53435" xr:uid="{00000000-0005-0000-0000-000031CB0000}"/>
    <cellStyle name="Note 3 2 3 2 4 3" xfId="53436" xr:uid="{00000000-0005-0000-0000-000032CB0000}"/>
    <cellStyle name="Note 3 2 3 2 4_OATT calc" xfId="53437" xr:uid="{00000000-0005-0000-0000-000033CB0000}"/>
    <cellStyle name="Note 3 2 3 2 5" xfId="53438" xr:uid="{00000000-0005-0000-0000-000034CB0000}"/>
    <cellStyle name="Note 3 2 3 2 6" xfId="53439" xr:uid="{00000000-0005-0000-0000-000035CB0000}"/>
    <cellStyle name="Note 3 2 3 2 7" xfId="53440" xr:uid="{00000000-0005-0000-0000-000036CB0000}"/>
    <cellStyle name="Note 3 2 3 2 8" xfId="53441" xr:uid="{00000000-0005-0000-0000-000037CB0000}"/>
    <cellStyle name="Note 3 2 3 2 9" xfId="53442" xr:uid="{00000000-0005-0000-0000-000038CB0000}"/>
    <cellStyle name="Note 3 2 3 2_OATT calc" xfId="53443" xr:uid="{00000000-0005-0000-0000-000039CB0000}"/>
    <cellStyle name="Note 3 2 3 3" xfId="53444" xr:uid="{00000000-0005-0000-0000-00003ACB0000}"/>
    <cellStyle name="Note 3 2 3 3 2" xfId="53445" xr:uid="{00000000-0005-0000-0000-00003BCB0000}"/>
    <cellStyle name="Note 3 2 3 3 2 2" xfId="53446" xr:uid="{00000000-0005-0000-0000-00003CCB0000}"/>
    <cellStyle name="Note 3 2 3 3 2 3" xfId="53447" xr:uid="{00000000-0005-0000-0000-00003DCB0000}"/>
    <cellStyle name="Note 3 2 3 3 2_OATT calc" xfId="53448" xr:uid="{00000000-0005-0000-0000-00003ECB0000}"/>
    <cellStyle name="Note 3 2 3 3 3" xfId="53449" xr:uid="{00000000-0005-0000-0000-00003FCB0000}"/>
    <cellStyle name="Note 3 2 3 3 4" xfId="53450" xr:uid="{00000000-0005-0000-0000-000040CB0000}"/>
    <cellStyle name="Note 3 2 3 3 5" xfId="53451" xr:uid="{00000000-0005-0000-0000-000041CB0000}"/>
    <cellStyle name="Note 3 2 3 3_OATT calc" xfId="53452" xr:uid="{00000000-0005-0000-0000-000042CB0000}"/>
    <cellStyle name="Note 3 2 3 4" xfId="53453" xr:uid="{00000000-0005-0000-0000-000043CB0000}"/>
    <cellStyle name="Note 3 2 3 4 2" xfId="53454" xr:uid="{00000000-0005-0000-0000-000044CB0000}"/>
    <cellStyle name="Note 3 2 3 4 2 2" xfId="53455" xr:uid="{00000000-0005-0000-0000-000045CB0000}"/>
    <cellStyle name="Note 3 2 3 4 2 3" xfId="53456" xr:uid="{00000000-0005-0000-0000-000046CB0000}"/>
    <cellStyle name="Note 3 2 3 4 2_OATT calc" xfId="53457" xr:uid="{00000000-0005-0000-0000-000047CB0000}"/>
    <cellStyle name="Note 3 2 3 4 3" xfId="53458" xr:uid="{00000000-0005-0000-0000-000048CB0000}"/>
    <cellStyle name="Note 3 2 3 4 4" xfId="53459" xr:uid="{00000000-0005-0000-0000-000049CB0000}"/>
    <cellStyle name="Note 3 2 3 4_OATT calc" xfId="53460" xr:uid="{00000000-0005-0000-0000-00004ACB0000}"/>
    <cellStyle name="Note 3 2 3 5" xfId="53461" xr:uid="{00000000-0005-0000-0000-00004BCB0000}"/>
    <cellStyle name="Note 3 2 3 5 2" xfId="53462" xr:uid="{00000000-0005-0000-0000-00004CCB0000}"/>
    <cellStyle name="Note 3 2 3 5 3" xfId="53463" xr:uid="{00000000-0005-0000-0000-00004DCB0000}"/>
    <cellStyle name="Note 3 2 3 5_OATT calc" xfId="53464" xr:uid="{00000000-0005-0000-0000-00004ECB0000}"/>
    <cellStyle name="Note 3 2 3 6" xfId="53465" xr:uid="{00000000-0005-0000-0000-00004FCB0000}"/>
    <cellStyle name="Note 3 2 3 7" xfId="53466" xr:uid="{00000000-0005-0000-0000-000050CB0000}"/>
    <cellStyle name="Note 3 2 3 8" xfId="53467" xr:uid="{00000000-0005-0000-0000-000051CB0000}"/>
    <cellStyle name="Note 3 2 3 9" xfId="53468" xr:uid="{00000000-0005-0000-0000-000052CB0000}"/>
    <cellStyle name="Note 3 2 3_OATT calc" xfId="53469" xr:uid="{00000000-0005-0000-0000-000053CB0000}"/>
    <cellStyle name="Note 3 2 4" xfId="4469" xr:uid="{00000000-0005-0000-0000-000054CB0000}"/>
    <cellStyle name="Note 3 2 4 10" xfId="53470" xr:uid="{00000000-0005-0000-0000-000055CB0000}"/>
    <cellStyle name="Note 3 2 4 11" xfId="53471" xr:uid="{00000000-0005-0000-0000-000056CB0000}"/>
    <cellStyle name="Note 3 2 4 2" xfId="53472" xr:uid="{00000000-0005-0000-0000-000057CB0000}"/>
    <cellStyle name="Note 3 2 4 2 2" xfId="53473" xr:uid="{00000000-0005-0000-0000-000058CB0000}"/>
    <cellStyle name="Note 3 2 4 2 2 2" xfId="53474" xr:uid="{00000000-0005-0000-0000-000059CB0000}"/>
    <cellStyle name="Note 3 2 4 2 2 3" xfId="53475" xr:uid="{00000000-0005-0000-0000-00005ACB0000}"/>
    <cellStyle name="Note 3 2 4 2 2_OATT calc" xfId="53476" xr:uid="{00000000-0005-0000-0000-00005BCB0000}"/>
    <cellStyle name="Note 3 2 4 2 3" xfId="53477" xr:uid="{00000000-0005-0000-0000-00005CCB0000}"/>
    <cellStyle name="Note 3 2 4 2 4" xfId="53478" xr:uid="{00000000-0005-0000-0000-00005DCB0000}"/>
    <cellStyle name="Note 3 2 4 2 5" xfId="53479" xr:uid="{00000000-0005-0000-0000-00005ECB0000}"/>
    <cellStyle name="Note 3 2 4 2_OATT calc" xfId="53480" xr:uid="{00000000-0005-0000-0000-00005FCB0000}"/>
    <cellStyle name="Note 3 2 4 3" xfId="53481" xr:uid="{00000000-0005-0000-0000-000060CB0000}"/>
    <cellStyle name="Note 3 2 4 3 2" xfId="53482" xr:uid="{00000000-0005-0000-0000-000061CB0000}"/>
    <cellStyle name="Note 3 2 4 3 2 2" xfId="53483" xr:uid="{00000000-0005-0000-0000-000062CB0000}"/>
    <cellStyle name="Note 3 2 4 3 2 3" xfId="53484" xr:uid="{00000000-0005-0000-0000-000063CB0000}"/>
    <cellStyle name="Note 3 2 4 3 2_OATT calc" xfId="53485" xr:uid="{00000000-0005-0000-0000-000064CB0000}"/>
    <cellStyle name="Note 3 2 4 3 3" xfId="53486" xr:uid="{00000000-0005-0000-0000-000065CB0000}"/>
    <cellStyle name="Note 3 2 4 3 4" xfId="53487" xr:uid="{00000000-0005-0000-0000-000066CB0000}"/>
    <cellStyle name="Note 3 2 4 3_OATT calc" xfId="53488" xr:uid="{00000000-0005-0000-0000-000067CB0000}"/>
    <cellStyle name="Note 3 2 4 4" xfId="53489" xr:uid="{00000000-0005-0000-0000-000068CB0000}"/>
    <cellStyle name="Note 3 2 4 4 2" xfId="53490" xr:uid="{00000000-0005-0000-0000-000069CB0000}"/>
    <cellStyle name="Note 3 2 4 4 3" xfId="53491" xr:uid="{00000000-0005-0000-0000-00006ACB0000}"/>
    <cellStyle name="Note 3 2 4 4_OATT calc" xfId="53492" xr:uid="{00000000-0005-0000-0000-00006BCB0000}"/>
    <cellStyle name="Note 3 2 4 5" xfId="53493" xr:uid="{00000000-0005-0000-0000-00006CCB0000}"/>
    <cellStyle name="Note 3 2 4 6" xfId="53494" xr:uid="{00000000-0005-0000-0000-00006DCB0000}"/>
    <cellStyle name="Note 3 2 4 7" xfId="53495" xr:uid="{00000000-0005-0000-0000-00006ECB0000}"/>
    <cellStyle name="Note 3 2 4 8" xfId="53496" xr:uid="{00000000-0005-0000-0000-00006FCB0000}"/>
    <cellStyle name="Note 3 2 4 9" xfId="53497" xr:uid="{00000000-0005-0000-0000-000070CB0000}"/>
    <cellStyle name="Note 3 2 4_OATT calc" xfId="53498" xr:uid="{00000000-0005-0000-0000-000071CB0000}"/>
    <cellStyle name="Note 3 2 5" xfId="5369" xr:uid="{00000000-0005-0000-0000-000072CB0000}"/>
    <cellStyle name="Note 3 2 5 2" xfId="53499" xr:uid="{00000000-0005-0000-0000-000073CB0000}"/>
    <cellStyle name="Note 3 2 5 2 2" xfId="53500" xr:uid="{00000000-0005-0000-0000-000074CB0000}"/>
    <cellStyle name="Note 3 2 5 2 3" xfId="53501" xr:uid="{00000000-0005-0000-0000-000075CB0000}"/>
    <cellStyle name="Note 3 2 5 2_OATT calc" xfId="53502" xr:uid="{00000000-0005-0000-0000-000076CB0000}"/>
    <cellStyle name="Note 3 2 5 3" xfId="53503" xr:uid="{00000000-0005-0000-0000-000077CB0000}"/>
    <cellStyle name="Note 3 2 5 4" xfId="53504" xr:uid="{00000000-0005-0000-0000-000078CB0000}"/>
    <cellStyle name="Note 3 2 5 5" xfId="53505" xr:uid="{00000000-0005-0000-0000-000079CB0000}"/>
    <cellStyle name="Note 3 2 5_OATT calc" xfId="53506" xr:uid="{00000000-0005-0000-0000-00007ACB0000}"/>
    <cellStyle name="Note 3 2 6" xfId="3202" xr:uid="{00000000-0005-0000-0000-00007BCB0000}"/>
    <cellStyle name="Note 3 2 6 2" xfId="53507" xr:uid="{00000000-0005-0000-0000-00007CCB0000}"/>
    <cellStyle name="Note 3 2 6 2 2" xfId="53508" xr:uid="{00000000-0005-0000-0000-00007DCB0000}"/>
    <cellStyle name="Note 3 2 6 2 3" xfId="53509" xr:uid="{00000000-0005-0000-0000-00007ECB0000}"/>
    <cellStyle name="Note 3 2 6 2_OATT calc" xfId="53510" xr:uid="{00000000-0005-0000-0000-00007FCB0000}"/>
    <cellStyle name="Note 3 2 6 3" xfId="53511" xr:uid="{00000000-0005-0000-0000-000080CB0000}"/>
    <cellStyle name="Note 3 2 6 4" xfId="53512" xr:uid="{00000000-0005-0000-0000-000081CB0000}"/>
    <cellStyle name="Note 3 2 6_OATT calc" xfId="53513" xr:uid="{00000000-0005-0000-0000-000082CB0000}"/>
    <cellStyle name="Note 3 2 7" xfId="53514" xr:uid="{00000000-0005-0000-0000-000083CB0000}"/>
    <cellStyle name="Note 3 2 7 2" xfId="53515" xr:uid="{00000000-0005-0000-0000-000084CB0000}"/>
    <cellStyle name="Note 3 2 7 2 2" xfId="53516" xr:uid="{00000000-0005-0000-0000-000085CB0000}"/>
    <cellStyle name="Note 3 2 7 2 3" xfId="53517" xr:uid="{00000000-0005-0000-0000-000086CB0000}"/>
    <cellStyle name="Note 3 2 7 2_OATT calc" xfId="53518" xr:uid="{00000000-0005-0000-0000-000087CB0000}"/>
    <cellStyle name="Note 3 2 7 3" xfId="53519" xr:uid="{00000000-0005-0000-0000-000088CB0000}"/>
    <cellStyle name="Note 3 2 7 4" xfId="53520" xr:uid="{00000000-0005-0000-0000-000089CB0000}"/>
    <cellStyle name="Note 3 2 7_OATT calc" xfId="53521" xr:uid="{00000000-0005-0000-0000-00008ACB0000}"/>
    <cellStyle name="Note 3 2 8" xfId="53522" xr:uid="{00000000-0005-0000-0000-00008BCB0000}"/>
    <cellStyle name="Note 3 2 8 2" xfId="53523" xr:uid="{00000000-0005-0000-0000-00008CCB0000}"/>
    <cellStyle name="Note 3 2 8 3" xfId="53524" xr:uid="{00000000-0005-0000-0000-00008DCB0000}"/>
    <cellStyle name="Note 3 2 8_OATT calc" xfId="53525" xr:uid="{00000000-0005-0000-0000-00008ECB0000}"/>
    <cellStyle name="Note 3 2 9" xfId="53526" xr:uid="{00000000-0005-0000-0000-00008FCB0000}"/>
    <cellStyle name="Note 3 2_OATT calc" xfId="53527" xr:uid="{00000000-0005-0000-0000-000090CB0000}"/>
    <cellStyle name="Note 3 3" xfId="3271" xr:uid="{00000000-0005-0000-0000-000091CB0000}"/>
    <cellStyle name="Note 3 3 10" xfId="53528" xr:uid="{00000000-0005-0000-0000-000092CB0000}"/>
    <cellStyle name="Note 3 3 11" xfId="53529" xr:uid="{00000000-0005-0000-0000-000093CB0000}"/>
    <cellStyle name="Note 3 3 12" xfId="53530" xr:uid="{00000000-0005-0000-0000-000094CB0000}"/>
    <cellStyle name="Note 3 3 13" xfId="53531" xr:uid="{00000000-0005-0000-0000-000095CB0000}"/>
    <cellStyle name="Note 3 3 2" xfId="3853" xr:uid="{00000000-0005-0000-0000-000096CB0000}"/>
    <cellStyle name="Note 3 3 2 10" xfId="53532" xr:uid="{00000000-0005-0000-0000-000097CB0000}"/>
    <cellStyle name="Note 3 3 2 11" xfId="53533" xr:uid="{00000000-0005-0000-0000-000098CB0000}"/>
    <cellStyle name="Note 3 3 2 2" xfId="4953" xr:uid="{00000000-0005-0000-0000-000099CB0000}"/>
    <cellStyle name="Note 3 3 2 2 10" xfId="53534" xr:uid="{00000000-0005-0000-0000-00009ACB0000}"/>
    <cellStyle name="Note 3 3 2 2 11" xfId="53535" xr:uid="{00000000-0005-0000-0000-00009BCB0000}"/>
    <cellStyle name="Note 3 3 2 2 2" xfId="53536" xr:uid="{00000000-0005-0000-0000-00009CCB0000}"/>
    <cellStyle name="Note 3 3 2 2 2 2" xfId="53537" xr:uid="{00000000-0005-0000-0000-00009DCB0000}"/>
    <cellStyle name="Note 3 3 2 2 2 2 2" xfId="53538" xr:uid="{00000000-0005-0000-0000-00009ECB0000}"/>
    <cellStyle name="Note 3 3 2 2 2 2 3" xfId="53539" xr:uid="{00000000-0005-0000-0000-00009FCB0000}"/>
    <cellStyle name="Note 3 3 2 2 2 2_OATT calc" xfId="53540" xr:uid="{00000000-0005-0000-0000-0000A0CB0000}"/>
    <cellStyle name="Note 3 3 2 2 2 3" xfId="53541" xr:uid="{00000000-0005-0000-0000-0000A1CB0000}"/>
    <cellStyle name="Note 3 3 2 2 2 4" xfId="53542" xr:uid="{00000000-0005-0000-0000-0000A2CB0000}"/>
    <cellStyle name="Note 3 3 2 2 2 5" xfId="53543" xr:uid="{00000000-0005-0000-0000-0000A3CB0000}"/>
    <cellStyle name="Note 3 3 2 2 2_OATT calc" xfId="53544" xr:uid="{00000000-0005-0000-0000-0000A4CB0000}"/>
    <cellStyle name="Note 3 3 2 2 3" xfId="53545" xr:uid="{00000000-0005-0000-0000-0000A5CB0000}"/>
    <cellStyle name="Note 3 3 2 2 3 2" xfId="53546" xr:uid="{00000000-0005-0000-0000-0000A6CB0000}"/>
    <cellStyle name="Note 3 3 2 2 3 2 2" xfId="53547" xr:uid="{00000000-0005-0000-0000-0000A7CB0000}"/>
    <cellStyle name="Note 3 3 2 2 3 2 3" xfId="53548" xr:uid="{00000000-0005-0000-0000-0000A8CB0000}"/>
    <cellStyle name="Note 3 3 2 2 3 2_OATT calc" xfId="53549" xr:uid="{00000000-0005-0000-0000-0000A9CB0000}"/>
    <cellStyle name="Note 3 3 2 2 3 3" xfId="53550" xr:uid="{00000000-0005-0000-0000-0000AACB0000}"/>
    <cellStyle name="Note 3 3 2 2 3 4" xfId="53551" xr:uid="{00000000-0005-0000-0000-0000ABCB0000}"/>
    <cellStyle name="Note 3 3 2 2 3_OATT calc" xfId="53552" xr:uid="{00000000-0005-0000-0000-0000ACCB0000}"/>
    <cellStyle name="Note 3 3 2 2 4" xfId="53553" xr:uid="{00000000-0005-0000-0000-0000ADCB0000}"/>
    <cellStyle name="Note 3 3 2 2 4 2" xfId="53554" xr:uid="{00000000-0005-0000-0000-0000AECB0000}"/>
    <cellStyle name="Note 3 3 2 2 4 3" xfId="53555" xr:uid="{00000000-0005-0000-0000-0000AFCB0000}"/>
    <cellStyle name="Note 3 3 2 2 4_OATT calc" xfId="53556" xr:uid="{00000000-0005-0000-0000-0000B0CB0000}"/>
    <cellStyle name="Note 3 3 2 2 5" xfId="53557" xr:uid="{00000000-0005-0000-0000-0000B1CB0000}"/>
    <cellStyle name="Note 3 3 2 2 6" xfId="53558" xr:uid="{00000000-0005-0000-0000-0000B2CB0000}"/>
    <cellStyle name="Note 3 3 2 2 7" xfId="53559" xr:uid="{00000000-0005-0000-0000-0000B3CB0000}"/>
    <cellStyle name="Note 3 3 2 2 8" xfId="53560" xr:uid="{00000000-0005-0000-0000-0000B4CB0000}"/>
    <cellStyle name="Note 3 3 2 2 9" xfId="53561" xr:uid="{00000000-0005-0000-0000-0000B5CB0000}"/>
    <cellStyle name="Note 3 3 2 2_OATT calc" xfId="53562" xr:uid="{00000000-0005-0000-0000-0000B6CB0000}"/>
    <cellStyle name="Note 3 3 2 3" xfId="5909" xr:uid="{00000000-0005-0000-0000-0000B7CB0000}"/>
    <cellStyle name="Note 3 3 2 3 2" xfId="53563" xr:uid="{00000000-0005-0000-0000-0000B8CB0000}"/>
    <cellStyle name="Note 3 3 2 3 2 2" xfId="53564" xr:uid="{00000000-0005-0000-0000-0000B9CB0000}"/>
    <cellStyle name="Note 3 3 2 3 2 3" xfId="53565" xr:uid="{00000000-0005-0000-0000-0000BACB0000}"/>
    <cellStyle name="Note 3 3 2 3 2_OATT calc" xfId="53566" xr:uid="{00000000-0005-0000-0000-0000BBCB0000}"/>
    <cellStyle name="Note 3 3 2 3 3" xfId="53567" xr:uid="{00000000-0005-0000-0000-0000BCCB0000}"/>
    <cellStyle name="Note 3 3 2 3 4" xfId="53568" xr:uid="{00000000-0005-0000-0000-0000BDCB0000}"/>
    <cellStyle name="Note 3 3 2 3 5" xfId="53569" xr:uid="{00000000-0005-0000-0000-0000BECB0000}"/>
    <cellStyle name="Note 3 3 2 3_OATT calc" xfId="53570" xr:uid="{00000000-0005-0000-0000-0000BFCB0000}"/>
    <cellStyle name="Note 3 3 2 4" xfId="53571" xr:uid="{00000000-0005-0000-0000-0000C0CB0000}"/>
    <cellStyle name="Note 3 3 2 4 2" xfId="53572" xr:uid="{00000000-0005-0000-0000-0000C1CB0000}"/>
    <cellStyle name="Note 3 3 2 4 2 2" xfId="53573" xr:uid="{00000000-0005-0000-0000-0000C2CB0000}"/>
    <cellStyle name="Note 3 3 2 4 2 3" xfId="53574" xr:uid="{00000000-0005-0000-0000-0000C3CB0000}"/>
    <cellStyle name="Note 3 3 2 4 2_OATT calc" xfId="53575" xr:uid="{00000000-0005-0000-0000-0000C4CB0000}"/>
    <cellStyle name="Note 3 3 2 4 3" xfId="53576" xr:uid="{00000000-0005-0000-0000-0000C5CB0000}"/>
    <cellStyle name="Note 3 3 2 4 4" xfId="53577" xr:uid="{00000000-0005-0000-0000-0000C6CB0000}"/>
    <cellStyle name="Note 3 3 2 4_OATT calc" xfId="53578" xr:uid="{00000000-0005-0000-0000-0000C7CB0000}"/>
    <cellStyle name="Note 3 3 2 5" xfId="53579" xr:uid="{00000000-0005-0000-0000-0000C8CB0000}"/>
    <cellStyle name="Note 3 3 2 5 2" xfId="53580" xr:uid="{00000000-0005-0000-0000-0000C9CB0000}"/>
    <cellStyle name="Note 3 3 2 5 3" xfId="53581" xr:uid="{00000000-0005-0000-0000-0000CACB0000}"/>
    <cellStyle name="Note 3 3 2 5_OATT calc" xfId="53582" xr:uid="{00000000-0005-0000-0000-0000CBCB0000}"/>
    <cellStyle name="Note 3 3 2 6" xfId="53583" xr:uid="{00000000-0005-0000-0000-0000CCCB0000}"/>
    <cellStyle name="Note 3 3 2 7" xfId="53584" xr:uid="{00000000-0005-0000-0000-0000CDCB0000}"/>
    <cellStyle name="Note 3 3 2 8" xfId="53585" xr:uid="{00000000-0005-0000-0000-0000CECB0000}"/>
    <cellStyle name="Note 3 3 2 9" xfId="53586" xr:uid="{00000000-0005-0000-0000-0000CFCB0000}"/>
    <cellStyle name="Note 3 3 2_OATT calc" xfId="53587" xr:uid="{00000000-0005-0000-0000-0000D0CB0000}"/>
    <cellStyle name="Note 3 3 3" xfId="4535" xr:uid="{00000000-0005-0000-0000-0000D1CB0000}"/>
    <cellStyle name="Note 3 3 3 10" xfId="53588" xr:uid="{00000000-0005-0000-0000-0000D2CB0000}"/>
    <cellStyle name="Note 3 3 3 11" xfId="53589" xr:uid="{00000000-0005-0000-0000-0000D3CB0000}"/>
    <cellStyle name="Note 3 3 3 2" xfId="53590" xr:uid="{00000000-0005-0000-0000-0000D4CB0000}"/>
    <cellStyle name="Note 3 3 3 2 2" xfId="53591" xr:uid="{00000000-0005-0000-0000-0000D5CB0000}"/>
    <cellStyle name="Note 3 3 3 2 2 2" xfId="53592" xr:uid="{00000000-0005-0000-0000-0000D6CB0000}"/>
    <cellStyle name="Note 3 3 3 2 2 3" xfId="53593" xr:uid="{00000000-0005-0000-0000-0000D7CB0000}"/>
    <cellStyle name="Note 3 3 3 2 2_OATT calc" xfId="53594" xr:uid="{00000000-0005-0000-0000-0000D8CB0000}"/>
    <cellStyle name="Note 3 3 3 2 3" xfId="53595" xr:uid="{00000000-0005-0000-0000-0000D9CB0000}"/>
    <cellStyle name="Note 3 3 3 2 4" xfId="53596" xr:uid="{00000000-0005-0000-0000-0000DACB0000}"/>
    <cellStyle name="Note 3 3 3 2 5" xfId="53597" xr:uid="{00000000-0005-0000-0000-0000DBCB0000}"/>
    <cellStyle name="Note 3 3 3 2_OATT calc" xfId="53598" xr:uid="{00000000-0005-0000-0000-0000DCCB0000}"/>
    <cellStyle name="Note 3 3 3 3" xfId="53599" xr:uid="{00000000-0005-0000-0000-0000DDCB0000}"/>
    <cellStyle name="Note 3 3 3 3 2" xfId="53600" xr:uid="{00000000-0005-0000-0000-0000DECB0000}"/>
    <cellStyle name="Note 3 3 3 3 2 2" xfId="53601" xr:uid="{00000000-0005-0000-0000-0000DFCB0000}"/>
    <cellStyle name="Note 3 3 3 3 2 3" xfId="53602" xr:uid="{00000000-0005-0000-0000-0000E0CB0000}"/>
    <cellStyle name="Note 3 3 3 3 2_OATT calc" xfId="53603" xr:uid="{00000000-0005-0000-0000-0000E1CB0000}"/>
    <cellStyle name="Note 3 3 3 3 3" xfId="53604" xr:uid="{00000000-0005-0000-0000-0000E2CB0000}"/>
    <cellStyle name="Note 3 3 3 3 4" xfId="53605" xr:uid="{00000000-0005-0000-0000-0000E3CB0000}"/>
    <cellStyle name="Note 3 3 3 3_OATT calc" xfId="53606" xr:uid="{00000000-0005-0000-0000-0000E4CB0000}"/>
    <cellStyle name="Note 3 3 3 4" xfId="53607" xr:uid="{00000000-0005-0000-0000-0000E5CB0000}"/>
    <cellStyle name="Note 3 3 3 4 2" xfId="53608" xr:uid="{00000000-0005-0000-0000-0000E6CB0000}"/>
    <cellStyle name="Note 3 3 3 4 3" xfId="53609" xr:uid="{00000000-0005-0000-0000-0000E7CB0000}"/>
    <cellStyle name="Note 3 3 3 4_OATT calc" xfId="53610" xr:uid="{00000000-0005-0000-0000-0000E8CB0000}"/>
    <cellStyle name="Note 3 3 3 5" xfId="53611" xr:uid="{00000000-0005-0000-0000-0000E9CB0000}"/>
    <cellStyle name="Note 3 3 3 6" xfId="53612" xr:uid="{00000000-0005-0000-0000-0000EACB0000}"/>
    <cellStyle name="Note 3 3 3 7" xfId="53613" xr:uid="{00000000-0005-0000-0000-0000EBCB0000}"/>
    <cellStyle name="Note 3 3 3 8" xfId="53614" xr:uid="{00000000-0005-0000-0000-0000ECCB0000}"/>
    <cellStyle name="Note 3 3 3 9" xfId="53615" xr:uid="{00000000-0005-0000-0000-0000EDCB0000}"/>
    <cellStyle name="Note 3 3 3_OATT calc" xfId="53616" xr:uid="{00000000-0005-0000-0000-0000EECB0000}"/>
    <cellStyle name="Note 3 3 4" xfId="5435" xr:uid="{00000000-0005-0000-0000-0000EFCB0000}"/>
    <cellStyle name="Note 3 3 4 2" xfId="53617" xr:uid="{00000000-0005-0000-0000-0000F0CB0000}"/>
    <cellStyle name="Note 3 3 4 2 2" xfId="53618" xr:uid="{00000000-0005-0000-0000-0000F1CB0000}"/>
    <cellStyle name="Note 3 3 4 2 3" xfId="53619" xr:uid="{00000000-0005-0000-0000-0000F2CB0000}"/>
    <cellStyle name="Note 3 3 4 2_OATT calc" xfId="53620" xr:uid="{00000000-0005-0000-0000-0000F3CB0000}"/>
    <cellStyle name="Note 3 3 4 3" xfId="53621" xr:uid="{00000000-0005-0000-0000-0000F4CB0000}"/>
    <cellStyle name="Note 3 3 4 4" xfId="53622" xr:uid="{00000000-0005-0000-0000-0000F5CB0000}"/>
    <cellStyle name="Note 3 3 4 5" xfId="53623" xr:uid="{00000000-0005-0000-0000-0000F6CB0000}"/>
    <cellStyle name="Note 3 3 4_OATT calc" xfId="53624" xr:uid="{00000000-0005-0000-0000-0000F7CB0000}"/>
    <cellStyle name="Note 3 3 5" xfId="53625" xr:uid="{00000000-0005-0000-0000-0000F8CB0000}"/>
    <cellStyle name="Note 3 3 5 2" xfId="53626" xr:uid="{00000000-0005-0000-0000-0000F9CB0000}"/>
    <cellStyle name="Note 3 3 5 2 2" xfId="53627" xr:uid="{00000000-0005-0000-0000-0000FACB0000}"/>
    <cellStyle name="Note 3 3 5 2 3" xfId="53628" xr:uid="{00000000-0005-0000-0000-0000FBCB0000}"/>
    <cellStyle name="Note 3 3 5 2_OATT calc" xfId="53629" xr:uid="{00000000-0005-0000-0000-0000FCCB0000}"/>
    <cellStyle name="Note 3 3 5 3" xfId="53630" xr:uid="{00000000-0005-0000-0000-0000FDCB0000}"/>
    <cellStyle name="Note 3 3 5 4" xfId="53631" xr:uid="{00000000-0005-0000-0000-0000FECB0000}"/>
    <cellStyle name="Note 3 3 5_OATT calc" xfId="53632" xr:uid="{00000000-0005-0000-0000-0000FFCB0000}"/>
    <cellStyle name="Note 3 3 6" xfId="53633" xr:uid="{00000000-0005-0000-0000-000000CC0000}"/>
    <cellStyle name="Note 3 3 6 2" xfId="53634" xr:uid="{00000000-0005-0000-0000-000001CC0000}"/>
    <cellStyle name="Note 3 3 6 2 2" xfId="53635" xr:uid="{00000000-0005-0000-0000-000002CC0000}"/>
    <cellStyle name="Note 3 3 6 2 3" xfId="53636" xr:uid="{00000000-0005-0000-0000-000003CC0000}"/>
    <cellStyle name="Note 3 3 6 2_OATT calc" xfId="53637" xr:uid="{00000000-0005-0000-0000-000004CC0000}"/>
    <cellStyle name="Note 3 3 6 3" xfId="53638" xr:uid="{00000000-0005-0000-0000-000005CC0000}"/>
    <cellStyle name="Note 3 3 6 4" xfId="53639" xr:uid="{00000000-0005-0000-0000-000006CC0000}"/>
    <cellStyle name="Note 3 3 6_OATT calc" xfId="53640" xr:uid="{00000000-0005-0000-0000-000007CC0000}"/>
    <cellStyle name="Note 3 3 7" xfId="53641" xr:uid="{00000000-0005-0000-0000-000008CC0000}"/>
    <cellStyle name="Note 3 3 7 2" xfId="53642" xr:uid="{00000000-0005-0000-0000-000009CC0000}"/>
    <cellStyle name="Note 3 3 7 3" xfId="53643" xr:uid="{00000000-0005-0000-0000-00000ACC0000}"/>
    <cellStyle name="Note 3 3 7_OATT calc" xfId="53644" xr:uid="{00000000-0005-0000-0000-00000BCC0000}"/>
    <cellStyle name="Note 3 3 8" xfId="53645" xr:uid="{00000000-0005-0000-0000-00000CCC0000}"/>
    <cellStyle name="Note 3 3 9" xfId="53646" xr:uid="{00000000-0005-0000-0000-00000DCC0000}"/>
    <cellStyle name="Note 3 3_OATT calc" xfId="53647" xr:uid="{00000000-0005-0000-0000-00000ECC0000}"/>
    <cellStyle name="Note 3 4" xfId="3446" xr:uid="{00000000-0005-0000-0000-00000FCC0000}"/>
    <cellStyle name="Note 3 4 2" xfId="5097" xr:uid="{00000000-0005-0000-0000-000010CC0000}"/>
    <cellStyle name="Note 3 4 2 2" xfId="53648" xr:uid="{00000000-0005-0000-0000-000011CC0000}"/>
    <cellStyle name="Note 3 4 3" xfId="5569" xr:uid="{00000000-0005-0000-0000-000012CC0000}"/>
    <cellStyle name="Note 3 4 3 2" xfId="53649" xr:uid="{00000000-0005-0000-0000-000013CC0000}"/>
    <cellStyle name="Note 3 4 4" xfId="53650" xr:uid="{00000000-0005-0000-0000-000014CC0000}"/>
    <cellStyle name="Note 3 5" xfId="3587" xr:uid="{00000000-0005-0000-0000-000015CC0000}"/>
    <cellStyle name="Note 3 5 10" xfId="53651" xr:uid="{00000000-0005-0000-0000-000016CC0000}"/>
    <cellStyle name="Note 3 5 11" xfId="53652" xr:uid="{00000000-0005-0000-0000-000017CC0000}"/>
    <cellStyle name="Note 3 5 2" xfId="4688" xr:uid="{00000000-0005-0000-0000-000018CC0000}"/>
    <cellStyle name="Note 3 5 2 10" xfId="53653" xr:uid="{00000000-0005-0000-0000-000019CC0000}"/>
    <cellStyle name="Note 3 5 2 11" xfId="53654" xr:uid="{00000000-0005-0000-0000-00001ACC0000}"/>
    <cellStyle name="Note 3 5 2 2" xfId="53655" xr:uid="{00000000-0005-0000-0000-00001BCC0000}"/>
    <cellStyle name="Note 3 5 2 2 2" xfId="53656" xr:uid="{00000000-0005-0000-0000-00001CCC0000}"/>
    <cellStyle name="Note 3 5 2 2 2 2" xfId="53657" xr:uid="{00000000-0005-0000-0000-00001DCC0000}"/>
    <cellStyle name="Note 3 5 2 2 2 3" xfId="53658" xr:uid="{00000000-0005-0000-0000-00001ECC0000}"/>
    <cellStyle name="Note 3 5 2 2 2_OATT calc" xfId="53659" xr:uid="{00000000-0005-0000-0000-00001FCC0000}"/>
    <cellStyle name="Note 3 5 2 2 3" xfId="53660" xr:uid="{00000000-0005-0000-0000-000020CC0000}"/>
    <cellStyle name="Note 3 5 2 2 4" xfId="53661" xr:uid="{00000000-0005-0000-0000-000021CC0000}"/>
    <cellStyle name="Note 3 5 2 2 5" xfId="53662" xr:uid="{00000000-0005-0000-0000-000022CC0000}"/>
    <cellStyle name="Note 3 5 2 2_OATT calc" xfId="53663" xr:uid="{00000000-0005-0000-0000-000023CC0000}"/>
    <cellStyle name="Note 3 5 2 3" xfId="53664" xr:uid="{00000000-0005-0000-0000-000024CC0000}"/>
    <cellStyle name="Note 3 5 2 3 2" xfId="53665" xr:uid="{00000000-0005-0000-0000-000025CC0000}"/>
    <cellStyle name="Note 3 5 2 3 2 2" xfId="53666" xr:uid="{00000000-0005-0000-0000-000026CC0000}"/>
    <cellStyle name="Note 3 5 2 3 2 3" xfId="53667" xr:uid="{00000000-0005-0000-0000-000027CC0000}"/>
    <cellStyle name="Note 3 5 2 3 2_OATT calc" xfId="53668" xr:uid="{00000000-0005-0000-0000-000028CC0000}"/>
    <cellStyle name="Note 3 5 2 3 3" xfId="53669" xr:uid="{00000000-0005-0000-0000-000029CC0000}"/>
    <cellStyle name="Note 3 5 2 3 4" xfId="53670" xr:uid="{00000000-0005-0000-0000-00002ACC0000}"/>
    <cellStyle name="Note 3 5 2 3_OATT calc" xfId="53671" xr:uid="{00000000-0005-0000-0000-00002BCC0000}"/>
    <cellStyle name="Note 3 5 2 4" xfId="53672" xr:uid="{00000000-0005-0000-0000-00002CCC0000}"/>
    <cellStyle name="Note 3 5 2 4 2" xfId="53673" xr:uid="{00000000-0005-0000-0000-00002DCC0000}"/>
    <cellStyle name="Note 3 5 2 4 3" xfId="53674" xr:uid="{00000000-0005-0000-0000-00002ECC0000}"/>
    <cellStyle name="Note 3 5 2 4_OATT calc" xfId="53675" xr:uid="{00000000-0005-0000-0000-00002FCC0000}"/>
    <cellStyle name="Note 3 5 2 5" xfId="53676" xr:uid="{00000000-0005-0000-0000-000030CC0000}"/>
    <cellStyle name="Note 3 5 2 6" xfId="53677" xr:uid="{00000000-0005-0000-0000-000031CC0000}"/>
    <cellStyle name="Note 3 5 2 7" xfId="53678" xr:uid="{00000000-0005-0000-0000-000032CC0000}"/>
    <cellStyle name="Note 3 5 2 8" xfId="53679" xr:uid="{00000000-0005-0000-0000-000033CC0000}"/>
    <cellStyle name="Note 3 5 2 9" xfId="53680" xr:uid="{00000000-0005-0000-0000-000034CC0000}"/>
    <cellStyle name="Note 3 5 2_OATT calc" xfId="53681" xr:uid="{00000000-0005-0000-0000-000035CC0000}"/>
    <cellStyle name="Note 3 5 3" xfId="53682" xr:uid="{00000000-0005-0000-0000-000036CC0000}"/>
    <cellStyle name="Note 3 5 3 2" xfId="53683" xr:uid="{00000000-0005-0000-0000-000037CC0000}"/>
    <cellStyle name="Note 3 5 3 2 2" xfId="53684" xr:uid="{00000000-0005-0000-0000-000038CC0000}"/>
    <cellStyle name="Note 3 5 3 2 3" xfId="53685" xr:uid="{00000000-0005-0000-0000-000039CC0000}"/>
    <cellStyle name="Note 3 5 3 2_OATT calc" xfId="53686" xr:uid="{00000000-0005-0000-0000-00003ACC0000}"/>
    <cellStyle name="Note 3 5 3 3" xfId="53687" xr:uid="{00000000-0005-0000-0000-00003BCC0000}"/>
    <cellStyle name="Note 3 5 3 4" xfId="53688" xr:uid="{00000000-0005-0000-0000-00003CCC0000}"/>
    <cellStyle name="Note 3 5 3 5" xfId="53689" xr:uid="{00000000-0005-0000-0000-00003DCC0000}"/>
    <cellStyle name="Note 3 5 3_OATT calc" xfId="53690" xr:uid="{00000000-0005-0000-0000-00003ECC0000}"/>
    <cellStyle name="Note 3 5 4" xfId="53691" xr:uid="{00000000-0005-0000-0000-00003FCC0000}"/>
    <cellStyle name="Note 3 5 4 2" xfId="53692" xr:uid="{00000000-0005-0000-0000-000040CC0000}"/>
    <cellStyle name="Note 3 5 4 2 2" xfId="53693" xr:uid="{00000000-0005-0000-0000-000041CC0000}"/>
    <cellStyle name="Note 3 5 4 2 3" xfId="53694" xr:uid="{00000000-0005-0000-0000-000042CC0000}"/>
    <cellStyle name="Note 3 5 4 2_OATT calc" xfId="53695" xr:uid="{00000000-0005-0000-0000-000043CC0000}"/>
    <cellStyle name="Note 3 5 4 3" xfId="53696" xr:uid="{00000000-0005-0000-0000-000044CC0000}"/>
    <cellStyle name="Note 3 5 4 4" xfId="53697" xr:uid="{00000000-0005-0000-0000-000045CC0000}"/>
    <cellStyle name="Note 3 5 4_OATT calc" xfId="53698" xr:uid="{00000000-0005-0000-0000-000046CC0000}"/>
    <cellStyle name="Note 3 5 5" xfId="53699" xr:uid="{00000000-0005-0000-0000-000047CC0000}"/>
    <cellStyle name="Note 3 5 5 2" xfId="53700" xr:uid="{00000000-0005-0000-0000-000048CC0000}"/>
    <cellStyle name="Note 3 5 5 3" xfId="53701" xr:uid="{00000000-0005-0000-0000-000049CC0000}"/>
    <cellStyle name="Note 3 5 5_OATT calc" xfId="53702" xr:uid="{00000000-0005-0000-0000-00004ACC0000}"/>
    <cellStyle name="Note 3 5 6" xfId="53703" xr:uid="{00000000-0005-0000-0000-00004BCC0000}"/>
    <cellStyle name="Note 3 5 7" xfId="53704" xr:uid="{00000000-0005-0000-0000-00004CCC0000}"/>
    <cellStyle name="Note 3 5 8" xfId="53705" xr:uid="{00000000-0005-0000-0000-00004DCC0000}"/>
    <cellStyle name="Note 3 5 9" xfId="53706" xr:uid="{00000000-0005-0000-0000-00004ECC0000}"/>
    <cellStyle name="Note 3 5_OATT calc" xfId="53707" xr:uid="{00000000-0005-0000-0000-00004FCC0000}"/>
    <cellStyle name="Note 3 6" xfId="4267" xr:uid="{00000000-0005-0000-0000-000050CC0000}"/>
    <cellStyle name="Note 3 6 10" xfId="53708" xr:uid="{00000000-0005-0000-0000-000051CC0000}"/>
    <cellStyle name="Note 3 6 11" xfId="53709" xr:uid="{00000000-0005-0000-0000-000052CC0000}"/>
    <cellStyle name="Note 3 6 2" xfId="53710" xr:uid="{00000000-0005-0000-0000-000053CC0000}"/>
    <cellStyle name="Note 3 6 2 2" xfId="53711" xr:uid="{00000000-0005-0000-0000-000054CC0000}"/>
    <cellStyle name="Note 3 6 2 2 2" xfId="53712" xr:uid="{00000000-0005-0000-0000-000055CC0000}"/>
    <cellStyle name="Note 3 6 2 2 3" xfId="53713" xr:uid="{00000000-0005-0000-0000-000056CC0000}"/>
    <cellStyle name="Note 3 6 2 2_OATT calc" xfId="53714" xr:uid="{00000000-0005-0000-0000-000057CC0000}"/>
    <cellStyle name="Note 3 6 2 3" xfId="53715" xr:uid="{00000000-0005-0000-0000-000058CC0000}"/>
    <cellStyle name="Note 3 6 2 4" xfId="53716" xr:uid="{00000000-0005-0000-0000-000059CC0000}"/>
    <cellStyle name="Note 3 6 2 5" xfId="53717" xr:uid="{00000000-0005-0000-0000-00005ACC0000}"/>
    <cellStyle name="Note 3 6 2_OATT calc" xfId="53718" xr:uid="{00000000-0005-0000-0000-00005BCC0000}"/>
    <cellStyle name="Note 3 6 3" xfId="53719" xr:uid="{00000000-0005-0000-0000-00005CCC0000}"/>
    <cellStyle name="Note 3 6 3 2" xfId="53720" xr:uid="{00000000-0005-0000-0000-00005DCC0000}"/>
    <cellStyle name="Note 3 6 3 2 2" xfId="53721" xr:uid="{00000000-0005-0000-0000-00005ECC0000}"/>
    <cellStyle name="Note 3 6 3 2 3" xfId="53722" xr:uid="{00000000-0005-0000-0000-00005FCC0000}"/>
    <cellStyle name="Note 3 6 3 2_OATT calc" xfId="53723" xr:uid="{00000000-0005-0000-0000-000060CC0000}"/>
    <cellStyle name="Note 3 6 3 3" xfId="53724" xr:uid="{00000000-0005-0000-0000-000061CC0000}"/>
    <cellStyle name="Note 3 6 3 4" xfId="53725" xr:uid="{00000000-0005-0000-0000-000062CC0000}"/>
    <cellStyle name="Note 3 6 3_OATT calc" xfId="53726" xr:uid="{00000000-0005-0000-0000-000063CC0000}"/>
    <cellStyle name="Note 3 6 4" xfId="53727" xr:uid="{00000000-0005-0000-0000-000064CC0000}"/>
    <cellStyle name="Note 3 6 4 2" xfId="53728" xr:uid="{00000000-0005-0000-0000-000065CC0000}"/>
    <cellStyle name="Note 3 6 4 3" xfId="53729" xr:uid="{00000000-0005-0000-0000-000066CC0000}"/>
    <cellStyle name="Note 3 6 4_OATT calc" xfId="53730" xr:uid="{00000000-0005-0000-0000-000067CC0000}"/>
    <cellStyle name="Note 3 6 5" xfId="53731" xr:uid="{00000000-0005-0000-0000-000068CC0000}"/>
    <cellStyle name="Note 3 6 6" xfId="53732" xr:uid="{00000000-0005-0000-0000-000069CC0000}"/>
    <cellStyle name="Note 3 6 7" xfId="53733" xr:uid="{00000000-0005-0000-0000-00006ACC0000}"/>
    <cellStyle name="Note 3 6 8" xfId="53734" xr:uid="{00000000-0005-0000-0000-00006BCC0000}"/>
    <cellStyle name="Note 3 6 9" xfId="53735" xr:uid="{00000000-0005-0000-0000-00006CCC0000}"/>
    <cellStyle name="Note 3 6_OATT calc" xfId="53736" xr:uid="{00000000-0005-0000-0000-00006DCC0000}"/>
    <cellStyle name="Note 3 7" xfId="4149" xr:uid="{00000000-0005-0000-0000-00006ECC0000}"/>
    <cellStyle name="Note 3 7 2" xfId="53737" xr:uid="{00000000-0005-0000-0000-00006FCC0000}"/>
    <cellStyle name="Note 3 7 2 2" xfId="53738" xr:uid="{00000000-0005-0000-0000-000070CC0000}"/>
    <cellStyle name="Note 3 7 2 3" xfId="53739" xr:uid="{00000000-0005-0000-0000-000071CC0000}"/>
    <cellStyle name="Note 3 7 2_OATT calc" xfId="53740" xr:uid="{00000000-0005-0000-0000-000072CC0000}"/>
    <cellStyle name="Note 3 7 3" xfId="53741" xr:uid="{00000000-0005-0000-0000-000073CC0000}"/>
    <cellStyle name="Note 3 7 4" xfId="53742" xr:uid="{00000000-0005-0000-0000-000074CC0000}"/>
    <cellStyle name="Note 3 7 5" xfId="53743" xr:uid="{00000000-0005-0000-0000-000075CC0000}"/>
    <cellStyle name="Note 3 7_OATT calc" xfId="53744" xr:uid="{00000000-0005-0000-0000-000076CC0000}"/>
    <cellStyle name="Note 3 8" xfId="5167" xr:uid="{00000000-0005-0000-0000-000077CC0000}"/>
    <cellStyle name="Note 3 8 2" xfId="53745" xr:uid="{00000000-0005-0000-0000-000078CC0000}"/>
    <cellStyle name="Note 3 8 2 2" xfId="53746" xr:uid="{00000000-0005-0000-0000-000079CC0000}"/>
    <cellStyle name="Note 3 8 2 3" xfId="53747" xr:uid="{00000000-0005-0000-0000-00007ACC0000}"/>
    <cellStyle name="Note 3 8 2_OATT calc" xfId="53748" xr:uid="{00000000-0005-0000-0000-00007BCC0000}"/>
    <cellStyle name="Note 3 8 3" xfId="53749" xr:uid="{00000000-0005-0000-0000-00007CCC0000}"/>
    <cellStyle name="Note 3 8 4" xfId="53750" xr:uid="{00000000-0005-0000-0000-00007DCC0000}"/>
    <cellStyle name="Note 3 8_OATT calc" xfId="53751" xr:uid="{00000000-0005-0000-0000-00007ECC0000}"/>
    <cellStyle name="Note 3 9" xfId="2995" xr:uid="{00000000-0005-0000-0000-00007FCC0000}"/>
    <cellStyle name="Note 3 9 2" xfId="53752" xr:uid="{00000000-0005-0000-0000-000080CC0000}"/>
    <cellStyle name="Note 3 9 2 2" xfId="53753" xr:uid="{00000000-0005-0000-0000-000081CC0000}"/>
    <cellStyle name="Note 3 9 2 3" xfId="53754" xr:uid="{00000000-0005-0000-0000-000082CC0000}"/>
    <cellStyle name="Note 3 9 2_OATT calc" xfId="53755" xr:uid="{00000000-0005-0000-0000-000083CC0000}"/>
    <cellStyle name="Note 3 9 3" xfId="53756" xr:uid="{00000000-0005-0000-0000-000084CC0000}"/>
    <cellStyle name="Note 3 9 4" xfId="53757" xr:uid="{00000000-0005-0000-0000-000085CC0000}"/>
    <cellStyle name="Note 3 9_OATT calc" xfId="53758" xr:uid="{00000000-0005-0000-0000-000086CC0000}"/>
    <cellStyle name="Note 3_OATT calc" xfId="53759" xr:uid="{00000000-0005-0000-0000-000087CC0000}"/>
    <cellStyle name="Note 4" xfId="1692" xr:uid="{00000000-0005-0000-0000-000088CC0000}"/>
    <cellStyle name="Note 4 10" xfId="53760" xr:uid="{00000000-0005-0000-0000-000089CC0000}"/>
    <cellStyle name="Note 4 11" xfId="53761" xr:uid="{00000000-0005-0000-0000-00008ACC0000}"/>
    <cellStyle name="Note 4 12" xfId="53762" xr:uid="{00000000-0005-0000-0000-00008BCC0000}"/>
    <cellStyle name="Note 4 13" xfId="53763" xr:uid="{00000000-0005-0000-0000-00008CCC0000}"/>
    <cellStyle name="Note 4 14" xfId="53764" xr:uid="{00000000-0005-0000-0000-00008DCC0000}"/>
    <cellStyle name="Note 4 15" xfId="53765" xr:uid="{00000000-0005-0000-0000-00008ECC0000}"/>
    <cellStyle name="Note 4 2" xfId="1693" xr:uid="{00000000-0005-0000-0000-00008FCC0000}"/>
    <cellStyle name="Note 4 2 10" xfId="53766" xr:uid="{00000000-0005-0000-0000-000090CC0000}"/>
    <cellStyle name="Note 4 2 11" xfId="53767" xr:uid="{00000000-0005-0000-0000-000091CC0000}"/>
    <cellStyle name="Note 4 2 12" xfId="53768" xr:uid="{00000000-0005-0000-0000-000092CC0000}"/>
    <cellStyle name="Note 4 2 13" xfId="53769" xr:uid="{00000000-0005-0000-0000-000093CC0000}"/>
    <cellStyle name="Note 4 2 14" xfId="53770" xr:uid="{00000000-0005-0000-0000-000094CC0000}"/>
    <cellStyle name="Note 4 2 2" xfId="3484" xr:uid="{00000000-0005-0000-0000-000095CC0000}"/>
    <cellStyle name="Note 4 2 2 2" xfId="5072" xr:uid="{00000000-0005-0000-0000-000096CC0000}"/>
    <cellStyle name="Note 4 2 2 2 2" xfId="53771" xr:uid="{00000000-0005-0000-0000-000097CC0000}"/>
    <cellStyle name="Note 4 2 2 3" xfId="5602" xr:uid="{00000000-0005-0000-0000-000098CC0000}"/>
    <cellStyle name="Note 4 2 2 3 2" xfId="53772" xr:uid="{00000000-0005-0000-0000-000099CC0000}"/>
    <cellStyle name="Note 4 2 2 4" xfId="53773" xr:uid="{00000000-0005-0000-0000-00009ACC0000}"/>
    <cellStyle name="Note 4 2 3" xfId="3787" xr:uid="{00000000-0005-0000-0000-00009BCC0000}"/>
    <cellStyle name="Note 4 2 3 10" xfId="53774" xr:uid="{00000000-0005-0000-0000-00009CCC0000}"/>
    <cellStyle name="Note 4 2 3 11" xfId="53775" xr:uid="{00000000-0005-0000-0000-00009DCC0000}"/>
    <cellStyle name="Note 4 2 3 2" xfId="4888" xr:uid="{00000000-0005-0000-0000-00009ECC0000}"/>
    <cellStyle name="Note 4 2 3 2 10" xfId="53776" xr:uid="{00000000-0005-0000-0000-00009FCC0000}"/>
    <cellStyle name="Note 4 2 3 2 11" xfId="53777" xr:uid="{00000000-0005-0000-0000-0000A0CC0000}"/>
    <cellStyle name="Note 4 2 3 2 2" xfId="53778" xr:uid="{00000000-0005-0000-0000-0000A1CC0000}"/>
    <cellStyle name="Note 4 2 3 2 2 2" xfId="53779" xr:uid="{00000000-0005-0000-0000-0000A2CC0000}"/>
    <cellStyle name="Note 4 2 3 2 2 2 2" xfId="53780" xr:uid="{00000000-0005-0000-0000-0000A3CC0000}"/>
    <cellStyle name="Note 4 2 3 2 2 2 3" xfId="53781" xr:uid="{00000000-0005-0000-0000-0000A4CC0000}"/>
    <cellStyle name="Note 4 2 3 2 2 2_OATT calc" xfId="53782" xr:uid="{00000000-0005-0000-0000-0000A5CC0000}"/>
    <cellStyle name="Note 4 2 3 2 2 3" xfId="53783" xr:uid="{00000000-0005-0000-0000-0000A6CC0000}"/>
    <cellStyle name="Note 4 2 3 2 2 4" xfId="53784" xr:uid="{00000000-0005-0000-0000-0000A7CC0000}"/>
    <cellStyle name="Note 4 2 3 2 2 5" xfId="53785" xr:uid="{00000000-0005-0000-0000-0000A8CC0000}"/>
    <cellStyle name="Note 4 2 3 2 2_OATT calc" xfId="53786" xr:uid="{00000000-0005-0000-0000-0000A9CC0000}"/>
    <cellStyle name="Note 4 2 3 2 3" xfId="53787" xr:uid="{00000000-0005-0000-0000-0000AACC0000}"/>
    <cellStyle name="Note 4 2 3 2 3 2" xfId="53788" xr:uid="{00000000-0005-0000-0000-0000ABCC0000}"/>
    <cellStyle name="Note 4 2 3 2 3 2 2" xfId="53789" xr:uid="{00000000-0005-0000-0000-0000ACCC0000}"/>
    <cellStyle name="Note 4 2 3 2 3 2 3" xfId="53790" xr:uid="{00000000-0005-0000-0000-0000ADCC0000}"/>
    <cellStyle name="Note 4 2 3 2 3 2_OATT calc" xfId="53791" xr:uid="{00000000-0005-0000-0000-0000AECC0000}"/>
    <cellStyle name="Note 4 2 3 2 3 3" xfId="53792" xr:uid="{00000000-0005-0000-0000-0000AFCC0000}"/>
    <cellStyle name="Note 4 2 3 2 3 4" xfId="53793" xr:uid="{00000000-0005-0000-0000-0000B0CC0000}"/>
    <cellStyle name="Note 4 2 3 2 3_OATT calc" xfId="53794" xr:uid="{00000000-0005-0000-0000-0000B1CC0000}"/>
    <cellStyle name="Note 4 2 3 2 4" xfId="53795" xr:uid="{00000000-0005-0000-0000-0000B2CC0000}"/>
    <cellStyle name="Note 4 2 3 2 4 2" xfId="53796" xr:uid="{00000000-0005-0000-0000-0000B3CC0000}"/>
    <cellStyle name="Note 4 2 3 2 4 3" xfId="53797" xr:uid="{00000000-0005-0000-0000-0000B4CC0000}"/>
    <cellStyle name="Note 4 2 3 2 4_OATT calc" xfId="53798" xr:uid="{00000000-0005-0000-0000-0000B5CC0000}"/>
    <cellStyle name="Note 4 2 3 2 5" xfId="53799" xr:uid="{00000000-0005-0000-0000-0000B6CC0000}"/>
    <cellStyle name="Note 4 2 3 2 6" xfId="53800" xr:uid="{00000000-0005-0000-0000-0000B7CC0000}"/>
    <cellStyle name="Note 4 2 3 2 7" xfId="53801" xr:uid="{00000000-0005-0000-0000-0000B8CC0000}"/>
    <cellStyle name="Note 4 2 3 2 8" xfId="53802" xr:uid="{00000000-0005-0000-0000-0000B9CC0000}"/>
    <cellStyle name="Note 4 2 3 2 9" xfId="53803" xr:uid="{00000000-0005-0000-0000-0000BACC0000}"/>
    <cellStyle name="Note 4 2 3 2_OATT calc" xfId="53804" xr:uid="{00000000-0005-0000-0000-0000BBCC0000}"/>
    <cellStyle name="Note 4 2 3 3" xfId="53805" xr:uid="{00000000-0005-0000-0000-0000BCCC0000}"/>
    <cellStyle name="Note 4 2 3 3 2" xfId="53806" xr:uid="{00000000-0005-0000-0000-0000BDCC0000}"/>
    <cellStyle name="Note 4 2 3 3 2 2" xfId="53807" xr:uid="{00000000-0005-0000-0000-0000BECC0000}"/>
    <cellStyle name="Note 4 2 3 3 2 3" xfId="53808" xr:uid="{00000000-0005-0000-0000-0000BFCC0000}"/>
    <cellStyle name="Note 4 2 3 3 2_OATT calc" xfId="53809" xr:uid="{00000000-0005-0000-0000-0000C0CC0000}"/>
    <cellStyle name="Note 4 2 3 3 3" xfId="53810" xr:uid="{00000000-0005-0000-0000-0000C1CC0000}"/>
    <cellStyle name="Note 4 2 3 3 4" xfId="53811" xr:uid="{00000000-0005-0000-0000-0000C2CC0000}"/>
    <cellStyle name="Note 4 2 3 3 5" xfId="53812" xr:uid="{00000000-0005-0000-0000-0000C3CC0000}"/>
    <cellStyle name="Note 4 2 3 3_OATT calc" xfId="53813" xr:uid="{00000000-0005-0000-0000-0000C4CC0000}"/>
    <cellStyle name="Note 4 2 3 4" xfId="53814" xr:uid="{00000000-0005-0000-0000-0000C5CC0000}"/>
    <cellStyle name="Note 4 2 3 4 2" xfId="53815" xr:uid="{00000000-0005-0000-0000-0000C6CC0000}"/>
    <cellStyle name="Note 4 2 3 4 2 2" xfId="53816" xr:uid="{00000000-0005-0000-0000-0000C7CC0000}"/>
    <cellStyle name="Note 4 2 3 4 2 3" xfId="53817" xr:uid="{00000000-0005-0000-0000-0000C8CC0000}"/>
    <cellStyle name="Note 4 2 3 4 2_OATT calc" xfId="53818" xr:uid="{00000000-0005-0000-0000-0000C9CC0000}"/>
    <cellStyle name="Note 4 2 3 4 3" xfId="53819" xr:uid="{00000000-0005-0000-0000-0000CACC0000}"/>
    <cellStyle name="Note 4 2 3 4 4" xfId="53820" xr:uid="{00000000-0005-0000-0000-0000CBCC0000}"/>
    <cellStyle name="Note 4 2 3 4_OATT calc" xfId="53821" xr:uid="{00000000-0005-0000-0000-0000CCCC0000}"/>
    <cellStyle name="Note 4 2 3 5" xfId="53822" xr:uid="{00000000-0005-0000-0000-0000CDCC0000}"/>
    <cellStyle name="Note 4 2 3 5 2" xfId="53823" xr:uid="{00000000-0005-0000-0000-0000CECC0000}"/>
    <cellStyle name="Note 4 2 3 5 3" xfId="53824" xr:uid="{00000000-0005-0000-0000-0000CFCC0000}"/>
    <cellStyle name="Note 4 2 3 5_OATT calc" xfId="53825" xr:uid="{00000000-0005-0000-0000-0000D0CC0000}"/>
    <cellStyle name="Note 4 2 3 6" xfId="53826" xr:uid="{00000000-0005-0000-0000-0000D1CC0000}"/>
    <cellStyle name="Note 4 2 3 7" xfId="53827" xr:uid="{00000000-0005-0000-0000-0000D2CC0000}"/>
    <cellStyle name="Note 4 2 3 8" xfId="53828" xr:uid="{00000000-0005-0000-0000-0000D3CC0000}"/>
    <cellStyle name="Note 4 2 3 9" xfId="53829" xr:uid="{00000000-0005-0000-0000-0000D4CC0000}"/>
    <cellStyle name="Note 4 2 3_OATT calc" xfId="53830" xr:uid="{00000000-0005-0000-0000-0000D5CC0000}"/>
    <cellStyle name="Note 4 2 4" xfId="4470" xr:uid="{00000000-0005-0000-0000-0000D6CC0000}"/>
    <cellStyle name="Note 4 2 4 10" xfId="53831" xr:uid="{00000000-0005-0000-0000-0000D7CC0000}"/>
    <cellStyle name="Note 4 2 4 11" xfId="53832" xr:uid="{00000000-0005-0000-0000-0000D8CC0000}"/>
    <cellStyle name="Note 4 2 4 2" xfId="53833" xr:uid="{00000000-0005-0000-0000-0000D9CC0000}"/>
    <cellStyle name="Note 4 2 4 2 2" xfId="53834" xr:uid="{00000000-0005-0000-0000-0000DACC0000}"/>
    <cellStyle name="Note 4 2 4 2 2 2" xfId="53835" xr:uid="{00000000-0005-0000-0000-0000DBCC0000}"/>
    <cellStyle name="Note 4 2 4 2 2 3" xfId="53836" xr:uid="{00000000-0005-0000-0000-0000DCCC0000}"/>
    <cellStyle name="Note 4 2 4 2 2_OATT calc" xfId="53837" xr:uid="{00000000-0005-0000-0000-0000DDCC0000}"/>
    <cellStyle name="Note 4 2 4 2 3" xfId="53838" xr:uid="{00000000-0005-0000-0000-0000DECC0000}"/>
    <cellStyle name="Note 4 2 4 2 4" xfId="53839" xr:uid="{00000000-0005-0000-0000-0000DFCC0000}"/>
    <cellStyle name="Note 4 2 4 2 5" xfId="53840" xr:uid="{00000000-0005-0000-0000-0000E0CC0000}"/>
    <cellStyle name="Note 4 2 4 2_OATT calc" xfId="53841" xr:uid="{00000000-0005-0000-0000-0000E1CC0000}"/>
    <cellStyle name="Note 4 2 4 3" xfId="53842" xr:uid="{00000000-0005-0000-0000-0000E2CC0000}"/>
    <cellStyle name="Note 4 2 4 3 2" xfId="53843" xr:uid="{00000000-0005-0000-0000-0000E3CC0000}"/>
    <cellStyle name="Note 4 2 4 3 2 2" xfId="53844" xr:uid="{00000000-0005-0000-0000-0000E4CC0000}"/>
    <cellStyle name="Note 4 2 4 3 2 3" xfId="53845" xr:uid="{00000000-0005-0000-0000-0000E5CC0000}"/>
    <cellStyle name="Note 4 2 4 3 2_OATT calc" xfId="53846" xr:uid="{00000000-0005-0000-0000-0000E6CC0000}"/>
    <cellStyle name="Note 4 2 4 3 3" xfId="53847" xr:uid="{00000000-0005-0000-0000-0000E7CC0000}"/>
    <cellStyle name="Note 4 2 4 3 4" xfId="53848" xr:uid="{00000000-0005-0000-0000-0000E8CC0000}"/>
    <cellStyle name="Note 4 2 4 3_OATT calc" xfId="53849" xr:uid="{00000000-0005-0000-0000-0000E9CC0000}"/>
    <cellStyle name="Note 4 2 4 4" xfId="53850" xr:uid="{00000000-0005-0000-0000-0000EACC0000}"/>
    <cellStyle name="Note 4 2 4 4 2" xfId="53851" xr:uid="{00000000-0005-0000-0000-0000EBCC0000}"/>
    <cellStyle name="Note 4 2 4 4 3" xfId="53852" xr:uid="{00000000-0005-0000-0000-0000ECCC0000}"/>
    <cellStyle name="Note 4 2 4 4_OATT calc" xfId="53853" xr:uid="{00000000-0005-0000-0000-0000EDCC0000}"/>
    <cellStyle name="Note 4 2 4 5" xfId="53854" xr:uid="{00000000-0005-0000-0000-0000EECC0000}"/>
    <cellStyle name="Note 4 2 4 6" xfId="53855" xr:uid="{00000000-0005-0000-0000-0000EFCC0000}"/>
    <cellStyle name="Note 4 2 4 7" xfId="53856" xr:uid="{00000000-0005-0000-0000-0000F0CC0000}"/>
    <cellStyle name="Note 4 2 4 8" xfId="53857" xr:uid="{00000000-0005-0000-0000-0000F1CC0000}"/>
    <cellStyle name="Note 4 2 4 9" xfId="53858" xr:uid="{00000000-0005-0000-0000-0000F2CC0000}"/>
    <cellStyle name="Note 4 2 4_OATT calc" xfId="53859" xr:uid="{00000000-0005-0000-0000-0000F3CC0000}"/>
    <cellStyle name="Note 4 2 5" xfId="5370" xr:uid="{00000000-0005-0000-0000-0000F4CC0000}"/>
    <cellStyle name="Note 4 2 5 2" xfId="53860" xr:uid="{00000000-0005-0000-0000-0000F5CC0000}"/>
    <cellStyle name="Note 4 2 5 2 2" xfId="53861" xr:uid="{00000000-0005-0000-0000-0000F6CC0000}"/>
    <cellStyle name="Note 4 2 5 2 3" xfId="53862" xr:uid="{00000000-0005-0000-0000-0000F7CC0000}"/>
    <cellStyle name="Note 4 2 5 2_OATT calc" xfId="53863" xr:uid="{00000000-0005-0000-0000-0000F8CC0000}"/>
    <cellStyle name="Note 4 2 5 3" xfId="53864" xr:uid="{00000000-0005-0000-0000-0000F9CC0000}"/>
    <cellStyle name="Note 4 2 5 4" xfId="53865" xr:uid="{00000000-0005-0000-0000-0000FACC0000}"/>
    <cellStyle name="Note 4 2 5 5" xfId="53866" xr:uid="{00000000-0005-0000-0000-0000FBCC0000}"/>
    <cellStyle name="Note 4 2 5_OATT calc" xfId="53867" xr:uid="{00000000-0005-0000-0000-0000FCCC0000}"/>
    <cellStyle name="Note 4 2 6" xfId="3203" xr:uid="{00000000-0005-0000-0000-0000FDCC0000}"/>
    <cellStyle name="Note 4 2 6 2" xfId="53868" xr:uid="{00000000-0005-0000-0000-0000FECC0000}"/>
    <cellStyle name="Note 4 2 6 2 2" xfId="53869" xr:uid="{00000000-0005-0000-0000-0000FFCC0000}"/>
    <cellStyle name="Note 4 2 6 2 3" xfId="53870" xr:uid="{00000000-0005-0000-0000-000000CD0000}"/>
    <cellStyle name="Note 4 2 6 2_OATT calc" xfId="53871" xr:uid="{00000000-0005-0000-0000-000001CD0000}"/>
    <cellStyle name="Note 4 2 6 3" xfId="53872" xr:uid="{00000000-0005-0000-0000-000002CD0000}"/>
    <cellStyle name="Note 4 2 6 4" xfId="53873" xr:uid="{00000000-0005-0000-0000-000003CD0000}"/>
    <cellStyle name="Note 4 2 6_OATT calc" xfId="53874" xr:uid="{00000000-0005-0000-0000-000004CD0000}"/>
    <cellStyle name="Note 4 2 7" xfId="53875" xr:uid="{00000000-0005-0000-0000-000005CD0000}"/>
    <cellStyle name="Note 4 2 7 2" xfId="53876" xr:uid="{00000000-0005-0000-0000-000006CD0000}"/>
    <cellStyle name="Note 4 2 7 2 2" xfId="53877" xr:uid="{00000000-0005-0000-0000-000007CD0000}"/>
    <cellStyle name="Note 4 2 7 2 3" xfId="53878" xr:uid="{00000000-0005-0000-0000-000008CD0000}"/>
    <cellStyle name="Note 4 2 7 2_OATT calc" xfId="53879" xr:uid="{00000000-0005-0000-0000-000009CD0000}"/>
    <cellStyle name="Note 4 2 7 3" xfId="53880" xr:uid="{00000000-0005-0000-0000-00000ACD0000}"/>
    <cellStyle name="Note 4 2 7 4" xfId="53881" xr:uid="{00000000-0005-0000-0000-00000BCD0000}"/>
    <cellStyle name="Note 4 2 7_OATT calc" xfId="53882" xr:uid="{00000000-0005-0000-0000-00000CCD0000}"/>
    <cellStyle name="Note 4 2 8" xfId="53883" xr:uid="{00000000-0005-0000-0000-00000DCD0000}"/>
    <cellStyle name="Note 4 2 8 2" xfId="53884" xr:uid="{00000000-0005-0000-0000-00000ECD0000}"/>
    <cellStyle name="Note 4 2 8 3" xfId="53885" xr:uid="{00000000-0005-0000-0000-00000FCD0000}"/>
    <cellStyle name="Note 4 2 8_OATT calc" xfId="53886" xr:uid="{00000000-0005-0000-0000-000010CD0000}"/>
    <cellStyle name="Note 4 2 9" xfId="53887" xr:uid="{00000000-0005-0000-0000-000011CD0000}"/>
    <cellStyle name="Note 4 2_OATT calc" xfId="53888" xr:uid="{00000000-0005-0000-0000-000012CD0000}"/>
    <cellStyle name="Note 4 3" xfId="3272" xr:uid="{00000000-0005-0000-0000-000013CD0000}"/>
    <cellStyle name="Note 4 3 10" xfId="53889" xr:uid="{00000000-0005-0000-0000-000014CD0000}"/>
    <cellStyle name="Note 4 3 11" xfId="53890" xr:uid="{00000000-0005-0000-0000-000015CD0000}"/>
    <cellStyle name="Note 4 3 12" xfId="53891" xr:uid="{00000000-0005-0000-0000-000016CD0000}"/>
    <cellStyle name="Note 4 3 13" xfId="53892" xr:uid="{00000000-0005-0000-0000-000017CD0000}"/>
    <cellStyle name="Note 4 3 2" xfId="3854" xr:uid="{00000000-0005-0000-0000-000018CD0000}"/>
    <cellStyle name="Note 4 3 2 10" xfId="53893" xr:uid="{00000000-0005-0000-0000-000019CD0000}"/>
    <cellStyle name="Note 4 3 2 11" xfId="53894" xr:uid="{00000000-0005-0000-0000-00001ACD0000}"/>
    <cellStyle name="Note 4 3 2 2" xfId="4954" xr:uid="{00000000-0005-0000-0000-00001BCD0000}"/>
    <cellStyle name="Note 4 3 2 2 10" xfId="53895" xr:uid="{00000000-0005-0000-0000-00001CCD0000}"/>
    <cellStyle name="Note 4 3 2 2 11" xfId="53896" xr:uid="{00000000-0005-0000-0000-00001DCD0000}"/>
    <cellStyle name="Note 4 3 2 2 2" xfId="53897" xr:uid="{00000000-0005-0000-0000-00001ECD0000}"/>
    <cellStyle name="Note 4 3 2 2 2 2" xfId="53898" xr:uid="{00000000-0005-0000-0000-00001FCD0000}"/>
    <cellStyle name="Note 4 3 2 2 2 2 2" xfId="53899" xr:uid="{00000000-0005-0000-0000-000020CD0000}"/>
    <cellStyle name="Note 4 3 2 2 2 2 3" xfId="53900" xr:uid="{00000000-0005-0000-0000-000021CD0000}"/>
    <cellStyle name="Note 4 3 2 2 2 2_OATT calc" xfId="53901" xr:uid="{00000000-0005-0000-0000-000022CD0000}"/>
    <cellStyle name="Note 4 3 2 2 2 3" xfId="53902" xr:uid="{00000000-0005-0000-0000-000023CD0000}"/>
    <cellStyle name="Note 4 3 2 2 2 4" xfId="53903" xr:uid="{00000000-0005-0000-0000-000024CD0000}"/>
    <cellStyle name="Note 4 3 2 2 2 5" xfId="53904" xr:uid="{00000000-0005-0000-0000-000025CD0000}"/>
    <cellStyle name="Note 4 3 2 2 2_OATT calc" xfId="53905" xr:uid="{00000000-0005-0000-0000-000026CD0000}"/>
    <cellStyle name="Note 4 3 2 2 3" xfId="53906" xr:uid="{00000000-0005-0000-0000-000027CD0000}"/>
    <cellStyle name="Note 4 3 2 2 3 2" xfId="53907" xr:uid="{00000000-0005-0000-0000-000028CD0000}"/>
    <cellStyle name="Note 4 3 2 2 3 2 2" xfId="53908" xr:uid="{00000000-0005-0000-0000-000029CD0000}"/>
    <cellStyle name="Note 4 3 2 2 3 2 3" xfId="53909" xr:uid="{00000000-0005-0000-0000-00002ACD0000}"/>
    <cellStyle name="Note 4 3 2 2 3 2_OATT calc" xfId="53910" xr:uid="{00000000-0005-0000-0000-00002BCD0000}"/>
    <cellStyle name="Note 4 3 2 2 3 3" xfId="53911" xr:uid="{00000000-0005-0000-0000-00002CCD0000}"/>
    <cellStyle name="Note 4 3 2 2 3 4" xfId="53912" xr:uid="{00000000-0005-0000-0000-00002DCD0000}"/>
    <cellStyle name="Note 4 3 2 2 3_OATT calc" xfId="53913" xr:uid="{00000000-0005-0000-0000-00002ECD0000}"/>
    <cellStyle name="Note 4 3 2 2 4" xfId="53914" xr:uid="{00000000-0005-0000-0000-00002FCD0000}"/>
    <cellStyle name="Note 4 3 2 2 4 2" xfId="53915" xr:uid="{00000000-0005-0000-0000-000030CD0000}"/>
    <cellStyle name="Note 4 3 2 2 4 3" xfId="53916" xr:uid="{00000000-0005-0000-0000-000031CD0000}"/>
    <cellStyle name="Note 4 3 2 2 4_OATT calc" xfId="53917" xr:uid="{00000000-0005-0000-0000-000032CD0000}"/>
    <cellStyle name="Note 4 3 2 2 5" xfId="53918" xr:uid="{00000000-0005-0000-0000-000033CD0000}"/>
    <cellStyle name="Note 4 3 2 2 6" xfId="53919" xr:uid="{00000000-0005-0000-0000-000034CD0000}"/>
    <cellStyle name="Note 4 3 2 2 7" xfId="53920" xr:uid="{00000000-0005-0000-0000-000035CD0000}"/>
    <cellStyle name="Note 4 3 2 2 8" xfId="53921" xr:uid="{00000000-0005-0000-0000-000036CD0000}"/>
    <cellStyle name="Note 4 3 2 2 9" xfId="53922" xr:uid="{00000000-0005-0000-0000-000037CD0000}"/>
    <cellStyle name="Note 4 3 2 2_OATT calc" xfId="53923" xr:uid="{00000000-0005-0000-0000-000038CD0000}"/>
    <cellStyle name="Note 4 3 2 3" xfId="5910" xr:uid="{00000000-0005-0000-0000-000039CD0000}"/>
    <cellStyle name="Note 4 3 2 3 2" xfId="53924" xr:uid="{00000000-0005-0000-0000-00003ACD0000}"/>
    <cellStyle name="Note 4 3 2 3 2 2" xfId="53925" xr:uid="{00000000-0005-0000-0000-00003BCD0000}"/>
    <cellStyle name="Note 4 3 2 3 2 3" xfId="53926" xr:uid="{00000000-0005-0000-0000-00003CCD0000}"/>
    <cellStyle name="Note 4 3 2 3 2_OATT calc" xfId="53927" xr:uid="{00000000-0005-0000-0000-00003DCD0000}"/>
    <cellStyle name="Note 4 3 2 3 3" xfId="53928" xr:uid="{00000000-0005-0000-0000-00003ECD0000}"/>
    <cellStyle name="Note 4 3 2 3 4" xfId="53929" xr:uid="{00000000-0005-0000-0000-00003FCD0000}"/>
    <cellStyle name="Note 4 3 2 3 5" xfId="53930" xr:uid="{00000000-0005-0000-0000-000040CD0000}"/>
    <cellStyle name="Note 4 3 2 3_OATT calc" xfId="53931" xr:uid="{00000000-0005-0000-0000-000041CD0000}"/>
    <cellStyle name="Note 4 3 2 4" xfId="53932" xr:uid="{00000000-0005-0000-0000-000042CD0000}"/>
    <cellStyle name="Note 4 3 2 4 2" xfId="53933" xr:uid="{00000000-0005-0000-0000-000043CD0000}"/>
    <cellStyle name="Note 4 3 2 4 2 2" xfId="53934" xr:uid="{00000000-0005-0000-0000-000044CD0000}"/>
    <cellStyle name="Note 4 3 2 4 2 3" xfId="53935" xr:uid="{00000000-0005-0000-0000-000045CD0000}"/>
    <cellStyle name="Note 4 3 2 4 2_OATT calc" xfId="53936" xr:uid="{00000000-0005-0000-0000-000046CD0000}"/>
    <cellStyle name="Note 4 3 2 4 3" xfId="53937" xr:uid="{00000000-0005-0000-0000-000047CD0000}"/>
    <cellStyle name="Note 4 3 2 4 4" xfId="53938" xr:uid="{00000000-0005-0000-0000-000048CD0000}"/>
    <cellStyle name="Note 4 3 2 4_OATT calc" xfId="53939" xr:uid="{00000000-0005-0000-0000-000049CD0000}"/>
    <cellStyle name="Note 4 3 2 5" xfId="53940" xr:uid="{00000000-0005-0000-0000-00004ACD0000}"/>
    <cellStyle name="Note 4 3 2 5 2" xfId="53941" xr:uid="{00000000-0005-0000-0000-00004BCD0000}"/>
    <cellStyle name="Note 4 3 2 5 3" xfId="53942" xr:uid="{00000000-0005-0000-0000-00004CCD0000}"/>
    <cellStyle name="Note 4 3 2 5_OATT calc" xfId="53943" xr:uid="{00000000-0005-0000-0000-00004DCD0000}"/>
    <cellStyle name="Note 4 3 2 6" xfId="53944" xr:uid="{00000000-0005-0000-0000-00004ECD0000}"/>
    <cellStyle name="Note 4 3 2 7" xfId="53945" xr:uid="{00000000-0005-0000-0000-00004FCD0000}"/>
    <cellStyle name="Note 4 3 2 8" xfId="53946" xr:uid="{00000000-0005-0000-0000-000050CD0000}"/>
    <cellStyle name="Note 4 3 2 9" xfId="53947" xr:uid="{00000000-0005-0000-0000-000051CD0000}"/>
    <cellStyle name="Note 4 3 2_OATT calc" xfId="53948" xr:uid="{00000000-0005-0000-0000-000052CD0000}"/>
    <cellStyle name="Note 4 3 3" xfId="4536" xr:uid="{00000000-0005-0000-0000-000053CD0000}"/>
    <cellStyle name="Note 4 3 3 10" xfId="53949" xr:uid="{00000000-0005-0000-0000-000054CD0000}"/>
    <cellStyle name="Note 4 3 3 11" xfId="53950" xr:uid="{00000000-0005-0000-0000-000055CD0000}"/>
    <cellStyle name="Note 4 3 3 2" xfId="53951" xr:uid="{00000000-0005-0000-0000-000056CD0000}"/>
    <cellStyle name="Note 4 3 3 2 2" xfId="53952" xr:uid="{00000000-0005-0000-0000-000057CD0000}"/>
    <cellStyle name="Note 4 3 3 2 2 2" xfId="53953" xr:uid="{00000000-0005-0000-0000-000058CD0000}"/>
    <cellStyle name="Note 4 3 3 2 2 3" xfId="53954" xr:uid="{00000000-0005-0000-0000-000059CD0000}"/>
    <cellStyle name="Note 4 3 3 2 2_OATT calc" xfId="53955" xr:uid="{00000000-0005-0000-0000-00005ACD0000}"/>
    <cellStyle name="Note 4 3 3 2 3" xfId="53956" xr:uid="{00000000-0005-0000-0000-00005BCD0000}"/>
    <cellStyle name="Note 4 3 3 2 4" xfId="53957" xr:uid="{00000000-0005-0000-0000-00005CCD0000}"/>
    <cellStyle name="Note 4 3 3 2 5" xfId="53958" xr:uid="{00000000-0005-0000-0000-00005DCD0000}"/>
    <cellStyle name="Note 4 3 3 2_OATT calc" xfId="53959" xr:uid="{00000000-0005-0000-0000-00005ECD0000}"/>
    <cellStyle name="Note 4 3 3 3" xfId="53960" xr:uid="{00000000-0005-0000-0000-00005FCD0000}"/>
    <cellStyle name="Note 4 3 3 3 2" xfId="53961" xr:uid="{00000000-0005-0000-0000-000060CD0000}"/>
    <cellStyle name="Note 4 3 3 3 2 2" xfId="53962" xr:uid="{00000000-0005-0000-0000-000061CD0000}"/>
    <cellStyle name="Note 4 3 3 3 2 3" xfId="53963" xr:uid="{00000000-0005-0000-0000-000062CD0000}"/>
    <cellStyle name="Note 4 3 3 3 2_OATT calc" xfId="53964" xr:uid="{00000000-0005-0000-0000-000063CD0000}"/>
    <cellStyle name="Note 4 3 3 3 3" xfId="53965" xr:uid="{00000000-0005-0000-0000-000064CD0000}"/>
    <cellStyle name="Note 4 3 3 3 4" xfId="53966" xr:uid="{00000000-0005-0000-0000-000065CD0000}"/>
    <cellStyle name="Note 4 3 3 3_OATT calc" xfId="53967" xr:uid="{00000000-0005-0000-0000-000066CD0000}"/>
    <cellStyle name="Note 4 3 3 4" xfId="53968" xr:uid="{00000000-0005-0000-0000-000067CD0000}"/>
    <cellStyle name="Note 4 3 3 4 2" xfId="53969" xr:uid="{00000000-0005-0000-0000-000068CD0000}"/>
    <cellStyle name="Note 4 3 3 4 3" xfId="53970" xr:uid="{00000000-0005-0000-0000-000069CD0000}"/>
    <cellStyle name="Note 4 3 3 4_OATT calc" xfId="53971" xr:uid="{00000000-0005-0000-0000-00006ACD0000}"/>
    <cellStyle name="Note 4 3 3 5" xfId="53972" xr:uid="{00000000-0005-0000-0000-00006BCD0000}"/>
    <cellStyle name="Note 4 3 3 6" xfId="53973" xr:uid="{00000000-0005-0000-0000-00006CCD0000}"/>
    <cellStyle name="Note 4 3 3 7" xfId="53974" xr:uid="{00000000-0005-0000-0000-00006DCD0000}"/>
    <cellStyle name="Note 4 3 3 8" xfId="53975" xr:uid="{00000000-0005-0000-0000-00006ECD0000}"/>
    <cellStyle name="Note 4 3 3 9" xfId="53976" xr:uid="{00000000-0005-0000-0000-00006FCD0000}"/>
    <cellStyle name="Note 4 3 3_OATT calc" xfId="53977" xr:uid="{00000000-0005-0000-0000-000070CD0000}"/>
    <cellStyle name="Note 4 3 4" xfId="5436" xr:uid="{00000000-0005-0000-0000-000071CD0000}"/>
    <cellStyle name="Note 4 3 4 2" xfId="53978" xr:uid="{00000000-0005-0000-0000-000072CD0000}"/>
    <cellStyle name="Note 4 3 4 2 2" xfId="53979" xr:uid="{00000000-0005-0000-0000-000073CD0000}"/>
    <cellStyle name="Note 4 3 4 2 3" xfId="53980" xr:uid="{00000000-0005-0000-0000-000074CD0000}"/>
    <cellStyle name="Note 4 3 4 2_OATT calc" xfId="53981" xr:uid="{00000000-0005-0000-0000-000075CD0000}"/>
    <cellStyle name="Note 4 3 4 3" xfId="53982" xr:uid="{00000000-0005-0000-0000-000076CD0000}"/>
    <cellStyle name="Note 4 3 4 4" xfId="53983" xr:uid="{00000000-0005-0000-0000-000077CD0000}"/>
    <cellStyle name="Note 4 3 4 5" xfId="53984" xr:uid="{00000000-0005-0000-0000-000078CD0000}"/>
    <cellStyle name="Note 4 3 4_OATT calc" xfId="53985" xr:uid="{00000000-0005-0000-0000-000079CD0000}"/>
    <cellStyle name="Note 4 3 5" xfId="53986" xr:uid="{00000000-0005-0000-0000-00007ACD0000}"/>
    <cellStyle name="Note 4 3 5 2" xfId="53987" xr:uid="{00000000-0005-0000-0000-00007BCD0000}"/>
    <cellStyle name="Note 4 3 5 2 2" xfId="53988" xr:uid="{00000000-0005-0000-0000-00007CCD0000}"/>
    <cellStyle name="Note 4 3 5 2 3" xfId="53989" xr:uid="{00000000-0005-0000-0000-00007DCD0000}"/>
    <cellStyle name="Note 4 3 5 2_OATT calc" xfId="53990" xr:uid="{00000000-0005-0000-0000-00007ECD0000}"/>
    <cellStyle name="Note 4 3 5 3" xfId="53991" xr:uid="{00000000-0005-0000-0000-00007FCD0000}"/>
    <cellStyle name="Note 4 3 5 4" xfId="53992" xr:uid="{00000000-0005-0000-0000-000080CD0000}"/>
    <cellStyle name="Note 4 3 5_OATT calc" xfId="53993" xr:uid="{00000000-0005-0000-0000-000081CD0000}"/>
    <cellStyle name="Note 4 3 6" xfId="53994" xr:uid="{00000000-0005-0000-0000-000082CD0000}"/>
    <cellStyle name="Note 4 3 6 2" xfId="53995" xr:uid="{00000000-0005-0000-0000-000083CD0000}"/>
    <cellStyle name="Note 4 3 6 2 2" xfId="53996" xr:uid="{00000000-0005-0000-0000-000084CD0000}"/>
    <cellStyle name="Note 4 3 6 2 3" xfId="53997" xr:uid="{00000000-0005-0000-0000-000085CD0000}"/>
    <cellStyle name="Note 4 3 6 2_OATT calc" xfId="53998" xr:uid="{00000000-0005-0000-0000-000086CD0000}"/>
    <cellStyle name="Note 4 3 6 3" xfId="53999" xr:uid="{00000000-0005-0000-0000-000087CD0000}"/>
    <cellStyle name="Note 4 3 6 4" xfId="54000" xr:uid="{00000000-0005-0000-0000-000088CD0000}"/>
    <cellStyle name="Note 4 3 6_OATT calc" xfId="54001" xr:uid="{00000000-0005-0000-0000-000089CD0000}"/>
    <cellStyle name="Note 4 3 7" xfId="54002" xr:uid="{00000000-0005-0000-0000-00008ACD0000}"/>
    <cellStyle name="Note 4 3 7 2" xfId="54003" xr:uid="{00000000-0005-0000-0000-00008BCD0000}"/>
    <cellStyle name="Note 4 3 7 3" xfId="54004" xr:uid="{00000000-0005-0000-0000-00008CCD0000}"/>
    <cellStyle name="Note 4 3 7_OATT calc" xfId="54005" xr:uid="{00000000-0005-0000-0000-00008DCD0000}"/>
    <cellStyle name="Note 4 3 8" xfId="54006" xr:uid="{00000000-0005-0000-0000-00008ECD0000}"/>
    <cellStyle name="Note 4 3 9" xfId="54007" xr:uid="{00000000-0005-0000-0000-00008FCD0000}"/>
    <cellStyle name="Note 4 3_OATT calc" xfId="54008" xr:uid="{00000000-0005-0000-0000-000090CD0000}"/>
    <cellStyle name="Note 4 4" xfId="3447" xr:uid="{00000000-0005-0000-0000-000091CD0000}"/>
    <cellStyle name="Note 4 4 2" xfId="4188" xr:uid="{00000000-0005-0000-0000-000092CD0000}"/>
    <cellStyle name="Note 4 4 2 2" xfId="54009" xr:uid="{00000000-0005-0000-0000-000093CD0000}"/>
    <cellStyle name="Note 4 4 3" xfId="5570" xr:uid="{00000000-0005-0000-0000-000094CD0000}"/>
    <cellStyle name="Note 4 4 3 2" xfId="54010" xr:uid="{00000000-0005-0000-0000-000095CD0000}"/>
    <cellStyle name="Note 4 4 4" xfId="54011" xr:uid="{00000000-0005-0000-0000-000096CD0000}"/>
    <cellStyle name="Note 4 5" xfId="3588" xr:uid="{00000000-0005-0000-0000-000097CD0000}"/>
    <cellStyle name="Note 4 5 10" xfId="54012" xr:uid="{00000000-0005-0000-0000-000098CD0000}"/>
    <cellStyle name="Note 4 5 11" xfId="54013" xr:uid="{00000000-0005-0000-0000-000099CD0000}"/>
    <cellStyle name="Note 4 5 2" xfId="4689" xr:uid="{00000000-0005-0000-0000-00009ACD0000}"/>
    <cellStyle name="Note 4 5 2 10" xfId="54014" xr:uid="{00000000-0005-0000-0000-00009BCD0000}"/>
    <cellStyle name="Note 4 5 2 11" xfId="54015" xr:uid="{00000000-0005-0000-0000-00009CCD0000}"/>
    <cellStyle name="Note 4 5 2 2" xfId="54016" xr:uid="{00000000-0005-0000-0000-00009DCD0000}"/>
    <cellStyle name="Note 4 5 2 2 2" xfId="54017" xr:uid="{00000000-0005-0000-0000-00009ECD0000}"/>
    <cellStyle name="Note 4 5 2 2 2 2" xfId="54018" xr:uid="{00000000-0005-0000-0000-00009FCD0000}"/>
    <cellStyle name="Note 4 5 2 2 2 3" xfId="54019" xr:uid="{00000000-0005-0000-0000-0000A0CD0000}"/>
    <cellStyle name="Note 4 5 2 2 2_OATT calc" xfId="54020" xr:uid="{00000000-0005-0000-0000-0000A1CD0000}"/>
    <cellStyle name="Note 4 5 2 2 3" xfId="54021" xr:uid="{00000000-0005-0000-0000-0000A2CD0000}"/>
    <cellStyle name="Note 4 5 2 2 4" xfId="54022" xr:uid="{00000000-0005-0000-0000-0000A3CD0000}"/>
    <cellStyle name="Note 4 5 2 2 5" xfId="54023" xr:uid="{00000000-0005-0000-0000-0000A4CD0000}"/>
    <cellStyle name="Note 4 5 2 2_OATT calc" xfId="54024" xr:uid="{00000000-0005-0000-0000-0000A5CD0000}"/>
    <cellStyle name="Note 4 5 2 3" xfId="54025" xr:uid="{00000000-0005-0000-0000-0000A6CD0000}"/>
    <cellStyle name="Note 4 5 2 3 2" xfId="54026" xr:uid="{00000000-0005-0000-0000-0000A7CD0000}"/>
    <cellStyle name="Note 4 5 2 3 2 2" xfId="54027" xr:uid="{00000000-0005-0000-0000-0000A8CD0000}"/>
    <cellStyle name="Note 4 5 2 3 2 3" xfId="54028" xr:uid="{00000000-0005-0000-0000-0000A9CD0000}"/>
    <cellStyle name="Note 4 5 2 3 2_OATT calc" xfId="54029" xr:uid="{00000000-0005-0000-0000-0000AACD0000}"/>
    <cellStyle name="Note 4 5 2 3 3" xfId="54030" xr:uid="{00000000-0005-0000-0000-0000ABCD0000}"/>
    <cellStyle name="Note 4 5 2 3 4" xfId="54031" xr:uid="{00000000-0005-0000-0000-0000ACCD0000}"/>
    <cellStyle name="Note 4 5 2 3_OATT calc" xfId="54032" xr:uid="{00000000-0005-0000-0000-0000ADCD0000}"/>
    <cellStyle name="Note 4 5 2 4" xfId="54033" xr:uid="{00000000-0005-0000-0000-0000AECD0000}"/>
    <cellStyle name="Note 4 5 2 4 2" xfId="54034" xr:uid="{00000000-0005-0000-0000-0000AFCD0000}"/>
    <cellStyle name="Note 4 5 2 4 3" xfId="54035" xr:uid="{00000000-0005-0000-0000-0000B0CD0000}"/>
    <cellStyle name="Note 4 5 2 4_OATT calc" xfId="54036" xr:uid="{00000000-0005-0000-0000-0000B1CD0000}"/>
    <cellStyle name="Note 4 5 2 5" xfId="54037" xr:uid="{00000000-0005-0000-0000-0000B2CD0000}"/>
    <cellStyle name="Note 4 5 2 6" xfId="54038" xr:uid="{00000000-0005-0000-0000-0000B3CD0000}"/>
    <cellStyle name="Note 4 5 2 7" xfId="54039" xr:uid="{00000000-0005-0000-0000-0000B4CD0000}"/>
    <cellStyle name="Note 4 5 2 8" xfId="54040" xr:uid="{00000000-0005-0000-0000-0000B5CD0000}"/>
    <cellStyle name="Note 4 5 2 9" xfId="54041" xr:uid="{00000000-0005-0000-0000-0000B6CD0000}"/>
    <cellStyle name="Note 4 5 2_OATT calc" xfId="54042" xr:uid="{00000000-0005-0000-0000-0000B7CD0000}"/>
    <cellStyle name="Note 4 5 3" xfId="54043" xr:uid="{00000000-0005-0000-0000-0000B8CD0000}"/>
    <cellStyle name="Note 4 5 3 2" xfId="54044" xr:uid="{00000000-0005-0000-0000-0000B9CD0000}"/>
    <cellStyle name="Note 4 5 3 2 2" xfId="54045" xr:uid="{00000000-0005-0000-0000-0000BACD0000}"/>
    <cellStyle name="Note 4 5 3 2 3" xfId="54046" xr:uid="{00000000-0005-0000-0000-0000BBCD0000}"/>
    <cellStyle name="Note 4 5 3 2_OATT calc" xfId="54047" xr:uid="{00000000-0005-0000-0000-0000BCCD0000}"/>
    <cellStyle name="Note 4 5 3 3" xfId="54048" xr:uid="{00000000-0005-0000-0000-0000BDCD0000}"/>
    <cellStyle name="Note 4 5 3 4" xfId="54049" xr:uid="{00000000-0005-0000-0000-0000BECD0000}"/>
    <cellStyle name="Note 4 5 3 5" xfId="54050" xr:uid="{00000000-0005-0000-0000-0000BFCD0000}"/>
    <cellStyle name="Note 4 5 3_OATT calc" xfId="54051" xr:uid="{00000000-0005-0000-0000-0000C0CD0000}"/>
    <cellStyle name="Note 4 5 4" xfId="54052" xr:uid="{00000000-0005-0000-0000-0000C1CD0000}"/>
    <cellStyle name="Note 4 5 4 2" xfId="54053" xr:uid="{00000000-0005-0000-0000-0000C2CD0000}"/>
    <cellStyle name="Note 4 5 4 2 2" xfId="54054" xr:uid="{00000000-0005-0000-0000-0000C3CD0000}"/>
    <cellStyle name="Note 4 5 4 2 3" xfId="54055" xr:uid="{00000000-0005-0000-0000-0000C4CD0000}"/>
    <cellStyle name="Note 4 5 4 2_OATT calc" xfId="54056" xr:uid="{00000000-0005-0000-0000-0000C5CD0000}"/>
    <cellStyle name="Note 4 5 4 3" xfId="54057" xr:uid="{00000000-0005-0000-0000-0000C6CD0000}"/>
    <cellStyle name="Note 4 5 4 4" xfId="54058" xr:uid="{00000000-0005-0000-0000-0000C7CD0000}"/>
    <cellStyle name="Note 4 5 4_OATT calc" xfId="54059" xr:uid="{00000000-0005-0000-0000-0000C8CD0000}"/>
    <cellStyle name="Note 4 5 5" xfId="54060" xr:uid="{00000000-0005-0000-0000-0000C9CD0000}"/>
    <cellStyle name="Note 4 5 5 2" xfId="54061" xr:uid="{00000000-0005-0000-0000-0000CACD0000}"/>
    <cellStyle name="Note 4 5 5 3" xfId="54062" xr:uid="{00000000-0005-0000-0000-0000CBCD0000}"/>
    <cellStyle name="Note 4 5 5_OATT calc" xfId="54063" xr:uid="{00000000-0005-0000-0000-0000CCCD0000}"/>
    <cellStyle name="Note 4 5 6" xfId="54064" xr:uid="{00000000-0005-0000-0000-0000CDCD0000}"/>
    <cellStyle name="Note 4 5 7" xfId="54065" xr:uid="{00000000-0005-0000-0000-0000CECD0000}"/>
    <cellStyle name="Note 4 5 8" xfId="54066" xr:uid="{00000000-0005-0000-0000-0000CFCD0000}"/>
    <cellStyle name="Note 4 5 9" xfId="54067" xr:uid="{00000000-0005-0000-0000-0000D0CD0000}"/>
    <cellStyle name="Note 4 5_OATT calc" xfId="54068" xr:uid="{00000000-0005-0000-0000-0000D1CD0000}"/>
    <cellStyle name="Note 4 6" xfId="4268" xr:uid="{00000000-0005-0000-0000-0000D2CD0000}"/>
    <cellStyle name="Note 4 6 10" xfId="54069" xr:uid="{00000000-0005-0000-0000-0000D3CD0000}"/>
    <cellStyle name="Note 4 6 11" xfId="54070" xr:uid="{00000000-0005-0000-0000-0000D4CD0000}"/>
    <cellStyle name="Note 4 6 2" xfId="54071" xr:uid="{00000000-0005-0000-0000-0000D5CD0000}"/>
    <cellStyle name="Note 4 6 2 2" xfId="54072" xr:uid="{00000000-0005-0000-0000-0000D6CD0000}"/>
    <cellStyle name="Note 4 6 2 2 2" xfId="54073" xr:uid="{00000000-0005-0000-0000-0000D7CD0000}"/>
    <cellStyle name="Note 4 6 2 2 3" xfId="54074" xr:uid="{00000000-0005-0000-0000-0000D8CD0000}"/>
    <cellStyle name="Note 4 6 2 2_OATT calc" xfId="54075" xr:uid="{00000000-0005-0000-0000-0000D9CD0000}"/>
    <cellStyle name="Note 4 6 2 3" xfId="54076" xr:uid="{00000000-0005-0000-0000-0000DACD0000}"/>
    <cellStyle name="Note 4 6 2 4" xfId="54077" xr:uid="{00000000-0005-0000-0000-0000DBCD0000}"/>
    <cellStyle name="Note 4 6 2 5" xfId="54078" xr:uid="{00000000-0005-0000-0000-0000DCCD0000}"/>
    <cellStyle name="Note 4 6 2_OATT calc" xfId="54079" xr:uid="{00000000-0005-0000-0000-0000DDCD0000}"/>
    <cellStyle name="Note 4 6 3" xfId="54080" xr:uid="{00000000-0005-0000-0000-0000DECD0000}"/>
    <cellStyle name="Note 4 6 3 2" xfId="54081" xr:uid="{00000000-0005-0000-0000-0000DFCD0000}"/>
    <cellStyle name="Note 4 6 3 2 2" xfId="54082" xr:uid="{00000000-0005-0000-0000-0000E0CD0000}"/>
    <cellStyle name="Note 4 6 3 2 3" xfId="54083" xr:uid="{00000000-0005-0000-0000-0000E1CD0000}"/>
    <cellStyle name="Note 4 6 3 2_OATT calc" xfId="54084" xr:uid="{00000000-0005-0000-0000-0000E2CD0000}"/>
    <cellStyle name="Note 4 6 3 3" xfId="54085" xr:uid="{00000000-0005-0000-0000-0000E3CD0000}"/>
    <cellStyle name="Note 4 6 3 4" xfId="54086" xr:uid="{00000000-0005-0000-0000-0000E4CD0000}"/>
    <cellStyle name="Note 4 6 3_OATT calc" xfId="54087" xr:uid="{00000000-0005-0000-0000-0000E5CD0000}"/>
    <cellStyle name="Note 4 6 4" xfId="54088" xr:uid="{00000000-0005-0000-0000-0000E6CD0000}"/>
    <cellStyle name="Note 4 6 4 2" xfId="54089" xr:uid="{00000000-0005-0000-0000-0000E7CD0000}"/>
    <cellStyle name="Note 4 6 4 3" xfId="54090" xr:uid="{00000000-0005-0000-0000-0000E8CD0000}"/>
    <cellStyle name="Note 4 6 4_OATT calc" xfId="54091" xr:uid="{00000000-0005-0000-0000-0000E9CD0000}"/>
    <cellStyle name="Note 4 6 5" xfId="54092" xr:uid="{00000000-0005-0000-0000-0000EACD0000}"/>
    <cellStyle name="Note 4 6 6" xfId="54093" xr:uid="{00000000-0005-0000-0000-0000EBCD0000}"/>
    <cellStyle name="Note 4 6 7" xfId="54094" xr:uid="{00000000-0005-0000-0000-0000ECCD0000}"/>
    <cellStyle name="Note 4 6 8" xfId="54095" xr:uid="{00000000-0005-0000-0000-0000EDCD0000}"/>
    <cellStyle name="Note 4 6 9" xfId="54096" xr:uid="{00000000-0005-0000-0000-0000EECD0000}"/>
    <cellStyle name="Note 4 6_OATT calc" xfId="54097" xr:uid="{00000000-0005-0000-0000-0000EFCD0000}"/>
    <cellStyle name="Note 4 7" xfId="5168" xr:uid="{00000000-0005-0000-0000-0000F0CD0000}"/>
    <cellStyle name="Note 4 7 2" xfId="54098" xr:uid="{00000000-0005-0000-0000-0000F1CD0000}"/>
    <cellStyle name="Note 4 7 2 2" xfId="54099" xr:uid="{00000000-0005-0000-0000-0000F2CD0000}"/>
    <cellStyle name="Note 4 7 2 3" xfId="54100" xr:uid="{00000000-0005-0000-0000-0000F3CD0000}"/>
    <cellStyle name="Note 4 7 2_OATT calc" xfId="54101" xr:uid="{00000000-0005-0000-0000-0000F4CD0000}"/>
    <cellStyle name="Note 4 7 3" xfId="54102" xr:uid="{00000000-0005-0000-0000-0000F5CD0000}"/>
    <cellStyle name="Note 4 7 4" xfId="54103" xr:uid="{00000000-0005-0000-0000-0000F6CD0000}"/>
    <cellStyle name="Note 4 7 5" xfId="54104" xr:uid="{00000000-0005-0000-0000-0000F7CD0000}"/>
    <cellStyle name="Note 4 7_OATT calc" xfId="54105" xr:uid="{00000000-0005-0000-0000-0000F8CD0000}"/>
    <cellStyle name="Note 4 8" xfId="2996" xr:uid="{00000000-0005-0000-0000-0000F9CD0000}"/>
    <cellStyle name="Note 4 8 2" xfId="54106" xr:uid="{00000000-0005-0000-0000-0000FACD0000}"/>
    <cellStyle name="Note 4 8 2 2" xfId="54107" xr:uid="{00000000-0005-0000-0000-0000FBCD0000}"/>
    <cellStyle name="Note 4 8 2 3" xfId="54108" xr:uid="{00000000-0005-0000-0000-0000FCCD0000}"/>
    <cellStyle name="Note 4 8 2_OATT calc" xfId="54109" xr:uid="{00000000-0005-0000-0000-0000FDCD0000}"/>
    <cellStyle name="Note 4 8 3" xfId="54110" xr:uid="{00000000-0005-0000-0000-0000FECD0000}"/>
    <cellStyle name="Note 4 8 4" xfId="54111" xr:uid="{00000000-0005-0000-0000-0000FFCD0000}"/>
    <cellStyle name="Note 4 8_OATT calc" xfId="54112" xr:uid="{00000000-0005-0000-0000-000000CE0000}"/>
    <cellStyle name="Note 4 9" xfId="54113" xr:uid="{00000000-0005-0000-0000-000001CE0000}"/>
    <cellStyle name="Note 4 9 2" xfId="54114" xr:uid="{00000000-0005-0000-0000-000002CE0000}"/>
    <cellStyle name="Note 4 9 2 2" xfId="54115" xr:uid="{00000000-0005-0000-0000-000003CE0000}"/>
    <cellStyle name="Note 4 9 2 3" xfId="54116" xr:uid="{00000000-0005-0000-0000-000004CE0000}"/>
    <cellStyle name="Note 4 9 2_OATT calc" xfId="54117" xr:uid="{00000000-0005-0000-0000-000005CE0000}"/>
    <cellStyle name="Note 4 9 3" xfId="54118" xr:uid="{00000000-0005-0000-0000-000006CE0000}"/>
    <cellStyle name="Note 4 9 4" xfId="54119" xr:uid="{00000000-0005-0000-0000-000007CE0000}"/>
    <cellStyle name="Note 4 9_OATT calc" xfId="54120" xr:uid="{00000000-0005-0000-0000-000008CE0000}"/>
    <cellStyle name="Note 4_OATT calc" xfId="54121" xr:uid="{00000000-0005-0000-0000-000009CE0000}"/>
    <cellStyle name="Note 5" xfId="1694" xr:uid="{00000000-0005-0000-0000-00000ACE0000}"/>
    <cellStyle name="Note 5 10" xfId="54122" xr:uid="{00000000-0005-0000-0000-00000BCE0000}"/>
    <cellStyle name="Note 5 10 2" xfId="54123" xr:uid="{00000000-0005-0000-0000-00000CCE0000}"/>
    <cellStyle name="Note 5 10 3" xfId="54124" xr:uid="{00000000-0005-0000-0000-00000DCE0000}"/>
    <cellStyle name="Note 5 10_OATT calc" xfId="54125" xr:uid="{00000000-0005-0000-0000-00000ECE0000}"/>
    <cellStyle name="Note 5 11" xfId="54126" xr:uid="{00000000-0005-0000-0000-00000FCE0000}"/>
    <cellStyle name="Note 5 12" xfId="54127" xr:uid="{00000000-0005-0000-0000-000010CE0000}"/>
    <cellStyle name="Note 5 13" xfId="54128" xr:uid="{00000000-0005-0000-0000-000011CE0000}"/>
    <cellStyle name="Note 5 14" xfId="54129" xr:uid="{00000000-0005-0000-0000-000012CE0000}"/>
    <cellStyle name="Note 5 15" xfId="54130" xr:uid="{00000000-0005-0000-0000-000013CE0000}"/>
    <cellStyle name="Note 5 16" xfId="54131" xr:uid="{00000000-0005-0000-0000-000014CE0000}"/>
    <cellStyle name="Note 5 17" xfId="54132" xr:uid="{00000000-0005-0000-0000-000015CE0000}"/>
    <cellStyle name="Note 5 2" xfId="3204" xr:uid="{00000000-0005-0000-0000-000016CE0000}"/>
    <cellStyle name="Note 5 2 10" xfId="54133" xr:uid="{00000000-0005-0000-0000-000017CE0000}"/>
    <cellStyle name="Note 5 2 11" xfId="54134" xr:uid="{00000000-0005-0000-0000-000018CE0000}"/>
    <cellStyle name="Note 5 2 12" xfId="54135" xr:uid="{00000000-0005-0000-0000-000019CE0000}"/>
    <cellStyle name="Note 5 2 13" xfId="54136" xr:uid="{00000000-0005-0000-0000-00001ACE0000}"/>
    <cellStyle name="Note 5 2 2" xfId="3788" xr:uid="{00000000-0005-0000-0000-00001BCE0000}"/>
    <cellStyle name="Note 5 2 2 10" xfId="54137" xr:uid="{00000000-0005-0000-0000-00001CCE0000}"/>
    <cellStyle name="Note 5 2 2 11" xfId="54138" xr:uid="{00000000-0005-0000-0000-00001DCE0000}"/>
    <cellStyle name="Note 5 2 2 2" xfId="4889" xr:uid="{00000000-0005-0000-0000-00001ECE0000}"/>
    <cellStyle name="Note 5 2 2 2 10" xfId="54139" xr:uid="{00000000-0005-0000-0000-00001FCE0000}"/>
    <cellStyle name="Note 5 2 2 2 11" xfId="54140" xr:uid="{00000000-0005-0000-0000-000020CE0000}"/>
    <cellStyle name="Note 5 2 2 2 2" xfId="54141" xr:uid="{00000000-0005-0000-0000-000021CE0000}"/>
    <cellStyle name="Note 5 2 2 2 2 2" xfId="54142" xr:uid="{00000000-0005-0000-0000-000022CE0000}"/>
    <cellStyle name="Note 5 2 2 2 2 2 2" xfId="54143" xr:uid="{00000000-0005-0000-0000-000023CE0000}"/>
    <cellStyle name="Note 5 2 2 2 2 2 3" xfId="54144" xr:uid="{00000000-0005-0000-0000-000024CE0000}"/>
    <cellStyle name="Note 5 2 2 2 2 2_OATT calc" xfId="54145" xr:uid="{00000000-0005-0000-0000-000025CE0000}"/>
    <cellStyle name="Note 5 2 2 2 2 3" xfId="54146" xr:uid="{00000000-0005-0000-0000-000026CE0000}"/>
    <cellStyle name="Note 5 2 2 2 2 4" xfId="54147" xr:uid="{00000000-0005-0000-0000-000027CE0000}"/>
    <cellStyle name="Note 5 2 2 2 2 5" xfId="54148" xr:uid="{00000000-0005-0000-0000-000028CE0000}"/>
    <cellStyle name="Note 5 2 2 2 2_OATT calc" xfId="54149" xr:uid="{00000000-0005-0000-0000-000029CE0000}"/>
    <cellStyle name="Note 5 2 2 2 3" xfId="54150" xr:uid="{00000000-0005-0000-0000-00002ACE0000}"/>
    <cellStyle name="Note 5 2 2 2 3 2" xfId="54151" xr:uid="{00000000-0005-0000-0000-00002BCE0000}"/>
    <cellStyle name="Note 5 2 2 2 3 2 2" xfId="54152" xr:uid="{00000000-0005-0000-0000-00002CCE0000}"/>
    <cellStyle name="Note 5 2 2 2 3 2 3" xfId="54153" xr:uid="{00000000-0005-0000-0000-00002DCE0000}"/>
    <cellStyle name="Note 5 2 2 2 3 2_OATT calc" xfId="54154" xr:uid="{00000000-0005-0000-0000-00002ECE0000}"/>
    <cellStyle name="Note 5 2 2 2 3 3" xfId="54155" xr:uid="{00000000-0005-0000-0000-00002FCE0000}"/>
    <cellStyle name="Note 5 2 2 2 3 4" xfId="54156" xr:uid="{00000000-0005-0000-0000-000030CE0000}"/>
    <cellStyle name="Note 5 2 2 2 3_OATT calc" xfId="54157" xr:uid="{00000000-0005-0000-0000-000031CE0000}"/>
    <cellStyle name="Note 5 2 2 2 4" xfId="54158" xr:uid="{00000000-0005-0000-0000-000032CE0000}"/>
    <cellStyle name="Note 5 2 2 2 4 2" xfId="54159" xr:uid="{00000000-0005-0000-0000-000033CE0000}"/>
    <cellStyle name="Note 5 2 2 2 4 3" xfId="54160" xr:uid="{00000000-0005-0000-0000-000034CE0000}"/>
    <cellStyle name="Note 5 2 2 2 4_OATT calc" xfId="54161" xr:uid="{00000000-0005-0000-0000-000035CE0000}"/>
    <cellStyle name="Note 5 2 2 2 5" xfId="54162" xr:uid="{00000000-0005-0000-0000-000036CE0000}"/>
    <cellStyle name="Note 5 2 2 2 6" xfId="54163" xr:uid="{00000000-0005-0000-0000-000037CE0000}"/>
    <cellStyle name="Note 5 2 2 2 7" xfId="54164" xr:uid="{00000000-0005-0000-0000-000038CE0000}"/>
    <cellStyle name="Note 5 2 2 2 8" xfId="54165" xr:uid="{00000000-0005-0000-0000-000039CE0000}"/>
    <cellStyle name="Note 5 2 2 2 9" xfId="54166" xr:uid="{00000000-0005-0000-0000-00003ACE0000}"/>
    <cellStyle name="Note 5 2 2 2_OATT calc" xfId="54167" xr:uid="{00000000-0005-0000-0000-00003BCE0000}"/>
    <cellStyle name="Note 5 2 2 3" xfId="5846" xr:uid="{00000000-0005-0000-0000-00003CCE0000}"/>
    <cellStyle name="Note 5 2 2 3 2" xfId="54168" xr:uid="{00000000-0005-0000-0000-00003DCE0000}"/>
    <cellStyle name="Note 5 2 2 3 2 2" xfId="54169" xr:uid="{00000000-0005-0000-0000-00003ECE0000}"/>
    <cellStyle name="Note 5 2 2 3 2 3" xfId="54170" xr:uid="{00000000-0005-0000-0000-00003FCE0000}"/>
    <cellStyle name="Note 5 2 2 3 2_OATT calc" xfId="54171" xr:uid="{00000000-0005-0000-0000-000040CE0000}"/>
    <cellStyle name="Note 5 2 2 3 3" xfId="54172" xr:uid="{00000000-0005-0000-0000-000041CE0000}"/>
    <cellStyle name="Note 5 2 2 3 4" xfId="54173" xr:uid="{00000000-0005-0000-0000-000042CE0000}"/>
    <cellStyle name="Note 5 2 2 3 5" xfId="54174" xr:uid="{00000000-0005-0000-0000-000043CE0000}"/>
    <cellStyle name="Note 5 2 2 3_OATT calc" xfId="54175" xr:uid="{00000000-0005-0000-0000-000044CE0000}"/>
    <cellStyle name="Note 5 2 2 4" xfId="54176" xr:uid="{00000000-0005-0000-0000-000045CE0000}"/>
    <cellStyle name="Note 5 2 2 4 2" xfId="54177" xr:uid="{00000000-0005-0000-0000-000046CE0000}"/>
    <cellStyle name="Note 5 2 2 4 2 2" xfId="54178" xr:uid="{00000000-0005-0000-0000-000047CE0000}"/>
    <cellStyle name="Note 5 2 2 4 2 3" xfId="54179" xr:uid="{00000000-0005-0000-0000-000048CE0000}"/>
    <cellStyle name="Note 5 2 2 4 2_OATT calc" xfId="54180" xr:uid="{00000000-0005-0000-0000-000049CE0000}"/>
    <cellStyle name="Note 5 2 2 4 3" xfId="54181" xr:uid="{00000000-0005-0000-0000-00004ACE0000}"/>
    <cellStyle name="Note 5 2 2 4 4" xfId="54182" xr:uid="{00000000-0005-0000-0000-00004BCE0000}"/>
    <cellStyle name="Note 5 2 2 4_OATT calc" xfId="54183" xr:uid="{00000000-0005-0000-0000-00004CCE0000}"/>
    <cellStyle name="Note 5 2 2 5" xfId="54184" xr:uid="{00000000-0005-0000-0000-00004DCE0000}"/>
    <cellStyle name="Note 5 2 2 5 2" xfId="54185" xr:uid="{00000000-0005-0000-0000-00004ECE0000}"/>
    <cellStyle name="Note 5 2 2 5 3" xfId="54186" xr:uid="{00000000-0005-0000-0000-00004FCE0000}"/>
    <cellStyle name="Note 5 2 2 5_OATT calc" xfId="54187" xr:uid="{00000000-0005-0000-0000-000050CE0000}"/>
    <cellStyle name="Note 5 2 2 6" xfId="54188" xr:uid="{00000000-0005-0000-0000-000051CE0000}"/>
    <cellStyle name="Note 5 2 2 7" xfId="54189" xr:uid="{00000000-0005-0000-0000-000052CE0000}"/>
    <cellStyle name="Note 5 2 2 8" xfId="54190" xr:uid="{00000000-0005-0000-0000-000053CE0000}"/>
    <cellStyle name="Note 5 2 2 9" xfId="54191" xr:uid="{00000000-0005-0000-0000-000054CE0000}"/>
    <cellStyle name="Note 5 2 2_OATT calc" xfId="54192" xr:uid="{00000000-0005-0000-0000-000055CE0000}"/>
    <cellStyle name="Note 5 2 3" xfId="4471" xr:uid="{00000000-0005-0000-0000-000056CE0000}"/>
    <cellStyle name="Note 5 2 3 10" xfId="54193" xr:uid="{00000000-0005-0000-0000-000057CE0000}"/>
    <cellStyle name="Note 5 2 3 11" xfId="54194" xr:uid="{00000000-0005-0000-0000-000058CE0000}"/>
    <cellStyle name="Note 5 2 3 2" xfId="54195" xr:uid="{00000000-0005-0000-0000-000059CE0000}"/>
    <cellStyle name="Note 5 2 3 2 2" xfId="54196" xr:uid="{00000000-0005-0000-0000-00005ACE0000}"/>
    <cellStyle name="Note 5 2 3 2 2 2" xfId="54197" xr:uid="{00000000-0005-0000-0000-00005BCE0000}"/>
    <cellStyle name="Note 5 2 3 2 2 3" xfId="54198" xr:uid="{00000000-0005-0000-0000-00005CCE0000}"/>
    <cellStyle name="Note 5 2 3 2 2_OATT calc" xfId="54199" xr:uid="{00000000-0005-0000-0000-00005DCE0000}"/>
    <cellStyle name="Note 5 2 3 2 3" xfId="54200" xr:uid="{00000000-0005-0000-0000-00005ECE0000}"/>
    <cellStyle name="Note 5 2 3 2 4" xfId="54201" xr:uid="{00000000-0005-0000-0000-00005FCE0000}"/>
    <cellStyle name="Note 5 2 3 2 5" xfId="54202" xr:uid="{00000000-0005-0000-0000-000060CE0000}"/>
    <cellStyle name="Note 5 2 3 2_OATT calc" xfId="54203" xr:uid="{00000000-0005-0000-0000-000061CE0000}"/>
    <cellStyle name="Note 5 2 3 3" xfId="54204" xr:uid="{00000000-0005-0000-0000-000062CE0000}"/>
    <cellStyle name="Note 5 2 3 3 2" xfId="54205" xr:uid="{00000000-0005-0000-0000-000063CE0000}"/>
    <cellStyle name="Note 5 2 3 3 2 2" xfId="54206" xr:uid="{00000000-0005-0000-0000-000064CE0000}"/>
    <cellStyle name="Note 5 2 3 3 2 3" xfId="54207" xr:uid="{00000000-0005-0000-0000-000065CE0000}"/>
    <cellStyle name="Note 5 2 3 3 2_OATT calc" xfId="54208" xr:uid="{00000000-0005-0000-0000-000066CE0000}"/>
    <cellStyle name="Note 5 2 3 3 3" xfId="54209" xr:uid="{00000000-0005-0000-0000-000067CE0000}"/>
    <cellStyle name="Note 5 2 3 3 4" xfId="54210" xr:uid="{00000000-0005-0000-0000-000068CE0000}"/>
    <cellStyle name="Note 5 2 3 3_OATT calc" xfId="54211" xr:uid="{00000000-0005-0000-0000-000069CE0000}"/>
    <cellStyle name="Note 5 2 3 4" xfId="54212" xr:uid="{00000000-0005-0000-0000-00006ACE0000}"/>
    <cellStyle name="Note 5 2 3 4 2" xfId="54213" xr:uid="{00000000-0005-0000-0000-00006BCE0000}"/>
    <cellStyle name="Note 5 2 3 4 3" xfId="54214" xr:uid="{00000000-0005-0000-0000-00006CCE0000}"/>
    <cellStyle name="Note 5 2 3 4_OATT calc" xfId="54215" xr:uid="{00000000-0005-0000-0000-00006DCE0000}"/>
    <cellStyle name="Note 5 2 3 5" xfId="54216" xr:uid="{00000000-0005-0000-0000-00006ECE0000}"/>
    <cellStyle name="Note 5 2 3 6" xfId="54217" xr:uid="{00000000-0005-0000-0000-00006FCE0000}"/>
    <cellStyle name="Note 5 2 3 7" xfId="54218" xr:uid="{00000000-0005-0000-0000-000070CE0000}"/>
    <cellStyle name="Note 5 2 3 8" xfId="54219" xr:uid="{00000000-0005-0000-0000-000071CE0000}"/>
    <cellStyle name="Note 5 2 3 9" xfId="54220" xr:uid="{00000000-0005-0000-0000-000072CE0000}"/>
    <cellStyle name="Note 5 2 3_OATT calc" xfId="54221" xr:uid="{00000000-0005-0000-0000-000073CE0000}"/>
    <cellStyle name="Note 5 2 4" xfId="5371" xr:uid="{00000000-0005-0000-0000-000074CE0000}"/>
    <cellStyle name="Note 5 2 4 2" xfId="54222" xr:uid="{00000000-0005-0000-0000-000075CE0000}"/>
    <cellStyle name="Note 5 2 4 2 2" xfId="54223" xr:uid="{00000000-0005-0000-0000-000076CE0000}"/>
    <cellStyle name="Note 5 2 4 2 3" xfId="54224" xr:uid="{00000000-0005-0000-0000-000077CE0000}"/>
    <cellStyle name="Note 5 2 4 2_OATT calc" xfId="54225" xr:uid="{00000000-0005-0000-0000-000078CE0000}"/>
    <cellStyle name="Note 5 2 4 3" xfId="54226" xr:uid="{00000000-0005-0000-0000-000079CE0000}"/>
    <cellStyle name="Note 5 2 4 4" xfId="54227" xr:uid="{00000000-0005-0000-0000-00007ACE0000}"/>
    <cellStyle name="Note 5 2 4 5" xfId="54228" xr:uid="{00000000-0005-0000-0000-00007BCE0000}"/>
    <cellStyle name="Note 5 2 4_OATT calc" xfId="54229" xr:uid="{00000000-0005-0000-0000-00007CCE0000}"/>
    <cellStyle name="Note 5 2 5" xfId="54230" xr:uid="{00000000-0005-0000-0000-00007DCE0000}"/>
    <cellStyle name="Note 5 2 5 2" xfId="54231" xr:uid="{00000000-0005-0000-0000-00007ECE0000}"/>
    <cellStyle name="Note 5 2 5 2 2" xfId="54232" xr:uid="{00000000-0005-0000-0000-00007FCE0000}"/>
    <cellStyle name="Note 5 2 5 2 3" xfId="54233" xr:uid="{00000000-0005-0000-0000-000080CE0000}"/>
    <cellStyle name="Note 5 2 5 2_OATT calc" xfId="54234" xr:uid="{00000000-0005-0000-0000-000081CE0000}"/>
    <cellStyle name="Note 5 2 5 3" xfId="54235" xr:uid="{00000000-0005-0000-0000-000082CE0000}"/>
    <cellStyle name="Note 5 2 5 4" xfId="54236" xr:uid="{00000000-0005-0000-0000-000083CE0000}"/>
    <cellStyle name="Note 5 2 5_OATT calc" xfId="54237" xr:uid="{00000000-0005-0000-0000-000084CE0000}"/>
    <cellStyle name="Note 5 2 6" xfId="54238" xr:uid="{00000000-0005-0000-0000-000085CE0000}"/>
    <cellStyle name="Note 5 2 6 2" xfId="54239" xr:uid="{00000000-0005-0000-0000-000086CE0000}"/>
    <cellStyle name="Note 5 2 6 2 2" xfId="54240" xr:uid="{00000000-0005-0000-0000-000087CE0000}"/>
    <cellStyle name="Note 5 2 6 2 3" xfId="54241" xr:uid="{00000000-0005-0000-0000-000088CE0000}"/>
    <cellStyle name="Note 5 2 6 2_OATT calc" xfId="54242" xr:uid="{00000000-0005-0000-0000-000089CE0000}"/>
    <cellStyle name="Note 5 2 6 3" xfId="54243" xr:uid="{00000000-0005-0000-0000-00008ACE0000}"/>
    <cellStyle name="Note 5 2 6 4" xfId="54244" xr:uid="{00000000-0005-0000-0000-00008BCE0000}"/>
    <cellStyle name="Note 5 2 6_OATT calc" xfId="54245" xr:uid="{00000000-0005-0000-0000-00008CCE0000}"/>
    <cellStyle name="Note 5 2 7" xfId="54246" xr:uid="{00000000-0005-0000-0000-00008DCE0000}"/>
    <cellStyle name="Note 5 2 7 2" xfId="54247" xr:uid="{00000000-0005-0000-0000-00008ECE0000}"/>
    <cellStyle name="Note 5 2 7 3" xfId="54248" xr:uid="{00000000-0005-0000-0000-00008FCE0000}"/>
    <cellStyle name="Note 5 2 7_OATT calc" xfId="54249" xr:uid="{00000000-0005-0000-0000-000090CE0000}"/>
    <cellStyle name="Note 5 2 8" xfId="54250" xr:uid="{00000000-0005-0000-0000-000091CE0000}"/>
    <cellStyle name="Note 5 2 9" xfId="54251" xr:uid="{00000000-0005-0000-0000-000092CE0000}"/>
    <cellStyle name="Note 5 2_OATT calc" xfId="54252" xr:uid="{00000000-0005-0000-0000-000093CE0000}"/>
    <cellStyle name="Note 5 3" xfId="3273" xr:uid="{00000000-0005-0000-0000-000094CE0000}"/>
    <cellStyle name="Note 5 3 10" xfId="54253" xr:uid="{00000000-0005-0000-0000-000095CE0000}"/>
    <cellStyle name="Note 5 3 11" xfId="54254" xr:uid="{00000000-0005-0000-0000-000096CE0000}"/>
    <cellStyle name="Note 5 3 12" xfId="54255" xr:uid="{00000000-0005-0000-0000-000097CE0000}"/>
    <cellStyle name="Note 5 3 2" xfId="3855" xr:uid="{00000000-0005-0000-0000-000098CE0000}"/>
    <cellStyle name="Note 5 3 2 10" xfId="54256" xr:uid="{00000000-0005-0000-0000-000099CE0000}"/>
    <cellStyle name="Note 5 3 2 11" xfId="54257" xr:uid="{00000000-0005-0000-0000-00009ACE0000}"/>
    <cellStyle name="Note 5 3 2 2" xfId="4955" xr:uid="{00000000-0005-0000-0000-00009BCE0000}"/>
    <cellStyle name="Note 5 3 2 2 10" xfId="54258" xr:uid="{00000000-0005-0000-0000-00009CCE0000}"/>
    <cellStyle name="Note 5 3 2 2 11" xfId="54259" xr:uid="{00000000-0005-0000-0000-00009DCE0000}"/>
    <cellStyle name="Note 5 3 2 2 2" xfId="54260" xr:uid="{00000000-0005-0000-0000-00009ECE0000}"/>
    <cellStyle name="Note 5 3 2 2 2 2" xfId="54261" xr:uid="{00000000-0005-0000-0000-00009FCE0000}"/>
    <cellStyle name="Note 5 3 2 2 2 2 2" xfId="54262" xr:uid="{00000000-0005-0000-0000-0000A0CE0000}"/>
    <cellStyle name="Note 5 3 2 2 2 2 3" xfId="54263" xr:uid="{00000000-0005-0000-0000-0000A1CE0000}"/>
    <cellStyle name="Note 5 3 2 2 2 2_OATT calc" xfId="54264" xr:uid="{00000000-0005-0000-0000-0000A2CE0000}"/>
    <cellStyle name="Note 5 3 2 2 2 3" xfId="54265" xr:uid="{00000000-0005-0000-0000-0000A3CE0000}"/>
    <cellStyle name="Note 5 3 2 2 2 4" xfId="54266" xr:uid="{00000000-0005-0000-0000-0000A4CE0000}"/>
    <cellStyle name="Note 5 3 2 2 2 5" xfId="54267" xr:uid="{00000000-0005-0000-0000-0000A5CE0000}"/>
    <cellStyle name="Note 5 3 2 2 2_OATT calc" xfId="54268" xr:uid="{00000000-0005-0000-0000-0000A6CE0000}"/>
    <cellStyle name="Note 5 3 2 2 3" xfId="54269" xr:uid="{00000000-0005-0000-0000-0000A7CE0000}"/>
    <cellStyle name="Note 5 3 2 2 3 2" xfId="54270" xr:uid="{00000000-0005-0000-0000-0000A8CE0000}"/>
    <cellStyle name="Note 5 3 2 2 3 2 2" xfId="54271" xr:uid="{00000000-0005-0000-0000-0000A9CE0000}"/>
    <cellStyle name="Note 5 3 2 2 3 2 3" xfId="54272" xr:uid="{00000000-0005-0000-0000-0000AACE0000}"/>
    <cellStyle name="Note 5 3 2 2 3 2_OATT calc" xfId="54273" xr:uid="{00000000-0005-0000-0000-0000ABCE0000}"/>
    <cellStyle name="Note 5 3 2 2 3 3" xfId="54274" xr:uid="{00000000-0005-0000-0000-0000ACCE0000}"/>
    <cellStyle name="Note 5 3 2 2 3 4" xfId="54275" xr:uid="{00000000-0005-0000-0000-0000ADCE0000}"/>
    <cellStyle name="Note 5 3 2 2 3_OATT calc" xfId="54276" xr:uid="{00000000-0005-0000-0000-0000AECE0000}"/>
    <cellStyle name="Note 5 3 2 2 4" xfId="54277" xr:uid="{00000000-0005-0000-0000-0000AFCE0000}"/>
    <cellStyle name="Note 5 3 2 2 4 2" xfId="54278" xr:uid="{00000000-0005-0000-0000-0000B0CE0000}"/>
    <cellStyle name="Note 5 3 2 2 4 3" xfId="54279" xr:uid="{00000000-0005-0000-0000-0000B1CE0000}"/>
    <cellStyle name="Note 5 3 2 2 4_OATT calc" xfId="54280" xr:uid="{00000000-0005-0000-0000-0000B2CE0000}"/>
    <cellStyle name="Note 5 3 2 2 5" xfId="54281" xr:uid="{00000000-0005-0000-0000-0000B3CE0000}"/>
    <cellStyle name="Note 5 3 2 2 6" xfId="54282" xr:uid="{00000000-0005-0000-0000-0000B4CE0000}"/>
    <cellStyle name="Note 5 3 2 2 7" xfId="54283" xr:uid="{00000000-0005-0000-0000-0000B5CE0000}"/>
    <cellStyle name="Note 5 3 2 2 8" xfId="54284" xr:uid="{00000000-0005-0000-0000-0000B6CE0000}"/>
    <cellStyle name="Note 5 3 2 2 9" xfId="54285" xr:uid="{00000000-0005-0000-0000-0000B7CE0000}"/>
    <cellStyle name="Note 5 3 2 2_OATT calc" xfId="54286" xr:uid="{00000000-0005-0000-0000-0000B8CE0000}"/>
    <cellStyle name="Note 5 3 2 3" xfId="5911" xr:uid="{00000000-0005-0000-0000-0000B9CE0000}"/>
    <cellStyle name="Note 5 3 2 3 2" xfId="54287" xr:uid="{00000000-0005-0000-0000-0000BACE0000}"/>
    <cellStyle name="Note 5 3 2 3 2 2" xfId="54288" xr:uid="{00000000-0005-0000-0000-0000BBCE0000}"/>
    <cellStyle name="Note 5 3 2 3 2 3" xfId="54289" xr:uid="{00000000-0005-0000-0000-0000BCCE0000}"/>
    <cellStyle name="Note 5 3 2 3 2_OATT calc" xfId="54290" xr:uid="{00000000-0005-0000-0000-0000BDCE0000}"/>
    <cellStyle name="Note 5 3 2 3 3" xfId="54291" xr:uid="{00000000-0005-0000-0000-0000BECE0000}"/>
    <cellStyle name="Note 5 3 2 3 4" xfId="54292" xr:uid="{00000000-0005-0000-0000-0000BFCE0000}"/>
    <cellStyle name="Note 5 3 2 3 5" xfId="54293" xr:uid="{00000000-0005-0000-0000-0000C0CE0000}"/>
    <cellStyle name="Note 5 3 2 3_OATT calc" xfId="54294" xr:uid="{00000000-0005-0000-0000-0000C1CE0000}"/>
    <cellStyle name="Note 5 3 2 4" xfId="54295" xr:uid="{00000000-0005-0000-0000-0000C2CE0000}"/>
    <cellStyle name="Note 5 3 2 4 2" xfId="54296" xr:uid="{00000000-0005-0000-0000-0000C3CE0000}"/>
    <cellStyle name="Note 5 3 2 4 2 2" xfId="54297" xr:uid="{00000000-0005-0000-0000-0000C4CE0000}"/>
    <cellStyle name="Note 5 3 2 4 2 3" xfId="54298" xr:uid="{00000000-0005-0000-0000-0000C5CE0000}"/>
    <cellStyle name="Note 5 3 2 4 2_OATT calc" xfId="54299" xr:uid="{00000000-0005-0000-0000-0000C6CE0000}"/>
    <cellStyle name="Note 5 3 2 4 3" xfId="54300" xr:uid="{00000000-0005-0000-0000-0000C7CE0000}"/>
    <cellStyle name="Note 5 3 2 4 4" xfId="54301" xr:uid="{00000000-0005-0000-0000-0000C8CE0000}"/>
    <cellStyle name="Note 5 3 2 4_OATT calc" xfId="54302" xr:uid="{00000000-0005-0000-0000-0000C9CE0000}"/>
    <cellStyle name="Note 5 3 2 5" xfId="54303" xr:uid="{00000000-0005-0000-0000-0000CACE0000}"/>
    <cellStyle name="Note 5 3 2 5 2" xfId="54304" xr:uid="{00000000-0005-0000-0000-0000CBCE0000}"/>
    <cellStyle name="Note 5 3 2 5 3" xfId="54305" xr:uid="{00000000-0005-0000-0000-0000CCCE0000}"/>
    <cellStyle name="Note 5 3 2 5_OATT calc" xfId="54306" xr:uid="{00000000-0005-0000-0000-0000CDCE0000}"/>
    <cellStyle name="Note 5 3 2 6" xfId="54307" xr:uid="{00000000-0005-0000-0000-0000CECE0000}"/>
    <cellStyle name="Note 5 3 2 7" xfId="54308" xr:uid="{00000000-0005-0000-0000-0000CFCE0000}"/>
    <cellStyle name="Note 5 3 2 8" xfId="54309" xr:uid="{00000000-0005-0000-0000-0000D0CE0000}"/>
    <cellStyle name="Note 5 3 2 9" xfId="54310" xr:uid="{00000000-0005-0000-0000-0000D1CE0000}"/>
    <cellStyle name="Note 5 3 2_OATT calc" xfId="54311" xr:uid="{00000000-0005-0000-0000-0000D2CE0000}"/>
    <cellStyle name="Note 5 3 3" xfId="4537" xr:uid="{00000000-0005-0000-0000-0000D3CE0000}"/>
    <cellStyle name="Note 5 3 3 10" xfId="54312" xr:uid="{00000000-0005-0000-0000-0000D4CE0000}"/>
    <cellStyle name="Note 5 3 3 11" xfId="54313" xr:uid="{00000000-0005-0000-0000-0000D5CE0000}"/>
    <cellStyle name="Note 5 3 3 2" xfId="54314" xr:uid="{00000000-0005-0000-0000-0000D6CE0000}"/>
    <cellStyle name="Note 5 3 3 2 2" xfId="54315" xr:uid="{00000000-0005-0000-0000-0000D7CE0000}"/>
    <cellStyle name="Note 5 3 3 2 2 2" xfId="54316" xr:uid="{00000000-0005-0000-0000-0000D8CE0000}"/>
    <cellStyle name="Note 5 3 3 2 2 3" xfId="54317" xr:uid="{00000000-0005-0000-0000-0000D9CE0000}"/>
    <cellStyle name="Note 5 3 3 2 2_OATT calc" xfId="54318" xr:uid="{00000000-0005-0000-0000-0000DACE0000}"/>
    <cellStyle name="Note 5 3 3 2 3" xfId="54319" xr:uid="{00000000-0005-0000-0000-0000DBCE0000}"/>
    <cellStyle name="Note 5 3 3 2 4" xfId="54320" xr:uid="{00000000-0005-0000-0000-0000DCCE0000}"/>
    <cellStyle name="Note 5 3 3 2 5" xfId="54321" xr:uid="{00000000-0005-0000-0000-0000DDCE0000}"/>
    <cellStyle name="Note 5 3 3 2_OATT calc" xfId="54322" xr:uid="{00000000-0005-0000-0000-0000DECE0000}"/>
    <cellStyle name="Note 5 3 3 3" xfId="54323" xr:uid="{00000000-0005-0000-0000-0000DFCE0000}"/>
    <cellStyle name="Note 5 3 3 3 2" xfId="54324" xr:uid="{00000000-0005-0000-0000-0000E0CE0000}"/>
    <cellStyle name="Note 5 3 3 3 2 2" xfId="54325" xr:uid="{00000000-0005-0000-0000-0000E1CE0000}"/>
    <cellStyle name="Note 5 3 3 3 2 3" xfId="54326" xr:uid="{00000000-0005-0000-0000-0000E2CE0000}"/>
    <cellStyle name="Note 5 3 3 3 2_OATT calc" xfId="54327" xr:uid="{00000000-0005-0000-0000-0000E3CE0000}"/>
    <cellStyle name="Note 5 3 3 3 3" xfId="54328" xr:uid="{00000000-0005-0000-0000-0000E4CE0000}"/>
    <cellStyle name="Note 5 3 3 3 4" xfId="54329" xr:uid="{00000000-0005-0000-0000-0000E5CE0000}"/>
    <cellStyle name="Note 5 3 3 3_OATT calc" xfId="54330" xr:uid="{00000000-0005-0000-0000-0000E6CE0000}"/>
    <cellStyle name="Note 5 3 3 4" xfId="54331" xr:uid="{00000000-0005-0000-0000-0000E7CE0000}"/>
    <cellStyle name="Note 5 3 3 4 2" xfId="54332" xr:uid="{00000000-0005-0000-0000-0000E8CE0000}"/>
    <cellStyle name="Note 5 3 3 4 3" xfId="54333" xr:uid="{00000000-0005-0000-0000-0000E9CE0000}"/>
    <cellStyle name="Note 5 3 3 4_OATT calc" xfId="54334" xr:uid="{00000000-0005-0000-0000-0000EACE0000}"/>
    <cellStyle name="Note 5 3 3 5" xfId="54335" xr:uid="{00000000-0005-0000-0000-0000EBCE0000}"/>
    <cellStyle name="Note 5 3 3 6" xfId="54336" xr:uid="{00000000-0005-0000-0000-0000ECCE0000}"/>
    <cellStyle name="Note 5 3 3 7" xfId="54337" xr:uid="{00000000-0005-0000-0000-0000EDCE0000}"/>
    <cellStyle name="Note 5 3 3 8" xfId="54338" xr:uid="{00000000-0005-0000-0000-0000EECE0000}"/>
    <cellStyle name="Note 5 3 3 9" xfId="54339" xr:uid="{00000000-0005-0000-0000-0000EFCE0000}"/>
    <cellStyle name="Note 5 3 3_OATT calc" xfId="54340" xr:uid="{00000000-0005-0000-0000-0000F0CE0000}"/>
    <cellStyle name="Note 5 3 4" xfId="5437" xr:uid="{00000000-0005-0000-0000-0000F1CE0000}"/>
    <cellStyle name="Note 5 3 4 2" xfId="54341" xr:uid="{00000000-0005-0000-0000-0000F2CE0000}"/>
    <cellStyle name="Note 5 3 4 2 2" xfId="54342" xr:uid="{00000000-0005-0000-0000-0000F3CE0000}"/>
    <cellStyle name="Note 5 3 4 2 3" xfId="54343" xr:uid="{00000000-0005-0000-0000-0000F4CE0000}"/>
    <cellStyle name="Note 5 3 4 2_OATT calc" xfId="54344" xr:uid="{00000000-0005-0000-0000-0000F5CE0000}"/>
    <cellStyle name="Note 5 3 4 3" xfId="54345" xr:uid="{00000000-0005-0000-0000-0000F6CE0000}"/>
    <cellStyle name="Note 5 3 4 4" xfId="54346" xr:uid="{00000000-0005-0000-0000-0000F7CE0000}"/>
    <cellStyle name="Note 5 3 4 5" xfId="54347" xr:uid="{00000000-0005-0000-0000-0000F8CE0000}"/>
    <cellStyle name="Note 5 3 4_OATT calc" xfId="54348" xr:uid="{00000000-0005-0000-0000-0000F9CE0000}"/>
    <cellStyle name="Note 5 3 5" xfId="54349" xr:uid="{00000000-0005-0000-0000-0000FACE0000}"/>
    <cellStyle name="Note 5 3 5 2" xfId="54350" xr:uid="{00000000-0005-0000-0000-0000FBCE0000}"/>
    <cellStyle name="Note 5 3 5 2 2" xfId="54351" xr:uid="{00000000-0005-0000-0000-0000FCCE0000}"/>
    <cellStyle name="Note 5 3 5 2 3" xfId="54352" xr:uid="{00000000-0005-0000-0000-0000FDCE0000}"/>
    <cellStyle name="Note 5 3 5 2_OATT calc" xfId="54353" xr:uid="{00000000-0005-0000-0000-0000FECE0000}"/>
    <cellStyle name="Note 5 3 5 3" xfId="54354" xr:uid="{00000000-0005-0000-0000-0000FFCE0000}"/>
    <cellStyle name="Note 5 3 5 4" xfId="54355" xr:uid="{00000000-0005-0000-0000-000000CF0000}"/>
    <cellStyle name="Note 5 3 5_OATT calc" xfId="54356" xr:uid="{00000000-0005-0000-0000-000001CF0000}"/>
    <cellStyle name="Note 5 3 6" xfId="54357" xr:uid="{00000000-0005-0000-0000-000002CF0000}"/>
    <cellStyle name="Note 5 3 6 2" xfId="54358" xr:uid="{00000000-0005-0000-0000-000003CF0000}"/>
    <cellStyle name="Note 5 3 6 3" xfId="54359" xr:uid="{00000000-0005-0000-0000-000004CF0000}"/>
    <cellStyle name="Note 5 3 6_OATT calc" xfId="54360" xr:uid="{00000000-0005-0000-0000-000005CF0000}"/>
    <cellStyle name="Note 5 3 7" xfId="54361" xr:uid="{00000000-0005-0000-0000-000006CF0000}"/>
    <cellStyle name="Note 5 3 8" xfId="54362" xr:uid="{00000000-0005-0000-0000-000007CF0000}"/>
    <cellStyle name="Note 5 3 9" xfId="54363" xr:uid="{00000000-0005-0000-0000-000008CF0000}"/>
    <cellStyle name="Note 5 3_OATT calc" xfId="54364" xr:uid="{00000000-0005-0000-0000-000009CF0000}"/>
    <cellStyle name="Note 5 4" xfId="3485" xr:uid="{00000000-0005-0000-0000-00000ACF0000}"/>
    <cellStyle name="Note 5 4 2" xfId="5089" xr:uid="{00000000-0005-0000-0000-00000BCF0000}"/>
    <cellStyle name="Note 5 4 2 2" xfId="54365" xr:uid="{00000000-0005-0000-0000-00000CCF0000}"/>
    <cellStyle name="Note 5 4 3" xfId="5603" xr:uid="{00000000-0005-0000-0000-00000DCF0000}"/>
    <cellStyle name="Note 5 4 3 2" xfId="54366" xr:uid="{00000000-0005-0000-0000-00000ECF0000}"/>
    <cellStyle name="Note 5 4 4" xfId="54367" xr:uid="{00000000-0005-0000-0000-00000FCF0000}"/>
    <cellStyle name="Note 5 5" xfId="3589" xr:uid="{00000000-0005-0000-0000-000010CF0000}"/>
    <cellStyle name="Note 5 5 10" xfId="54368" xr:uid="{00000000-0005-0000-0000-000011CF0000}"/>
    <cellStyle name="Note 5 5 11" xfId="54369" xr:uid="{00000000-0005-0000-0000-000012CF0000}"/>
    <cellStyle name="Note 5 5 2" xfId="4690" xr:uid="{00000000-0005-0000-0000-000013CF0000}"/>
    <cellStyle name="Note 5 5 2 10" xfId="54370" xr:uid="{00000000-0005-0000-0000-000014CF0000}"/>
    <cellStyle name="Note 5 5 2 11" xfId="54371" xr:uid="{00000000-0005-0000-0000-000015CF0000}"/>
    <cellStyle name="Note 5 5 2 2" xfId="54372" xr:uid="{00000000-0005-0000-0000-000016CF0000}"/>
    <cellStyle name="Note 5 5 2 2 2" xfId="54373" xr:uid="{00000000-0005-0000-0000-000017CF0000}"/>
    <cellStyle name="Note 5 5 2 2 2 2" xfId="54374" xr:uid="{00000000-0005-0000-0000-000018CF0000}"/>
    <cellStyle name="Note 5 5 2 2 2 3" xfId="54375" xr:uid="{00000000-0005-0000-0000-000019CF0000}"/>
    <cellStyle name="Note 5 5 2 2 2_OATT calc" xfId="54376" xr:uid="{00000000-0005-0000-0000-00001ACF0000}"/>
    <cellStyle name="Note 5 5 2 2 3" xfId="54377" xr:uid="{00000000-0005-0000-0000-00001BCF0000}"/>
    <cellStyle name="Note 5 5 2 2 4" xfId="54378" xr:uid="{00000000-0005-0000-0000-00001CCF0000}"/>
    <cellStyle name="Note 5 5 2 2 5" xfId="54379" xr:uid="{00000000-0005-0000-0000-00001DCF0000}"/>
    <cellStyle name="Note 5 5 2 2_OATT calc" xfId="54380" xr:uid="{00000000-0005-0000-0000-00001ECF0000}"/>
    <cellStyle name="Note 5 5 2 3" xfId="54381" xr:uid="{00000000-0005-0000-0000-00001FCF0000}"/>
    <cellStyle name="Note 5 5 2 3 2" xfId="54382" xr:uid="{00000000-0005-0000-0000-000020CF0000}"/>
    <cellStyle name="Note 5 5 2 3 2 2" xfId="54383" xr:uid="{00000000-0005-0000-0000-000021CF0000}"/>
    <cellStyle name="Note 5 5 2 3 2 3" xfId="54384" xr:uid="{00000000-0005-0000-0000-000022CF0000}"/>
    <cellStyle name="Note 5 5 2 3 2_OATT calc" xfId="54385" xr:uid="{00000000-0005-0000-0000-000023CF0000}"/>
    <cellStyle name="Note 5 5 2 3 3" xfId="54386" xr:uid="{00000000-0005-0000-0000-000024CF0000}"/>
    <cellStyle name="Note 5 5 2 3 4" xfId="54387" xr:uid="{00000000-0005-0000-0000-000025CF0000}"/>
    <cellStyle name="Note 5 5 2 3_OATT calc" xfId="54388" xr:uid="{00000000-0005-0000-0000-000026CF0000}"/>
    <cellStyle name="Note 5 5 2 4" xfId="54389" xr:uid="{00000000-0005-0000-0000-000027CF0000}"/>
    <cellStyle name="Note 5 5 2 4 2" xfId="54390" xr:uid="{00000000-0005-0000-0000-000028CF0000}"/>
    <cellStyle name="Note 5 5 2 4 3" xfId="54391" xr:uid="{00000000-0005-0000-0000-000029CF0000}"/>
    <cellStyle name="Note 5 5 2 4_OATT calc" xfId="54392" xr:uid="{00000000-0005-0000-0000-00002ACF0000}"/>
    <cellStyle name="Note 5 5 2 5" xfId="54393" xr:uid="{00000000-0005-0000-0000-00002BCF0000}"/>
    <cellStyle name="Note 5 5 2 6" xfId="54394" xr:uid="{00000000-0005-0000-0000-00002CCF0000}"/>
    <cellStyle name="Note 5 5 2 7" xfId="54395" xr:uid="{00000000-0005-0000-0000-00002DCF0000}"/>
    <cellStyle name="Note 5 5 2 8" xfId="54396" xr:uid="{00000000-0005-0000-0000-00002ECF0000}"/>
    <cellStyle name="Note 5 5 2 9" xfId="54397" xr:uid="{00000000-0005-0000-0000-00002FCF0000}"/>
    <cellStyle name="Note 5 5 2_OATT calc" xfId="54398" xr:uid="{00000000-0005-0000-0000-000030CF0000}"/>
    <cellStyle name="Note 5 5 3" xfId="54399" xr:uid="{00000000-0005-0000-0000-000031CF0000}"/>
    <cellStyle name="Note 5 5 3 2" xfId="54400" xr:uid="{00000000-0005-0000-0000-000032CF0000}"/>
    <cellStyle name="Note 5 5 3 2 2" xfId="54401" xr:uid="{00000000-0005-0000-0000-000033CF0000}"/>
    <cellStyle name="Note 5 5 3 2 3" xfId="54402" xr:uid="{00000000-0005-0000-0000-000034CF0000}"/>
    <cellStyle name="Note 5 5 3 2_OATT calc" xfId="54403" xr:uid="{00000000-0005-0000-0000-000035CF0000}"/>
    <cellStyle name="Note 5 5 3 3" xfId="54404" xr:uid="{00000000-0005-0000-0000-000036CF0000}"/>
    <cellStyle name="Note 5 5 3 4" xfId="54405" xr:uid="{00000000-0005-0000-0000-000037CF0000}"/>
    <cellStyle name="Note 5 5 3 5" xfId="54406" xr:uid="{00000000-0005-0000-0000-000038CF0000}"/>
    <cellStyle name="Note 5 5 3_OATT calc" xfId="54407" xr:uid="{00000000-0005-0000-0000-000039CF0000}"/>
    <cellStyle name="Note 5 5 4" xfId="54408" xr:uid="{00000000-0005-0000-0000-00003ACF0000}"/>
    <cellStyle name="Note 5 5 4 2" xfId="54409" xr:uid="{00000000-0005-0000-0000-00003BCF0000}"/>
    <cellStyle name="Note 5 5 4 2 2" xfId="54410" xr:uid="{00000000-0005-0000-0000-00003CCF0000}"/>
    <cellStyle name="Note 5 5 4 2 3" xfId="54411" xr:uid="{00000000-0005-0000-0000-00003DCF0000}"/>
    <cellStyle name="Note 5 5 4 2_OATT calc" xfId="54412" xr:uid="{00000000-0005-0000-0000-00003ECF0000}"/>
    <cellStyle name="Note 5 5 4 3" xfId="54413" xr:uid="{00000000-0005-0000-0000-00003FCF0000}"/>
    <cellStyle name="Note 5 5 4 4" xfId="54414" xr:uid="{00000000-0005-0000-0000-000040CF0000}"/>
    <cellStyle name="Note 5 5 4_OATT calc" xfId="54415" xr:uid="{00000000-0005-0000-0000-000041CF0000}"/>
    <cellStyle name="Note 5 5 5" xfId="54416" xr:uid="{00000000-0005-0000-0000-000042CF0000}"/>
    <cellStyle name="Note 5 5 5 2" xfId="54417" xr:uid="{00000000-0005-0000-0000-000043CF0000}"/>
    <cellStyle name="Note 5 5 5 3" xfId="54418" xr:uid="{00000000-0005-0000-0000-000044CF0000}"/>
    <cellStyle name="Note 5 5 5_OATT calc" xfId="54419" xr:uid="{00000000-0005-0000-0000-000045CF0000}"/>
    <cellStyle name="Note 5 5 6" xfId="54420" xr:uid="{00000000-0005-0000-0000-000046CF0000}"/>
    <cellStyle name="Note 5 5 7" xfId="54421" xr:uid="{00000000-0005-0000-0000-000047CF0000}"/>
    <cellStyle name="Note 5 5 8" xfId="54422" xr:uid="{00000000-0005-0000-0000-000048CF0000}"/>
    <cellStyle name="Note 5 5 9" xfId="54423" xr:uid="{00000000-0005-0000-0000-000049CF0000}"/>
    <cellStyle name="Note 5 5_OATT calc" xfId="54424" xr:uid="{00000000-0005-0000-0000-00004ACF0000}"/>
    <cellStyle name="Note 5 6" xfId="4269" xr:uid="{00000000-0005-0000-0000-00004BCF0000}"/>
    <cellStyle name="Note 5 6 10" xfId="54425" xr:uid="{00000000-0005-0000-0000-00004CCF0000}"/>
    <cellStyle name="Note 5 6 11" xfId="54426" xr:uid="{00000000-0005-0000-0000-00004DCF0000}"/>
    <cellStyle name="Note 5 6 2" xfId="54427" xr:uid="{00000000-0005-0000-0000-00004ECF0000}"/>
    <cellStyle name="Note 5 6 2 2" xfId="54428" xr:uid="{00000000-0005-0000-0000-00004FCF0000}"/>
    <cellStyle name="Note 5 6 2 2 2" xfId="54429" xr:uid="{00000000-0005-0000-0000-000050CF0000}"/>
    <cellStyle name="Note 5 6 2 2 3" xfId="54430" xr:uid="{00000000-0005-0000-0000-000051CF0000}"/>
    <cellStyle name="Note 5 6 2 2_OATT calc" xfId="54431" xr:uid="{00000000-0005-0000-0000-000052CF0000}"/>
    <cellStyle name="Note 5 6 2 3" xfId="54432" xr:uid="{00000000-0005-0000-0000-000053CF0000}"/>
    <cellStyle name="Note 5 6 2 4" xfId="54433" xr:uid="{00000000-0005-0000-0000-000054CF0000}"/>
    <cellStyle name="Note 5 6 2 5" xfId="54434" xr:uid="{00000000-0005-0000-0000-000055CF0000}"/>
    <cellStyle name="Note 5 6 2_OATT calc" xfId="54435" xr:uid="{00000000-0005-0000-0000-000056CF0000}"/>
    <cellStyle name="Note 5 6 3" xfId="54436" xr:uid="{00000000-0005-0000-0000-000057CF0000}"/>
    <cellStyle name="Note 5 6 3 2" xfId="54437" xr:uid="{00000000-0005-0000-0000-000058CF0000}"/>
    <cellStyle name="Note 5 6 3 2 2" xfId="54438" xr:uid="{00000000-0005-0000-0000-000059CF0000}"/>
    <cellStyle name="Note 5 6 3 2 3" xfId="54439" xr:uid="{00000000-0005-0000-0000-00005ACF0000}"/>
    <cellStyle name="Note 5 6 3 2_OATT calc" xfId="54440" xr:uid="{00000000-0005-0000-0000-00005BCF0000}"/>
    <cellStyle name="Note 5 6 3 3" xfId="54441" xr:uid="{00000000-0005-0000-0000-00005CCF0000}"/>
    <cellStyle name="Note 5 6 3 4" xfId="54442" xr:uid="{00000000-0005-0000-0000-00005DCF0000}"/>
    <cellStyle name="Note 5 6 3_OATT calc" xfId="54443" xr:uid="{00000000-0005-0000-0000-00005ECF0000}"/>
    <cellStyle name="Note 5 6 4" xfId="54444" xr:uid="{00000000-0005-0000-0000-00005FCF0000}"/>
    <cellStyle name="Note 5 6 4 2" xfId="54445" xr:uid="{00000000-0005-0000-0000-000060CF0000}"/>
    <cellStyle name="Note 5 6 4 3" xfId="54446" xr:uid="{00000000-0005-0000-0000-000061CF0000}"/>
    <cellStyle name="Note 5 6 4_OATT calc" xfId="54447" xr:uid="{00000000-0005-0000-0000-000062CF0000}"/>
    <cellStyle name="Note 5 6 5" xfId="54448" xr:uid="{00000000-0005-0000-0000-000063CF0000}"/>
    <cellStyle name="Note 5 6 6" xfId="54449" xr:uid="{00000000-0005-0000-0000-000064CF0000}"/>
    <cellStyle name="Note 5 6 7" xfId="54450" xr:uid="{00000000-0005-0000-0000-000065CF0000}"/>
    <cellStyle name="Note 5 6 8" xfId="54451" xr:uid="{00000000-0005-0000-0000-000066CF0000}"/>
    <cellStyle name="Note 5 6 9" xfId="54452" xr:uid="{00000000-0005-0000-0000-000067CF0000}"/>
    <cellStyle name="Note 5 6_OATT calc" xfId="54453" xr:uid="{00000000-0005-0000-0000-000068CF0000}"/>
    <cellStyle name="Note 5 7" xfId="5169" xr:uid="{00000000-0005-0000-0000-000069CF0000}"/>
    <cellStyle name="Note 5 7 2" xfId="54454" xr:uid="{00000000-0005-0000-0000-00006ACF0000}"/>
    <cellStyle name="Note 5 7 2 2" xfId="54455" xr:uid="{00000000-0005-0000-0000-00006BCF0000}"/>
    <cellStyle name="Note 5 7 2 3" xfId="54456" xr:uid="{00000000-0005-0000-0000-00006CCF0000}"/>
    <cellStyle name="Note 5 7 2_OATT calc" xfId="54457" xr:uid="{00000000-0005-0000-0000-00006DCF0000}"/>
    <cellStyle name="Note 5 7 3" xfId="54458" xr:uid="{00000000-0005-0000-0000-00006ECF0000}"/>
    <cellStyle name="Note 5 7 4" xfId="54459" xr:uid="{00000000-0005-0000-0000-00006FCF0000}"/>
    <cellStyle name="Note 5 7 5" xfId="54460" xr:uid="{00000000-0005-0000-0000-000070CF0000}"/>
    <cellStyle name="Note 5 7_OATT calc" xfId="54461" xr:uid="{00000000-0005-0000-0000-000071CF0000}"/>
    <cellStyle name="Note 5 8" xfId="2997" xr:uid="{00000000-0005-0000-0000-000072CF0000}"/>
    <cellStyle name="Note 5 8 2" xfId="54462" xr:uid="{00000000-0005-0000-0000-000073CF0000}"/>
    <cellStyle name="Note 5 8 2 2" xfId="54463" xr:uid="{00000000-0005-0000-0000-000074CF0000}"/>
    <cellStyle name="Note 5 8 2 3" xfId="54464" xr:uid="{00000000-0005-0000-0000-000075CF0000}"/>
    <cellStyle name="Note 5 8 2_OATT calc" xfId="54465" xr:uid="{00000000-0005-0000-0000-000076CF0000}"/>
    <cellStyle name="Note 5 8 3" xfId="54466" xr:uid="{00000000-0005-0000-0000-000077CF0000}"/>
    <cellStyle name="Note 5 8 4" xfId="54467" xr:uid="{00000000-0005-0000-0000-000078CF0000}"/>
    <cellStyle name="Note 5 8_OATT calc" xfId="54468" xr:uid="{00000000-0005-0000-0000-000079CF0000}"/>
    <cellStyle name="Note 5 9" xfId="54469" xr:uid="{00000000-0005-0000-0000-00007ACF0000}"/>
    <cellStyle name="Note 5 9 2" xfId="54470" xr:uid="{00000000-0005-0000-0000-00007BCF0000}"/>
    <cellStyle name="Note 5 9 2 2" xfId="54471" xr:uid="{00000000-0005-0000-0000-00007CCF0000}"/>
    <cellStyle name="Note 5 9 2 3" xfId="54472" xr:uid="{00000000-0005-0000-0000-00007DCF0000}"/>
    <cellStyle name="Note 5 9 2_OATT calc" xfId="54473" xr:uid="{00000000-0005-0000-0000-00007ECF0000}"/>
    <cellStyle name="Note 5 9 3" xfId="54474" xr:uid="{00000000-0005-0000-0000-00007FCF0000}"/>
    <cellStyle name="Note 5 9 4" xfId="54475" xr:uid="{00000000-0005-0000-0000-000080CF0000}"/>
    <cellStyle name="Note 5 9_OATT calc" xfId="54476" xr:uid="{00000000-0005-0000-0000-000081CF0000}"/>
    <cellStyle name="Note 5_OATT calc" xfId="54477" xr:uid="{00000000-0005-0000-0000-000082CF0000}"/>
    <cellStyle name="Note 6" xfId="4176" xr:uid="{00000000-0005-0000-0000-000083CF0000}"/>
    <cellStyle name="Note 6 2" xfId="54478" xr:uid="{00000000-0005-0000-0000-000084CF0000}"/>
    <cellStyle name="Note 6_OATT calc" xfId="54479" xr:uid="{00000000-0005-0000-0000-000085CF0000}"/>
    <cellStyle name="Note 7" xfId="4092" xr:uid="{00000000-0005-0000-0000-000086CF0000}"/>
    <cellStyle name="Note 7 2" xfId="6027" xr:uid="{00000000-0005-0000-0000-000087CF0000}"/>
    <cellStyle name="Note 7 2 2" xfId="54480" xr:uid="{00000000-0005-0000-0000-000088CF0000}"/>
    <cellStyle name="Note 7 3" xfId="54481" xr:uid="{00000000-0005-0000-0000-000089CF0000}"/>
    <cellStyle name="Note 8" xfId="54482" xr:uid="{00000000-0005-0000-0000-00008ACF0000}"/>
    <cellStyle name="Note 9" xfId="54483" xr:uid="{00000000-0005-0000-0000-00008BCF0000}"/>
    <cellStyle name="ntec" xfId="2950" xr:uid="{00000000-0005-0000-0000-00008CCF0000}"/>
    <cellStyle name="Output" xfId="1695" builtinId="21" customBuiltin="1"/>
    <cellStyle name="Output 2" xfId="1696" xr:uid="{00000000-0005-0000-0000-00008ECF0000}"/>
    <cellStyle name="Output 2 2" xfId="4050" xr:uid="{00000000-0005-0000-0000-00008FCF0000}"/>
    <cellStyle name="Output 2 3" xfId="2998" xr:uid="{00000000-0005-0000-0000-000090CF0000}"/>
    <cellStyle name="Output 2 4" xfId="54484" xr:uid="{00000000-0005-0000-0000-000091CF0000}"/>
    <cellStyle name="Output 2_OATT calc" xfId="54485" xr:uid="{00000000-0005-0000-0000-000092CF0000}"/>
    <cellStyle name="Output 3" xfId="1697" xr:uid="{00000000-0005-0000-0000-000093CF0000}"/>
    <cellStyle name="Output 3 2" xfId="1698" xr:uid="{00000000-0005-0000-0000-000094CF0000}"/>
    <cellStyle name="Output 3 2 2" xfId="4223" xr:uid="{00000000-0005-0000-0000-000095CF0000}"/>
    <cellStyle name="Output 3 3" xfId="5592" xr:uid="{00000000-0005-0000-0000-000096CF0000}"/>
    <cellStyle name="Output 3_OATT calc" xfId="54486" xr:uid="{00000000-0005-0000-0000-000097CF0000}"/>
    <cellStyle name="Output 4" xfId="54487" xr:uid="{00000000-0005-0000-0000-000098CF0000}"/>
    <cellStyle name="Output 5" xfId="54488" xr:uid="{00000000-0005-0000-0000-000099CF0000}"/>
    <cellStyle name="Percent" xfId="55173" builtinId="5"/>
    <cellStyle name="Percent 10" xfId="1699" xr:uid="{00000000-0005-0000-0000-00009BCF0000}"/>
    <cellStyle name="Percent 10 2" xfId="1700" xr:uid="{00000000-0005-0000-0000-00009CCF0000}"/>
    <cellStyle name="Percent 10 2 2" xfId="1701" xr:uid="{00000000-0005-0000-0000-00009DCF0000}"/>
    <cellStyle name="Percent 10 3" xfId="1702" xr:uid="{00000000-0005-0000-0000-00009ECF0000}"/>
    <cellStyle name="Percent 10 3 2" xfId="1703" xr:uid="{00000000-0005-0000-0000-00009FCF0000}"/>
    <cellStyle name="Percent 10 3 2 2" xfId="1704" xr:uid="{00000000-0005-0000-0000-0000A0CF0000}"/>
    <cellStyle name="Percent 10 3 3" xfId="1705" xr:uid="{00000000-0005-0000-0000-0000A1CF0000}"/>
    <cellStyle name="Percent 10 3 3 2" xfId="1706" xr:uid="{00000000-0005-0000-0000-0000A2CF0000}"/>
    <cellStyle name="Percent 10 3 3 2 2" xfId="1707" xr:uid="{00000000-0005-0000-0000-0000A3CF0000}"/>
    <cellStyle name="Percent 10 3 3 3" xfId="1708" xr:uid="{00000000-0005-0000-0000-0000A4CF0000}"/>
    <cellStyle name="Percent 10 3 3 3 2" xfId="1709" xr:uid="{00000000-0005-0000-0000-0000A5CF0000}"/>
    <cellStyle name="Percent 10 3 3 3 2 2" xfId="1710" xr:uid="{00000000-0005-0000-0000-0000A6CF0000}"/>
    <cellStyle name="Percent 10 3 3 3 3" xfId="1711" xr:uid="{00000000-0005-0000-0000-0000A7CF0000}"/>
    <cellStyle name="Percent 10 3 3 4" xfId="1712" xr:uid="{00000000-0005-0000-0000-0000A8CF0000}"/>
    <cellStyle name="Percent 10 3 3 4 2" xfId="54489" xr:uid="{00000000-0005-0000-0000-0000A9CF0000}"/>
    <cellStyle name="Percent 10 3 3 5" xfId="54490" xr:uid="{00000000-0005-0000-0000-0000AACF0000}"/>
    <cellStyle name="Percent 10 3 4" xfId="1713" xr:uid="{00000000-0005-0000-0000-0000ABCF0000}"/>
    <cellStyle name="Percent 10 3 4 2" xfId="1714" xr:uid="{00000000-0005-0000-0000-0000ACCF0000}"/>
    <cellStyle name="Percent 10 3 5" xfId="1715" xr:uid="{00000000-0005-0000-0000-0000ADCF0000}"/>
    <cellStyle name="Percent 10 3 5 2" xfId="1716" xr:uid="{00000000-0005-0000-0000-0000AECF0000}"/>
    <cellStyle name="Percent 10 3 6" xfId="1717" xr:uid="{00000000-0005-0000-0000-0000AFCF0000}"/>
    <cellStyle name="Percent 10 3 6 2" xfId="1718" xr:uid="{00000000-0005-0000-0000-0000B0CF0000}"/>
    <cellStyle name="Percent 10 3 7" xfId="1719" xr:uid="{00000000-0005-0000-0000-0000B1CF0000}"/>
    <cellStyle name="Percent 10 4" xfId="1720" xr:uid="{00000000-0005-0000-0000-0000B2CF0000}"/>
    <cellStyle name="Percent 10 4 2" xfId="1721" xr:uid="{00000000-0005-0000-0000-0000B3CF0000}"/>
    <cellStyle name="Percent 10 5" xfId="1722" xr:uid="{00000000-0005-0000-0000-0000B4CF0000}"/>
    <cellStyle name="Percent 10_OATT calc" xfId="54491" xr:uid="{00000000-0005-0000-0000-0000B5CF0000}"/>
    <cellStyle name="Percent 11" xfId="1723" xr:uid="{00000000-0005-0000-0000-0000B6CF0000}"/>
    <cellStyle name="Percent 11 10" xfId="1724" xr:uid="{00000000-0005-0000-0000-0000B7CF0000}"/>
    <cellStyle name="Percent 11 10 2" xfId="1725" xr:uid="{00000000-0005-0000-0000-0000B8CF0000}"/>
    <cellStyle name="Percent 11 11" xfId="1726" xr:uid="{00000000-0005-0000-0000-0000B9CF0000}"/>
    <cellStyle name="Percent 11 11 2" xfId="1727" xr:uid="{00000000-0005-0000-0000-0000BACF0000}"/>
    <cellStyle name="Percent 11 11 2 2" xfId="54492" xr:uid="{00000000-0005-0000-0000-0000BBCF0000}"/>
    <cellStyle name="Percent 11 11 3" xfId="54493" xr:uid="{00000000-0005-0000-0000-0000BCCF0000}"/>
    <cellStyle name="Percent 11 12" xfId="1728" xr:uid="{00000000-0005-0000-0000-0000BDCF0000}"/>
    <cellStyle name="Percent 11 12 2" xfId="1729" xr:uid="{00000000-0005-0000-0000-0000BECF0000}"/>
    <cellStyle name="Percent 11 13" xfId="1730" xr:uid="{00000000-0005-0000-0000-0000BFCF0000}"/>
    <cellStyle name="Percent 11 13 2" xfId="1731" xr:uid="{00000000-0005-0000-0000-0000C0CF0000}"/>
    <cellStyle name="Percent 11 14" xfId="1732" xr:uid="{00000000-0005-0000-0000-0000C1CF0000}"/>
    <cellStyle name="Percent 11 14 2" xfId="1733" xr:uid="{00000000-0005-0000-0000-0000C2CF0000}"/>
    <cellStyle name="Percent 11 15" xfId="1734" xr:uid="{00000000-0005-0000-0000-0000C3CF0000}"/>
    <cellStyle name="Percent 11 15 2" xfId="1735" xr:uid="{00000000-0005-0000-0000-0000C4CF0000}"/>
    <cellStyle name="Percent 11 16" xfId="1736" xr:uid="{00000000-0005-0000-0000-0000C5CF0000}"/>
    <cellStyle name="Percent 11 16 2" xfId="1737" xr:uid="{00000000-0005-0000-0000-0000C6CF0000}"/>
    <cellStyle name="Percent 11 17" xfId="1738" xr:uid="{00000000-0005-0000-0000-0000C7CF0000}"/>
    <cellStyle name="Percent 11 17 2" xfId="1739" xr:uid="{00000000-0005-0000-0000-0000C8CF0000}"/>
    <cellStyle name="Percent 11 18" xfId="1740" xr:uid="{00000000-0005-0000-0000-0000C9CF0000}"/>
    <cellStyle name="Percent 11 2" xfId="1741" xr:uid="{00000000-0005-0000-0000-0000CACF0000}"/>
    <cellStyle name="Percent 11 2 2" xfId="1742" xr:uid="{00000000-0005-0000-0000-0000CBCF0000}"/>
    <cellStyle name="Percent 11 3" xfId="1743" xr:uid="{00000000-0005-0000-0000-0000CCCF0000}"/>
    <cellStyle name="Percent 11 3 2" xfId="1744" xr:uid="{00000000-0005-0000-0000-0000CDCF0000}"/>
    <cellStyle name="Percent 11 3 2 2" xfId="1745" xr:uid="{00000000-0005-0000-0000-0000CECF0000}"/>
    <cellStyle name="Percent 11 3 3" xfId="1746" xr:uid="{00000000-0005-0000-0000-0000CFCF0000}"/>
    <cellStyle name="Percent 11 3 3 2" xfId="1747" xr:uid="{00000000-0005-0000-0000-0000D0CF0000}"/>
    <cellStyle name="Percent 11 3 3 2 2" xfId="1748" xr:uid="{00000000-0005-0000-0000-0000D1CF0000}"/>
    <cellStyle name="Percent 11 3 3 3" xfId="1749" xr:uid="{00000000-0005-0000-0000-0000D2CF0000}"/>
    <cellStyle name="Percent 11 3 4" xfId="1750" xr:uid="{00000000-0005-0000-0000-0000D3CF0000}"/>
    <cellStyle name="Percent 11 3 4 2" xfId="54494" xr:uid="{00000000-0005-0000-0000-0000D4CF0000}"/>
    <cellStyle name="Percent 11 3 5" xfId="54495" xr:uid="{00000000-0005-0000-0000-0000D5CF0000}"/>
    <cellStyle name="Percent 11 4" xfId="1751" xr:uid="{00000000-0005-0000-0000-0000D6CF0000}"/>
    <cellStyle name="Percent 11 4 2" xfId="1752" xr:uid="{00000000-0005-0000-0000-0000D7CF0000}"/>
    <cellStyle name="Percent 11 5" xfId="1753" xr:uid="{00000000-0005-0000-0000-0000D8CF0000}"/>
    <cellStyle name="Percent 11 5 2" xfId="1754" xr:uid="{00000000-0005-0000-0000-0000D9CF0000}"/>
    <cellStyle name="Percent 11 6" xfId="1755" xr:uid="{00000000-0005-0000-0000-0000DACF0000}"/>
    <cellStyle name="Percent 11 6 2" xfId="1756" xr:uid="{00000000-0005-0000-0000-0000DBCF0000}"/>
    <cellStyle name="Percent 11 7" xfId="1757" xr:uid="{00000000-0005-0000-0000-0000DCCF0000}"/>
    <cellStyle name="Percent 11 7 2" xfId="1758" xr:uid="{00000000-0005-0000-0000-0000DDCF0000}"/>
    <cellStyle name="Percent 11 8" xfId="1759" xr:uid="{00000000-0005-0000-0000-0000DECF0000}"/>
    <cellStyle name="Percent 11 8 2" xfId="1760" xr:uid="{00000000-0005-0000-0000-0000DFCF0000}"/>
    <cellStyle name="Percent 11 9" xfId="1761" xr:uid="{00000000-0005-0000-0000-0000E0CF0000}"/>
    <cellStyle name="Percent 11 9 2" xfId="1762" xr:uid="{00000000-0005-0000-0000-0000E1CF0000}"/>
    <cellStyle name="Percent 11_OATT calc" xfId="54496" xr:uid="{00000000-0005-0000-0000-0000E2CF0000}"/>
    <cellStyle name="Percent 12" xfId="1763" xr:uid="{00000000-0005-0000-0000-0000E3CF0000}"/>
    <cellStyle name="Percent 12 10" xfId="1764" xr:uid="{00000000-0005-0000-0000-0000E4CF0000}"/>
    <cellStyle name="Percent 12 10 2" xfId="1765" xr:uid="{00000000-0005-0000-0000-0000E5CF0000}"/>
    <cellStyle name="Percent 12 10 2 2" xfId="54497" xr:uid="{00000000-0005-0000-0000-0000E6CF0000}"/>
    <cellStyle name="Percent 12 10 3" xfId="54498" xr:uid="{00000000-0005-0000-0000-0000E7CF0000}"/>
    <cellStyle name="Percent 12 11" xfId="1766" xr:uid="{00000000-0005-0000-0000-0000E8CF0000}"/>
    <cellStyle name="Percent 12 11 2" xfId="1767" xr:uid="{00000000-0005-0000-0000-0000E9CF0000}"/>
    <cellStyle name="Percent 12 12" xfId="1768" xr:uid="{00000000-0005-0000-0000-0000EACF0000}"/>
    <cellStyle name="Percent 12 12 2" xfId="1769" xr:uid="{00000000-0005-0000-0000-0000EBCF0000}"/>
    <cellStyle name="Percent 12 13" xfId="1770" xr:uid="{00000000-0005-0000-0000-0000ECCF0000}"/>
    <cellStyle name="Percent 12 13 2" xfId="1771" xr:uid="{00000000-0005-0000-0000-0000EDCF0000}"/>
    <cellStyle name="Percent 12 14" xfId="1772" xr:uid="{00000000-0005-0000-0000-0000EECF0000}"/>
    <cellStyle name="Percent 12 14 2" xfId="1773" xr:uid="{00000000-0005-0000-0000-0000EFCF0000}"/>
    <cellStyle name="Percent 12 15" xfId="1774" xr:uid="{00000000-0005-0000-0000-0000F0CF0000}"/>
    <cellStyle name="Percent 12 15 2" xfId="1775" xr:uid="{00000000-0005-0000-0000-0000F1CF0000}"/>
    <cellStyle name="Percent 12 16" xfId="1776" xr:uid="{00000000-0005-0000-0000-0000F2CF0000}"/>
    <cellStyle name="Percent 12 16 2" xfId="1777" xr:uid="{00000000-0005-0000-0000-0000F3CF0000}"/>
    <cellStyle name="Percent 12 17" xfId="1778" xr:uid="{00000000-0005-0000-0000-0000F4CF0000}"/>
    <cellStyle name="Percent 12 2" xfId="1779" xr:uid="{00000000-0005-0000-0000-0000F5CF0000}"/>
    <cellStyle name="Percent 12 2 2" xfId="1780" xr:uid="{00000000-0005-0000-0000-0000F6CF0000}"/>
    <cellStyle name="Percent 12 3" xfId="1781" xr:uid="{00000000-0005-0000-0000-0000F7CF0000}"/>
    <cellStyle name="Percent 12 3 2" xfId="1782" xr:uid="{00000000-0005-0000-0000-0000F8CF0000}"/>
    <cellStyle name="Percent 12 3 2 2" xfId="1783" xr:uid="{00000000-0005-0000-0000-0000F9CF0000}"/>
    <cellStyle name="Percent 12 3 3" xfId="1784" xr:uid="{00000000-0005-0000-0000-0000FACF0000}"/>
    <cellStyle name="Percent 12 3 3 2" xfId="1785" xr:uid="{00000000-0005-0000-0000-0000FBCF0000}"/>
    <cellStyle name="Percent 12 3 3 2 2" xfId="1786" xr:uid="{00000000-0005-0000-0000-0000FCCF0000}"/>
    <cellStyle name="Percent 12 3 3 3" xfId="1787" xr:uid="{00000000-0005-0000-0000-0000FDCF0000}"/>
    <cellStyle name="Percent 12 3 4" xfId="1788" xr:uid="{00000000-0005-0000-0000-0000FECF0000}"/>
    <cellStyle name="Percent 12 3 4 2" xfId="54499" xr:uid="{00000000-0005-0000-0000-0000FFCF0000}"/>
    <cellStyle name="Percent 12 3 5" xfId="54500" xr:uid="{00000000-0005-0000-0000-000000D00000}"/>
    <cellStyle name="Percent 12 4" xfId="1789" xr:uid="{00000000-0005-0000-0000-000001D00000}"/>
    <cellStyle name="Percent 12 4 2" xfId="1790" xr:uid="{00000000-0005-0000-0000-000002D00000}"/>
    <cellStyle name="Percent 12 5" xfId="1791" xr:uid="{00000000-0005-0000-0000-000003D00000}"/>
    <cellStyle name="Percent 12 5 2" xfId="1792" xr:uid="{00000000-0005-0000-0000-000004D00000}"/>
    <cellStyle name="Percent 12 6" xfId="1793" xr:uid="{00000000-0005-0000-0000-000005D00000}"/>
    <cellStyle name="Percent 12 6 2" xfId="1794" xr:uid="{00000000-0005-0000-0000-000006D00000}"/>
    <cellStyle name="Percent 12 7" xfId="1795" xr:uid="{00000000-0005-0000-0000-000007D00000}"/>
    <cellStyle name="Percent 12 7 2" xfId="1796" xr:uid="{00000000-0005-0000-0000-000008D00000}"/>
    <cellStyle name="Percent 12 8" xfId="1797" xr:uid="{00000000-0005-0000-0000-000009D00000}"/>
    <cellStyle name="Percent 12 8 2" xfId="1798" xr:uid="{00000000-0005-0000-0000-00000AD00000}"/>
    <cellStyle name="Percent 12 9" xfId="1799" xr:uid="{00000000-0005-0000-0000-00000BD00000}"/>
    <cellStyle name="Percent 12 9 2" xfId="1800" xr:uid="{00000000-0005-0000-0000-00000CD00000}"/>
    <cellStyle name="Percent 12_OATT calc" xfId="54501" xr:uid="{00000000-0005-0000-0000-00000DD00000}"/>
    <cellStyle name="Percent 13" xfId="1801" xr:uid="{00000000-0005-0000-0000-00000ED00000}"/>
    <cellStyle name="Percent 13 10" xfId="1802" xr:uid="{00000000-0005-0000-0000-00000FD00000}"/>
    <cellStyle name="Percent 13 10 2" xfId="1803" xr:uid="{00000000-0005-0000-0000-000010D00000}"/>
    <cellStyle name="Percent 13 11" xfId="1804" xr:uid="{00000000-0005-0000-0000-000011D00000}"/>
    <cellStyle name="Percent 13 11 2" xfId="1805" xr:uid="{00000000-0005-0000-0000-000012D00000}"/>
    <cellStyle name="Percent 13 12" xfId="1806" xr:uid="{00000000-0005-0000-0000-000013D00000}"/>
    <cellStyle name="Percent 13 12 2" xfId="1807" xr:uid="{00000000-0005-0000-0000-000014D00000}"/>
    <cellStyle name="Percent 13 13" xfId="1808" xr:uid="{00000000-0005-0000-0000-000015D00000}"/>
    <cellStyle name="Percent 13 13 2" xfId="1809" xr:uid="{00000000-0005-0000-0000-000016D00000}"/>
    <cellStyle name="Percent 13 14" xfId="1810" xr:uid="{00000000-0005-0000-0000-000017D00000}"/>
    <cellStyle name="Percent 13 14 2" xfId="1811" xr:uid="{00000000-0005-0000-0000-000018D00000}"/>
    <cellStyle name="Percent 13 15" xfId="1812" xr:uid="{00000000-0005-0000-0000-000019D00000}"/>
    <cellStyle name="Percent 13 15 2" xfId="1813" xr:uid="{00000000-0005-0000-0000-00001AD00000}"/>
    <cellStyle name="Percent 13 16" xfId="1814" xr:uid="{00000000-0005-0000-0000-00001BD00000}"/>
    <cellStyle name="Percent 13 2" xfId="1815" xr:uid="{00000000-0005-0000-0000-00001CD00000}"/>
    <cellStyle name="Percent 13 2 2" xfId="1816" xr:uid="{00000000-0005-0000-0000-00001DD00000}"/>
    <cellStyle name="Percent 13 3" xfId="1817" xr:uid="{00000000-0005-0000-0000-00001ED00000}"/>
    <cellStyle name="Percent 13 3 2" xfId="1818" xr:uid="{00000000-0005-0000-0000-00001FD00000}"/>
    <cellStyle name="Percent 13 3 2 2" xfId="1819" xr:uid="{00000000-0005-0000-0000-000020D00000}"/>
    <cellStyle name="Percent 13 3 3" xfId="1820" xr:uid="{00000000-0005-0000-0000-000021D00000}"/>
    <cellStyle name="Percent 13 3 3 2" xfId="1821" xr:uid="{00000000-0005-0000-0000-000022D00000}"/>
    <cellStyle name="Percent 13 3 3 2 2" xfId="1822" xr:uid="{00000000-0005-0000-0000-000023D00000}"/>
    <cellStyle name="Percent 13 3 3 3" xfId="1823" xr:uid="{00000000-0005-0000-0000-000024D00000}"/>
    <cellStyle name="Percent 13 3 4" xfId="1824" xr:uid="{00000000-0005-0000-0000-000025D00000}"/>
    <cellStyle name="Percent 13 3 4 2" xfId="54502" xr:uid="{00000000-0005-0000-0000-000026D00000}"/>
    <cellStyle name="Percent 13 3 5" xfId="54503" xr:uid="{00000000-0005-0000-0000-000027D00000}"/>
    <cellStyle name="Percent 13 4" xfId="1825" xr:uid="{00000000-0005-0000-0000-000028D00000}"/>
    <cellStyle name="Percent 13 4 2" xfId="1826" xr:uid="{00000000-0005-0000-0000-000029D00000}"/>
    <cellStyle name="Percent 13 5" xfId="1827" xr:uid="{00000000-0005-0000-0000-00002AD00000}"/>
    <cellStyle name="Percent 13 5 2" xfId="1828" xr:uid="{00000000-0005-0000-0000-00002BD00000}"/>
    <cellStyle name="Percent 13 6" xfId="1829" xr:uid="{00000000-0005-0000-0000-00002CD00000}"/>
    <cellStyle name="Percent 13 6 2" xfId="1830" xr:uid="{00000000-0005-0000-0000-00002DD00000}"/>
    <cellStyle name="Percent 13 7" xfId="1831" xr:uid="{00000000-0005-0000-0000-00002ED00000}"/>
    <cellStyle name="Percent 13 7 2" xfId="1832" xr:uid="{00000000-0005-0000-0000-00002FD00000}"/>
    <cellStyle name="Percent 13 8" xfId="1833" xr:uid="{00000000-0005-0000-0000-000030D00000}"/>
    <cellStyle name="Percent 13 8 2" xfId="1834" xr:uid="{00000000-0005-0000-0000-000031D00000}"/>
    <cellStyle name="Percent 13 9" xfId="1835" xr:uid="{00000000-0005-0000-0000-000032D00000}"/>
    <cellStyle name="Percent 13 9 2" xfId="1836" xr:uid="{00000000-0005-0000-0000-000033D00000}"/>
    <cellStyle name="Percent 13 9 2 2" xfId="54504" xr:uid="{00000000-0005-0000-0000-000034D00000}"/>
    <cellStyle name="Percent 13 9 3" xfId="54505" xr:uid="{00000000-0005-0000-0000-000035D00000}"/>
    <cellStyle name="Percent 14" xfId="1837" xr:uid="{00000000-0005-0000-0000-000036D00000}"/>
    <cellStyle name="Percent 14 10" xfId="1838" xr:uid="{00000000-0005-0000-0000-000037D00000}"/>
    <cellStyle name="Percent 14 10 2" xfId="1839" xr:uid="{00000000-0005-0000-0000-000038D00000}"/>
    <cellStyle name="Percent 14 11" xfId="1840" xr:uid="{00000000-0005-0000-0000-000039D00000}"/>
    <cellStyle name="Percent 14 11 2" xfId="1841" xr:uid="{00000000-0005-0000-0000-00003AD00000}"/>
    <cellStyle name="Percent 14 12" xfId="1842" xr:uid="{00000000-0005-0000-0000-00003BD00000}"/>
    <cellStyle name="Percent 14 12 2" xfId="1843" xr:uid="{00000000-0005-0000-0000-00003CD00000}"/>
    <cellStyle name="Percent 14 13" xfId="1844" xr:uid="{00000000-0005-0000-0000-00003DD00000}"/>
    <cellStyle name="Percent 14 13 2" xfId="1845" xr:uid="{00000000-0005-0000-0000-00003ED00000}"/>
    <cellStyle name="Percent 14 14" xfId="1846" xr:uid="{00000000-0005-0000-0000-00003FD00000}"/>
    <cellStyle name="Percent 14 14 2" xfId="1847" xr:uid="{00000000-0005-0000-0000-000040D00000}"/>
    <cellStyle name="Percent 14 15" xfId="1848" xr:uid="{00000000-0005-0000-0000-000041D00000}"/>
    <cellStyle name="Percent 14 2" xfId="1849" xr:uid="{00000000-0005-0000-0000-000042D00000}"/>
    <cellStyle name="Percent 14 2 2" xfId="1850" xr:uid="{00000000-0005-0000-0000-000043D00000}"/>
    <cellStyle name="Percent 14 3" xfId="1851" xr:uid="{00000000-0005-0000-0000-000044D00000}"/>
    <cellStyle name="Percent 14 3 2" xfId="1852" xr:uid="{00000000-0005-0000-0000-000045D00000}"/>
    <cellStyle name="Percent 14 3 2 2" xfId="1853" xr:uid="{00000000-0005-0000-0000-000046D00000}"/>
    <cellStyle name="Percent 14 3 3" xfId="1854" xr:uid="{00000000-0005-0000-0000-000047D00000}"/>
    <cellStyle name="Percent 14 3 3 2" xfId="1855" xr:uid="{00000000-0005-0000-0000-000048D00000}"/>
    <cellStyle name="Percent 14 3 3 2 2" xfId="1856" xr:uid="{00000000-0005-0000-0000-000049D00000}"/>
    <cellStyle name="Percent 14 3 3 3" xfId="1857" xr:uid="{00000000-0005-0000-0000-00004AD00000}"/>
    <cellStyle name="Percent 14 3 4" xfId="1858" xr:uid="{00000000-0005-0000-0000-00004BD00000}"/>
    <cellStyle name="Percent 14 3 4 2" xfId="54506" xr:uid="{00000000-0005-0000-0000-00004CD00000}"/>
    <cellStyle name="Percent 14 3 5" xfId="54507" xr:uid="{00000000-0005-0000-0000-00004DD00000}"/>
    <cellStyle name="Percent 14 4" xfId="1859" xr:uid="{00000000-0005-0000-0000-00004ED00000}"/>
    <cellStyle name="Percent 14 4 2" xfId="1860" xr:uid="{00000000-0005-0000-0000-00004FD00000}"/>
    <cellStyle name="Percent 14 5" xfId="1861" xr:uid="{00000000-0005-0000-0000-000050D00000}"/>
    <cellStyle name="Percent 14 5 2" xfId="1862" xr:uid="{00000000-0005-0000-0000-000051D00000}"/>
    <cellStyle name="Percent 14 6" xfId="1863" xr:uid="{00000000-0005-0000-0000-000052D00000}"/>
    <cellStyle name="Percent 14 6 2" xfId="1864" xr:uid="{00000000-0005-0000-0000-000053D00000}"/>
    <cellStyle name="Percent 14 7" xfId="1865" xr:uid="{00000000-0005-0000-0000-000054D00000}"/>
    <cellStyle name="Percent 14 7 2" xfId="1866" xr:uid="{00000000-0005-0000-0000-000055D00000}"/>
    <cellStyle name="Percent 14 8" xfId="1867" xr:uid="{00000000-0005-0000-0000-000056D00000}"/>
    <cellStyle name="Percent 14 8 2" xfId="1868" xr:uid="{00000000-0005-0000-0000-000057D00000}"/>
    <cellStyle name="Percent 14 8 2 2" xfId="54508" xr:uid="{00000000-0005-0000-0000-000058D00000}"/>
    <cellStyle name="Percent 14 8 3" xfId="54509" xr:uid="{00000000-0005-0000-0000-000059D00000}"/>
    <cellStyle name="Percent 14 9" xfId="1869" xr:uid="{00000000-0005-0000-0000-00005AD00000}"/>
    <cellStyle name="Percent 14 9 2" xfId="1870" xr:uid="{00000000-0005-0000-0000-00005BD00000}"/>
    <cellStyle name="Percent 15" xfId="1871" xr:uid="{00000000-0005-0000-0000-00005CD00000}"/>
    <cellStyle name="Percent 15 10" xfId="1872" xr:uid="{00000000-0005-0000-0000-00005DD00000}"/>
    <cellStyle name="Percent 15 10 2" xfId="1873" xr:uid="{00000000-0005-0000-0000-00005ED00000}"/>
    <cellStyle name="Percent 15 11" xfId="1874" xr:uid="{00000000-0005-0000-0000-00005FD00000}"/>
    <cellStyle name="Percent 15 11 2" xfId="1875" xr:uid="{00000000-0005-0000-0000-000060D00000}"/>
    <cellStyle name="Percent 15 12" xfId="1876" xr:uid="{00000000-0005-0000-0000-000061D00000}"/>
    <cellStyle name="Percent 15 12 2" xfId="1877" xr:uid="{00000000-0005-0000-0000-000062D00000}"/>
    <cellStyle name="Percent 15 13" xfId="1878" xr:uid="{00000000-0005-0000-0000-000063D00000}"/>
    <cellStyle name="Percent 15 13 2" xfId="1879" xr:uid="{00000000-0005-0000-0000-000064D00000}"/>
    <cellStyle name="Percent 15 14" xfId="1880" xr:uid="{00000000-0005-0000-0000-000065D00000}"/>
    <cellStyle name="Percent 15 2" xfId="1881" xr:uid="{00000000-0005-0000-0000-000066D00000}"/>
    <cellStyle name="Percent 15 2 2" xfId="1882" xr:uid="{00000000-0005-0000-0000-000067D00000}"/>
    <cellStyle name="Percent 15 3" xfId="1883" xr:uid="{00000000-0005-0000-0000-000068D00000}"/>
    <cellStyle name="Percent 15 3 2" xfId="1884" xr:uid="{00000000-0005-0000-0000-000069D00000}"/>
    <cellStyle name="Percent 15 3 2 2" xfId="1885" xr:uid="{00000000-0005-0000-0000-00006AD00000}"/>
    <cellStyle name="Percent 15 3 3" xfId="1886" xr:uid="{00000000-0005-0000-0000-00006BD00000}"/>
    <cellStyle name="Percent 15 3 3 2" xfId="1887" xr:uid="{00000000-0005-0000-0000-00006CD00000}"/>
    <cellStyle name="Percent 15 3 3 2 2" xfId="1888" xr:uid="{00000000-0005-0000-0000-00006DD00000}"/>
    <cellStyle name="Percent 15 3 3 3" xfId="1889" xr:uid="{00000000-0005-0000-0000-00006ED00000}"/>
    <cellStyle name="Percent 15 3 4" xfId="1890" xr:uid="{00000000-0005-0000-0000-00006FD00000}"/>
    <cellStyle name="Percent 15 3 4 2" xfId="54510" xr:uid="{00000000-0005-0000-0000-000070D00000}"/>
    <cellStyle name="Percent 15 3 5" xfId="54511" xr:uid="{00000000-0005-0000-0000-000071D00000}"/>
    <cellStyle name="Percent 15 4" xfId="1891" xr:uid="{00000000-0005-0000-0000-000072D00000}"/>
    <cellStyle name="Percent 15 4 2" xfId="1892" xr:uid="{00000000-0005-0000-0000-000073D00000}"/>
    <cellStyle name="Percent 15 5" xfId="1893" xr:uid="{00000000-0005-0000-0000-000074D00000}"/>
    <cellStyle name="Percent 15 5 2" xfId="1894" xr:uid="{00000000-0005-0000-0000-000075D00000}"/>
    <cellStyle name="Percent 15 6" xfId="1895" xr:uid="{00000000-0005-0000-0000-000076D00000}"/>
    <cellStyle name="Percent 15 6 2" xfId="1896" xr:uid="{00000000-0005-0000-0000-000077D00000}"/>
    <cellStyle name="Percent 15 7" xfId="1897" xr:uid="{00000000-0005-0000-0000-000078D00000}"/>
    <cellStyle name="Percent 15 7 2" xfId="1898" xr:uid="{00000000-0005-0000-0000-000079D00000}"/>
    <cellStyle name="Percent 15 7 2 2" xfId="54512" xr:uid="{00000000-0005-0000-0000-00007AD00000}"/>
    <cellStyle name="Percent 15 7 3" xfId="54513" xr:uid="{00000000-0005-0000-0000-00007BD00000}"/>
    <cellStyle name="Percent 15 8" xfId="1899" xr:uid="{00000000-0005-0000-0000-00007CD00000}"/>
    <cellStyle name="Percent 15 8 2" xfId="1900" xr:uid="{00000000-0005-0000-0000-00007DD00000}"/>
    <cellStyle name="Percent 15 9" xfId="1901" xr:uid="{00000000-0005-0000-0000-00007ED00000}"/>
    <cellStyle name="Percent 15 9 2" xfId="1902" xr:uid="{00000000-0005-0000-0000-00007FD00000}"/>
    <cellStyle name="Percent 16" xfId="1903" xr:uid="{00000000-0005-0000-0000-000080D00000}"/>
    <cellStyle name="Percent 16 10" xfId="1904" xr:uid="{00000000-0005-0000-0000-000081D00000}"/>
    <cellStyle name="Percent 16 10 2" xfId="1905" xr:uid="{00000000-0005-0000-0000-000082D00000}"/>
    <cellStyle name="Percent 16 11" xfId="1906" xr:uid="{00000000-0005-0000-0000-000083D00000}"/>
    <cellStyle name="Percent 16 11 2" xfId="1907" xr:uid="{00000000-0005-0000-0000-000084D00000}"/>
    <cellStyle name="Percent 16 12" xfId="1908" xr:uid="{00000000-0005-0000-0000-000085D00000}"/>
    <cellStyle name="Percent 16 12 2" xfId="1909" xr:uid="{00000000-0005-0000-0000-000086D00000}"/>
    <cellStyle name="Percent 16 13" xfId="1910" xr:uid="{00000000-0005-0000-0000-000087D00000}"/>
    <cellStyle name="Percent 16 13 2" xfId="1911" xr:uid="{00000000-0005-0000-0000-000088D00000}"/>
    <cellStyle name="Percent 16 14" xfId="1912" xr:uid="{00000000-0005-0000-0000-000089D00000}"/>
    <cellStyle name="Percent 16 2" xfId="1913" xr:uid="{00000000-0005-0000-0000-00008AD00000}"/>
    <cellStyle name="Percent 16 2 2" xfId="1914" xr:uid="{00000000-0005-0000-0000-00008BD00000}"/>
    <cellStyle name="Percent 16 3" xfId="1915" xr:uid="{00000000-0005-0000-0000-00008CD00000}"/>
    <cellStyle name="Percent 16 3 2" xfId="1916" xr:uid="{00000000-0005-0000-0000-00008DD00000}"/>
    <cellStyle name="Percent 16 3 2 2" xfId="1917" xr:uid="{00000000-0005-0000-0000-00008ED00000}"/>
    <cellStyle name="Percent 16 3 3" xfId="1918" xr:uid="{00000000-0005-0000-0000-00008FD00000}"/>
    <cellStyle name="Percent 16 3 3 2" xfId="1919" xr:uid="{00000000-0005-0000-0000-000090D00000}"/>
    <cellStyle name="Percent 16 3 3 2 2" xfId="1920" xr:uid="{00000000-0005-0000-0000-000091D00000}"/>
    <cellStyle name="Percent 16 3 3 3" xfId="1921" xr:uid="{00000000-0005-0000-0000-000092D00000}"/>
    <cellStyle name="Percent 16 3 4" xfId="1922" xr:uid="{00000000-0005-0000-0000-000093D00000}"/>
    <cellStyle name="Percent 16 3 4 2" xfId="54514" xr:uid="{00000000-0005-0000-0000-000094D00000}"/>
    <cellStyle name="Percent 16 3 5" xfId="54515" xr:uid="{00000000-0005-0000-0000-000095D00000}"/>
    <cellStyle name="Percent 16 4" xfId="1923" xr:uid="{00000000-0005-0000-0000-000096D00000}"/>
    <cellStyle name="Percent 16 4 2" xfId="1924" xr:uid="{00000000-0005-0000-0000-000097D00000}"/>
    <cellStyle name="Percent 16 5" xfId="1925" xr:uid="{00000000-0005-0000-0000-000098D00000}"/>
    <cellStyle name="Percent 16 5 2" xfId="1926" xr:uid="{00000000-0005-0000-0000-000099D00000}"/>
    <cellStyle name="Percent 16 6" xfId="1927" xr:uid="{00000000-0005-0000-0000-00009AD00000}"/>
    <cellStyle name="Percent 16 6 2" xfId="1928" xr:uid="{00000000-0005-0000-0000-00009BD00000}"/>
    <cellStyle name="Percent 16 7" xfId="1929" xr:uid="{00000000-0005-0000-0000-00009CD00000}"/>
    <cellStyle name="Percent 16 7 2" xfId="1930" xr:uid="{00000000-0005-0000-0000-00009DD00000}"/>
    <cellStyle name="Percent 16 7 2 2" xfId="54516" xr:uid="{00000000-0005-0000-0000-00009ED00000}"/>
    <cellStyle name="Percent 16 7 3" xfId="54517" xr:uid="{00000000-0005-0000-0000-00009FD00000}"/>
    <cellStyle name="Percent 16 8" xfId="1931" xr:uid="{00000000-0005-0000-0000-0000A0D00000}"/>
    <cellStyle name="Percent 16 8 2" xfId="1932" xr:uid="{00000000-0005-0000-0000-0000A1D00000}"/>
    <cellStyle name="Percent 16 9" xfId="1933" xr:uid="{00000000-0005-0000-0000-0000A2D00000}"/>
    <cellStyle name="Percent 16 9 2" xfId="1934" xr:uid="{00000000-0005-0000-0000-0000A3D00000}"/>
    <cellStyle name="Percent 17" xfId="1935" xr:uid="{00000000-0005-0000-0000-0000A4D00000}"/>
    <cellStyle name="Percent 17 10" xfId="1936" xr:uid="{00000000-0005-0000-0000-0000A5D00000}"/>
    <cellStyle name="Percent 17 10 2" xfId="1937" xr:uid="{00000000-0005-0000-0000-0000A6D00000}"/>
    <cellStyle name="Percent 17 11" xfId="1938" xr:uid="{00000000-0005-0000-0000-0000A7D00000}"/>
    <cellStyle name="Percent 17 11 2" xfId="1939" xr:uid="{00000000-0005-0000-0000-0000A8D00000}"/>
    <cellStyle name="Percent 17 12" xfId="1940" xr:uid="{00000000-0005-0000-0000-0000A9D00000}"/>
    <cellStyle name="Percent 17 12 2" xfId="1941" xr:uid="{00000000-0005-0000-0000-0000AAD00000}"/>
    <cellStyle name="Percent 17 13" xfId="1942" xr:uid="{00000000-0005-0000-0000-0000ABD00000}"/>
    <cellStyle name="Percent 17 2" xfId="1943" xr:uid="{00000000-0005-0000-0000-0000ACD00000}"/>
    <cellStyle name="Percent 17 2 2" xfId="1944" xr:uid="{00000000-0005-0000-0000-0000ADD00000}"/>
    <cellStyle name="Percent 17 3" xfId="1945" xr:uid="{00000000-0005-0000-0000-0000AED00000}"/>
    <cellStyle name="Percent 17 3 2" xfId="1946" xr:uid="{00000000-0005-0000-0000-0000AFD00000}"/>
    <cellStyle name="Percent 17 3 2 2" xfId="1947" xr:uid="{00000000-0005-0000-0000-0000B0D00000}"/>
    <cellStyle name="Percent 17 3 3" xfId="1948" xr:uid="{00000000-0005-0000-0000-0000B1D00000}"/>
    <cellStyle name="Percent 17 3 3 2" xfId="1949" xr:uid="{00000000-0005-0000-0000-0000B2D00000}"/>
    <cellStyle name="Percent 17 3 3 2 2" xfId="1950" xr:uid="{00000000-0005-0000-0000-0000B3D00000}"/>
    <cellStyle name="Percent 17 3 3 3" xfId="1951" xr:uid="{00000000-0005-0000-0000-0000B4D00000}"/>
    <cellStyle name="Percent 17 3 4" xfId="1952" xr:uid="{00000000-0005-0000-0000-0000B5D00000}"/>
    <cellStyle name="Percent 17 3 4 2" xfId="54518" xr:uid="{00000000-0005-0000-0000-0000B6D00000}"/>
    <cellStyle name="Percent 17 3 5" xfId="54519" xr:uid="{00000000-0005-0000-0000-0000B7D00000}"/>
    <cellStyle name="Percent 17 4" xfId="1953" xr:uid="{00000000-0005-0000-0000-0000B8D00000}"/>
    <cellStyle name="Percent 17 4 2" xfId="1954" xr:uid="{00000000-0005-0000-0000-0000B9D00000}"/>
    <cellStyle name="Percent 17 5" xfId="1955" xr:uid="{00000000-0005-0000-0000-0000BAD00000}"/>
    <cellStyle name="Percent 17 5 2" xfId="1956" xr:uid="{00000000-0005-0000-0000-0000BBD00000}"/>
    <cellStyle name="Percent 17 6" xfId="1957" xr:uid="{00000000-0005-0000-0000-0000BCD00000}"/>
    <cellStyle name="Percent 17 6 2" xfId="1958" xr:uid="{00000000-0005-0000-0000-0000BDD00000}"/>
    <cellStyle name="Percent 17 6 2 2" xfId="54520" xr:uid="{00000000-0005-0000-0000-0000BED00000}"/>
    <cellStyle name="Percent 17 6 3" xfId="54521" xr:uid="{00000000-0005-0000-0000-0000BFD00000}"/>
    <cellStyle name="Percent 17 7" xfId="1959" xr:uid="{00000000-0005-0000-0000-0000C0D00000}"/>
    <cellStyle name="Percent 17 7 2" xfId="1960" xr:uid="{00000000-0005-0000-0000-0000C1D00000}"/>
    <cellStyle name="Percent 17 8" xfId="1961" xr:uid="{00000000-0005-0000-0000-0000C2D00000}"/>
    <cellStyle name="Percent 17 8 2" xfId="1962" xr:uid="{00000000-0005-0000-0000-0000C3D00000}"/>
    <cellStyle name="Percent 17 9" xfId="1963" xr:uid="{00000000-0005-0000-0000-0000C4D00000}"/>
    <cellStyle name="Percent 17 9 2" xfId="1964" xr:uid="{00000000-0005-0000-0000-0000C5D00000}"/>
    <cellStyle name="Percent 18" xfId="1965" xr:uid="{00000000-0005-0000-0000-0000C6D00000}"/>
    <cellStyle name="Percent 18 10" xfId="1966" xr:uid="{00000000-0005-0000-0000-0000C7D00000}"/>
    <cellStyle name="Percent 18 10 2" xfId="1967" xr:uid="{00000000-0005-0000-0000-0000C8D00000}"/>
    <cellStyle name="Percent 18 11" xfId="1968" xr:uid="{00000000-0005-0000-0000-0000C9D00000}"/>
    <cellStyle name="Percent 18 11 2" xfId="1969" xr:uid="{00000000-0005-0000-0000-0000CAD00000}"/>
    <cellStyle name="Percent 18 12" xfId="1970" xr:uid="{00000000-0005-0000-0000-0000CBD00000}"/>
    <cellStyle name="Percent 18 2" xfId="1971" xr:uid="{00000000-0005-0000-0000-0000CCD00000}"/>
    <cellStyle name="Percent 18 2 2" xfId="1972" xr:uid="{00000000-0005-0000-0000-0000CDD00000}"/>
    <cellStyle name="Percent 18 3" xfId="1973" xr:uid="{00000000-0005-0000-0000-0000CED00000}"/>
    <cellStyle name="Percent 18 3 2" xfId="1974" xr:uid="{00000000-0005-0000-0000-0000CFD00000}"/>
    <cellStyle name="Percent 18 3 2 2" xfId="1975" xr:uid="{00000000-0005-0000-0000-0000D0D00000}"/>
    <cellStyle name="Percent 18 3 3" xfId="1976" xr:uid="{00000000-0005-0000-0000-0000D1D00000}"/>
    <cellStyle name="Percent 18 3 3 2" xfId="1977" xr:uid="{00000000-0005-0000-0000-0000D2D00000}"/>
    <cellStyle name="Percent 18 3 3 2 2" xfId="1978" xr:uid="{00000000-0005-0000-0000-0000D3D00000}"/>
    <cellStyle name="Percent 18 3 3 3" xfId="1979" xr:uid="{00000000-0005-0000-0000-0000D4D00000}"/>
    <cellStyle name="Percent 18 3 4" xfId="1980" xr:uid="{00000000-0005-0000-0000-0000D5D00000}"/>
    <cellStyle name="Percent 18 3 4 2" xfId="54522" xr:uid="{00000000-0005-0000-0000-0000D6D00000}"/>
    <cellStyle name="Percent 18 3 5" xfId="54523" xr:uid="{00000000-0005-0000-0000-0000D7D00000}"/>
    <cellStyle name="Percent 18 4" xfId="1981" xr:uid="{00000000-0005-0000-0000-0000D8D00000}"/>
    <cellStyle name="Percent 18 4 2" xfId="1982" xr:uid="{00000000-0005-0000-0000-0000D9D00000}"/>
    <cellStyle name="Percent 18 5" xfId="1983" xr:uid="{00000000-0005-0000-0000-0000DAD00000}"/>
    <cellStyle name="Percent 18 5 2" xfId="1984" xr:uid="{00000000-0005-0000-0000-0000DBD00000}"/>
    <cellStyle name="Percent 18 5 2 2" xfId="54524" xr:uid="{00000000-0005-0000-0000-0000DCD00000}"/>
    <cellStyle name="Percent 18 5 3" xfId="54525" xr:uid="{00000000-0005-0000-0000-0000DDD00000}"/>
    <cellStyle name="Percent 18 6" xfId="1985" xr:uid="{00000000-0005-0000-0000-0000DED00000}"/>
    <cellStyle name="Percent 18 6 2" xfId="1986" xr:uid="{00000000-0005-0000-0000-0000DFD00000}"/>
    <cellStyle name="Percent 18 7" xfId="1987" xr:uid="{00000000-0005-0000-0000-0000E0D00000}"/>
    <cellStyle name="Percent 18 7 2" xfId="1988" xr:uid="{00000000-0005-0000-0000-0000E1D00000}"/>
    <cellStyle name="Percent 18 8" xfId="1989" xr:uid="{00000000-0005-0000-0000-0000E2D00000}"/>
    <cellStyle name="Percent 18 8 2" xfId="1990" xr:uid="{00000000-0005-0000-0000-0000E3D00000}"/>
    <cellStyle name="Percent 18 9" xfId="1991" xr:uid="{00000000-0005-0000-0000-0000E4D00000}"/>
    <cellStyle name="Percent 18 9 2" xfId="1992" xr:uid="{00000000-0005-0000-0000-0000E5D00000}"/>
    <cellStyle name="Percent 19" xfId="1993" xr:uid="{00000000-0005-0000-0000-0000E6D00000}"/>
    <cellStyle name="Percent 19 10" xfId="1994" xr:uid="{00000000-0005-0000-0000-0000E7D00000}"/>
    <cellStyle name="Percent 19 10 2" xfId="1995" xr:uid="{00000000-0005-0000-0000-0000E8D00000}"/>
    <cellStyle name="Percent 19 11" xfId="1996" xr:uid="{00000000-0005-0000-0000-0000E9D00000}"/>
    <cellStyle name="Percent 19 2" xfId="1997" xr:uid="{00000000-0005-0000-0000-0000EAD00000}"/>
    <cellStyle name="Percent 19 2 2" xfId="1998" xr:uid="{00000000-0005-0000-0000-0000EBD00000}"/>
    <cellStyle name="Percent 19 3" xfId="1999" xr:uid="{00000000-0005-0000-0000-0000ECD00000}"/>
    <cellStyle name="Percent 19 3 2" xfId="2000" xr:uid="{00000000-0005-0000-0000-0000EDD00000}"/>
    <cellStyle name="Percent 19 3 2 2" xfId="2001" xr:uid="{00000000-0005-0000-0000-0000EED00000}"/>
    <cellStyle name="Percent 19 3 3" xfId="2002" xr:uid="{00000000-0005-0000-0000-0000EFD00000}"/>
    <cellStyle name="Percent 19 3 3 2" xfId="2003" xr:uid="{00000000-0005-0000-0000-0000F0D00000}"/>
    <cellStyle name="Percent 19 3 3 2 2" xfId="2004" xr:uid="{00000000-0005-0000-0000-0000F1D00000}"/>
    <cellStyle name="Percent 19 3 3 3" xfId="2005" xr:uid="{00000000-0005-0000-0000-0000F2D00000}"/>
    <cellStyle name="Percent 19 3 4" xfId="2006" xr:uid="{00000000-0005-0000-0000-0000F3D00000}"/>
    <cellStyle name="Percent 19 3 4 2" xfId="54526" xr:uid="{00000000-0005-0000-0000-0000F4D00000}"/>
    <cellStyle name="Percent 19 3 5" xfId="54527" xr:uid="{00000000-0005-0000-0000-0000F5D00000}"/>
    <cellStyle name="Percent 19 4" xfId="2007" xr:uid="{00000000-0005-0000-0000-0000F6D00000}"/>
    <cellStyle name="Percent 19 4 2" xfId="2008" xr:uid="{00000000-0005-0000-0000-0000F7D00000}"/>
    <cellStyle name="Percent 19 5" xfId="2009" xr:uid="{00000000-0005-0000-0000-0000F8D00000}"/>
    <cellStyle name="Percent 19 5 2" xfId="2010" xr:uid="{00000000-0005-0000-0000-0000F9D00000}"/>
    <cellStyle name="Percent 19 6" xfId="2011" xr:uid="{00000000-0005-0000-0000-0000FAD00000}"/>
    <cellStyle name="Percent 19 6 2" xfId="2012" xr:uid="{00000000-0005-0000-0000-0000FBD00000}"/>
    <cellStyle name="Percent 19 7" xfId="2013" xr:uid="{00000000-0005-0000-0000-0000FCD00000}"/>
    <cellStyle name="Percent 19 7 2" xfId="2014" xr:uid="{00000000-0005-0000-0000-0000FDD00000}"/>
    <cellStyle name="Percent 19 8" xfId="2015" xr:uid="{00000000-0005-0000-0000-0000FED00000}"/>
    <cellStyle name="Percent 19 8 2" xfId="2016" xr:uid="{00000000-0005-0000-0000-0000FFD00000}"/>
    <cellStyle name="Percent 19 9" xfId="2017" xr:uid="{00000000-0005-0000-0000-000000D10000}"/>
    <cellStyle name="Percent 19 9 2" xfId="2018" xr:uid="{00000000-0005-0000-0000-000001D10000}"/>
    <cellStyle name="Percent 2" xfId="2019" xr:uid="{00000000-0005-0000-0000-000002D10000}"/>
    <cellStyle name="Percent 2 2" xfId="2020" xr:uid="{00000000-0005-0000-0000-000003D10000}"/>
    <cellStyle name="Percent 2 2 2" xfId="2021" xr:uid="{00000000-0005-0000-0000-000004D10000}"/>
    <cellStyle name="Percent 2 2 2 2" xfId="2022" xr:uid="{00000000-0005-0000-0000-000005D10000}"/>
    <cellStyle name="Percent 2 2 2 2 2" xfId="2023" xr:uid="{00000000-0005-0000-0000-000006D10000}"/>
    <cellStyle name="Percent 2 2 2 3" xfId="2024" xr:uid="{00000000-0005-0000-0000-000007D10000}"/>
    <cellStyle name="Percent 2 2 2 3 2" xfId="2025" xr:uid="{00000000-0005-0000-0000-000008D10000}"/>
    <cellStyle name="Percent 2 2 2 3 2 2" xfId="2026" xr:uid="{00000000-0005-0000-0000-000009D10000}"/>
    <cellStyle name="Percent 2 2 2 3 3" xfId="2027" xr:uid="{00000000-0005-0000-0000-00000AD10000}"/>
    <cellStyle name="Percent 2 2 2 3 3 2" xfId="2028" xr:uid="{00000000-0005-0000-0000-00000BD10000}"/>
    <cellStyle name="Percent 2 2 2 3 3 2 2" xfId="2029" xr:uid="{00000000-0005-0000-0000-00000CD10000}"/>
    <cellStyle name="Percent 2 2 2 3 3 3" xfId="2030" xr:uid="{00000000-0005-0000-0000-00000DD10000}"/>
    <cellStyle name="Percent 2 2 2 3 3 3 2" xfId="2031" xr:uid="{00000000-0005-0000-0000-00000ED10000}"/>
    <cellStyle name="Percent 2 2 2 3 3 4" xfId="2032" xr:uid="{00000000-0005-0000-0000-00000FD10000}"/>
    <cellStyle name="Percent 2 2 2 3 3 4 2" xfId="2033" xr:uid="{00000000-0005-0000-0000-000010D10000}"/>
    <cellStyle name="Percent 2 2 2 3 3 5" xfId="2034" xr:uid="{00000000-0005-0000-0000-000011D10000}"/>
    <cellStyle name="Percent 2 2 2 3 3 5 2" xfId="2035" xr:uid="{00000000-0005-0000-0000-000012D10000}"/>
    <cellStyle name="Percent 2 2 2 3 3 6" xfId="2036" xr:uid="{00000000-0005-0000-0000-000013D10000}"/>
    <cellStyle name="Percent 2 2 2 3 4" xfId="2037" xr:uid="{00000000-0005-0000-0000-000014D10000}"/>
    <cellStyle name="Percent 2 2 2 3 4 10" xfId="2038" xr:uid="{00000000-0005-0000-0000-000015D10000}"/>
    <cellStyle name="Percent 2 2 2 3 4 2" xfId="2039" xr:uid="{00000000-0005-0000-0000-000016D10000}"/>
    <cellStyle name="Percent 2 2 2 3 4 2 2" xfId="2040" xr:uid="{00000000-0005-0000-0000-000017D10000}"/>
    <cellStyle name="Percent 2 2 2 3 4 2 2 2" xfId="2041" xr:uid="{00000000-0005-0000-0000-000018D10000}"/>
    <cellStyle name="Percent 2 2 2 3 4 2 3" xfId="2042" xr:uid="{00000000-0005-0000-0000-000019D10000}"/>
    <cellStyle name="Percent 2 2 2 3 4 2 3 2" xfId="2043" xr:uid="{00000000-0005-0000-0000-00001AD10000}"/>
    <cellStyle name="Percent 2 2 2 3 4 2 3 2 2" xfId="2044" xr:uid="{00000000-0005-0000-0000-00001BD10000}"/>
    <cellStyle name="Percent 2 2 2 3 4 2 3 3" xfId="2045" xr:uid="{00000000-0005-0000-0000-00001CD10000}"/>
    <cellStyle name="Percent 2 2 2 3 4 2 3 3 2" xfId="2046" xr:uid="{00000000-0005-0000-0000-00001DD10000}"/>
    <cellStyle name="Percent 2 2 2 3 4 2 3 3 2 2" xfId="2047" xr:uid="{00000000-0005-0000-0000-00001ED10000}"/>
    <cellStyle name="Percent 2 2 2 3 4 2 3 3 3" xfId="2048" xr:uid="{00000000-0005-0000-0000-00001FD10000}"/>
    <cellStyle name="Percent 2 2 2 3 4 2 3 4" xfId="2049" xr:uid="{00000000-0005-0000-0000-000020D10000}"/>
    <cellStyle name="Percent 2 2 2 3 4 2 3 4 2" xfId="54528" xr:uid="{00000000-0005-0000-0000-000021D10000}"/>
    <cellStyle name="Percent 2 2 2 3 4 2 3 5" xfId="54529" xr:uid="{00000000-0005-0000-0000-000022D10000}"/>
    <cellStyle name="Percent 2 2 2 3 4 2 4" xfId="2050" xr:uid="{00000000-0005-0000-0000-000023D10000}"/>
    <cellStyle name="Percent 2 2 2 3 4 2 4 2" xfId="2051" xr:uid="{00000000-0005-0000-0000-000024D10000}"/>
    <cellStyle name="Percent 2 2 2 3 4 2 5" xfId="2052" xr:uid="{00000000-0005-0000-0000-000025D10000}"/>
    <cellStyle name="Percent 2 2 2 3 4 2 5 2" xfId="2053" xr:uid="{00000000-0005-0000-0000-000026D10000}"/>
    <cellStyle name="Percent 2 2 2 3 4 2 6" xfId="2054" xr:uid="{00000000-0005-0000-0000-000027D10000}"/>
    <cellStyle name="Percent 2 2 2 3 4 2 6 2" xfId="2055" xr:uid="{00000000-0005-0000-0000-000028D10000}"/>
    <cellStyle name="Percent 2 2 2 3 4 2 7" xfId="2056" xr:uid="{00000000-0005-0000-0000-000029D10000}"/>
    <cellStyle name="Percent 2 2 2 3 4 3" xfId="2057" xr:uid="{00000000-0005-0000-0000-00002AD10000}"/>
    <cellStyle name="Percent 2 2 2 3 4 3 2" xfId="2058" xr:uid="{00000000-0005-0000-0000-00002BD10000}"/>
    <cellStyle name="Percent 2 2 2 3 4 4" xfId="2059" xr:uid="{00000000-0005-0000-0000-00002CD10000}"/>
    <cellStyle name="Percent 2 2 2 3 4 4 2" xfId="2060" xr:uid="{00000000-0005-0000-0000-00002DD10000}"/>
    <cellStyle name="Percent 2 2 2 3 4 5" xfId="2061" xr:uid="{00000000-0005-0000-0000-00002ED10000}"/>
    <cellStyle name="Percent 2 2 2 3 4 5 2" xfId="2062" xr:uid="{00000000-0005-0000-0000-00002FD10000}"/>
    <cellStyle name="Percent 2 2 2 3 4 6" xfId="2063" xr:uid="{00000000-0005-0000-0000-000030D10000}"/>
    <cellStyle name="Percent 2 2 2 3 4 6 2" xfId="2064" xr:uid="{00000000-0005-0000-0000-000031D10000}"/>
    <cellStyle name="Percent 2 2 2 3 4 7" xfId="2065" xr:uid="{00000000-0005-0000-0000-000032D10000}"/>
    <cellStyle name="Percent 2 2 2 3 4 7 2" xfId="2066" xr:uid="{00000000-0005-0000-0000-000033D10000}"/>
    <cellStyle name="Percent 2 2 2 3 4 8" xfId="2067" xr:uid="{00000000-0005-0000-0000-000034D10000}"/>
    <cellStyle name="Percent 2 2 2 3 4 8 2" xfId="2068" xr:uid="{00000000-0005-0000-0000-000035D10000}"/>
    <cellStyle name="Percent 2 2 2 3 4 9" xfId="2069" xr:uid="{00000000-0005-0000-0000-000036D10000}"/>
    <cellStyle name="Percent 2 2 2 3 4 9 2" xfId="2070" xr:uid="{00000000-0005-0000-0000-000037D10000}"/>
    <cellStyle name="Percent 2 2 2 3 5" xfId="2071" xr:uid="{00000000-0005-0000-0000-000038D10000}"/>
    <cellStyle name="Percent 2 2 2 3 5 2" xfId="2072" xr:uid="{00000000-0005-0000-0000-000039D10000}"/>
    <cellStyle name="Percent 2 2 2 3 5 2 2" xfId="2073" xr:uid="{00000000-0005-0000-0000-00003AD10000}"/>
    <cellStyle name="Percent 2 2 2 3 5 3" xfId="2074" xr:uid="{00000000-0005-0000-0000-00003BD10000}"/>
    <cellStyle name="Percent 2 2 2 3 5 3 2" xfId="2075" xr:uid="{00000000-0005-0000-0000-00003CD10000}"/>
    <cellStyle name="Percent 2 2 2 3 5 3 2 2" xfId="2076" xr:uid="{00000000-0005-0000-0000-00003DD10000}"/>
    <cellStyle name="Percent 2 2 2 3 5 3 3" xfId="2077" xr:uid="{00000000-0005-0000-0000-00003ED10000}"/>
    <cellStyle name="Percent 2 2 2 3 5 3 3 2" xfId="2078" xr:uid="{00000000-0005-0000-0000-00003FD10000}"/>
    <cellStyle name="Percent 2 2 2 3 5 3 3 2 2" xfId="2079" xr:uid="{00000000-0005-0000-0000-000040D10000}"/>
    <cellStyle name="Percent 2 2 2 3 5 3 3 3" xfId="2080" xr:uid="{00000000-0005-0000-0000-000041D10000}"/>
    <cellStyle name="Percent 2 2 2 3 5 3 4" xfId="2081" xr:uid="{00000000-0005-0000-0000-000042D10000}"/>
    <cellStyle name="Percent 2 2 2 3 5 3 4 2" xfId="54530" xr:uid="{00000000-0005-0000-0000-000043D10000}"/>
    <cellStyle name="Percent 2 2 2 3 5 3 5" xfId="54531" xr:uid="{00000000-0005-0000-0000-000044D10000}"/>
    <cellStyle name="Percent 2 2 2 3 5 4" xfId="2082" xr:uid="{00000000-0005-0000-0000-000045D10000}"/>
    <cellStyle name="Percent 2 2 2 3 5 4 2" xfId="2083" xr:uid="{00000000-0005-0000-0000-000046D10000}"/>
    <cellStyle name="Percent 2 2 2 3 5 5" xfId="2084" xr:uid="{00000000-0005-0000-0000-000047D10000}"/>
    <cellStyle name="Percent 2 2 2 3 5 5 2" xfId="2085" xr:uid="{00000000-0005-0000-0000-000048D10000}"/>
    <cellStyle name="Percent 2 2 2 3 5 6" xfId="2086" xr:uid="{00000000-0005-0000-0000-000049D10000}"/>
    <cellStyle name="Percent 2 2 2 3 5 6 2" xfId="2087" xr:uid="{00000000-0005-0000-0000-00004AD10000}"/>
    <cellStyle name="Percent 2 2 2 3 5 7" xfId="2088" xr:uid="{00000000-0005-0000-0000-00004BD10000}"/>
    <cellStyle name="Percent 2 2 2 3 5 7 2" xfId="2089" xr:uid="{00000000-0005-0000-0000-00004CD10000}"/>
    <cellStyle name="Percent 2 2 2 3 5 8" xfId="2090" xr:uid="{00000000-0005-0000-0000-00004DD10000}"/>
    <cellStyle name="Percent 2 2 2 3 5 8 2" xfId="2091" xr:uid="{00000000-0005-0000-0000-00004ED10000}"/>
    <cellStyle name="Percent 2 2 2 3 5 9" xfId="2092" xr:uid="{00000000-0005-0000-0000-00004FD10000}"/>
    <cellStyle name="Percent 2 2 2 3 6" xfId="2093" xr:uid="{00000000-0005-0000-0000-000050D10000}"/>
    <cellStyle name="Percent 2 2 2 3 6 2" xfId="2094" xr:uid="{00000000-0005-0000-0000-000051D10000}"/>
    <cellStyle name="Percent 2 2 2 3 7" xfId="2095" xr:uid="{00000000-0005-0000-0000-000052D10000}"/>
    <cellStyle name="Percent 2 2 2 3 7 2" xfId="2096" xr:uid="{00000000-0005-0000-0000-000053D10000}"/>
    <cellStyle name="Percent 2 2 2 3 7 2 2" xfId="2097" xr:uid="{00000000-0005-0000-0000-000054D10000}"/>
    <cellStyle name="Percent 2 2 2 3 7 3" xfId="2098" xr:uid="{00000000-0005-0000-0000-000055D10000}"/>
    <cellStyle name="Percent 2 2 2 3 7 3 2" xfId="2099" xr:uid="{00000000-0005-0000-0000-000056D10000}"/>
    <cellStyle name="Percent 2 2 2 3 7 3 2 2" xfId="2100" xr:uid="{00000000-0005-0000-0000-000057D10000}"/>
    <cellStyle name="Percent 2 2 2 3 7 3 3" xfId="2101" xr:uid="{00000000-0005-0000-0000-000058D10000}"/>
    <cellStyle name="Percent 2 2 2 3 7 4" xfId="2102" xr:uid="{00000000-0005-0000-0000-000059D10000}"/>
    <cellStyle name="Percent 2 2 2 3 7 4 2" xfId="54532" xr:uid="{00000000-0005-0000-0000-00005AD10000}"/>
    <cellStyle name="Percent 2 2 2 3 7 5" xfId="54533" xr:uid="{00000000-0005-0000-0000-00005BD10000}"/>
    <cellStyle name="Percent 2 2 2 3 8" xfId="2103" xr:uid="{00000000-0005-0000-0000-00005CD10000}"/>
    <cellStyle name="Percent 2 2 2 3 8 2" xfId="2104" xr:uid="{00000000-0005-0000-0000-00005DD10000}"/>
    <cellStyle name="Percent 2 2 2 3 8 2 2" xfId="54534" xr:uid="{00000000-0005-0000-0000-00005ED10000}"/>
    <cellStyle name="Percent 2 2 2 3 8 3" xfId="54535" xr:uid="{00000000-0005-0000-0000-00005FD10000}"/>
    <cellStyle name="Percent 2 2 2 3 9" xfId="2105" xr:uid="{00000000-0005-0000-0000-000060D10000}"/>
    <cellStyle name="Percent 2 2 2 4" xfId="2106" xr:uid="{00000000-0005-0000-0000-000061D10000}"/>
    <cellStyle name="Percent 2 2 2 4 10" xfId="2107" xr:uid="{00000000-0005-0000-0000-000062D10000}"/>
    <cellStyle name="Percent 2 2 2 4 2" xfId="2108" xr:uid="{00000000-0005-0000-0000-000063D10000}"/>
    <cellStyle name="Percent 2 2 2 4 2 2" xfId="2109" xr:uid="{00000000-0005-0000-0000-000064D10000}"/>
    <cellStyle name="Percent 2 2 2 4 2 2 2" xfId="2110" xr:uid="{00000000-0005-0000-0000-000065D10000}"/>
    <cellStyle name="Percent 2 2 2 4 2 3" xfId="2111" xr:uid="{00000000-0005-0000-0000-000066D10000}"/>
    <cellStyle name="Percent 2 2 2 4 2 3 2" xfId="2112" xr:uid="{00000000-0005-0000-0000-000067D10000}"/>
    <cellStyle name="Percent 2 2 2 4 2 3 2 2" xfId="2113" xr:uid="{00000000-0005-0000-0000-000068D10000}"/>
    <cellStyle name="Percent 2 2 2 4 2 3 3" xfId="2114" xr:uid="{00000000-0005-0000-0000-000069D10000}"/>
    <cellStyle name="Percent 2 2 2 4 2 3 3 2" xfId="2115" xr:uid="{00000000-0005-0000-0000-00006AD10000}"/>
    <cellStyle name="Percent 2 2 2 4 2 3 3 2 2" xfId="2116" xr:uid="{00000000-0005-0000-0000-00006BD10000}"/>
    <cellStyle name="Percent 2 2 2 4 2 3 3 3" xfId="2117" xr:uid="{00000000-0005-0000-0000-00006CD10000}"/>
    <cellStyle name="Percent 2 2 2 4 2 3 4" xfId="2118" xr:uid="{00000000-0005-0000-0000-00006DD10000}"/>
    <cellStyle name="Percent 2 2 2 4 2 3 4 2" xfId="54536" xr:uid="{00000000-0005-0000-0000-00006ED10000}"/>
    <cellStyle name="Percent 2 2 2 4 2 3 5" xfId="54537" xr:uid="{00000000-0005-0000-0000-00006FD10000}"/>
    <cellStyle name="Percent 2 2 2 4 2 4" xfId="2119" xr:uid="{00000000-0005-0000-0000-000070D10000}"/>
    <cellStyle name="Percent 2 2 2 4 2 4 2" xfId="2120" xr:uid="{00000000-0005-0000-0000-000071D10000}"/>
    <cellStyle name="Percent 2 2 2 4 2 5" xfId="2121" xr:uid="{00000000-0005-0000-0000-000072D10000}"/>
    <cellStyle name="Percent 2 2 2 4 2 5 2" xfId="2122" xr:uid="{00000000-0005-0000-0000-000073D10000}"/>
    <cellStyle name="Percent 2 2 2 4 2 6" xfId="2123" xr:uid="{00000000-0005-0000-0000-000074D10000}"/>
    <cellStyle name="Percent 2 2 2 4 2 6 2" xfId="2124" xr:uid="{00000000-0005-0000-0000-000075D10000}"/>
    <cellStyle name="Percent 2 2 2 4 2 7" xfId="2125" xr:uid="{00000000-0005-0000-0000-000076D10000}"/>
    <cellStyle name="Percent 2 2 2 4 3" xfId="2126" xr:uid="{00000000-0005-0000-0000-000077D10000}"/>
    <cellStyle name="Percent 2 2 2 4 3 2" xfId="2127" xr:uid="{00000000-0005-0000-0000-000078D10000}"/>
    <cellStyle name="Percent 2 2 2 4 4" xfId="2128" xr:uid="{00000000-0005-0000-0000-000079D10000}"/>
    <cellStyle name="Percent 2 2 2 4 4 2" xfId="2129" xr:uid="{00000000-0005-0000-0000-00007AD10000}"/>
    <cellStyle name="Percent 2 2 2 4 5" xfId="2130" xr:uid="{00000000-0005-0000-0000-00007BD10000}"/>
    <cellStyle name="Percent 2 2 2 4 5 2" xfId="2131" xr:uid="{00000000-0005-0000-0000-00007CD10000}"/>
    <cellStyle name="Percent 2 2 2 4 6" xfId="2132" xr:uid="{00000000-0005-0000-0000-00007DD10000}"/>
    <cellStyle name="Percent 2 2 2 4 6 2" xfId="2133" xr:uid="{00000000-0005-0000-0000-00007ED10000}"/>
    <cellStyle name="Percent 2 2 2 4 7" xfId="2134" xr:uid="{00000000-0005-0000-0000-00007FD10000}"/>
    <cellStyle name="Percent 2 2 2 4 7 2" xfId="2135" xr:uid="{00000000-0005-0000-0000-000080D10000}"/>
    <cellStyle name="Percent 2 2 2 4 8" xfId="2136" xr:uid="{00000000-0005-0000-0000-000081D10000}"/>
    <cellStyle name="Percent 2 2 2 4 8 2" xfId="2137" xr:uid="{00000000-0005-0000-0000-000082D10000}"/>
    <cellStyle name="Percent 2 2 2 4 9" xfId="2138" xr:uid="{00000000-0005-0000-0000-000083D10000}"/>
    <cellStyle name="Percent 2 2 2 4 9 2" xfId="2139" xr:uid="{00000000-0005-0000-0000-000084D10000}"/>
    <cellStyle name="Percent 2 2 2 5" xfId="2140" xr:uid="{00000000-0005-0000-0000-000085D10000}"/>
    <cellStyle name="Percent 2 2 2 5 2" xfId="2141" xr:uid="{00000000-0005-0000-0000-000086D10000}"/>
    <cellStyle name="Percent 2 2 2 5 2 2" xfId="2142" xr:uid="{00000000-0005-0000-0000-000087D10000}"/>
    <cellStyle name="Percent 2 2 2 5 3" xfId="2143" xr:uid="{00000000-0005-0000-0000-000088D10000}"/>
    <cellStyle name="Percent 2 2 2 5 3 2" xfId="2144" xr:uid="{00000000-0005-0000-0000-000089D10000}"/>
    <cellStyle name="Percent 2 2 2 5 3 2 2" xfId="2145" xr:uid="{00000000-0005-0000-0000-00008AD10000}"/>
    <cellStyle name="Percent 2 2 2 5 3 3" xfId="2146" xr:uid="{00000000-0005-0000-0000-00008BD10000}"/>
    <cellStyle name="Percent 2 2 2 5 3 3 2" xfId="2147" xr:uid="{00000000-0005-0000-0000-00008CD10000}"/>
    <cellStyle name="Percent 2 2 2 5 3 3 2 2" xfId="2148" xr:uid="{00000000-0005-0000-0000-00008DD10000}"/>
    <cellStyle name="Percent 2 2 2 5 3 3 3" xfId="2149" xr:uid="{00000000-0005-0000-0000-00008ED10000}"/>
    <cellStyle name="Percent 2 2 2 5 3 4" xfId="2150" xr:uid="{00000000-0005-0000-0000-00008FD10000}"/>
    <cellStyle name="Percent 2 2 2 5 3 4 2" xfId="54538" xr:uid="{00000000-0005-0000-0000-000090D10000}"/>
    <cellStyle name="Percent 2 2 2 5 3 5" xfId="54539" xr:uid="{00000000-0005-0000-0000-000091D10000}"/>
    <cellStyle name="Percent 2 2 2 5 4" xfId="2151" xr:uid="{00000000-0005-0000-0000-000092D10000}"/>
    <cellStyle name="Percent 2 2 2 5 4 2" xfId="2152" xr:uid="{00000000-0005-0000-0000-000093D10000}"/>
    <cellStyle name="Percent 2 2 2 5 5" xfId="2153" xr:uid="{00000000-0005-0000-0000-000094D10000}"/>
    <cellStyle name="Percent 2 2 2 5 5 2" xfId="2154" xr:uid="{00000000-0005-0000-0000-000095D10000}"/>
    <cellStyle name="Percent 2 2 2 5 6" xfId="2155" xr:uid="{00000000-0005-0000-0000-000096D10000}"/>
    <cellStyle name="Percent 2 2 2 5 6 2" xfId="2156" xr:uid="{00000000-0005-0000-0000-000097D10000}"/>
    <cellStyle name="Percent 2 2 2 5 7" xfId="2157" xr:uid="{00000000-0005-0000-0000-000098D10000}"/>
    <cellStyle name="Percent 2 2 2 5 7 2" xfId="2158" xr:uid="{00000000-0005-0000-0000-000099D10000}"/>
    <cellStyle name="Percent 2 2 2 5 8" xfId="2159" xr:uid="{00000000-0005-0000-0000-00009AD10000}"/>
    <cellStyle name="Percent 2 2 2 5 8 2" xfId="2160" xr:uid="{00000000-0005-0000-0000-00009BD10000}"/>
    <cellStyle name="Percent 2 2 2 5 9" xfId="2161" xr:uid="{00000000-0005-0000-0000-00009CD10000}"/>
    <cellStyle name="Percent 2 2 2 6" xfId="2162" xr:uid="{00000000-0005-0000-0000-00009DD10000}"/>
    <cellStyle name="Percent 2 2 2 6 2" xfId="2163" xr:uid="{00000000-0005-0000-0000-00009ED10000}"/>
    <cellStyle name="Percent 2 2 2 6 2 2" xfId="2164" xr:uid="{00000000-0005-0000-0000-00009FD10000}"/>
    <cellStyle name="Percent 2 2 2 6 3" xfId="2165" xr:uid="{00000000-0005-0000-0000-0000A0D10000}"/>
    <cellStyle name="Percent 2 2 2 6 3 2" xfId="2166" xr:uid="{00000000-0005-0000-0000-0000A1D10000}"/>
    <cellStyle name="Percent 2 2 2 6 3 2 2" xfId="2167" xr:uid="{00000000-0005-0000-0000-0000A2D10000}"/>
    <cellStyle name="Percent 2 2 2 6 3 3" xfId="2168" xr:uid="{00000000-0005-0000-0000-0000A3D10000}"/>
    <cellStyle name="Percent 2 2 2 6 4" xfId="2169" xr:uid="{00000000-0005-0000-0000-0000A4D10000}"/>
    <cellStyle name="Percent 2 2 2 6 4 2" xfId="54540" xr:uid="{00000000-0005-0000-0000-0000A5D10000}"/>
    <cellStyle name="Percent 2 2 2 6 5" xfId="54541" xr:uid="{00000000-0005-0000-0000-0000A6D10000}"/>
    <cellStyle name="Percent 2 2 2 7" xfId="2170" xr:uid="{00000000-0005-0000-0000-0000A7D10000}"/>
    <cellStyle name="Percent 2 2 2 7 2" xfId="2171" xr:uid="{00000000-0005-0000-0000-0000A8D10000}"/>
    <cellStyle name="Percent 2 2 2 7 2 2" xfId="54542" xr:uid="{00000000-0005-0000-0000-0000A9D10000}"/>
    <cellStyle name="Percent 2 2 2 7 3" xfId="54543" xr:uid="{00000000-0005-0000-0000-0000AAD10000}"/>
    <cellStyle name="Percent 2 2 2 8" xfId="2172" xr:uid="{00000000-0005-0000-0000-0000ABD10000}"/>
    <cellStyle name="Percent 2 2 2_OATT calc" xfId="54544" xr:uid="{00000000-0005-0000-0000-0000ACD10000}"/>
    <cellStyle name="Percent 2 2 3" xfId="2173" xr:uid="{00000000-0005-0000-0000-0000ADD10000}"/>
    <cellStyle name="Percent 2 2 3 2" xfId="2174" xr:uid="{00000000-0005-0000-0000-0000AED10000}"/>
    <cellStyle name="Percent 2 2 3 2 2" xfId="2175" xr:uid="{00000000-0005-0000-0000-0000AFD10000}"/>
    <cellStyle name="Percent 2 2 3 3" xfId="2176" xr:uid="{00000000-0005-0000-0000-0000B0D10000}"/>
    <cellStyle name="Percent 2 2 3 3 2" xfId="2177" xr:uid="{00000000-0005-0000-0000-0000B1D10000}"/>
    <cellStyle name="Percent 2 2 3 4" xfId="2178" xr:uid="{00000000-0005-0000-0000-0000B2D10000}"/>
    <cellStyle name="Percent 2 2 3 4 2" xfId="2179" xr:uid="{00000000-0005-0000-0000-0000B3D10000}"/>
    <cellStyle name="Percent 2 2 3 5" xfId="2180" xr:uid="{00000000-0005-0000-0000-0000B4D10000}"/>
    <cellStyle name="Percent 2 2 3 5 2" xfId="2181" xr:uid="{00000000-0005-0000-0000-0000B5D10000}"/>
    <cellStyle name="Percent 2 2 3 6" xfId="2182" xr:uid="{00000000-0005-0000-0000-0000B6D10000}"/>
    <cellStyle name="Percent 2 2 3_OATT calc" xfId="54545" xr:uid="{00000000-0005-0000-0000-0000B7D10000}"/>
    <cellStyle name="Percent 2 2 4" xfId="2183" xr:uid="{00000000-0005-0000-0000-0000B8D10000}"/>
    <cellStyle name="Percent 2 2 4 2" xfId="3487" xr:uid="{00000000-0005-0000-0000-0000B9D10000}"/>
    <cellStyle name="Percent 2 2 4 2 2" xfId="54546" xr:uid="{00000000-0005-0000-0000-0000BAD10000}"/>
    <cellStyle name="Percent 2 2 4 3" xfId="54547" xr:uid="{00000000-0005-0000-0000-0000BBD10000}"/>
    <cellStyle name="Percent 2 2 4_OATT calc" xfId="54548" xr:uid="{00000000-0005-0000-0000-0000BCD10000}"/>
    <cellStyle name="Percent 2 2 5" xfId="3450" xr:uid="{00000000-0005-0000-0000-0000BDD10000}"/>
    <cellStyle name="Percent 2 2 5 2" xfId="54549" xr:uid="{00000000-0005-0000-0000-0000BED10000}"/>
    <cellStyle name="Percent 2 2 6" xfId="54550" xr:uid="{00000000-0005-0000-0000-0000BFD10000}"/>
    <cellStyle name="Percent 2 2_OATT calc" xfId="54551" xr:uid="{00000000-0005-0000-0000-0000C0D10000}"/>
    <cellStyle name="Percent 2 3" xfId="2184" xr:uid="{00000000-0005-0000-0000-0000C1D10000}"/>
    <cellStyle name="Percent 2 3 2" xfId="2185" xr:uid="{00000000-0005-0000-0000-0000C2D10000}"/>
    <cellStyle name="Percent 2 3 2 2" xfId="3488" xr:uid="{00000000-0005-0000-0000-0000C3D10000}"/>
    <cellStyle name="Percent 2 3 2 2 2" xfId="54552" xr:uid="{00000000-0005-0000-0000-0000C4D10000}"/>
    <cellStyle name="Percent 2 3 2 3" xfId="54553" xr:uid="{00000000-0005-0000-0000-0000C5D10000}"/>
    <cellStyle name="Percent 2 3 2_OATT calc" xfId="54554" xr:uid="{00000000-0005-0000-0000-0000C6D10000}"/>
    <cellStyle name="Percent 2 3 3" xfId="3452" xr:uid="{00000000-0005-0000-0000-0000C7D10000}"/>
    <cellStyle name="Percent 2 3 3 2" xfId="3489" xr:uid="{00000000-0005-0000-0000-0000C8D10000}"/>
    <cellStyle name="Percent 2 3 3 2 2" xfId="54555" xr:uid="{00000000-0005-0000-0000-0000C9D10000}"/>
    <cellStyle name="Percent 2 3 3 3" xfId="54556" xr:uid="{00000000-0005-0000-0000-0000CAD10000}"/>
    <cellStyle name="Percent 2 3 3_OATT calc" xfId="54557" xr:uid="{00000000-0005-0000-0000-0000CBD10000}"/>
    <cellStyle name="Percent 2 3 4" xfId="3453" xr:uid="{00000000-0005-0000-0000-0000CCD10000}"/>
    <cellStyle name="Percent 2 3 4 2" xfId="3490" xr:uid="{00000000-0005-0000-0000-0000CDD10000}"/>
    <cellStyle name="Percent 2 3 4 2 2" xfId="54558" xr:uid="{00000000-0005-0000-0000-0000CED10000}"/>
    <cellStyle name="Percent 2 3 4 3" xfId="54559" xr:uid="{00000000-0005-0000-0000-0000CFD10000}"/>
    <cellStyle name="Percent 2 3 4_OATT calc" xfId="54560" xr:uid="{00000000-0005-0000-0000-0000D0D10000}"/>
    <cellStyle name="Percent 2 3 5" xfId="3451" xr:uid="{00000000-0005-0000-0000-0000D1D10000}"/>
    <cellStyle name="Percent 2 3 5 2" xfId="54561" xr:uid="{00000000-0005-0000-0000-0000D2D10000}"/>
    <cellStyle name="Percent 2 3 6" xfId="54562" xr:uid="{00000000-0005-0000-0000-0000D3D10000}"/>
    <cellStyle name="Percent 2 3_OATT calc" xfId="54563" xr:uid="{00000000-0005-0000-0000-0000D4D10000}"/>
    <cellStyle name="Percent 2 4" xfId="2186" xr:uid="{00000000-0005-0000-0000-0000D5D10000}"/>
    <cellStyle name="Percent 2 4 10" xfId="2187" xr:uid="{00000000-0005-0000-0000-0000D6D10000}"/>
    <cellStyle name="Percent 2 4 10 2" xfId="2188" xr:uid="{00000000-0005-0000-0000-0000D7D10000}"/>
    <cellStyle name="Percent 2 4 11" xfId="2189" xr:uid="{00000000-0005-0000-0000-0000D8D10000}"/>
    <cellStyle name="Percent 2 4 11 2" xfId="2190" xr:uid="{00000000-0005-0000-0000-0000D9D10000}"/>
    <cellStyle name="Percent 2 4 11 2 2" xfId="2191" xr:uid="{00000000-0005-0000-0000-0000DAD10000}"/>
    <cellStyle name="Percent 2 4 11 2 2 2" xfId="2192" xr:uid="{00000000-0005-0000-0000-0000DBD10000}"/>
    <cellStyle name="Percent 2 4 11 2 3" xfId="2193" xr:uid="{00000000-0005-0000-0000-0000DCD10000}"/>
    <cellStyle name="Percent 2 4 11 2 3 2" xfId="2194" xr:uid="{00000000-0005-0000-0000-0000DDD10000}"/>
    <cellStyle name="Percent 2 4 11 2 3 2 2" xfId="2195" xr:uid="{00000000-0005-0000-0000-0000DED10000}"/>
    <cellStyle name="Percent 2 4 11 2 3 3" xfId="2196" xr:uid="{00000000-0005-0000-0000-0000DFD10000}"/>
    <cellStyle name="Percent 2 4 11 2 3 3 2" xfId="2197" xr:uid="{00000000-0005-0000-0000-0000E0D10000}"/>
    <cellStyle name="Percent 2 4 11 2 3 3 2 2" xfId="2198" xr:uid="{00000000-0005-0000-0000-0000E1D10000}"/>
    <cellStyle name="Percent 2 4 11 2 3 3 3" xfId="2199" xr:uid="{00000000-0005-0000-0000-0000E2D10000}"/>
    <cellStyle name="Percent 2 4 11 2 3 4" xfId="2200" xr:uid="{00000000-0005-0000-0000-0000E3D10000}"/>
    <cellStyle name="Percent 2 4 11 2 3 4 2" xfId="54564" xr:uid="{00000000-0005-0000-0000-0000E4D10000}"/>
    <cellStyle name="Percent 2 4 11 2 3 5" xfId="54565" xr:uid="{00000000-0005-0000-0000-0000E5D10000}"/>
    <cellStyle name="Percent 2 4 11 2 4" xfId="2201" xr:uid="{00000000-0005-0000-0000-0000E6D10000}"/>
    <cellStyle name="Percent 2 4 11 2 4 2" xfId="2202" xr:uid="{00000000-0005-0000-0000-0000E7D10000}"/>
    <cellStyle name="Percent 2 4 11 2 5" xfId="2203" xr:uid="{00000000-0005-0000-0000-0000E8D10000}"/>
    <cellStyle name="Percent 2 4 11 2 5 2" xfId="2204" xr:uid="{00000000-0005-0000-0000-0000E9D10000}"/>
    <cellStyle name="Percent 2 4 11 2 6" xfId="2205" xr:uid="{00000000-0005-0000-0000-0000EAD10000}"/>
    <cellStyle name="Percent 2 4 11 2 6 2" xfId="2206" xr:uid="{00000000-0005-0000-0000-0000EBD10000}"/>
    <cellStyle name="Percent 2 4 11 2 7" xfId="2207" xr:uid="{00000000-0005-0000-0000-0000ECD10000}"/>
    <cellStyle name="Percent 2 4 11 2 7 2" xfId="2208" xr:uid="{00000000-0005-0000-0000-0000EDD10000}"/>
    <cellStyle name="Percent 2 4 11 2 8" xfId="2209" xr:uid="{00000000-0005-0000-0000-0000EED10000}"/>
    <cellStyle name="Percent 2 4 11 3" xfId="2210" xr:uid="{00000000-0005-0000-0000-0000EFD10000}"/>
    <cellStyle name="Percent 2 4 11 3 2" xfId="2211" xr:uid="{00000000-0005-0000-0000-0000F0D10000}"/>
    <cellStyle name="Percent 2 4 11 4" xfId="2212" xr:uid="{00000000-0005-0000-0000-0000F1D10000}"/>
    <cellStyle name="Percent 2 4 12" xfId="2213" xr:uid="{00000000-0005-0000-0000-0000F2D10000}"/>
    <cellStyle name="Percent 2 4 12 2" xfId="2214" xr:uid="{00000000-0005-0000-0000-0000F3D10000}"/>
    <cellStyle name="Percent 2 4 13" xfId="2215" xr:uid="{00000000-0005-0000-0000-0000F4D10000}"/>
    <cellStyle name="Percent 2 4 13 2" xfId="2216" xr:uid="{00000000-0005-0000-0000-0000F5D10000}"/>
    <cellStyle name="Percent 2 4 13 2 2" xfId="54566" xr:uid="{00000000-0005-0000-0000-0000F6D10000}"/>
    <cellStyle name="Percent 2 4 13 3" xfId="54567" xr:uid="{00000000-0005-0000-0000-0000F7D10000}"/>
    <cellStyle name="Percent 2 4 14" xfId="2217" xr:uid="{00000000-0005-0000-0000-0000F8D10000}"/>
    <cellStyle name="Percent 2 4 2" xfId="2218" xr:uid="{00000000-0005-0000-0000-0000F9D10000}"/>
    <cellStyle name="Percent 2 4 2 2" xfId="2219" xr:uid="{00000000-0005-0000-0000-0000FAD10000}"/>
    <cellStyle name="Percent 2 4 3" xfId="2220" xr:uid="{00000000-0005-0000-0000-0000FBD10000}"/>
    <cellStyle name="Percent 2 4 3 2" xfId="2221" xr:uid="{00000000-0005-0000-0000-0000FCD10000}"/>
    <cellStyle name="Percent 2 4 4" xfId="2222" xr:uid="{00000000-0005-0000-0000-0000FDD10000}"/>
    <cellStyle name="Percent 2 4 4 2" xfId="2223" xr:uid="{00000000-0005-0000-0000-0000FED10000}"/>
    <cellStyle name="Percent 2 4 5" xfId="2224" xr:uid="{00000000-0005-0000-0000-0000FFD10000}"/>
    <cellStyle name="Percent 2 4 5 2" xfId="2225" xr:uid="{00000000-0005-0000-0000-000000D20000}"/>
    <cellStyle name="Percent 2 4 5 2 2" xfId="2226" xr:uid="{00000000-0005-0000-0000-000001D20000}"/>
    <cellStyle name="Percent 2 4 5 2 2 2" xfId="2227" xr:uid="{00000000-0005-0000-0000-000002D20000}"/>
    <cellStyle name="Percent 2 4 5 2 3" xfId="2228" xr:uid="{00000000-0005-0000-0000-000003D20000}"/>
    <cellStyle name="Percent 2 4 5 2 3 2" xfId="2229" xr:uid="{00000000-0005-0000-0000-000004D20000}"/>
    <cellStyle name="Percent 2 4 5 2 4" xfId="2230" xr:uid="{00000000-0005-0000-0000-000005D20000}"/>
    <cellStyle name="Percent 2 4 5 2 4 2" xfId="2231" xr:uid="{00000000-0005-0000-0000-000006D20000}"/>
    <cellStyle name="Percent 2 4 5 2 5" xfId="2232" xr:uid="{00000000-0005-0000-0000-000007D20000}"/>
    <cellStyle name="Percent 2 4 5 3" xfId="2233" xr:uid="{00000000-0005-0000-0000-000008D20000}"/>
    <cellStyle name="Percent 2 4 5 3 2" xfId="2234" xr:uid="{00000000-0005-0000-0000-000009D20000}"/>
    <cellStyle name="Percent 2 4 5 4" xfId="2235" xr:uid="{00000000-0005-0000-0000-00000AD20000}"/>
    <cellStyle name="Percent 2 4 6" xfId="2236" xr:uid="{00000000-0005-0000-0000-00000BD20000}"/>
    <cellStyle name="Percent 2 4 6 2" xfId="2237" xr:uid="{00000000-0005-0000-0000-00000CD20000}"/>
    <cellStyle name="Percent 2 4 7" xfId="2238" xr:uid="{00000000-0005-0000-0000-00000DD20000}"/>
    <cellStyle name="Percent 2 4 7 2" xfId="2239" xr:uid="{00000000-0005-0000-0000-00000ED20000}"/>
    <cellStyle name="Percent 2 4 8" xfId="2240" xr:uid="{00000000-0005-0000-0000-00000FD20000}"/>
    <cellStyle name="Percent 2 4 8 2" xfId="2241" xr:uid="{00000000-0005-0000-0000-000010D20000}"/>
    <cellStyle name="Percent 2 4 9" xfId="2242" xr:uid="{00000000-0005-0000-0000-000011D20000}"/>
    <cellStyle name="Percent 2 4 9 2" xfId="2243" xr:uid="{00000000-0005-0000-0000-000012D20000}"/>
    <cellStyle name="Percent 2 4 9 2 10" xfId="2244" xr:uid="{00000000-0005-0000-0000-000013D20000}"/>
    <cellStyle name="Percent 2 4 9 2 2" xfId="2245" xr:uid="{00000000-0005-0000-0000-000014D20000}"/>
    <cellStyle name="Percent 2 4 9 2 2 2" xfId="2246" xr:uid="{00000000-0005-0000-0000-000015D20000}"/>
    <cellStyle name="Percent 2 4 9 2 3" xfId="2247" xr:uid="{00000000-0005-0000-0000-000016D20000}"/>
    <cellStyle name="Percent 2 4 9 2 3 2" xfId="2248" xr:uid="{00000000-0005-0000-0000-000017D20000}"/>
    <cellStyle name="Percent 2 4 9 2 3 2 2" xfId="2249" xr:uid="{00000000-0005-0000-0000-000018D20000}"/>
    <cellStyle name="Percent 2 4 9 2 3 3" xfId="2250" xr:uid="{00000000-0005-0000-0000-000019D20000}"/>
    <cellStyle name="Percent 2 4 9 2 3 3 2" xfId="2251" xr:uid="{00000000-0005-0000-0000-00001AD20000}"/>
    <cellStyle name="Percent 2 4 9 2 3 3 2 2" xfId="2252" xr:uid="{00000000-0005-0000-0000-00001BD20000}"/>
    <cellStyle name="Percent 2 4 9 2 3 3 3" xfId="2253" xr:uid="{00000000-0005-0000-0000-00001CD20000}"/>
    <cellStyle name="Percent 2 4 9 2 3 4" xfId="2254" xr:uid="{00000000-0005-0000-0000-00001DD20000}"/>
    <cellStyle name="Percent 2 4 9 2 3 4 2" xfId="54568" xr:uid="{00000000-0005-0000-0000-00001ED20000}"/>
    <cellStyle name="Percent 2 4 9 2 3 5" xfId="54569" xr:uid="{00000000-0005-0000-0000-00001FD20000}"/>
    <cellStyle name="Percent 2 4 9 2 4" xfId="2255" xr:uid="{00000000-0005-0000-0000-000020D20000}"/>
    <cellStyle name="Percent 2 4 9 2 4 2" xfId="2256" xr:uid="{00000000-0005-0000-0000-000021D20000}"/>
    <cellStyle name="Percent 2 4 9 2 5" xfId="2257" xr:uid="{00000000-0005-0000-0000-000022D20000}"/>
    <cellStyle name="Percent 2 4 9 2 5 2" xfId="2258" xr:uid="{00000000-0005-0000-0000-000023D20000}"/>
    <cellStyle name="Percent 2 4 9 2 6" xfId="2259" xr:uid="{00000000-0005-0000-0000-000024D20000}"/>
    <cellStyle name="Percent 2 4 9 2 6 2" xfId="2260" xr:uid="{00000000-0005-0000-0000-000025D20000}"/>
    <cellStyle name="Percent 2 4 9 2 7" xfId="2261" xr:uid="{00000000-0005-0000-0000-000026D20000}"/>
    <cellStyle name="Percent 2 4 9 2 7 2" xfId="2262" xr:uid="{00000000-0005-0000-0000-000027D20000}"/>
    <cellStyle name="Percent 2 4 9 2 8" xfId="2263" xr:uid="{00000000-0005-0000-0000-000028D20000}"/>
    <cellStyle name="Percent 2 4 9 2 8 2" xfId="2264" xr:uid="{00000000-0005-0000-0000-000029D20000}"/>
    <cellStyle name="Percent 2 4 9 2 9" xfId="2265" xr:uid="{00000000-0005-0000-0000-00002AD20000}"/>
    <cellStyle name="Percent 2 4 9 2 9 2" xfId="2266" xr:uid="{00000000-0005-0000-0000-00002BD20000}"/>
    <cellStyle name="Percent 2 4 9 3" xfId="2267" xr:uid="{00000000-0005-0000-0000-00002CD20000}"/>
    <cellStyle name="Percent 2 4 9 3 2" xfId="2268" xr:uid="{00000000-0005-0000-0000-00002DD20000}"/>
    <cellStyle name="Percent 2 4 9 4" xfId="2269" xr:uid="{00000000-0005-0000-0000-00002ED20000}"/>
    <cellStyle name="Percent 2 4_OATT calc" xfId="54570" xr:uid="{00000000-0005-0000-0000-00002FD20000}"/>
    <cellStyle name="Percent 2 5" xfId="2270" xr:uid="{00000000-0005-0000-0000-000030D20000}"/>
    <cellStyle name="Percent 2 5 2" xfId="2271" xr:uid="{00000000-0005-0000-0000-000031D20000}"/>
    <cellStyle name="Percent 2 5 2 2" xfId="54571" xr:uid="{00000000-0005-0000-0000-000032D20000}"/>
    <cellStyle name="Percent 2 5 3" xfId="54572" xr:uid="{00000000-0005-0000-0000-000033D20000}"/>
    <cellStyle name="Percent 2 5_OATT calc" xfId="54573" xr:uid="{00000000-0005-0000-0000-000034D20000}"/>
    <cellStyle name="Percent 2 6" xfId="2272" xr:uid="{00000000-0005-0000-0000-000035D20000}"/>
    <cellStyle name="Percent 2 6 2" xfId="3491" xr:uid="{00000000-0005-0000-0000-000036D20000}"/>
    <cellStyle name="Percent 2 6 2 2" xfId="54574" xr:uid="{00000000-0005-0000-0000-000037D20000}"/>
    <cellStyle name="Percent 2 6 3" xfId="54575" xr:uid="{00000000-0005-0000-0000-000038D20000}"/>
    <cellStyle name="Percent 2 6_OATT calc" xfId="54576" xr:uid="{00000000-0005-0000-0000-000039D20000}"/>
    <cellStyle name="Percent 2 7" xfId="3449" xr:uid="{00000000-0005-0000-0000-00003AD20000}"/>
    <cellStyle name="Percent 2 7 2" xfId="54577" xr:uid="{00000000-0005-0000-0000-00003BD20000}"/>
    <cellStyle name="Percent 2 8" xfId="5074" xr:uid="{00000000-0005-0000-0000-00003CD20000}"/>
    <cellStyle name="Percent 2 8 2" xfId="54578" xr:uid="{00000000-0005-0000-0000-00003DD20000}"/>
    <cellStyle name="Percent 2 9" xfId="54579" xr:uid="{00000000-0005-0000-0000-00003ED20000}"/>
    <cellStyle name="Percent 2_OATT calc" xfId="54580" xr:uid="{00000000-0005-0000-0000-00003FD20000}"/>
    <cellStyle name="Percent 20" xfId="2273" xr:uid="{00000000-0005-0000-0000-000040D20000}"/>
    <cellStyle name="Percent 20 2" xfId="2274" xr:uid="{00000000-0005-0000-0000-000041D20000}"/>
    <cellStyle name="Percent 20 2 2" xfId="2275" xr:uid="{00000000-0005-0000-0000-000042D20000}"/>
    <cellStyle name="Percent 20 3" xfId="2276" xr:uid="{00000000-0005-0000-0000-000043D20000}"/>
    <cellStyle name="Percent 20 3 2" xfId="2277" xr:uid="{00000000-0005-0000-0000-000044D20000}"/>
    <cellStyle name="Percent 20 3 2 2" xfId="2278" xr:uid="{00000000-0005-0000-0000-000045D20000}"/>
    <cellStyle name="Percent 20 3 3" xfId="2279" xr:uid="{00000000-0005-0000-0000-000046D20000}"/>
    <cellStyle name="Percent 20 3 3 2" xfId="2280" xr:uid="{00000000-0005-0000-0000-000047D20000}"/>
    <cellStyle name="Percent 20 3 3 2 2" xfId="2281" xr:uid="{00000000-0005-0000-0000-000048D20000}"/>
    <cellStyle name="Percent 20 3 3 3" xfId="2282" xr:uid="{00000000-0005-0000-0000-000049D20000}"/>
    <cellStyle name="Percent 20 3 4" xfId="2283" xr:uid="{00000000-0005-0000-0000-00004AD20000}"/>
    <cellStyle name="Percent 20 3 4 2" xfId="54581" xr:uid="{00000000-0005-0000-0000-00004BD20000}"/>
    <cellStyle name="Percent 20 3 5" xfId="54582" xr:uid="{00000000-0005-0000-0000-00004CD20000}"/>
    <cellStyle name="Percent 20 4" xfId="2284" xr:uid="{00000000-0005-0000-0000-00004DD20000}"/>
    <cellStyle name="Percent 20 4 2" xfId="2285" xr:uid="{00000000-0005-0000-0000-00004ED20000}"/>
    <cellStyle name="Percent 20 5" xfId="2286" xr:uid="{00000000-0005-0000-0000-00004FD20000}"/>
    <cellStyle name="Percent 20 5 2" xfId="2287" xr:uid="{00000000-0005-0000-0000-000050D20000}"/>
    <cellStyle name="Percent 20 6" xfId="2288" xr:uid="{00000000-0005-0000-0000-000051D20000}"/>
    <cellStyle name="Percent 20 6 2" xfId="2289" xr:uid="{00000000-0005-0000-0000-000052D20000}"/>
    <cellStyle name="Percent 20 7" xfId="2290" xr:uid="{00000000-0005-0000-0000-000053D20000}"/>
    <cellStyle name="Percent 20 7 2" xfId="2291" xr:uid="{00000000-0005-0000-0000-000054D20000}"/>
    <cellStyle name="Percent 20 8" xfId="2292" xr:uid="{00000000-0005-0000-0000-000055D20000}"/>
    <cellStyle name="Percent 20 8 2" xfId="2293" xr:uid="{00000000-0005-0000-0000-000056D20000}"/>
    <cellStyle name="Percent 20 9" xfId="2294" xr:uid="{00000000-0005-0000-0000-000057D20000}"/>
    <cellStyle name="Percent 21" xfId="2295" xr:uid="{00000000-0005-0000-0000-000058D20000}"/>
    <cellStyle name="Percent 21 2" xfId="2296" xr:uid="{00000000-0005-0000-0000-000059D20000}"/>
    <cellStyle name="Percent 21 2 2" xfId="2297" xr:uid="{00000000-0005-0000-0000-00005AD20000}"/>
    <cellStyle name="Percent 21 3" xfId="2298" xr:uid="{00000000-0005-0000-0000-00005BD20000}"/>
    <cellStyle name="Percent 21 3 2" xfId="2299" xr:uid="{00000000-0005-0000-0000-00005CD20000}"/>
    <cellStyle name="Percent 21 3 2 2" xfId="2300" xr:uid="{00000000-0005-0000-0000-00005DD20000}"/>
    <cellStyle name="Percent 21 3 3" xfId="2301" xr:uid="{00000000-0005-0000-0000-00005ED20000}"/>
    <cellStyle name="Percent 21 3 3 2" xfId="2302" xr:uid="{00000000-0005-0000-0000-00005FD20000}"/>
    <cellStyle name="Percent 21 3 3 2 2" xfId="2303" xr:uid="{00000000-0005-0000-0000-000060D20000}"/>
    <cellStyle name="Percent 21 3 3 3" xfId="2304" xr:uid="{00000000-0005-0000-0000-000061D20000}"/>
    <cellStyle name="Percent 21 3 4" xfId="2305" xr:uid="{00000000-0005-0000-0000-000062D20000}"/>
    <cellStyle name="Percent 21 3 4 2" xfId="54583" xr:uid="{00000000-0005-0000-0000-000063D20000}"/>
    <cellStyle name="Percent 21 3 5" xfId="54584" xr:uid="{00000000-0005-0000-0000-000064D20000}"/>
    <cellStyle name="Percent 21 4" xfId="2306" xr:uid="{00000000-0005-0000-0000-000065D20000}"/>
    <cellStyle name="Percent 21 4 2" xfId="2307" xr:uid="{00000000-0005-0000-0000-000066D20000}"/>
    <cellStyle name="Percent 21 5" xfId="2308" xr:uid="{00000000-0005-0000-0000-000067D20000}"/>
    <cellStyle name="Percent 21 5 2" xfId="2309" xr:uid="{00000000-0005-0000-0000-000068D20000}"/>
    <cellStyle name="Percent 21 6" xfId="2310" xr:uid="{00000000-0005-0000-0000-000069D20000}"/>
    <cellStyle name="Percent 21 6 2" xfId="2311" xr:uid="{00000000-0005-0000-0000-00006AD20000}"/>
    <cellStyle name="Percent 21 7" xfId="2312" xr:uid="{00000000-0005-0000-0000-00006BD20000}"/>
    <cellStyle name="Percent 22" xfId="2313" xr:uid="{00000000-0005-0000-0000-00006CD20000}"/>
    <cellStyle name="Percent 22 2" xfId="2314" xr:uid="{00000000-0005-0000-0000-00006DD20000}"/>
    <cellStyle name="Percent 22 2 2" xfId="2315" xr:uid="{00000000-0005-0000-0000-00006ED20000}"/>
    <cellStyle name="Percent 22 3" xfId="2316" xr:uid="{00000000-0005-0000-0000-00006FD20000}"/>
    <cellStyle name="Percent 22 3 2" xfId="2317" xr:uid="{00000000-0005-0000-0000-000070D20000}"/>
    <cellStyle name="Percent 22 3 2 2" xfId="2318" xr:uid="{00000000-0005-0000-0000-000071D20000}"/>
    <cellStyle name="Percent 22 3 3" xfId="2319" xr:uid="{00000000-0005-0000-0000-000072D20000}"/>
    <cellStyle name="Percent 22 4" xfId="2320" xr:uid="{00000000-0005-0000-0000-000073D20000}"/>
    <cellStyle name="Percent 23" xfId="2321" xr:uid="{00000000-0005-0000-0000-000074D20000}"/>
    <cellStyle name="Percent 23 2" xfId="2322" xr:uid="{00000000-0005-0000-0000-000075D20000}"/>
    <cellStyle name="Percent 23 2 2" xfId="2323" xr:uid="{00000000-0005-0000-0000-000076D20000}"/>
    <cellStyle name="Percent 23 2 2 2" xfId="2324" xr:uid="{00000000-0005-0000-0000-000077D20000}"/>
    <cellStyle name="Percent 23 2 3" xfId="2325" xr:uid="{00000000-0005-0000-0000-000078D20000}"/>
    <cellStyle name="Percent 23 3" xfId="2326" xr:uid="{00000000-0005-0000-0000-000079D20000}"/>
    <cellStyle name="Percent 23 3 2" xfId="2327" xr:uid="{00000000-0005-0000-0000-00007AD20000}"/>
    <cellStyle name="Percent 23 4" xfId="2328" xr:uid="{00000000-0005-0000-0000-00007BD20000}"/>
    <cellStyle name="Percent 24" xfId="2329" xr:uid="{00000000-0005-0000-0000-00007CD20000}"/>
    <cellStyle name="Percent 24 2" xfId="2330" xr:uid="{00000000-0005-0000-0000-00007DD20000}"/>
    <cellStyle name="Percent 24 2 2" xfId="2331" xr:uid="{00000000-0005-0000-0000-00007ED20000}"/>
    <cellStyle name="Percent 24 2 2 2" xfId="2332" xr:uid="{00000000-0005-0000-0000-00007FD20000}"/>
    <cellStyle name="Percent 24 2 2 3" xfId="2333" xr:uid="{00000000-0005-0000-0000-000080D20000}"/>
    <cellStyle name="Percent 24 2 2 3 2" xfId="2334" xr:uid="{00000000-0005-0000-0000-000081D20000}"/>
    <cellStyle name="Percent 24 2 3" xfId="2335" xr:uid="{00000000-0005-0000-0000-000082D20000}"/>
    <cellStyle name="Percent 24 2 3 2" xfId="2336" xr:uid="{00000000-0005-0000-0000-000083D20000}"/>
    <cellStyle name="Percent 24 2 3 3" xfId="4077" xr:uid="{00000000-0005-0000-0000-000084D20000}"/>
    <cellStyle name="Percent 24 2 4" xfId="5075" xr:uid="{00000000-0005-0000-0000-000085D20000}"/>
    <cellStyle name="Percent 24 2 4 2" xfId="54585" xr:uid="{00000000-0005-0000-0000-000086D20000}"/>
    <cellStyle name="Percent 24 2 5" xfId="54586" xr:uid="{00000000-0005-0000-0000-000087D20000}"/>
    <cellStyle name="Percent 24 3" xfId="2337" xr:uid="{00000000-0005-0000-0000-000088D20000}"/>
    <cellStyle name="Percent 24 3 2" xfId="2338" xr:uid="{00000000-0005-0000-0000-000089D20000}"/>
    <cellStyle name="Percent 24 3 2 2" xfId="2339" xr:uid="{00000000-0005-0000-0000-00008AD20000}"/>
    <cellStyle name="Percent 24 3 3" xfId="2340" xr:uid="{00000000-0005-0000-0000-00008BD20000}"/>
    <cellStyle name="Percent 24 4" xfId="2341" xr:uid="{00000000-0005-0000-0000-00008CD20000}"/>
    <cellStyle name="Percent 24 4 2" xfId="2342" xr:uid="{00000000-0005-0000-0000-00008DD20000}"/>
    <cellStyle name="Percent 24 4 3" xfId="4000" xr:uid="{00000000-0005-0000-0000-00008ED20000}"/>
    <cellStyle name="Percent 24 5" xfId="2343" xr:uid="{00000000-0005-0000-0000-00008FD20000}"/>
    <cellStyle name="Percent 25" xfId="2344" xr:uid="{00000000-0005-0000-0000-000090D20000}"/>
    <cellStyle name="Percent 25 2" xfId="2345" xr:uid="{00000000-0005-0000-0000-000091D20000}"/>
    <cellStyle name="Percent 25 2 2" xfId="2346" xr:uid="{00000000-0005-0000-0000-000092D20000}"/>
    <cellStyle name="Percent 25 2 2 2" xfId="2347" xr:uid="{00000000-0005-0000-0000-000093D20000}"/>
    <cellStyle name="Percent 25 2 3" xfId="2348" xr:uid="{00000000-0005-0000-0000-000094D20000}"/>
    <cellStyle name="Percent 25 2 4" xfId="5073" xr:uid="{00000000-0005-0000-0000-000095D20000}"/>
    <cellStyle name="Percent 25 3" xfId="2349" xr:uid="{00000000-0005-0000-0000-000096D20000}"/>
    <cellStyle name="Percent 25 3 2" xfId="2350" xr:uid="{00000000-0005-0000-0000-000097D20000}"/>
    <cellStyle name="Percent 25 3 3" xfId="5099" xr:uid="{00000000-0005-0000-0000-000098D20000}"/>
    <cellStyle name="Percent 25 4" xfId="2351" xr:uid="{00000000-0005-0000-0000-000099D20000}"/>
    <cellStyle name="Percent 25 4 2" xfId="4187" xr:uid="{00000000-0005-0000-0000-00009AD20000}"/>
    <cellStyle name="Percent 25 5" xfId="2352" xr:uid="{00000000-0005-0000-0000-00009BD20000}"/>
    <cellStyle name="Percent 25 5 2" xfId="5090" xr:uid="{00000000-0005-0000-0000-00009CD20000}"/>
    <cellStyle name="Percent 25 6" xfId="5112" xr:uid="{00000000-0005-0000-0000-00009DD20000}"/>
    <cellStyle name="Percent 25 6 2" xfId="54587" xr:uid="{00000000-0005-0000-0000-00009ED20000}"/>
    <cellStyle name="Percent 25 7" xfId="4081" xr:uid="{00000000-0005-0000-0000-00009FD20000}"/>
    <cellStyle name="Percent 25 7 2" xfId="54588" xr:uid="{00000000-0005-0000-0000-0000A0D20000}"/>
    <cellStyle name="Percent 25 8" xfId="4021" xr:uid="{00000000-0005-0000-0000-0000A1D20000}"/>
    <cellStyle name="Percent 25 8 2" xfId="54589" xr:uid="{00000000-0005-0000-0000-0000A2D20000}"/>
    <cellStyle name="Percent 25 9" xfId="4211" xr:uid="{00000000-0005-0000-0000-0000A3D20000}"/>
    <cellStyle name="Percent 26" xfId="2353" xr:uid="{00000000-0005-0000-0000-0000A4D20000}"/>
    <cellStyle name="Percent 26 2" xfId="2354" xr:uid="{00000000-0005-0000-0000-0000A5D20000}"/>
    <cellStyle name="Percent 26 3" xfId="2355" xr:uid="{00000000-0005-0000-0000-0000A6D20000}"/>
    <cellStyle name="Percent 26 3 2" xfId="2356" xr:uid="{00000000-0005-0000-0000-0000A7D20000}"/>
    <cellStyle name="Percent 27" xfId="2357" xr:uid="{00000000-0005-0000-0000-0000A8D20000}"/>
    <cellStyle name="Percent 27 2" xfId="2358" xr:uid="{00000000-0005-0000-0000-0000A9D20000}"/>
    <cellStyle name="Percent 27 2 2" xfId="2359" xr:uid="{00000000-0005-0000-0000-0000AAD20000}"/>
    <cellStyle name="Percent 27 2 3" xfId="2360" xr:uid="{00000000-0005-0000-0000-0000ABD20000}"/>
    <cellStyle name="Percent 27 3" xfId="2361" xr:uid="{00000000-0005-0000-0000-0000ACD20000}"/>
    <cellStyle name="Percent 27 4" xfId="2362" xr:uid="{00000000-0005-0000-0000-0000ADD20000}"/>
    <cellStyle name="Percent 27 4 2" xfId="2363" xr:uid="{00000000-0005-0000-0000-0000AED20000}"/>
    <cellStyle name="Percent 28" xfId="2364" xr:uid="{00000000-0005-0000-0000-0000AFD20000}"/>
    <cellStyle name="Percent 28 2" xfId="2365" xr:uid="{00000000-0005-0000-0000-0000B0D20000}"/>
    <cellStyle name="Percent 28 2 2" xfId="2366" xr:uid="{00000000-0005-0000-0000-0000B1D20000}"/>
    <cellStyle name="Percent 28 3" xfId="2367" xr:uid="{00000000-0005-0000-0000-0000B2D20000}"/>
    <cellStyle name="Percent 29" xfId="2368" xr:uid="{00000000-0005-0000-0000-0000B3D20000}"/>
    <cellStyle name="Percent 29 2" xfId="2369" xr:uid="{00000000-0005-0000-0000-0000B4D20000}"/>
    <cellStyle name="Percent 29 2 2" xfId="2370" xr:uid="{00000000-0005-0000-0000-0000B5D20000}"/>
    <cellStyle name="Percent 29 3" xfId="2371" xr:uid="{00000000-0005-0000-0000-0000B6D20000}"/>
    <cellStyle name="Percent 3" xfId="2372" xr:uid="{00000000-0005-0000-0000-0000B7D20000}"/>
    <cellStyle name="Percent 3 2" xfId="2373" xr:uid="{00000000-0005-0000-0000-0000B8D20000}"/>
    <cellStyle name="Percent 3 2 2" xfId="2374" xr:uid="{00000000-0005-0000-0000-0000B9D20000}"/>
    <cellStyle name="Percent 3 2 2 2" xfId="2375" xr:uid="{00000000-0005-0000-0000-0000BAD20000}"/>
    <cellStyle name="Percent 3 2 2 2 2" xfId="54590" xr:uid="{00000000-0005-0000-0000-0000BBD20000}"/>
    <cellStyle name="Percent 3 2 2 3" xfId="54591" xr:uid="{00000000-0005-0000-0000-0000BCD20000}"/>
    <cellStyle name="Percent 3 2 2_OATT calc" xfId="54592" xr:uid="{00000000-0005-0000-0000-0000BDD20000}"/>
    <cellStyle name="Percent 3 2 3" xfId="2376" xr:uid="{00000000-0005-0000-0000-0000BED20000}"/>
    <cellStyle name="Percent 3 2 3 2" xfId="2377" xr:uid="{00000000-0005-0000-0000-0000BFD20000}"/>
    <cellStyle name="Percent 3 2 3 2 2" xfId="2378" xr:uid="{00000000-0005-0000-0000-0000C0D20000}"/>
    <cellStyle name="Percent 3 2 3 3" xfId="2379" xr:uid="{00000000-0005-0000-0000-0000C1D20000}"/>
    <cellStyle name="Percent 3 2 3 3 2" xfId="2380" xr:uid="{00000000-0005-0000-0000-0000C2D20000}"/>
    <cellStyle name="Percent 3 2 3 4" xfId="2381" xr:uid="{00000000-0005-0000-0000-0000C3D20000}"/>
    <cellStyle name="Percent 3 2 3 4 2" xfId="2382" xr:uid="{00000000-0005-0000-0000-0000C4D20000}"/>
    <cellStyle name="Percent 3 2 3 5" xfId="2383" xr:uid="{00000000-0005-0000-0000-0000C5D20000}"/>
    <cellStyle name="Percent 3 2 3 5 2" xfId="2384" xr:uid="{00000000-0005-0000-0000-0000C6D20000}"/>
    <cellStyle name="Percent 3 2 3 6" xfId="2385" xr:uid="{00000000-0005-0000-0000-0000C7D20000}"/>
    <cellStyle name="Percent 3 2 4" xfId="2386" xr:uid="{00000000-0005-0000-0000-0000C8D20000}"/>
    <cellStyle name="Percent 3 2 4 10" xfId="2387" xr:uid="{00000000-0005-0000-0000-0000C9D20000}"/>
    <cellStyle name="Percent 3 2 4 2" xfId="2388" xr:uid="{00000000-0005-0000-0000-0000CAD20000}"/>
    <cellStyle name="Percent 3 2 4 2 2" xfId="2389" xr:uid="{00000000-0005-0000-0000-0000CBD20000}"/>
    <cellStyle name="Percent 3 2 4 2 2 2" xfId="2390" xr:uid="{00000000-0005-0000-0000-0000CCD20000}"/>
    <cellStyle name="Percent 3 2 4 2 3" xfId="2391" xr:uid="{00000000-0005-0000-0000-0000CDD20000}"/>
    <cellStyle name="Percent 3 2 4 2 3 2" xfId="2392" xr:uid="{00000000-0005-0000-0000-0000CED20000}"/>
    <cellStyle name="Percent 3 2 4 2 3 2 2" xfId="2393" xr:uid="{00000000-0005-0000-0000-0000CFD20000}"/>
    <cellStyle name="Percent 3 2 4 2 3 3" xfId="2394" xr:uid="{00000000-0005-0000-0000-0000D0D20000}"/>
    <cellStyle name="Percent 3 2 4 2 3 3 2" xfId="2395" xr:uid="{00000000-0005-0000-0000-0000D1D20000}"/>
    <cellStyle name="Percent 3 2 4 2 3 3 2 2" xfId="2396" xr:uid="{00000000-0005-0000-0000-0000D2D20000}"/>
    <cellStyle name="Percent 3 2 4 2 3 3 3" xfId="2397" xr:uid="{00000000-0005-0000-0000-0000D3D20000}"/>
    <cellStyle name="Percent 3 2 4 2 3 4" xfId="2398" xr:uid="{00000000-0005-0000-0000-0000D4D20000}"/>
    <cellStyle name="Percent 3 2 4 2 3 4 2" xfId="54593" xr:uid="{00000000-0005-0000-0000-0000D5D20000}"/>
    <cellStyle name="Percent 3 2 4 2 3 5" xfId="54594" xr:uid="{00000000-0005-0000-0000-0000D6D20000}"/>
    <cellStyle name="Percent 3 2 4 2 4" xfId="2399" xr:uid="{00000000-0005-0000-0000-0000D7D20000}"/>
    <cellStyle name="Percent 3 2 4 2 4 2" xfId="2400" xr:uid="{00000000-0005-0000-0000-0000D8D20000}"/>
    <cellStyle name="Percent 3 2 4 2 5" xfId="2401" xr:uid="{00000000-0005-0000-0000-0000D9D20000}"/>
    <cellStyle name="Percent 3 2 4 2 5 2" xfId="2402" xr:uid="{00000000-0005-0000-0000-0000DAD20000}"/>
    <cellStyle name="Percent 3 2 4 2 6" xfId="2403" xr:uid="{00000000-0005-0000-0000-0000DBD20000}"/>
    <cellStyle name="Percent 3 2 4 2 6 2" xfId="2404" xr:uid="{00000000-0005-0000-0000-0000DCD20000}"/>
    <cellStyle name="Percent 3 2 4 2 7" xfId="2405" xr:uid="{00000000-0005-0000-0000-0000DDD20000}"/>
    <cellStyle name="Percent 3 2 4 3" xfId="2406" xr:uid="{00000000-0005-0000-0000-0000DED20000}"/>
    <cellStyle name="Percent 3 2 4 3 2" xfId="2407" xr:uid="{00000000-0005-0000-0000-0000DFD20000}"/>
    <cellStyle name="Percent 3 2 4 4" xfId="2408" xr:uid="{00000000-0005-0000-0000-0000E0D20000}"/>
    <cellStyle name="Percent 3 2 4 4 2" xfId="2409" xr:uid="{00000000-0005-0000-0000-0000E1D20000}"/>
    <cellStyle name="Percent 3 2 4 5" xfId="2410" xr:uid="{00000000-0005-0000-0000-0000E2D20000}"/>
    <cellStyle name="Percent 3 2 4 5 2" xfId="2411" xr:uid="{00000000-0005-0000-0000-0000E3D20000}"/>
    <cellStyle name="Percent 3 2 4 6" xfId="2412" xr:uid="{00000000-0005-0000-0000-0000E4D20000}"/>
    <cellStyle name="Percent 3 2 4 6 2" xfId="2413" xr:uid="{00000000-0005-0000-0000-0000E5D20000}"/>
    <cellStyle name="Percent 3 2 4 7" xfId="2414" xr:uid="{00000000-0005-0000-0000-0000E6D20000}"/>
    <cellStyle name="Percent 3 2 4 7 2" xfId="2415" xr:uid="{00000000-0005-0000-0000-0000E7D20000}"/>
    <cellStyle name="Percent 3 2 4 8" xfId="2416" xr:uid="{00000000-0005-0000-0000-0000E8D20000}"/>
    <cellStyle name="Percent 3 2 4 8 2" xfId="2417" xr:uid="{00000000-0005-0000-0000-0000E9D20000}"/>
    <cellStyle name="Percent 3 2 4 9" xfId="2418" xr:uid="{00000000-0005-0000-0000-0000EAD20000}"/>
    <cellStyle name="Percent 3 2 4 9 2" xfId="2419" xr:uid="{00000000-0005-0000-0000-0000EBD20000}"/>
    <cellStyle name="Percent 3 2 5" xfId="2420" xr:uid="{00000000-0005-0000-0000-0000ECD20000}"/>
    <cellStyle name="Percent 3 2 5 2" xfId="2421" xr:uid="{00000000-0005-0000-0000-0000EDD20000}"/>
    <cellStyle name="Percent 3 2 5 2 2" xfId="2422" xr:uid="{00000000-0005-0000-0000-0000EED20000}"/>
    <cellStyle name="Percent 3 2 5 3" xfId="2423" xr:uid="{00000000-0005-0000-0000-0000EFD20000}"/>
    <cellStyle name="Percent 3 2 5 3 2" xfId="2424" xr:uid="{00000000-0005-0000-0000-0000F0D20000}"/>
    <cellStyle name="Percent 3 2 5 3 2 2" xfId="2425" xr:uid="{00000000-0005-0000-0000-0000F1D20000}"/>
    <cellStyle name="Percent 3 2 5 3 3" xfId="2426" xr:uid="{00000000-0005-0000-0000-0000F2D20000}"/>
    <cellStyle name="Percent 3 2 5 3 3 2" xfId="2427" xr:uid="{00000000-0005-0000-0000-0000F3D20000}"/>
    <cellStyle name="Percent 3 2 5 3 3 2 2" xfId="2428" xr:uid="{00000000-0005-0000-0000-0000F4D20000}"/>
    <cellStyle name="Percent 3 2 5 3 3 3" xfId="2429" xr:uid="{00000000-0005-0000-0000-0000F5D20000}"/>
    <cellStyle name="Percent 3 2 5 3 4" xfId="2430" xr:uid="{00000000-0005-0000-0000-0000F6D20000}"/>
    <cellStyle name="Percent 3 2 5 3 4 2" xfId="54595" xr:uid="{00000000-0005-0000-0000-0000F7D20000}"/>
    <cellStyle name="Percent 3 2 5 3 5" xfId="54596" xr:uid="{00000000-0005-0000-0000-0000F8D20000}"/>
    <cellStyle name="Percent 3 2 5 4" xfId="2431" xr:uid="{00000000-0005-0000-0000-0000F9D20000}"/>
    <cellStyle name="Percent 3 2 5 4 2" xfId="2432" xr:uid="{00000000-0005-0000-0000-0000FAD20000}"/>
    <cellStyle name="Percent 3 2 5 5" xfId="2433" xr:uid="{00000000-0005-0000-0000-0000FBD20000}"/>
    <cellStyle name="Percent 3 2 5 5 2" xfId="2434" xr:uid="{00000000-0005-0000-0000-0000FCD20000}"/>
    <cellStyle name="Percent 3 2 5 6" xfId="2435" xr:uid="{00000000-0005-0000-0000-0000FDD20000}"/>
    <cellStyle name="Percent 3 2 5 6 2" xfId="2436" xr:uid="{00000000-0005-0000-0000-0000FED20000}"/>
    <cellStyle name="Percent 3 2 5 7" xfId="2437" xr:uid="{00000000-0005-0000-0000-0000FFD20000}"/>
    <cellStyle name="Percent 3 2 5 7 2" xfId="2438" xr:uid="{00000000-0005-0000-0000-000000D30000}"/>
    <cellStyle name="Percent 3 2 5 8" xfId="2439" xr:uid="{00000000-0005-0000-0000-000001D30000}"/>
    <cellStyle name="Percent 3 2 5 8 2" xfId="2440" xr:uid="{00000000-0005-0000-0000-000002D30000}"/>
    <cellStyle name="Percent 3 2 5 9" xfId="2441" xr:uid="{00000000-0005-0000-0000-000003D30000}"/>
    <cellStyle name="Percent 3 2 6" xfId="2442" xr:uid="{00000000-0005-0000-0000-000004D30000}"/>
    <cellStyle name="Percent 3 2 6 2" xfId="2443" xr:uid="{00000000-0005-0000-0000-000005D30000}"/>
    <cellStyle name="Percent 3 2 7" xfId="2444" xr:uid="{00000000-0005-0000-0000-000006D30000}"/>
    <cellStyle name="Percent 3 2 7 2" xfId="2445" xr:uid="{00000000-0005-0000-0000-000007D30000}"/>
    <cellStyle name="Percent 3 2 7 2 2" xfId="2446" xr:uid="{00000000-0005-0000-0000-000008D30000}"/>
    <cellStyle name="Percent 3 2 7 3" xfId="2447" xr:uid="{00000000-0005-0000-0000-000009D30000}"/>
    <cellStyle name="Percent 3 2 7 3 2" xfId="2448" xr:uid="{00000000-0005-0000-0000-00000AD30000}"/>
    <cellStyle name="Percent 3 2 7 3 2 2" xfId="2449" xr:uid="{00000000-0005-0000-0000-00000BD30000}"/>
    <cellStyle name="Percent 3 2 7 3 3" xfId="2450" xr:uid="{00000000-0005-0000-0000-00000CD30000}"/>
    <cellStyle name="Percent 3 2 7 4" xfId="2451" xr:uid="{00000000-0005-0000-0000-00000DD30000}"/>
    <cellStyle name="Percent 3 2 7 4 2" xfId="54597" xr:uid="{00000000-0005-0000-0000-00000ED30000}"/>
    <cellStyle name="Percent 3 2 7 5" xfId="54598" xr:uid="{00000000-0005-0000-0000-00000FD30000}"/>
    <cellStyle name="Percent 3 2 8" xfId="2452" xr:uid="{00000000-0005-0000-0000-000010D30000}"/>
    <cellStyle name="Percent 3 2 8 2" xfId="2453" xr:uid="{00000000-0005-0000-0000-000011D30000}"/>
    <cellStyle name="Percent 3 2 8 2 2" xfId="54599" xr:uid="{00000000-0005-0000-0000-000012D30000}"/>
    <cellStyle name="Percent 3 2 8 3" xfId="54600" xr:uid="{00000000-0005-0000-0000-000013D30000}"/>
    <cellStyle name="Percent 3 2 9" xfId="2454" xr:uid="{00000000-0005-0000-0000-000014D30000}"/>
    <cellStyle name="Percent 3 2_OATT calc" xfId="54601" xr:uid="{00000000-0005-0000-0000-000015D30000}"/>
    <cellStyle name="Percent 3 3" xfId="2455" xr:uid="{00000000-0005-0000-0000-000016D30000}"/>
    <cellStyle name="Percent 3 3 2" xfId="2456" xr:uid="{00000000-0005-0000-0000-000017D30000}"/>
    <cellStyle name="Percent 3 3 2 2" xfId="54602" xr:uid="{00000000-0005-0000-0000-000018D30000}"/>
    <cellStyle name="Percent 3 3 3" xfId="54603" xr:uid="{00000000-0005-0000-0000-000019D30000}"/>
    <cellStyle name="Percent 3 3_OATT calc" xfId="54604" xr:uid="{00000000-0005-0000-0000-00001AD30000}"/>
    <cellStyle name="Percent 3 4" xfId="2457" xr:uid="{00000000-0005-0000-0000-00001BD30000}"/>
    <cellStyle name="Percent 3 4 2" xfId="2458" xr:uid="{00000000-0005-0000-0000-00001CD30000}"/>
    <cellStyle name="Percent 3 4 2 2" xfId="54605" xr:uid="{00000000-0005-0000-0000-00001DD30000}"/>
    <cellStyle name="Percent 3 4 3" xfId="54606" xr:uid="{00000000-0005-0000-0000-00001ED30000}"/>
    <cellStyle name="Percent 3 4_OATT calc" xfId="54607" xr:uid="{00000000-0005-0000-0000-00001FD30000}"/>
    <cellStyle name="Percent 3 5" xfId="2459" xr:uid="{00000000-0005-0000-0000-000020D30000}"/>
    <cellStyle name="Percent 3 5 2" xfId="2460" xr:uid="{00000000-0005-0000-0000-000021D30000}"/>
    <cellStyle name="Percent 3 5 2 2" xfId="2461" xr:uid="{00000000-0005-0000-0000-000022D30000}"/>
    <cellStyle name="Percent 3 5 3" xfId="2462" xr:uid="{00000000-0005-0000-0000-000023D30000}"/>
    <cellStyle name="Percent 3 5 3 2" xfId="2463" xr:uid="{00000000-0005-0000-0000-000024D30000}"/>
    <cellStyle name="Percent 3 5 4" xfId="2464" xr:uid="{00000000-0005-0000-0000-000025D30000}"/>
    <cellStyle name="Percent 3 5 4 2" xfId="2465" xr:uid="{00000000-0005-0000-0000-000026D30000}"/>
    <cellStyle name="Percent 3 5 5" xfId="2466" xr:uid="{00000000-0005-0000-0000-000027D30000}"/>
    <cellStyle name="Percent 3 5 5 2" xfId="2467" xr:uid="{00000000-0005-0000-0000-000028D30000}"/>
    <cellStyle name="Percent 3 5 6" xfId="2468" xr:uid="{00000000-0005-0000-0000-000029D30000}"/>
    <cellStyle name="Percent 3 5 7" xfId="3454" xr:uid="{00000000-0005-0000-0000-00002AD30000}"/>
    <cellStyle name="Percent 3 5_OATT calc" xfId="54608" xr:uid="{00000000-0005-0000-0000-00002BD30000}"/>
    <cellStyle name="Percent 3 6" xfId="2469" xr:uid="{00000000-0005-0000-0000-00002CD30000}"/>
    <cellStyle name="Percent 3 6 2" xfId="54609" xr:uid="{00000000-0005-0000-0000-00002DD30000}"/>
    <cellStyle name="Percent 3 7" xfId="54610" xr:uid="{00000000-0005-0000-0000-00002ED30000}"/>
    <cellStyle name="Percent 3_OATT calc" xfId="54611" xr:uid="{00000000-0005-0000-0000-00002FD30000}"/>
    <cellStyle name="Percent 30" xfId="2470" xr:uid="{00000000-0005-0000-0000-000030D30000}"/>
    <cellStyle name="Percent 30 2" xfId="2471" xr:uid="{00000000-0005-0000-0000-000031D30000}"/>
    <cellStyle name="Percent 30 2 2" xfId="54612" xr:uid="{00000000-0005-0000-0000-000032D30000}"/>
    <cellStyle name="Percent 30 3" xfId="54613" xr:uid="{00000000-0005-0000-0000-000033D30000}"/>
    <cellStyle name="Percent 31" xfId="2472" xr:uid="{00000000-0005-0000-0000-000034D30000}"/>
    <cellStyle name="Percent 31 2" xfId="2473" xr:uid="{00000000-0005-0000-0000-000035D30000}"/>
    <cellStyle name="Percent 32" xfId="2474" xr:uid="{00000000-0005-0000-0000-000036D30000}"/>
    <cellStyle name="Percent 32 2" xfId="2475" xr:uid="{00000000-0005-0000-0000-000037D30000}"/>
    <cellStyle name="Percent 33" xfId="2476" xr:uid="{00000000-0005-0000-0000-000038D30000}"/>
    <cellStyle name="Percent 33 2" xfId="2477" xr:uid="{00000000-0005-0000-0000-000039D30000}"/>
    <cellStyle name="Percent 33 2 2" xfId="2478" xr:uid="{00000000-0005-0000-0000-00003AD30000}"/>
    <cellStyle name="Percent 33 3" xfId="54614" xr:uid="{00000000-0005-0000-0000-00003BD30000}"/>
    <cellStyle name="Percent 34" xfId="2479" xr:uid="{00000000-0005-0000-0000-00003CD30000}"/>
    <cellStyle name="Percent 34 2" xfId="4033" xr:uid="{00000000-0005-0000-0000-00003DD30000}"/>
    <cellStyle name="Percent 34 2 2" xfId="54615" xr:uid="{00000000-0005-0000-0000-00003ED30000}"/>
    <cellStyle name="Percent 34 3" xfId="54616" xr:uid="{00000000-0005-0000-0000-00003FD30000}"/>
    <cellStyle name="Percent 35" xfId="2480" xr:uid="{00000000-0005-0000-0000-000040D30000}"/>
    <cellStyle name="Percent 35 2" xfId="5082" xr:uid="{00000000-0005-0000-0000-000041D30000}"/>
    <cellStyle name="Percent 35 2 2" xfId="54617" xr:uid="{00000000-0005-0000-0000-000042D30000}"/>
    <cellStyle name="Percent 35 3" xfId="54618" xr:uid="{00000000-0005-0000-0000-000043D30000}"/>
    <cellStyle name="Percent 36" xfId="2481" xr:uid="{00000000-0005-0000-0000-000044D30000}"/>
    <cellStyle name="Percent 36 2" xfId="5104" xr:uid="{00000000-0005-0000-0000-000045D30000}"/>
    <cellStyle name="Percent 37" xfId="2482" xr:uid="{00000000-0005-0000-0000-000046D30000}"/>
    <cellStyle name="Percent 37 2" xfId="4173" xr:uid="{00000000-0005-0000-0000-000047D30000}"/>
    <cellStyle name="Percent 38" xfId="4186" xr:uid="{00000000-0005-0000-0000-000048D30000}"/>
    <cellStyle name="Percent 38 2" xfId="54619" xr:uid="{00000000-0005-0000-0000-000049D30000}"/>
    <cellStyle name="Percent 39" xfId="4108" xr:uid="{00000000-0005-0000-0000-00004AD30000}"/>
    <cellStyle name="Percent 39 2" xfId="54620" xr:uid="{00000000-0005-0000-0000-00004BD30000}"/>
    <cellStyle name="Percent 4" xfId="2483" xr:uid="{00000000-0005-0000-0000-00004CD30000}"/>
    <cellStyle name="Percent 4 10" xfId="2484" xr:uid="{00000000-0005-0000-0000-00004DD30000}"/>
    <cellStyle name="Percent 4 11" xfId="2485" xr:uid="{00000000-0005-0000-0000-00004ED30000}"/>
    <cellStyle name="Percent 4 2" xfId="2486" xr:uid="{00000000-0005-0000-0000-00004FD30000}"/>
    <cellStyle name="Percent 4 2 2" xfId="2487" xr:uid="{00000000-0005-0000-0000-000050D30000}"/>
    <cellStyle name="Percent 4 2 2 2" xfId="3532" xr:uid="{00000000-0005-0000-0000-000051D30000}"/>
    <cellStyle name="Percent 4 2 2 2 2" xfId="54621" xr:uid="{00000000-0005-0000-0000-000052D30000}"/>
    <cellStyle name="Percent 4 2 2 3" xfId="54622" xr:uid="{00000000-0005-0000-0000-000053D30000}"/>
    <cellStyle name="Percent 4 2 2_OATT calc" xfId="54623" xr:uid="{00000000-0005-0000-0000-000054D30000}"/>
    <cellStyle name="Percent 4 2 3" xfId="3492" xr:uid="{00000000-0005-0000-0000-000055D30000}"/>
    <cellStyle name="Percent 4 2 3 2" xfId="54624" xr:uid="{00000000-0005-0000-0000-000056D30000}"/>
    <cellStyle name="Percent 4 2 4" xfId="54625" xr:uid="{00000000-0005-0000-0000-000057D30000}"/>
    <cellStyle name="Percent 4 2_OATT calc" xfId="54626" xr:uid="{00000000-0005-0000-0000-000058D30000}"/>
    <cellStyle name="Percent 4 3" xfId="2488" xr:uid="{00000000-0005-0000-0000-000059D30000}"/>
    <cellStyle name="Percent 4 3 2" xfId="2489" xr:uid="{00000000-0005-0000-0000-00005AD30000}"/>
    <cellStyle name="Percent 4 3 2 2" xfId="2490" xr:uid="{00000000-0005-0000-0000-00005BD30000}"/>
    <cellStyle name="Percent 4 3 3" xfId="2491" xr:uid="{00000000-0005-0000-0000-00005CD30000}"/>
    <cellStyle name="Percent 4 3 3 2" xfId="2492" xr:uid="{00000000-0005-0000-0000-00005DD30000}"/>
    <cellStyle name="Percent 4 3 4" xfId="2493" xr:uid="{00000000-0005-0000-0000-00005ED30000}"/>
    <cellStyle name="Percent 4 3 4 2" xfId="2494" xr:uid="{00000000-0005-0000-0000-00005FD30000}"/>
    <cellStyle name="Percent 4 3 5" xfId="2495" xr:uid="{00000000-0005-0000-0000-000060D30000}"/>
    <cellStyle name="Percent 4 3 5 2" xfId="2496" xr:uid="{00000000-0005-0000-0000-000061D30000}"/>
    <cellStyle name="Percent 4 3 6" xfId="2497" xr:uid="{00000000-0005-0000-0000-000062D30000}"/>
    <cellStyle name="Percent 4 3_OATT calc" xfId="54627" xr:uid="{00000000-0005-0000-0000-000063D30000}"/>
    <cellStyle name="Percent 4 4" xfId="2498" xr:uid="{00000000-0005-0000-0000-000064D30000}"/>
    <cellStyle name="Percent 4 4 10" xfId="2499" xr:uid="{00000000-0005-0000-0000-000065D30000}"/>
    <cellStyle name="Percent 4 4 2" xfId="2500" xr:uid="{00000000-0005-0000-0000-000066D30000}"/>
    <cellStyle name="Percent 4 4 2 2" xfId="2501" xr:uid="{00000000-0005-0000-0000-000067D30000}"/>
    <cellStyle name="Percent 4 4 2 2 2" xfId="2502" xr:uid="{00000000-0005-0000-0000-000068D30000}"/>
    <cellStyle name="Percent 4 4 2 3" xfId="2503" xr:uid="{00000000-0005-0000-0000-000069D30000}"/>
    <cellStyle name="Percent 4 4 2 3 2" xfId="2504" xr:uid="{00000000-0005-0000-0000-00006AD30000}"/>
    <cellStyle name="Percent 4 4 2 3 2 2" xfId="2505" xr:uid="{00000000-0005-0000-0000-00006BD30000}"/>
    <cellStyle name="Percent 4 4 2 3 3" xfId="2506" xr:uid="{00000000-0005-0000-0000-00006CD30000}"/>
    <cellStyle name="Percent 4 4 2 3 3 2" xfId="2507" xr:uid="{00000000-0005-0000-0000-00006DD30000}"/>
    <cellStyle name="Percent 4 4 2 3 3 2 2" xfId="2508" xr:uid="{00000000-0005-0000-0000-00006ED30000}"/>
    <cellStyle name="Percent 4 4 2 3 3 3" xfId="2509" xr:uid="{00000000-0005-0000-0000-00006FD30000}"/>
    <cellStyle name="Percent 4 4 2 3 4" xfId="2510" xr:uid="{00000000-0005-0000-0000-000070D30000}"/>
    <cellStyle name="Percent 4 4 2 3 4 2" xfId="54628" xr:uid="{00000000-0005-0000-0000-000071D30000}"/>
    <cellStyle name="Percent 4 4 2 3 5" xfId="54629" xr:uid="{00000000-0005-0000-0000-000072D30000}"/>
    <cellStyle name="Percent 4 4 2 4" xfId="2511" xr:uid="{00000000-0005-0000-0000-000073D30000}"/>
    <cellStyle name="Percent 4 4 2 4 2" xfId="2512" xr:uid="{00000000-0005-0000-0000-000074D30000}"/>
    <cellStyle name="Percent 4 4 2 5" xfId="2513" xr:uid="{00000000-0005-0000-0000-000075D30000}"/>
    <cellStyle name="Percent 4 4 2 5 2" xfId="2514" xr:uid="{00000000-0005-0000-0000-000076D30000}"/>
    <cellStyle name="Percent 4 4 2 6" xfId="2515" xr:uid="{00000000-0005-0000-0000-000077D30000}"/>
    <cellStyle name="Percent 4 4 2 6 2" xfId="2516" xr:uid="{00000000-0005-0000-0000-000078D30000}"/>
    <cellStyle name="Percent 4 4 2 7" xfId="2517" xr:uid="{00000000-0005-0000-0000-000079D30000}"/>
    <cellStyle name="Percent 4 4 3" xfId="2518" xr:uid="{00000000-0005-0000-0000-00007AD30000}"/>
    <cellStyle name="Percent 4 4 3 2" xfId="2519" xr:uid="{00000000-0005-0000-0000-00007BD30000}"/>
    <cellStyle name="Percent 4 4 4" xfId="2520" xr:uid="{00000000-0005-0000-0000-00007CD30000}"/>
    <cellStyle name="Percent 4 4 4 2" xfId="2521" xr:uid="{00000000-0005-0000-0000-00007DD30000}"/>
    <cellStyle name="Percent 4 4 5" xfId="2522" xr:uid="{00000000-0005-0000-0000-00007ED30000}"/>
    <cellStyle name="Percent 4 4 5 2" xfId="2523" xr:uid="{00000000-0005-0000-0000-00007FD30000}"/>
    <cellStyle name="Percent 4 4 6" xfId="2524" xr:uid="{00000000-0005-0000-0000-000080D30000}"/>
    <cellStyle name="Percent 4 4 6 2" xfId="2525" xr:uid="{00000000-0005-0000-0000-000081D30000}"/>
    <cellStyle name="Percent 4 4 7" xfId="2526" xr:uid="{00000000-0005-0000-0000-000082D30000}"/>
    <cellStyle name="Percent 4 4 7 2" xfId="2527" xr:uid="{00000000-0005-0000-0000-000083D30000}"/>
    <cellStyle name="Percent 4 4 8" xfId="2528" xr:uid="{00000000-0005-0000-0000-000084D30000}"/>
    <cellStyle name="Percent 4 4 8 2" xfId="2529" xr:uid="{00000000-0005-0000-0000-000085D30000}"/>
    <cellStyle name="Percent 4 4 9" xfId="2530" xr:uid="{00000000-0005-0000-0000-000086D30000}"/>
    <cellStyle name="Percent 4 4 9 2" xfId="2531" xr:uid="{00000000-0005-0000-0000-000087D30000}"/>
    <cellStyle name="Percent 4 5" xfId="2532" xr:uid="{00000000-0005-0000-0000-000088D30000}"/>
    <cellStyle name="Percent 4 5 2" xfId="2533" xr:uid="{00000000-0005-0000-0000-000089D30000}"/>
    <cellStyle name="Percent 4 5 2 2" xfId="2534" xr:uid="{00000000-0005-0000-0000-00008AD30000}"/>
    <cellStyle name="Percent 4 5 3" xfId="2535" xr:uid="{00000000-0005-0000-0000-00008BD30000}"/>
    <cellStyle name="Percent 4 5 3 2" xfId="2536" xr:uid="{00000000-0005-0000-0000-00008CD30000}"/>
    <cellStyle name="Percent 4 5 3 2 2" xfId="2537" xr:uid="{00000000-0005-0000-0000-00008DD30000}"/>
    <cellStyle name="Percent 4 5 3 3" xfId="2538" xr:uid="{00000000-0005-0000-0000-00008ED30000}"/>
    <cellStyle name="Percent 4 5 3 3 2" xfId="2539" xr:uid="{00000000-0005-0000-0000-00008FD30000}"/>
    <cellStyle name="Percent 4 5 3 3 2 2" xfId="2540" xr:uid="{00000000-0005-0000-0000-000090D30000}"/>
    <cellStyle name="Percent 4 5 3 3 3" xfId="2541" xr:uid="{00000000-0005-0000-0000-000091D30000}"/>
    <cellStyle name="Percent 4 5 3 4" xfId="2542" xr:uid="{00000000-0005-0000-0000-000092D30000}"/>
    <cellStyle name="Percent 4 5 3 4 2" xfId="54630" xr:uid="{00000000-0005-0000-0000-000093D30000}"/>
    <cellStyle name="Percent 4 5 3 5" xfId="54631" xr:uid="{00000000-0005-0000-0000-000094D30000}"/>
    <cellStyle name="Percent 4 5 4" xfId="2543" xr:uid="{00000000-0005-0000-0000-000095D30000}"/>
    <cellStyle name="Percent 4 5 4 2" xfId="2544" xr:uid="{00000000-0005-0000-0000-000096D30000}"/>
    <cellStyle name="Percent 4 5 5" xfId="2545" xr:uid="{00000000-0005-0000-0000-000097D30000}"/>
    <cellStyle name="Percent 4 5 5 2" xfId="2546" xr:uid="{00000000-0005-0000-0000-000098D30000}"/>
    <cellStyle name="Percent 4 5 6" xfId="2547" xr:uid="{00000000-0005-0000-0000-000099D30000}"/>
    <cellStyle name="Percent 4 5 6 2" xfId="2548" xr:uid="{00000000-0005-0000-0000-00009AD30000}"/>
    <cellStyle name="Percent 4 5 7" xfId="2549" xr:uid="{00000000-0005-0000-0000-00009BD30000}"/>
    <cellStyle name="Percent 4 5 7 2" xfId="2550" xr:uid="{00000000-0005-0000-0000-00009CD30000}"/>
    <cellStyle name="Percent 4 5 8" xfId="2551" xr:uid="{00000000-0005-0000-0000-00009DD30000}"/>
    <cellStyle name="Percent 4 5 8 2" xfId="2552" xr:uid="{00000000-0005-0000-0000-00009ED30000}"/>
    <cellStyle name="Percent 4 5 9" xfId="2553" xr:uid="{00000000-0005-0000-0000-00009FD30000}"/>
    <cellStyle name="Percent 4 6" xfId="2554" xr:uid="{00000000-0005-0000-0000-0000A0D30000}"/>
    <cellStyle name="Percent 4 6 2" xfId="2555" xr:uid="{00000000-0005-0000-0000-0000A1D30000}"/>
    <cellStyle name="Percent 4 7" xfId="2556" xr:uid="{00000000-0005-0000-0000-0000A2D30000}"/>
    <cellStyle name="Percent 4 7 2" xfId="2557" xr:uid="{00000000-0005-0000-0000-0000A3D30000}"/>
    <cellStyle name="Percent 4 7 2 2" xfId="2558" xr:uid="{00000000-0005-0000-0000-0000A4D30000}"/>
    <cellStyle name="Percent 4 7 3" xfId="2559" xr:uid="{00000000-0005-0000-0000-0000A5D30000}"/>
    <cellStyle name="Percent 4 7 3 2" xfId="2560" xr:uid="{00000000-0005-0000-0000-0000A6D30000}"/>
    <cellStyle name="Percent 4 7 3 2 2" xfId="2561" xr:uid="{00000000-0005-0000-0000-0000A7D30000}"/>
    <cellStyle name="Percent 4 7 3 3" xfId="2562" xr:uid="{00000000-0005-0000-0000-0000A8D30000}"/>
    <cellStyle name="Percent 4 7 4" xfId="2563" xr:uid="{00000000-0005-0000-0000-0000A9D30000}"/>
    <cellStyle name="Percent 4 7 4 2" xfId="54632" xr:uid="{00000000-0005-0000-0000-0000AAD30000}"/>
    <cellStyle name="Percent 4 7 5" xfId="54633" xr:uid="{00000000-0005-0000-0000-0000ABD30000}"/>
    <cellStyle name="Percent 4 8" xfId="2564" xr:uid="{00000000-0005-0000-0000-0000ACD30000}"/>
    <cellStyle name="Percent 4 8 2" xfId="2565" xr:uid="{00000000-0005-0000-0000-0000ADD30000}"/>
    <cellStyle name="Percent 4 8 2 2" xfId="2566" xr:uid="{00000000-0005-0000-0000-0000AED30000}"/>
    <cellStyle name="Percent 4 8 2 3" xfId="4005" xr:uid="{00000000-0005-0000-0000-0000AFD30000}"/>
    <cellStyle name="Percent 4 8 3" xfId="2567" xr:uid="{00000000-0005-0000-0000-0000B0D30000}"/>
    <cellStyle name="Percent 4 8 4" xfId="2568" xr:uid="{00000000-0005-0000-0000-0000B1D30000}"/>
    <cellStyle name="Percent 4 8 4 2" xfId="2569" xr:uid="{00000000-0005-0000-0000-0000B2D30000}"/>
    <cellStyle name="Percent 4 9" xfId="2570" xr:uid="{00000000-0005-0000-0000-0000B3D30000}"/>
    <cellStyle name="Percent 4 9 2" xfId="2571" xr:uid="{00000000-0005-0000-0000-0000B4D30000}"/>
    <cellStyle name="Percent 4_OATT calc" xfId="54634" xr:uid="{00000000-0005-0000-0000-0000B5D30000}"/>
    <cellStyle name="Percent 5" xfId="2572" xr:uid="{00000000-0005-0000-0000-0000B6D30000}"/>
    <cellStyle name="Percent 5 10" xfId="2573" xr:uid="{00000000-0005-0000-0000-0000B7D30000}"/>
    <cellStyle name="Percent 5 11" xfId="54635" xr:uid="{00000000-0005-0000-0000-0000B8D30000}"/>
    <cellStyle name="Percent 5 12" xfId="54636" xr:uid="{00000000-0005-0000-0000-0000B9D30000}"/>
    <cellStyle name="Percent 5 13" xfId="54637" xr:uid="{00000000-0005-0000-0000-0000BAD30000}"/>
    <cellStyle name="Percent 5 14" xfId="54638" xr:uid="{00000000-0005-0000-0000-0000BBD30000}"/>
    <cellStyle name="Percent 5 2" xfId="2574" xr:uid="{00000000-0005-0000-0000-0000BCD30000}"/>
    <cellStyle name="Percent 5 2 10" xfId="54639" xr:uid="{00000000-0005-0000-0000-0000BDD30000}"/>
    <cellStyle name="Percent 5 2 10 2" xfId="54640" xr:uid="{00000000-0005-0000-0000-0000BED30000}"/>
    <cellStyle name="Percent 5 2 10 3" xfId="54641" xr:uid="{00000000-0005-0000-0000-0000BFD30000}"/>
    <cellStyle name="Percent 5 2 10_OATT calc" xfId="54642" xr:uid="{00000000-0005-0000-0000-0000C0D30000}"/>
    <cellStyle name="Percent 5 2 11" xfId="54643" xr:uid="{00000000-0005-0000-0000-0000C1D30000}"/>
    <cellStyle name="Percent 5 2 12" xfId="54644" xr:uid="{00000000-0005-0000-0000-0000C2D30000}"/>
    <cellStyle name="Percent 5 2 13" xfId="54645" xr:uid="{00000000-0005-0000-0000-0000C3D30000}"/>
    <cellStyle name="Percent 5 2 14" xfId="54646" xr:uid="{00000000-0005-0000-0000-0000C4D30000}"/>
    <cellStyle name="Percent 5 2 15" xfId="54647" xr:uid="{00000000-0005-0000-0000-0000C5D30000}"/>
    <cellStyle name="Percent 5 2 16" xfId="54648" xr:uid="{00000000-0005-0000-0000-0000C6D30000}"/>
    <cellStyle name="Percent 5 2 17" xfId="54649" xr:uid="{00000000-0005-0000-0000-0000C7D30000}"/>
    <cellStyle name="Percent 5 2 2" xfId="2575" xr:uid="{00000000-0005-0000-0000-0000C8D30000}"/>
    <cellStyle name="Percent 5 2 2 10" xfId="54650" xr:uid="{00000000-0005-0000-0000-0000C9D30000}"/>
    <cellStyle name="Percent 5 2 2 11" xfId="54651" xr:uid="{00000000-0005-0000-0000-0000CAD30000}"/>
    <cellStyle name="Percent 5 2 2 12" xfId="54652" xr:uid="{00000000-0005-0000-0000-0000CBD30000}"/>
    <cellStyle name="Percent 5 2 2 2" xfId="3814" xr:uid="{00000000-0005-0000-0000-0000CCD30000}"/>
    <cellStyle name="Percent 5 2 2 2 10" xfId="54653" xr:uid="{00000000-0005-0000-0000-0000CDD30000}"/>
    <cellStyle name="Percent 5 2 2 2 11" xfId="54654" xr:uid="{00000000-0005-0000-0000-0000CED30000}"/>
    <cellStyle name="Percent 5 2 2 2 2" xfId="4916" xr:uid="{00000000-0005-0000-0000-0000CFD30000}"/>
    <cellStyle name="Percent 5 2 2 2 2 10" xfId="54655" xr:uid="{00000000-0005-0000-0000-0000D0D30000}"/>
    <cellStyle name="Percent 5 2 2 2 2 11" xfId="54656" xr:uid="{00000000-0005-0000-0000-0000D1D30000}"/>
    <cellStyle name="Percent 5 2 2 2 2 2" xfId="54657" xr:uid="{00000000-0005-0000-0000-0000D2D30000}"/>
    <cellStyle name="Percent 5 2 2 2 2 2 2" xfId="54658" xr:uid="{00000000-0005-0000-0000-0000D3D30000}"/>
    <cellStyle name="Percent 5 2 2 2 2 2 2 2" xfId="54659" xr:uid="{00000000-0005-0000-0000-0000D4D30000}"/>
    <cellStyle name="Percent 5 2 2 2 2 2 2 3" xfId="54660" xr:uid="{00000000-0005-0000-0000-0000D5D30000}"/>
    <cellStyle name="Percent 5 2 2 2 2 2 2_OATT calc" xfId="54661" xr:uid="{00000000-0005-0000-0000-0000D6D30000}"/>
    <cellStyle name="Percent 5 2 2 2 2 2 3" xfId="54662" xr:uid="{00000000-0005-0000-0000-0000D7D30000}"/>
    <cellStyle name="Percent 5 2 2 2 2 2 4" xfId="54663" xr:uid="{00000000-0005-0000-0000-0000D8D30000}"/>
    <cellStyle name="Percent 5 2 2 2 2 2 5" xfId="54664" xr:uid="{00000000-0005-0000-0000-0000D9D30000}"/>
    <cellStyle name="Percent 5 2 2 2 2 2_OATT calc" xfId="54665" xr:uid="{00000000-0005-0000-0000-0000DAD30000}"/>
    <cellStyle name="Percent 5 2 2 2 2 3" xfId="54666" xr:uid="{00000000-0005-0000-0000-0000DBD30000}"/>
    <cellStyle name="Percent 5 2 2 2 2 3 2" xfId="54667" xr:uid="{00000000-0005-0000-0000-0000DCD30000}"/>
    <cellStyle name="Percent 5 2 2 2 2 3 2 2" xfId="54668" xr:uid="{00000000-0005-0000-0000-0000DDD30000}"/>
    <cellStyle name="Percent 5 2 2 2 2 3 2 3" xfId="54669" xr:uid="{00000000-0005-0000-0000-0000DED30000}"/>
    <cellStyle name="Percent 5 2 2 2 2 3 2_OATT calc" xfId="54670" xr:uid="{00000000-0005-0000-0000-0000DFD30000}"/>
    <cellStyle name="Percent 5 2 2 2 2 3 3" xfId="54671" xr:uid="{00000000-0005-0000-0000-0000E0D30000}"/>
    <cellStyle name="Percent 5 2 2 2 2 3 4" xfId="54672" xr:uid="{00000000-0005-0000-0000-0000E1D30000}"/>
    <cellStyle name="Percent 5 2 2 2 2 3_OATT calc" xfId="54673" xr:uid="{00000000-0005-0000-0000-0000E2D30000}"/>
    <cellStyle name="Percent 5 2 2 2 2 4" xfId="54674" xr:uid="{00000000-0005-0000-0000-0000E3D30000}"/>
    <cellStyle name="Percent 5 2 2 2 2 4 2" xfId="54675" xr:uid="{00000000-0005-0000-0000-0000E4D30000}"/>
    <cellStyle name="Percent 5 2 2 2 2 4 3" xfId="54676" xr:uid="{00000000-0005-0000-0000-0000E5D30000}"/>
    <cellStyle name="Percent 5 2 2 2 2 4_OATT calc" xfId="54677" xr:uid="{00000000-0005-0000-0000-0000E6D30000}"/>
    <cellStyle name="Percent 5 2 2 2 2 5" xfId="54678" xr:uid="{00000000-0005-0000-0000-0000E7D30000}"/>
    <cellStyle name="Percent 5 2 2 2 2 6" xfId="54679" xr:uid="{00000000-0005-0000-0000-0000E8D30000}"/>
    <cellStyle name="Percent 5 2 2 2 2 7" xfId="54680" xr:uid="{00000000-0005-0000-0000-0000E9D30000}"/>
    <cellStyle name="Percent 5 2 2 2 2 8" xfId="54681" xr:uid="{00000000-0005-0000-0000-0000EAD30000}"/>
    <cellStyle name="Percent 5 2 2 2 2 9" xfId="54682" xr:uid="{00000000-0005-0000-0000-0000EBD30000}"/>
    <cellStyle name="Percent 5 2 2 2 2_OATT calc" xfId="54683" xr:uid="{00000000-0005-0000-0000-0000ECD30000}"/>
    <cellStyle name="Percent 5 2 2 2 3" xfId="5872" xr:uid="{00000000-0005-0000-0000-0000EDD30000}"/>
    <cellStyle name="Percent 5 2 2 2 3 2" xfId="54684" xr:uid="{00000000-0005-0000-0000-0000EED30000}"/>
    <cellStyle name="Percent 5 2 2 2 3 2 2" xfId="54685" xr:uid="{00000000-0005-0000-0000-0000EFD30000}"/>
    <cellStyle name="Percent 5 2 2 2 3 2 3" xfId="54686" xr:uid="{00000000-0005-0000-0000-0000F0D30000}"/>
    <cellStyle name="Percent 5 2 2 2 3 2_OATT calc" xfId="54687" xr:uid="{00000000-0005-0000-0000-0000F1D30000}"/>
    <cellStyle name="Percent 5 2 2 2 3 3" xfId="54688" xr:uid="{00000000-0005-0000-0000-0000F2D30000}"/>
    <cellStyle name="Percent 5 2 2 2 3 4" xfId="54689" xr:uid="{00000000-0005-0000-0000-0000F3D30000}"/>
    <cellStyle name="Percent 5 2 2 2 3 5" xfId="54690" xr:uid="{00000000-0005-0000-0000-0000F4D30000}"/>
    <cellStyle name="Percent 5 2 2 2 3_OATT calc" xfId="54691" xr:uid="{00000000-0005-0000-0000-0000F5D30000}"/>
    <cellStyle name="Percent 5 2 2 2 4" xfId="54692" xr:uid="{00000000-0005-0000-0000-0000F6D30000}"/>
    <cellStyle name="Percent 5 2 2 2 4 2" xfId="54693" xr:uid="{00000000-0005-0000-0000-0000F7D30000}"/>
    <cellStyle name="Percent 5 2 2 2 4 2 2" xfId="54694" xr:uid="{00000000-0005-0000-0000-0000F8D30000}"/>
    <cellStyle name="Percent 5 2 2 2 4 2 3" xfId="54695" xr:uid="{00000000-0005-0000-0000-0000F9D30000}"/>
    <cellStyle name="Percent 5 2 2 2 4 2_OATT calc" xfId="54696" xr:uid="{00000000-0005-0000-0000-0000FAD30000}"/>
    <cellStyle name="Percent 5 2 2 2 4 3" xfId="54697" xr:uid="{00000000-0005-0000-0000-0000FBD30000}"/>
    <cellStyle name="Percent 5 2 2 2 4 4" xfId="54698" xr:uid="{00000000-0005-0000-0000-0000FCD30000}"/>
    <cellStyle name="Percent 5 2 2 2 4_OATT calc" xfId="54699" xr:uid="{00000000-0005-0000-0000-0000FDD30000}"/>
    <cellStyle name="Percent 5 2 2 2 5" xfId="54700" xr:uid="{00000000-0005-0000-0000-0000FED30000}"/>
    <cellStyle name="Percent 5 2 2 2 5 2" xfId="54701" xr:uid="{00000000-0005-0000-0000-0000FFD30000}"/>
    <cellStyle name="Percent 5 2 2 2 5 3" xfId="54702" xr:uid="{00000000-0005-0000-0000-000000D40000}"/>
    <cellStyle name="Percent 5 2 2 2 5_OATT calc" xfId="54703" xr:uid="{00000000-0005-0000-0000-000001D40000}"/>
    <cellStyle name="Percent 5 2 2 2 6" xfId="54704" xr:uid="{00000000-0005-0000-0000-000002D40000}"/>
    <cellStyle name="Percent 5 2 2 2 7" xfId="54705" xr:uid="{00000000-0005-0000-0000-000003D40000}"/>
    <cellStyle name="Percent 5 2 2 2 8" xfId="54706" xr:uid="{00000000-0005-0000-0000-000004D40000}"/>
    <cellStyle name="Percent 5 2 2 2 9" xfId="54707" xr:uid="{00000000-0005-0000-0000-000005D40000}"/>
    <cellStyle name="Percent 5 2 2 2_OATT calc" xfId="54708" xr:uid="{00000000-0005-0000-0000-000006D40000}"/>
    <cellStyle name="Percent 5 2 2 3" xfId="4498" xr:uid="{00000000-0005-0000-0000-000007D40000}"/>
    <cellStyle name="Percent 5 2 2 3 10" xfId="54709" xr:uid="{00000000-0005-0000-0000-000008D40000}"/>
    <cellStyle name="Percent 5 2 2 3 11" xfId="54710" xr:uid="{00000000-0005-0000-0000-000009D40000}"/>
    <cellStyle name="Percent 5 2 2 3 2" xfId="54711" xr:uid="{00000000-0005-0000-0000-00000AD40000}"/>
    <cellStyle name="Percent 5 2 2 3 2 2" xfId="54712" xr:uid="{00000000-0005-0000-0000-00000BD40000}"/>
    <cellStyle name="Percent 5 2 2 3 2 2 2" xfId="54713" xr:uid="{00000000-0005-0000-0000-00000CD40000}"/>
    <cellStyle name="Percent 5 2 2 3 2 2 3" xfId="54714" xr:uid="{00000000-0005-0000-0000-00000DD40000}"/>
    <cellStyle name="Percent 5 2 2 3 2 2_OATT calc" xfId="54715" xr:uid="{00000000-0005-0000-0000-00000ED40000}"/>
    <cellStyle name="Percent 5 2 2 3 2 3" xfId="54716" xr:uid="{00000000-0005-0000-0000-00000FD40000}"/>
    <cellStyle name="Percent 5 2 2 3 2 4" xfId="54717" xr:uid="{00000000-0005-0000-0000-000010D40000}"/>
    <cellStyle name="Percent 5 2 2 3 2 5" xfId="54718" xr:uid="{00000000-0005-0000-0000-000011D40000}"/>
    <cellStyle name="Percent 5 2 2 3 2_OATT calc" xfId="54719" xr:uid="{00000000-0005-0000-0000-000012D40000}"/>
    <cellStyle name="Percent 5 2 2 3 3" xfId="54720" xr:uid="{00000000-0005-0000-0000-000013D40000}"/>
    <cellStyle name="Percent 5 2 2 3 3 2" xfId="54721" xr:uid="{00000000-0005-0000-0000-000014D40000}"/>
    <cellStyle name="Percent 5 2 2 3 3 2 2" xfId="54722" xr:uid="{00000000-0005-0000-0000-000015D40000}"/>
    <cellStyle name="Percent 5 2 2 3 3 2 3" xfId="54723" xr:uid="{00000000-0005-0000-0000-000016D40000}"/>
    <cellStyle name="Percent 5 2 2 3 3 2_OATT calc" xfId="54724" xr:uid="{00000000-0005-0000-0000-000017D40000}"/>
    <cellStyle name="Percent 5 2 2 3 3 3" xfId="54725" xr:uid="{00000000-0005-0000-0000-000018D40000}"/>
    <cellStyle name="Percent 5 2 2 3 3 4" xfId="54726" xr:uid="{00000000-0005-0000-0000-000019D40000}"/>
    <cellStyle name="Percent 5 2 2 3 3_OATT calc" xfId="54727" xr:uid="{00000000-0005-0000-0000-00001AD40000}"/>
    <cellStyle name="Percent 5 2 2 3 4" xfId="54728" xr:uid="{00000000-0005-0000-0000-00001BD40000}"/>
    <cellStyle name="Percent 5 2 2 3 4 2" xfId="54729" xr:uid="{00000000-0005-0000-0000-00001CD40000}"/>
    <cellStyle name="Percent 5 2 2 3 4 3" xfId="54730" xr:uid="{00000000-0005-0000-0000-00001DD40000}"/>
    <cellStyle name="Percent 5 2 2 3 4_OATT calc" xfId="54731" xr:uid="{00000000-0005-0000-0000-00001ED40000}"/>
    <cellStyle name="Percent 5 2 2 3 5" xfId="54732" xr:uid="{00000000-0005-0000-0000-00001FD40000}"/>
    <cellStyle name="Percent 5 2 2 3 6" xfId="54733" xr:uid="{00000000-0005-0000-0000-000020D40000}"/>
    <cellStyle name="Percent 5 2 2 3 7" xfId="54734" xr:uid="{00000000-0005-0000-0000-000021D40000}"/>
    <cellStyle name="Percent 5 2 2 3 8" xfId="54735" xr:uid="{00000000-0005-0000-0000-000022D40000}"/>
    <cellStyle name="Percent 5 2 2 3 9" xfId="54736" xr:uid="{00000000-0005-0000-0000-000023D40000}"/>
    <cellStyle name="Percent 5 2 2 3_OATT calc" xfId="54737" xr:uid="{00000000-0005-0000-0000-000024D40000}"/>
    <cellStyle name="Percent 5 2 2 4" xfId="5398" xr:uid="{00000000-0005-0000-0000-000025D40000}"/>
    <cellStyle name="Percent 5 2 2 4 2" xfId="54738" xr:uid="{00000000-0005-0000-0000-000026D40000}"/>
    <cellStyle name="Percent 5 2 2 4 2 2" xfId="54739" xr:uid="{00000000-0005-0000-0000-000027D40000}"/>
    <cellStyle name="Percent 5 2 2 4 2 3" xfId="54740" xr:uid="{00000000-0005-0000-0000-000028D40000}"/>
    <cellStyle name="Percent 5 2 2 4 2_OATT calc" xfId="54741" xr:uid="{00000000-0005-0000-0000-000029D40000}"/>
    <cellStyle name="Percent 5 2 2 4 3" xfId="54742" xr:uid="{00000000-0005-0000-0000-00002AD40000}"/>
    <cellStyle name="Percent 5 2 2 4 4" xfId="54743" xr:uid="{00000000-0005-0000-0000-00002BD40000}"/>
    <cellStyle name="Percent 5 2 2 4 5" xfId="54744" xr:uid="{00000000-0005-0000-0000-00002CD40000}"/>
    <cellStyle name="Percent 5 2 2 4_OATT calc" xfId="54745" xr:uid="{00000000-0005-0000-0000-00002DD40000}"/>
    <cellStyle name="Percent 5 2 2 5" xfId="3228" xr:uid="{00000000-0005-0000-0000-00002ED40000}"/>
    <cellStyle name="Percent 5 2 2 5 2" xfId="54746" xr:uid="{00000000-0005-0000-0000-00002FD40000}"/>
    <cellStyle name="Percent 5 2 2 5 2 2" xfId="54747" xr:uid="{00000000-0005-0000-0000-000030D40000}"/>
    <cellStyle name="Percent 5 2 2 5 2 3" xfId="54748" xr:uid="{00000000-0005-0000-0000-000031D40000}"/>
    <cellStyle name="Percent 5 2 2 5 2_OATT calc" xfId="54749" xr:uid="{00000000-0005-0000-0000-000032D40000}"/>
    <cellStyle name="Percent 5 2 2 5 3" xfId="54750" xr:uid="{00000000-0005-0000-0000-000033D40000}"/>
    <cellStyle name="Percent 5 2 2 5 4" xfId="54751" xr:uid="{00000000-0005-0000-0000-000034D40000}"/>
    <cellStyle name="Percent 5 2 2 5_OATT calc" xfId="54752" xr:uid="{00000000-0005-0000-0000-000035D40000}"/>
    <cellStyle name="Percent 5 2 2 6" xfId="54753" xr:uid="{00000000-0005-0000-0000-000036D40000}"/>
    <cellStyle name="Percent 5 2 2 6 2" xfId="54754" xr:uid="{00000000-0005-0000-0000-000037D40000}"/>
    <cellStyle name="Percent 5 2 2 6 3" xfId="54755" xr:uid="{00000000-0005-0000-0000-000038D40000}"/>
    <cellStyle name="Percent 5 2 2 6_OATT calc" xfId="54756" xr:uid="{00000000-0005-0000-0000-000039D40000}"/>
    <cellStyle name="Percent 5 2 2 7" xfId="54757" xr:uid="{00000000-0005-0000-0000-00003AD40000}"/>
    <cellStyle name="Percent 5 2 2 8" xfId="54758" xr:uid="{00000000-0005-0000-0000-00003BD40000}"/>
    <cellStyle name="Percent 5 2 2 9" xfId="54759" xr:uid="{00000000-0005-0000-0000-00003CD40000}"/>
    <cellStyle name="Percent 5 2 2_OATT calc" xfId="54760" xr:uid="{00000000-0005-0000-0000-00003DD40000}"/>
    <cellStyle name="Percent 5 2 3" xfId="3299" xr:uid="{00000000-0005-0000-0000-00003ED40000}"/>
    <cellStyle name="Percent 5 2 3 10" xfId="54761" xr:uid="{00000000-0005-0000-0000-00003FD40000}"/>
    <cellStyle name="Percent 5 2 3 11" xfId="54762" xr:uid="{00000000-0005-0000-0000-000040D40000}"/>
    <cellStyle name="Percent 5 2 3 12" xfId="54763" xr:uid="{00000000-0005-0000-0000-000041D40000}"/>
    <cellStyle name="Percent 5 2 3 2" xfId="3881" xr:uid="{00000000-0005-0000-0000-000042D40000}"/>
    <cellStyle name="Percent 5 2 3 2 10" xfId="54764" xr:uid="{00000000-0005-0000-0000-000043D40000}"/>
    <cellStyle name="Percent 5 2 3 2 11" xfId="54765" xr:uid="{00000000-0005-0000-0000-000044D40000}"/>
    <cellStyle name="Percent 5 2 3 2 2" xfId="4982" xr:uid="{00000000-0005-0000-0000-000045D40000}"/>
    <cellStyle name="Percent 5 2 3 2 2 10" xfId="54766" xr:uid="{00000000-0005-0000-0000-000046D40000}"/>
    <cellStyle name="Percent 5 2 3 2 2 11" xfId="54767" xr:uid="{00000000-0005-0000-0000-000047D40000}"/>
    <cellStyle name="Percent 5 2 3 2 2 2" xfId="54768" xr:uid="{00000000-0005-0000-0000-000048D40000}"/>
    <cellStyle name="Percent 5 2 3 2 2 2 2" xfId="54769" xr:uid="{00000000-0005-0000-0000-000049D40000}"/>
    <cellStyle name="Percent 5 2 3 2 2 2 2 2" xfId="54770" xr:uid="{00000000-0005-0000-0000-00004AD40000}"/>
    <cellStyle name="Percent 5 2 3 2 2 2 2 3" xfId="54771" xr:uid="{00000000-0005-0000-0000-00004BD40000}"/>
    <cellStyle name="Percent 5 2 3 2 2 2 2_OATT calc" xfId="54772" xr:uid="{00000000-0005-0000-0000-00004CD40000}"/>
    <cellStyle name="Percent 5 2 3 2 2 2 3" xfId="54773" xr:uid="{00000000-0005-0000-0000-00004DD40000}"/>
    <cellStyle name="Percent 5 2 3 2 2 2 4" xfId="54774" xr:uid="{00000000-0005-0000-0000-00004ED40000}"/>
    <cellStyle name="Percent 5 2 3 2 2 2 5" xfId="54775" xr:uid="{00000000-0005-0000-0000-00004FD40000}"/>
    <cellStyle name="Percent 5 2 3 2 2 2_OATT calc" xfId="54776" xr:uid="{00000000-0005-0000-0000-000050D40000}"/>
    <cellStyle name="Percent 5 2 3 2 2 3" xfId="54777" xr:uid="{00000000-0005-0000-0000-000051D40000}"/>
    <cellStyle name="Percent 5 2 3 2 2 3 2" xfId="54778" xr:uid="{00000000-0005-0000-0000-000052D40000}"/>
    <cellStyle name="Percent 5 2 3 2 2 3 2 2" xfId="54779" xr:uid="{00000000-0005-0000-0000-000053D40000}"/>
    <cellStyle name="Percent 5 2 3 2 2 3 2 3" xfId="54780" xr:uid="{00000000-0005-0000-0000-000054D40000}"/>
    <cellStyle name="Percent 5 2 3 2 2 3 2_OATT calc" xfId="54781" xr:uid="{00000000-0005-0000-0000-000055D40000}"/>
    <cellStyle name="Percent 5 2 3 2 2 3 3" xfId="54782" xr:uid="{00000000-0005-0000-0000-000056D40000}"/>
    <cellStyle name="Percent 5 2 3 2 2 3 4" xfId="54783" xr:uid="{00000000-0005-0000-0000-000057D40000}"/>
    <cellStyle name="Percent 5 2 3 2 2 3_OATT calc" xfId="54784" xr:uid="{00000000-0005-0000-0000-000058D40000}"/>
    <cellStyle name="Percent 5 2 3 2 2 4" xfId="54785" xr:uid="{00000000-0005-0000-0000-000059D40000}"/>
    <cellStyle name="Percent 5 2 3 2 2 4 2" xfId="54786" xr:uid="{00000000-0005-0000-0000-00005AD40000}"/>
    <cellStyle name="Percent 5 2 3 2 2 4 3" xfId="54787" xr:uid="{00000000-0005-0000-0000-00005BD40000}"/>
    <cellStyle name="Percent 5 2 3 2 2 4_OATT calc" xfId="54788" xr:uid="{00000000-0005-0000-0000-00005CD40000}"/>
    <cellStyle name="Percent 5 2 3 2 2 5" xfId="54789" xr:uid="{00000000-0005-0000-0000-00005DD40000}"/>
    <cellStyle name="Percent 5 2 3 2 2 6" xfId="54790" xr:uid="{00000000-0005-0000-0000-00005ED40000}"/>
    <cellStyle name="Percent 5 2 3 2 2 7" xfId="54791" xr:uid="{00000000-0005-0000-0000-00005FD40000}"/>
    <cellStyle name="Percent 5 2 3 2 2 8" xfId="54792" xr:uid="{00000000-0005-0000-0000-000060D40000}"/>
    <cellStyle name="Percent 5 2 3 2 2 9" xfId="54793" xr:uid="{00000000-0005-0000-0000-000061D40000}"/>
    <cellStyle name="Percent 5 2 3 2 2_OATT calc" xfId="54794" xr:uid="{00000000-0005-0000-0000-000062D40000}"/>
    <cellStyle name="Percent 5 2 3 2 3" xfId="5937" xr:uid="{00000000-0005-0000-0000-000063D40000}"/>
    <cellStyle name="Percent 5 2 3 2 3 2" xfId="54795" xr:uid="{00000000-0005-0000-0000-000064D40000}"/>
    <cellStyle name="Percent 5 2 3 2 3 2 2" xfId="54796" xr:uid="{00000000-0005-0000-0000-000065D40000}"/>
    <cellStyle name="Percent 5 2 3 2 3 2 3" xfId="54797" xr:uid="{00000000-0005-0000-0000-000066D40000}"/>
    <cellStyle name="Percent 5 2 3 2 3 2_OATT calc" xfId="54798" xr:uid="{00000000-0005-0000-0000-000067D40000}"/>
    <cellStyle name="Percent 5 2 3 2 3 3" xfId="54799" xr:uid="{00000000-0005-0000-0000-000068D40000}"/>
    <cellStyle name="Percent 5 2 3 2 3 4" xfId="54800" xr:uid="{00000000-0005-0000-0000-000069D40000}"/>
    <cellStyle name="Percent 5 2 3 2 3 5" xfId="54801" xr:uid="{00000000-0005-0000-0000-00006AD40000}"/>
    <cellStyle name="Percent 5 2 3 2 3_OATT calc" xfId="54802" xr:uid="{00000000-0005-0000-0000-00006BD40000}"/>
    <cellStyle name="Percent 5 2 3 2 4" xfId="54803" xr:uid="{00000000-0005-0000-0000-00006CD40000}"/>
    <cellStyle name="Percent 5 2 3 2 4 2" xfId="54804" xr:uid="{00000000-0005-0000-0000-00006DD40000}"/>
    <cellStyle name="Percent 5 2 3 2 4 2 2" xfId="54805" xr:uid="{00000000-0005-0000-0000-00006ED40000}"/>
    <cellStyle name="Percent 5 2 3 2 4 2 3" xfId="54806" xr:uid="{00000000-0005-0000-0000-00006FD40000}"/>
    <cellStyle name="Percent 5 2 3 2 4 2_OATT calc" xfId="54807" xr:uid="{00000000-0005-0000-0000-000070D40000}"/>
    <cellStyle name="Percent 5 2 3 2 4 3" xfId="54808" xr:uid="{00000000-0005-0000-0000-000071D40000}"/>
    <cellStyle name="Percent 5 2 3 2 4 4" xfId="54809" xr:uid="{00000000-0005-0000-0000-000072D40000}"/>
    <cellStyle name="Percent 5 2 3 2 4_OATT calc" xfId="54810" xr:uid="{00000000-0005-0000-0000-000073D40000}"/>
    <cellStyle name="Percent 5 2 3 2 5" xfId="54811" xr:uid="{00000000-0005-0000-0000-000074D40000}"/>
    <cellStyle name="Percent 5 2 3 2 5 2" xfId="54812" xr:uid="{00000000-0005-0000-0000-000075D40000}"/>
    <cellStyle name="Percent 5 2 3 2 5 3" xfId="54813" xr:uid="{00000000-0005-0000-0000-000076D40000}"/>
    <cellStyle name="Percent 5 2 3 2 5_OATT calc" xfId="54814" xr:uid="{00000000-0005-0000-0000-000077D40000}"/>
    <cellStyle name="Percent 5 2 3 2 6" xfId="54815" xr:uid="{00000000-0005-0000-0000-000078D40000}"/>
    <cellStyle name="Percent 5 2 3 2 7" xfId="54816" xr:uid="{00000000-0005-0000-0000-000079D40000}"/>
    <cellStyle name="Percent 5 2 3 2 8" xfId="54817" xr:uid="{00000000-0005-0000-0000-00007AD40000}"/>
    <cellStyle name="Percent 5 2 3 2 9" xfId="54818" xr:uid="{00000000-0005-0000-0000-00007BD40000}"/>
    <cellStyle name="Percent 5 2 3 2_OATT calc" xfId="54819" xr:uid="{00000000-0005-0000-0000-00007CD40000}"/>
    <cellStyle name="Percent 5 2 3 3" xfId="4564" xr:uid="{00000000-0005-0000-0000-00007DD40000}"/>
    <cellStyle name="Percent 5 2 3 3 10" xfId="54820" xr:uid="{00000000-0005-0000-0000-00007ED40000}"/>
    <cellStyle name="Percent 5 2 3 3 11" xfId="54821" xr:uid="{00000000-0005-0000-0000-00007FD40000}"/>
    <cellStyle name="Percent 5 2 3 3 2" xfId="54822" xr:uid="{00000000-0005-0000-0000-000080D40000}"/>
    <cellStyle name="Percent 5 2 3 3 2 2" xfId="54823" xr:uid="{00000000-0005-0000-0000-000081D40000}"/>
    <cellStyle name="Percent 5 2 3 3 2 2 2" xfId="54824" xr:uid="{00000000-0005-0000-0000-000082D40000}"/>
    <cellStyle name="Percent 5 2 3 3 2 2 3" xfId="54825" xr:uid="{00000000-0005-0000-0000-000083D40000}"/>
    <cellStyle name="Percent 5 2 3 3 2 2_OATT calc" xfId="54826" xr:uid="{00000000-0005-0000-0000-000084D40000}"/>
    <cellStyle name="Percent 5 2 3 3 2 3" xfId="54827" xr:uid="{00000000-0005-0000-0000-000085D40000}"/>
    <cellStyle name="Percent 5 2 3 3 2 4" xfId="54828" xr:uid="{00000000-0005-0000-0000-000086D40000}"/>
    <cellStyle name="Percent 5 2 3 3 2 5" xfId="54829" xr:uid="{00000000-0005-0000-0000-000087D40000}"/>
    <cellStyle name="Percent 5 2 3 3 2_OATT calc" xfId="54830" xr:uid="{00000000-0005-0000-0000-000088D40000}"/>
    <cellStyle name="Percent 5 2 3 3 3" xfId="54831" xr:uid="{00000000-0005-0000-0000-000089D40000}"/>
    <cellStyle name="Percent 5 2 3 3 3 2" xfId="54832" xr:uid="{00000000-0005-0000-0000-00008AD40000}"/>
    <cellStyle name="Percent 5 2 3 3 3 2 2" xfId="54833" xr:uid="{00000000-0005-0000-0000-00008BD40000}"/>
    <cellStyle name="Percent 5 2 3 3 3 2 3" xfId="54834" xr:uid="{00000000-0005-0000-0000-00008CD40000}"/>
    <cellStyle name="Percent 5 2 3 3 3 2_OATT calc" xfId="54835" xr:uid="{00000000-0005-0000-0000-00008DD40000}"/>
    <cellStyle name="Percent 5 2 3 3 3 3" xfId="54836" xr:uid="{00000000-0005-0000-0000-00008ED40000}"/>
    <cellStyle name="Percent 5 2 3 3 3 4" xfId="54837" xr:uid="{00000000-0005-0000-0000-00008FD40000}"/>
    <cellStyle name="Percent 5 2 3 3 3_OATT calc" xfId="54838" xr:uid="{00000000-0005-0000-0000-000090D40000}"/>
    <cellStyle name="Percent 5 2 3 3 4" xfId="54839" xr:uid="{00000000-0005-0000-0000-000091D40000}"/>
    <cellStyle name="Percent 5 2 3 3 4 2" xfId="54840" xr:uid="{00000000-0005-0000-0000-000092D40000}"/>
    <cellStyle name="Percent 5 2 3 3 4 3" xfId="54841" xr:uid="{00000000-0005-0000-0000-000093D40000}"/>
    <cellStyle name="Percent 5 2 3 3 4_OATT calc" xfId="54842" xr:uid="{00000000-0005-0000-0000-000094D40000}"/>
    <cellStyle name="Percent 5 2 3 3 5" xfId="54843" xr:uid="{00000000-0005-0000-0000-000095D40000}"/>
    <cellStyle name="Percent 5 2 3 3 6" xfId="54844" xr:uid="{00000000-0005-0000-0000-000096D40000}"/>
    <cellStyle name="Percent 5 2 3 3 7" xfId="54845" xr:uid="{00000000-0005-0000-0000-000097D40000}"/>
    <cellStyle name="Percent 5 2 3 3 8" xfId="54846" xr:uid="{00000000-0005-0000-0000-000098D40000}"/>
    <cellStyle name="Percent 5 2 3 3 9" xfId="54847" xr:uid="{00000000-0005-0000-0000-000099D40000}"/>
    <cellStyle name="Percent 5 2 3 3_OATT calc" xfId="54848" xr:uid="{00000000-0005-0000-0000-00009AD40000}"/>
    <cellStyle name="Percent 5 2 3 4" xfId="5464" xr:uid="{00000000-0005-0000-0000-00009BD40000}"/>
    <cellStyle name="Percent 5 2 3 4 2" xfId="54849" xr:uid="{00000000-0005-0000-0000-00009CD40000}"/>
    <cellStyle name="Percent 5 2 3 4 2 2" xfId="54850" xr:uid="{00000000-0005-0000-0000-00009DD40000}"/>
    <cellStyle name="Percent 5 2 3 4 2 3" xfId="54851" xr:uid="{00000000-0005-0000-0000-00009ED40000}"/>
    <cellStyle name="Percent 5 2 3 4 2_OATT calc" xfId="54852" xr:uid="{00000000-0005-0000-0000-00009FD40000}"/>
    <cellStyle name="Percent 5 2 3 4 3" xfId="54853" xr:uid="{00000000-0005-0000-0000-0000A0D40000}"/>
    <cellStyle name="Percent 5 2 3 4 4" xfId="54854" xr:uid="{00000000-0005-0000-0000-0000A1D40000}"/>
    <cellStyle name="Percent 5 2 3 4 5" xfId="54855" xr:uid="{00000000-0005-0000-0000-0000A2D40000}"/>
    <cellStyle name="Percent 5 2 3 4_OATT calc" xfId="54856" xr:uid="{00000000-0005-0000-0000-0000A3D40000}"/>
    <cellStyle name="Percent 5 2 3 5" xfId="54857" xr:uid="{00000000-0005-0000-0000-0000A4D40000}"/>
    <cellStyle name="Percent 5 2 3 5 2" xfId="54858" xr:uid="{00000000-0005-0000-0000-0000A5D40000}"/>
    <cellStyle name="Percent 5 2 3 5 2 2" xfId="54859" xr:uid="{00000000-0005-0000-0000-0000A6D40000}"/>
    <cellStyle name="Percent 5 2 3 5 2 3" xfId="54860" xr:uid="{00000000-0005-0000-0000-0000A7D40000}"/>
    <cellStyle name="Percent 5 2 3 5 2_OATT calc" xfId="54861" xr:uid="{00000000-0005-0000-0000-0000A8D40000}"/>
    <cellStyle name="Percent 5 2 3 5 3" xfId="54862" xr:uid="{00000000-0005-0000-0000-0000A9D40000}"/>
    <cellStyle name="Percent 5 2 3 5 4" xfId="54863" xr:uid="{00000000-0005-0000-0000-0000AAD40000}"/>
    <cellStyle name="Percent 5 2 3 5_OATT calc" xfId="54864" xr:uid="{00000000-0005-0000-0000-0000ABD40000}"/>
    <cellStyle name="Percent 5 2 3 6" xfId="54865" xr:uid="{00000000-0005-0000-0000-0000ACD40000}"/>
    <cellStyle name="Percent 5 2 3 6 2" xfId="54866" xr:uid="{00000000-0005-0000-0000-0000ADD40000}"/>
    <cellStyle name="Percent 5 2 3 6 3" xfId="54867" xr:uid="{00000000-0005-0000-0000-0000AED40000}"/>
    <cellStyle name="Percent 5 2 3 6_OATT calc" xfId="54868" xr:uid="{00000000-0005-0000-0000-0000AFD40000}"/>
    <cellStyle name="Percent 5 2 3 7" xfId="54869" xr:uid="{00000000-0005-0000-0000-0000B0D40000}"/>
    <cellStyle name="Percent 5 2 3 8" xfId="54870" xr:uid="{00000000-0005-0000-0000-0000B1D40000}"/>
    <cellStyle name="Percent 5 2 3 9" xfId="54871" xr:uid="{00000000-0005-0000-0000-0000B2D40000}"/>
    <cellStyle name="Percent 5 2 3_OATT calc" xfId="54872" xr:uid="{00000000-0005-0000-0000-0000B3D40000}"/>
    <cellStyle name="Percent 5 2 4" xfId="3493" xr:uid="{00000000-0005-0000-0000-0000B4D40000}"/>
    <cellStyle name="Percent 5 2 4 2" xfId="5086" xr:uid="{00000000-0005-0000-0000-0000B5D40000}"/>
    <cellStyle name="Percent 5 2 4 2 2" xfId="54873" xr:uid="{00000000-0005-0000-0000-0000B6D40000}"/>
    <cellStyle name="Percent 5 2 4 3" xfId="5604" xr:uid="{00000000-0005-0000-0000-0000B7D40000}"/>
    <cellStyle name="Percent 5 2 4 3 2" xfId="54874" xr:uid="{00000000-0005-0000-0000-0000B8D40000}"/>
    <cellStyle name="Percent 5 2 4 4" xfId="54875" xr:uid="{00000000-0005-0000-0000-0000B9D40000}"/>
    <cellStyle name="Percent 5 2 5" xfId="3611" xr:uid="{00000000-0005-0000-0000-0000BAD40000}"/>
    <cellStyle name="Percent 5 2 5 10" xfId="54876" xr:uid="{00000000-0005-0000-0000-0000BBD40000}"/>
    <cellStyle name="Percent 5 2 5 11" xfId="54877" xr:uid="{00000000-0005-0000-0000-0000BCD40000}"/>
    <cellStyle name="Percent 5 2 5 2" xfId="4712" xr:uid="{00000000-0005-0000-0000-0000BDD40000}"/>
    <cellStyle name="Percent 5 2 5 2 10" xfId="54878" xr:uid="{00000000-0005-0000-0000-0000BED40000}"/>
    <cellStyle name="Percent 5 2 5 2 11" xfId="54879" xr:uid="{00000000-0005-0000-0000-0000BFD40000}"/>
    <cellStyle name="Percent 5 2 5 2 2" xfId="54880" xr:uid="{00000000-0005-0000-0000-0000C0D40000}"/>
    <cellStyle name="Percent 5 2 5 2 2 2" xfId="54881" xr:uid="{00000000-0005-0000-0000-0000C1D40000}"/>
    <cellStyle name="Percent 5 2 5 2 2 2 2" xfId="54882" xr:uid="{00000000-0005-0000-0000-0000C2D40000}"/>
    <cellStyle name="Percent 5 2 5 2 2 2 3" xfId="54883" xr:uid="{00000000-0005-0000-0000-0000C3D40000}"/>
    <cellStyle name="Percent 5 2 5 2 2 2_OATT calc" xfId="54884" xr:uid="{00000000-0005-0000-0000-0000C4D40000}"/>
    <cellStyle name="Percent 5 2 5 2 2 3" xfId="54885" xr:uid="{00000000-0005-0000-0000-0000C5D40000}"/>
    <cellStyle name="Percent 5 2 5 2 2 4" xfId="54886" xr:uid="{00000000-0005-0000-0000-0000C6D40000}"/>
    <cellStyle name="Percent 5 2 5 2 2 5" xfId="54887" xr:uid="{00000000-0005-0000-0000-0000C7D40000}"/>
    <cellStyle name="Percent 5 2 5 2 2_OATT calc" xfId="54888" xr:uid="{00000000-0005-0000-0000-0000C8D40000}"/>
    <cellStyle name="Percent 5 2 5 2 3" xfId="54889" xr:uid="{00000000-0005-0000-0000-0000C9D40000}"/>
    <cellStyle name="Percent 5 2 5 2 3 2" xfId="54890" xr:uid="{00000000-0005-0000-0000-0000CAD40000}"/>
    <cellStyle name="Percent 5 2 5 2 3 2 2" xfId="54891" xr:uid="{00000000-0005-0000-0000-0000CBD40000}"/>
    <cellStyle name="Percent 5 2 5 2 3 2 3" xfId="54892" xr:uid="{00000000-0005-0000-0000-0000CCD40000}"/>
    <cellStyle name="Percent 5 2 5 2 3 2_OATT calc" xfId="54893" xr:uid="{00000000-0005-0000-0000-0000CDD40000}"/>
    <cellStyle name="Percent 5 2 5 2 3 3" xfId="54894" xr:uid="{00000000-0005-0000-0000-0000CED40000}"/>
    <cellStyle name="Percent 5 2 5 2 3 4" xfId="54895" xr:uid="{00000000-0005-0000-0000-0000CFD40000}"/>
    <cellStyle name="Percent 5 2 5 2 3_OATT calc" xfId="54896" xr:uid="{00000000-0005-0000-0000-0000D0D40000}"/>
    <cellStyle name="Percent 5 2 5 2 4" xfId="54897" xr:uid="{00000000-0005-0000-0000-0000D1D40000}"/>
    <cellStyle name="Percent 5 2 5 2 4 2" xfId="54898" xr:uid="{00000000-0005-0000-0000-0000D2D40000}"/>
    <cellStyle name="Percent 5 2 5 2 4 3" xfId="54899" xr:uid="{00000000-0005-0000-0000-0000D3D40000}"/>
    <cellStyle name="Percent 5 2 5 2 4_OATT calc" xfId="54900" xr:uid="{00000000-0005-0000-0000-0000D4D40000}"/>
    <cellStyle name="Percent 5 2 5 2 5" xfId="54901" xr:uid="{00000000-0005-0000-0000-0000D5D40000}"/>
    <cellStyle name="Percent 5 2 5 2 6" xfId="54902" xr:uid="{00000000-0005-0000-0000-0000D6D40000}"/>
    <cellStyle name="Percent 5 2 5 2 7" xfId="54903" xr:uid="{00000000-0005-0000-0000-0000D7D40000}"/>
    <cellStyle name="Percent 5 2 5 2 8" xfId="54904" xr:uid="{00000000-0005-0000-0000-0000D8D40000}"/>
    <cellStyle name="Percent 5 2 5 2 9" xfId="54905" xr:uid="{00000000-0005-0000-0000-0000D9D40000}"/>
    <cellStyle name="Percent 5 2 5 2_OATT calc" xfId="54906" xr:uid="{00000000-0005-0000-0000-0000DAD40000}"/>
    <cellStyle name="Percent 5 2 5 3" xfId="54907" xr:uid="{00000000-0005-0000-0000-0000DBD40000}"/>
    <cellStyle name="Percent 5 2 5 3 2" xfId="54908" xr:uid="{00000000-0005-0000-0000-0000DCD40000}"/>
    <cellStyle name="Percent 5 2 5 3 2 2" xfId="54909" xr:uid="{00000000-0005-0000-0000-0000DDD40000}"/>
    <cellStyle name="Percent 5 2 5 3 2 3" xfId="54910" xr:uid="{00000000-0005-0000-0000-0000DED40000}"/>
    <cellStyle name="Percent 5 2 5 3 2_OATT calc" xfId="54911" xr:uid="{00000000-0005-0000-0000-0000DFD40000}"/>
    <cellStyle name="Percent 5 2 5 3 3" xfId="54912" xr:uid="{00000000-0005-0000-0000-0000E0D40000}"/>
    <cellStyle name="Percent 5 2 5 3 4" xfId="54913" xr:uid="{00000000-0005-0000-0000-0000E1D40000}"/>
    <cellStyle name="Percent 5 2 5 3 5" xfId="54914" xr:uid="{00000000-0005-0000-0000-0000E2D40000}"/>
    <cellStyle name="Percent 5 2 5 3_OATT calc" xfId="54915" xr:uid="{00000000-0005-0000-0000-0000E3D40000}"/>
    <cellStyle name="Percent 5 2 5 4" xfId="54916" xr:uid="{00000000-0005-0000-0000-0000E4D40000}"/>
    <cellStyle name="Percent 5 2 5 4 2" xfId="54917" xr:uid="{00000000-0005-0000-0000-0000E5D40000}"/>
    <cellStyle name="Percent 5 2 5 4 2 2" xfId="54918" xr:uid="{00000000-0005-0000-0000-0000E6D40000}"/>
    <cellStyle name="Percent 5 2 5 4 2 3" xfId="54919" xr:uid="{00000000-0005-0000-0000-0000E7D40000}"/>
    <cellStyle name="Percent 5 2 5 4 2_OATT calc" xfId="54920" xr:uid="{00000000-0005-0000-0000-0000E8D40000}"/>
    <cellStyle name="Percent 5 2 5 4 3" xfId="54921" xr:uid="{00000000-0005-0000-0000-0000E9D40000}"/>
    <cellStyle name="Percent 5 2 5 4 4" xfId="54922" xr:uid="{00000000-0005-0000-0000-0000EAD40000}"/>
    <cellStyle name="Percent 5 2 5 4_OATT calc" xfId="54923" xr:uid="{00000000-0005-0000-0000-0000EBD40000}"/>
    <cellStyle name="Percent 5 2 5 5" xfId="54924" xr:uid="{00000000-0005-0000-0000-0000ECD40000}"/>
    <cellStyle name="Percent 5 2 5 5 2" xfId="54925" xr:uid="{00000000-0005-0000-0000-0000EDD40000}"/>
    <cellStyle name="Percent 5 2 5 5 3" xfId="54926" xr:uid="{00000000-0005-0000-0000-0000EED40000}"/>
    <cellStyle name="Percent 5 2 5 5_OATT calc" xfId="54927" xr:uid="{00000000-0005-0000-0000-0000EFD40000}"/>
    <cellStyle name="Percent 5 2 5 6" xfId="54928" xr:uid="{00000000-0005-0000-0000-0000F0D40000}"/>
    <cellStyle name="Percent 5 2 5 7" xfId="54929" xr:uid="{00000000-0005-0000-0000-0000F1D40000}"/>
    <cellStyle name="Percent 5 2 5 8" xfId="54930" xr:uid="{00000000-0005-0000-0000-0000F2D40000}"/>
    <cellStyle name="Percent 5 2 5 9" xfId="54931" xr:uid="{00000000-0005-0000-0000-0000F3D40000}"/>
    <cellStyle name="Percent 5 2 5_OATT calc" xfId="54932" xr:uid="{00000000-0005-0000-0000-0000F4D40000}"/>
    <cellStyle name="Percent 5 2 6" xfId="4294" xr:uid="{00000000-0005-0000-0000-0000F5D40000}"/>
    <cellStyle name="Percent 5 2 6 10" xfId="54933" xr:uid="{00000000-0005-0000-0000-0000F6D40000}"/>
    <cellStyle name="Percent 5 2 6 11" xfId="54934" xr:uid="{00000000-0005-0000-0000-0000F7D40000}"/>
    <cellStyle name="Percent 5 2 6 2" xfId="54935" xr:uid="{00000000-0005-0000-0000-0000F8D40000}"/>
    <cellStyle name="Percent 5 2 6 2 2" xfId="54936" xr:uid="{00000000-0005-0000-0000-0000F9D40000}"/>
    <cellStyle name="Percent 5 2 6 2 2 2" xfId="54937" xr:uid="{00000000-0005-0000-0000-0000FAD40000}"/>
    <cellStyle name="Percent 5 2 6 2 2 3" xfId="54938" xr:uid="{00000000-0005-0000-0000-0000FBD40000}"/>
    <cellStyle name="Percent 5 2 6 2 2_OATT calc" xfId="54939" xr:uid="{00000000-0005-0000-0000-0000FCD40000}"/>
    <cellStyle name="Percent 5 2 6 2 3" xfId="54940" xr:uid="{00000000-0005-0000-0000-0000FDD40000}"/>
    <cellStyle name="Percent 5 2 6 2 4" xfId="54941" xr:uid="{00000000-0005-0000-0000-0000FED40000}"/>
    <cellStyle name="Percent 5 2 6 2 5" xfId="54942" xr:uid="{00000000-0005-0000-0000-0000FFD40000}"/>
    <cellStyle name="Percent 5 2 6 2_OATT calc" xfId="54943" xr:uid="{00000000-0005-0000-0000-000000D50000}"/>
    <cellStyle name="Percent 5 2 6 3" xfId="54944" xr:uid="{00000000-0005-0000-0000-000001D50000}"/>
    <cellStyle name="Percent 5 2 6 3 2" xfId="54945" xr:uid="{00000000-0005-0000-0000-000002D50000}"/>
    <cellStyle name="Percent 5 2 6 3 2 2" xfId="54946" xr:uid="{00000000-0005-0000-0000-000003D50000}"/>
    <cellStyle name="Percent 5 2 6 3 2 3" xfId="54947" xr:uid="{00000000-0005-0000-0000-000004D50000}"/>
    <cellStyle name="Percent 5 2 6 3 2_OATT calc" xfId="54948" xr:uid="{00000000-0005-0000-0000-000005D50000}"/>
    <cellStyle name="Percent 5 2 6 3 3" xfId="54949" xr:uid="{00000000-0005-0000-0000-000006D50000}"/>
    <cellStyle name="Percent 5 2 6 3 4" xfId="54950" xr:uid="{00000000-0005-0000-0000-000007D50000}"/>
    <cellStyle name="Percent 5 2 6 3_OATT calc" xfId="54951" xr:uid="{00000000-0005-0000-0000-000008D50000}"/>
    <cellStyle name="Percent 5 2 6 4" xfId="54952" xr:uid="{00000000-0005-0000-0000-000009D50000}"/>
    <cellStyle name="Percent 5 2 6 4 2" xfId="54953" xr:uid="{00000000-0005-0000-0000-00000AD50000}"/>
    <cellStyle name="Percent 5 2 6 4 3" xfId="54954" xr:uid="{00000000-0005-0000-0000-00000BD50000}"/>
    <cellStyle name="Percent 5 2 6 4_OATT calc" xfId="54955" xr:uid="{00000000-0005-0000-0000-00000CD50000}"/>
    <cellStyle name="Percent 5 2 6 5" xfId="54956" xr:uid="{00000000-0005-0000-0000-00000DD50000}"/>
    <cellStyle name="Percent 5 2 6 6" xfId="54957" xr:uid="{00000000-0005-0000-0000-00000ED50000}"/>
    <cellStyle name="Percent 5 2 6 7" xfId="54958" xr:uid="{00000000-0005-0000-0000-00000FD50000}"/>
    <cellStyle name="Percent 5 2 6 8" xfId="54959" xr:uid="{00000000-0005-0000-0000-000010D50000}"/>
    <cellStyle name="Percent 5 2 6 9" xfId="54960" xr:uid="{00000000-0005-0000-0000-000011D50000}"/>
    <cellStyle name="Percent 5 2 6_OATT calc" xfId="54961" xr:uid="{00000000-0005-0000-0000-000012D50000}"/>
    <cellStyle name="Percent 5 2 7" xfId="5194" xr:uid="{00000000-0005-0000-0000-000013D50000}"/>
    <cellStyle name="Percent 5 2 7 2" xfId="54962" xr:uid="{00000000-0005-0000-0000-000014D50000}"/>
    <cellStyle name="Percent 5 2 7 2 2" xfId="54963" xr:uid="{00000000-0005-0000-0000-000015D50000}"/>
    <cellStyle name="Percent 5 2 7 2 3" xfId="54964" xr:uid="{00000000-0005-0000-0000-000016D50000}"/>
    <cellStyle name="Percent 5 2 7 2_OATT calc" xfId="54965" xr:uid="{00000000-0005-0000-0000-000017D50000}"/>
    <cellStyle name="Percent 5 2 7 3" xfId="54966" xr:uid="{00000000-0005-0000-0000-000018D50000}"/>
    <cellStyle name="Percent 5 2 7 4" xfId="54967" xr:uid="{00000000-0005-0000-0000-000019D50000}"/>
    <cellStyle name="Percent 5 2 7 5" xfId="54968" xr:uid="{00000000-0005-0000-0000-00001AD50000}"/>
    <cellStyle name="Percent 5 2 7_OATT calc" xfId="54969" xr:uid="{00000000-0005-0000-0000-00001BD50000}"/>
    <cellStyle name="Percent 5 2 8" xfId="3026" xr:uid="{00000000-0005-0000-0000-00001CD50000}"/>
    <cellStyle name="Percent 5 2 8 2" xfId="54970" xr:uid="{00000000-0005-0000-0000-00001DD50000}"/>
    <cellStyle name="Percent 5 2 8 2 2" xfId="54971" xr:uid="{00000000-0005-0000-0000-00001ED50000}"/>
    <cellStyle name="Percent 5 2 8 2 3" xfId="54972" xr:uid="{00000000-0005-0000-0000-00001FD50000}"/>
    <cellStyle name="Percent 5 2 8 2_OATT calc" xfId="54973" xr:uid="{00000000-0005-0000-0000-000020D50000}"/>
    <cellStyle name="Percent 5 2 8 3" xfId="54974" xr:uid="{00000000-0005-0000-0000-000021D50000}"/>
    <cellStyle name="Percent 5 2 8 4" xfId="54975" xr:uid="{00000000-0005-0000-0000-000022D50000}"/>
    <cellStyle name="Percent 5 2 8_OATT calc" xfId="54976" xr:uid="{00000000-0005-0000-0000-000023D50000}"/>
    <cellStyle name="Percent 5 2 9" xfId="54977" xr:uid="{00000000-0005-0000-0000-000024D50000}"/>
    <cellStyle name="Percent 5 2 9 2" xfId="54978" xr:uid="{00000000-0005-0000-0000-000025D50000}"/>
    <cellStyle name="Percent 5 2 9 2 2" xfId="54979" xr:uid="{00000000-0005-0000-0000-000026D50000}"/>
    <cellStyle name="Percent 5 2 9 2 3" xfId="54980" xr:uid="{00000000-0005-0000-0000-000027D50000}"/>
    <cellStyle name="Percent 5 2 9 2_OATT calc" xfId="54981" xr:uid="{00000000-0005-0000-0000-000028D50000}"/>
    <cellStyle name="Percent 5 2 9 3" xfId="54982" xr:uid="{00000000-0005-0000-0000-000029D50000}"/>
    <cellStyle name="Percent 5 2 9 4" xfId="54983" xr:uid="{00000000-0005-0000-0000-00002AD50000}"/>
    <cellStyle name="Percent 5 2 9_OATT calc" xfId="54984" xr:uid="{00000000-0005-0000-0000-00002BD50000}"/>
    <cellStyle name="Percent 5 2_OATT calc" xfId="54985" xr:uid="{00000000-0005-0000-0000-00002CD50000}"/>
    <cellStyle name="Percent 5 3" xfId="2576" xr:uid="{00000000-0005-0000-0000-00002DD50000}"/>
    <cellStyle name="Percent 5 3 2" xfId="2577" xr:uid="{00000000-0005-0000-0000-00002ED50000}"/>
    <cellStyle name="Percent 5 3 2 2" xfId="2578" xr:uid="{00000000-0005-0000-0000-00002FD50000}"/>
    <cellStyle name="Percent 5 3 2 2 2" xfId="54986" xr:uid="{00000000-0005-0000-0000-000030D50000}"/>
    <cellStyle name="Percent 5 3 2 3" xfId="54987" xr:uid="{00000000-0005-0000-0000-000031D50000}"/>
    <cellStyle name="Percent 5 3 2_OATT calc" xfId="54988" xr:uid="{00000000-0005-0000-0000-000032D50000}"/>
    <cellStyle name="Percent 5 3 3" xfId="2579" xr:uid="{00000000-0005-0000-0000-000033D50000}"/>
    <cellStyle name="Percent 5 3 3 2" xfId="2580" xr:uid="{00000000-0005-0000-0000-000034D50000}"/>
    <cellStyle name="Percent 5 3 4" xfId="2581" xr:uid="{00000000-0005-0000-0000-000035D50000}"/>
    <cellStyle name="Percent 5 3_OATT calc" xfId="54989" xr:uid="{00000000-0005-0000-0000-000036D50000}"/>
    <cellStyle name="Percent 5 4" xfId="2582" xr:uid="{00000000-0005-0000-0000-000037D50000}"/>
    <cellStyle name="Percent 5 4 10" xfId="54990" xr:uid="{00000000-0005-0000-0000-000038D50000}"/>
    <cellStyle name="Percent 5 4 11" xfId="54991" xr:uid="{00000000-0005-0000-0000-000039D50000}"/>
    <cellStyle name="Percent 5 4 12" xfId="54992" xr:uid="{00000000-0005-0000-0000-00003AD50000}"/>
    <cellStyle name="Percent 5 4 2" xfId="2583" xr:uid="{00000000-0005-0000-0000-00003BD50000}"/>
    <cellStyle name="Percent 5 4 2 10" xfId="54993" xr:uid="{00000000-0005-0000-0000-00003CD50000}"/>
    <cellStyle name="Percent 5 4 2 11" xfId="54994" xr:uid="{00000000-0005-0000-0000-00003DD50000}"/>
    <cellStyle name="Percent 5 4 2 2" xfId="2584" xr:uid="{00000000-0005-0000-0000-00003ED50000}"/>
    <cellStyle name="Percent 5 4 2 2 10" xfId="54995" xr:uid="{00000000-0005-0000-0000-00003FD50000}"/>
    <cellStyle name="Percent 5 4 2 2 11" xfId="54996" xr:uid="{00000000-0005-0000-0000-000040D50000}"/>
    <cellStyle name="Percent 5 4 2 2 2" xfId="4823" xr:uid="{00000000-0005-0000-0000-000041D50000}"/>
    <cellStyle name="Percent 5 4 2 2 2 2" xfId="54997" xr:uid="{00000000-0005-0000-0000-000042D50000}"/>
    <cellStyle name="Percent 5 4 2 2 2 2 2" xfId="54998" xr:uid="{00000000-0005-0000-0000-000043D50000}"/>
    <cellStyle name="Percent 5 4 2 2 2 2 3" xfId="54999" xr:uid="{00000000-0005-0000-0000-000044D50000}"/>
    <cellStyle name="Percent 5 4 2 2 2 2_OATT calc" xfId="55000" xr:uid="{00000000-0005-0000-0000-000045D50000}"/>
    <cellStyle name="Percent 5 4 2 2 2 3" xfId="55001" xr:uid="{00000000-0005-0000-0000-000046D50000}"/>
    <cellStyle name="Percent 5 4 2 2 2 4" xfId="55002" xr:uid="{00000000-0005-0000-0000-000047D50000}"/>
    <cellStyle name="Percent 5 4 2 2 2 5" xfId="55003" xr:uid="{00000000-0005-0000-0000-000048D50000}"/>
    <cellStyle name="Percent 5 4 2 2 2_OATT calc" xfId="55004" xr:uid="{00000000-0005-0000-0000-000049D50000}"/>
    <cellStyle name="Percent 5 4 2 2 3" xfId="55005" xr:uid="{00000000-0005-0000-0000-00004AD50000}"/>
    <cellStyle name="Percent 5 4 2 2 3 2" xfId="55006" xr:uid="{00000000-0005-0000-0000-00004BD50000}"/>
    <cellStyle name="Percent 5 4 2 2 3 2 2" xfId="55007" xr:uid="{00000000-0005-0000-0000-00004CD50000}"/>
    <cellStyle name="Percent 5 4 2 2 3 2 3" xfId="55008" xr:uid="{00000000-0005-0000-0000-00004DD50000}"/>
    <cellStyle name="Percent 5 4 2 2 3 2_OATT calc" xfId="55009" xr:uid="{00000000-0005-0000-0000-00004ED50000}"/>
    <cellStyle name="Percent 5 4 2 2 3 3" xfId="55010" xr:uid="{00000000-0005-0000-0000-00004FD50000}"/>
    <cellStyle name="Percent 5 4 2 2 3 4" xfId="55011" xr:uid="{00000000-0005-0000-0000-000050D50000}"/>
    <cellStyle name="Percent 5 4 2 2 3_OATT calc" xfId="55012" xr:uid="{00000000-0005-0000-0000-000051D50000}"/>
    <cellStyle name="Percent 5 4 2 2 4" xfId="55013" xr:uid="{00000000-0005-0000-0000-000052D50000}"/>
    <cellStyle name="Percent 5 4 2 2 4 2" xfId="55014" xr:uid="{00000000-0005-0000-0000-000053D50000}"/>
    <cellStyle name="Percent 5 4 2 2 4 3" xfId="55015" xr:uid="{00000000-0005-0000-0000-000054D50000}"/>
    <cellStyle name="Percent 5 4 2 2 4_OATT calc" xfId="55016" xr:uid="{00000000-0005-0000-0000-000055D50000}"/>
    <cellStyle name="Percent 5 4 2 2 5" xfId="55017" xr:uid="{00000000-0005-0000-0000-000056D50000}"/>
    <cellStyle name="Percent 5 4 2 2 6" xfId="55018" xr:uid="{00000000-0005-0000-0000-000057D50000}"/>
    <cellStyle name="Percent 5 4 2 2 7" xfId="55019" xr:uid="{00000000-0005-0000-0000-000058D50000}"/>
    <cellStyle name="Percent 5 4 2 2 8" xfId="55020" xr:uid="{00000000-0005-0000-0000-000059D50000}"/>
    <cellStyle name="Percent 5 4 2 2 9" xfId="55021" xr:uid="{00000000-0005-0000-0000-00005AD50000}"/>
    <cellStyle name="Percent 5 4 2 2_OATT calc" xfId="55022" xr:uid="{00000000-0005-0000-0000-00005BD50000}"/>
    <cellStyle name="Percent 5 4 2 3" xfId="5093" xr:uid="{00000000-0005-0000-0000-00005CD50000}"/>
    <cellStyle name="Percent 5 4 2 3 2" xfId="55023" xr:uid="{00000000-0005-0000-0000-00005DD50000}"/>
    <cellStyle name="Percent 5 4 2 3 2 2" xfId="55024" xr:uid="{00000000-0005-0000-0000-00005ED50000}"/>
    <cellStyle name="Percent 5 4 2 3 2 3" xfId="55025" xr:uid="{00000000-0005-0000-0000-00005FD50000}"/>
    <cellStyle name="Percent 5 4 2 3 2_OATT calc" xfId="55026" xr:uid="{00000000-0005-0000-0000-000060D50000}"/>
    <cellStyle name="Percent 5 4 2 3 3" xfId="55027" xr:uid="{00000000-0005-0000-0000-000061D50000}"/>
    <cellStyle name="Percent 5 4 2 3 4" xfId="55028" xr:uid="{00000000-0005-0000-0000-000062D50000}"/>
    <cellStyle name="Percent 5 4 2 3 5" xfId="55029" xr:uid="{00000000-0005-0000-0000-000063D50000}"/>
    <cellStyle name="Percent 5 4 2 3_OATT calc" xfId="55030" xr:uid="{00000000-0005-0000-0000-000064D50000}"/>
    <cellStyle name="Percent 5 4 2 4" xfId="5782" xr:uid="{00000000-0005-0000-0000-000065D50000}"/>
    <cellStyle name="Percent 5 4 2 4 2" xfId="55031" xr:uid="{00000000-0005-0000-0000-000066D50000}"/>
    <cellStyle name="Percent 5 4 2 4 2 2" xfId="55032" xr:uid="{00000000-0005-0000-0000-000067D50000}"/>
    <cellStyle name="Percent 5 4 2 4 2 3" xfId="55033" xr:uid="{00000000-0005-0000-0000-000068D50000}"/>
    <cellStyle name="Percent 5 4 2 4 2_OATT calc" xfId="55034" xr:uid="{00000000-0005-0000-0000-000069D50000}"/>
    <cellStyle name="Percent 5 4 2 4 3" xfId="55035" xr:uid="{00000000-0005-0000-0000-00006AD50000}"/>
    <cellStyle name="Percent 5 4 2 4 4" xfId="55036" xr:uid="{00000000-0005-0000-0000-00006BD50000}"/>
    <cellStyle name="Percent 5 4 2 4_OATT calc" xfId="55037" xr:uid="{00000000-0005-0000-0000-00006CD50000}"/>
    <cellStyle name="Percent 5 4 2 5" xfId="3722" xr:uid="{00000000-0005-0000-0000-00006DD50000}"/>
    <cellStyle name="Percent 5 4 2 5 2" xfId="55038" xr:uid="{00000000-0005-0000-0000-00006ED50000}"/>
    <cellStyle name="Percent 5 4 2 5 3" xfId="55039" xr:uid="{00000000-0005-0000-0000-00006FD50000}"/>
    <cellStyle name="Percent 5 4 2 5_OATT calc" xfId="55040" xr:uid="{00000000-0005-0000-0000-000070D50000}"/>
    <cellStyle name="Percent 5 4 2 6" xfId="55041" xr:uid="{00000000-0005-0000-0000-000071D50000}"/>
    <cellStyle name="Percent 5 4 2 7" xfId="55042" xr:uid="{00000000-0005-0000-0000-000072D50000}"/>
    <cellStyle name="Percent 5 4 2 8" xfId="55043" xr:uid="{00000000-0005-0000-0000-000073D50000}"/>
    <cellStyle name="Percent 5 4 2 9" xfId="55044" xr:uid="{00000000-0005-0000-0000-000074D50000}"/>
    <cellStyle name="Percent 5 4 2_OATT calc" xfId="55045" xr:uid="{00000000-0005-0000-0000-000075D50000}"/>
    <cellStyle name="Percent 5 4 3" xfId="2585" xr:uid="{00000000-0005-0000-0000-000076D50000}"/>
    <cellStyle name="Percent 5 4 3 10" xfId="55046" xr:uid="{00000000-0005-0000-0000-000077D50000}"/>
    <cellStyle name="Percent 5 4 3 11" xfId="55047" xr:uid="{00000000-0005-0000-0000-000078D50000}"/>
    <cellStyle name="Percent 5 4 3 2" xfId="2586" xr:uid="{00000000-0005-0000-0000-000079D50000}"/>
    <cellStyle name="Percent 5 4 3 2 2" xfId="55048" xr:uid="{00000000-0005-0000-0000-00007AD50000}"/>
    <cellStyle name="Percent 5 4 3 2 2 2" xfId="55049" xr:uid="{00000000-0005-0000-0000-00007BD50000}"/>
    <cellStyle name="Percent 5 4 3 2 2 3" xfId="55050" xr:uid="{00000000-0005-0000-0000-00007CD50000}"/>
    <cellStyle name="Percent 5 4 3 2 2_OATT calc" xfId="55051" xr:uid="{00000000-0005-0000-0000-00007DD50000}"/>
    <cellStyle name="Percent 5 4 3 2 3" xfId="55052" xr:uid="{00000000-0005-0000-0000-00007ED50000}"/>
    <cellStyle name="Percent 5 4 3 2 4" xfId="55053" xr:uid="{00000000-0005-0000-0000-00007FD50000}"/>
    <cellStyle name="Percent 5 4 3 2 5" xfId="55054" xr:uid="{00000000-0005-0000-0000-000080D50000}"/>
    <cellStyle name="Percent 5 4 3 2_OATT calc" xfId="55055" xr:uid="{00000000-0005-0000-0000-000081D50000}"/>
    <cellStyle name="Percent 5 4 3 3" xfId="4405" xr:uid="{00000000-0005-0000-0000-000082D50000}"/>
    <cellStyle name="Percent 5 4 3 3 2" xfId="55056" xr:uid="{00000000-0005-0000-0000-000083D50000}"/>
    <cellStyle name="Percent 5 4 3 3 2 2" xfId="55057" xr:uid="{00000000-0005-0000-0000-000084D50000}"/>
    <cellStyle name="Percent 5 4 3 3 2 3" xfId="55058" xr:uid="{00000000-0005-0000-0000-000085D50000}"/>
    <cellStyle name="Percent 5 4 3 3 2_OATT calc" xfId="55059" xr:uid="{00000000-0005-0000-0000-000086D50000}"/>
    <cellStyle name="Percent 5 4 3 3 3" xfId="55060" xr:uid="{00000000-0005-0000-0000-000087D50000}"/>
    <cellStyle name="Percent 5 4 3 3 4" xfId="55061" xr:uid="{00000000-0005-0000-0000-000088D50000}"/>
    <cellStyle name="Percent 5 4 3 3_OATT calc" xfId="55062" xr:uid="{00000000-0005-0000-0000-000089D50000}"/>
    <cellStyle name="Percent 5 4 3 4" xfId="55063" xr:uid="{00000000-0005-0000-0000-00008AD50000}"/>
    <cellStyle name="Percent 5 4 3 4 2" xfId="55064" xr:uid="{00000000-0005-0000-0000-00008BD50000}"/>
    <cellStyle name="Percent 5 4 3 4 3" xfId="55065" xr:uid="{00000000-0005-0000-0000-00008CD50000}"/>
    <cellStyle name="Percent 5 4 3 4_OATT calc" xfId="55066" xr:uid="{00000000-0005-0000-0000-00008DD50000}"/>
    <cellStyle name="Percent 5 4 3 5" xfId="55067" xr:uid="{00000000-0005-0000-0000-00008ED50000}"/>
    <cellStyle name="Percent 5 4 3 6" xfId="55068" xr:uid="{00000000-0005-0000-0000-00008FD50000}"/>
    <cellStyle name="Percent 5 4 3 7" xfId="55069" xr:uid="{00000000-0005-0000-0000-000090D50000}"/>
    <cellStyle name="Percent 5 4 3 8" xfId="55070" xr:uid="{00000000-0005-0000-0000-000091D50000}"/>
    <cellStyle name="Percent 5 4 3 9" xfId="55071" xr:uid="{00000000-0005-0000-0000-000092D50000}"/>
    <cellStyle name="Percent 5 4 3_OATT calc" xfId="55072" xr:uid="{00000000-0005-0000-0000-000093D50000}"/>
    <cellStyle name="Percent 5 4 4" xfId="2587" xr:uid="{00000000-0005-0000-0000-000094D50000}"/>
    <cellStyle name="Percent 5 4 4 2" xfId="2588" xr:uid="{00000000-0005-0000-0000-000095D50000}"/>
    <cellStyle name="Percent 5 4 4 2 2" xfId="55073" xr:uid="{00000000-0005-0000-0000-000096D50000}"/>
    <cellStyle name="Percent 5 4 4 2 3" xfId="55074" xr:uid="{00000000-0005-0000-0000-000097D50000}"/>
    <cellStyle name="Percent 5 4 4 2_OATT calc" xfId="55075" xr:uid="{00000000-0005-0000-0000-000098D50000}"/>
    <cellStyle name="Percent 5 4 4 3" xfId="55076" xr:uid="{00000000-0005-0000-0000-000099D50000}"/>
    <cellStyle name="Percent 5 4 4 4" xfId="55077" xr:uid="{00000000-0005-0000-0000-00009AD50000}"/>
    <cellStyle name="Percent 5 4 4 5" xfId="55078" xr:uid="{00000000-0005-0000-0000-00009BD50000}"/>
    <cellStyle name="Percent 5 4 4_OATT calc" xfId="55079" xr:uid="{00000000-0005-0000-0000-00009CD50000}"/>
    <cellStyle name="Percent 5 4 5" xfId="2589" xr:uid="{00000000-0005-0000-0000-00009DD50000}"/>
    <cellStyle name="Percent 5 4 5 2" xfId="2590" xr:uid="{00000000-0005-0000-0000-00009ED50000}"/>
    <cellStyle name="Percent 5 4 5 2 2" xfId="55080" xr:uid="{00000000-0005-0000-0000-00009FD50000}"/>
    <cellStyle name="Percent 5 4 5 2 3" xfId="55081" xr:uid="{00000000-0005-0000-0000-0000A0D50000}"/>
    <cellStyle name="Percent 5 4 5 2_OATT calc" xfId="55082" xr:uid="{00000000-0005-0000-0000-0000A1D50000}"/>
    <cellStyle name="Percent 5 4 5 3" xfId="55083" xr:uid="{00000000-0005-0000-0000-0000A2D50000}"/>
    <cellStyle name="Percent 5 4 5 4" xfId="55084" xr:uid="{00000000-0005-0000-0000-0000A3D50000}"/>
    <cellStyle name="Percent 5 4 5_OATT calc" xfId="55085" xr:uid="{00000000-0005-0000-0000-0000A4D50000}"/>
    <cellStyle name="Percent 5 4 6" xfId="2591" xr:uid="{00000000-0005-0000-0000-0000A5D50000}"/>
    <cellStyle name="Percent 5 4 6 2" xfId="55086" xr:uid="{00000000-0005-0000-0000-0000A6D50000}"/>
    <cellStyle name="Percent 5 4 6 3" xfId="55087" xr:uid="{00000000-0005-0000-0000-0000A7D50000}"/>
    <cellStyle name="Percent 5 4 6_OATT calc" xfId="55088" xr:uid="{00000000-0005-0000-0000-0000A8D50000}"/>
    <cellStyle name="Percent 5 4 7" xfId="5305" xr:uid="{00000000-0005-0000-0000-0000A9D50000}"/>
    <cellStyle name="Percent 5 4 7 2" xfId="55089" xr:uid="{00000000-0005-0000-0000-0000AAD50000}"/>
    <cellStyle name="Percent 5 4 8" xfId="3136" xr:uid="{00000000-0005-0000-0000-0000ABD50000}"/>
    <cellStyle name="Percent 5 4 9" xfId="55090" xr:uid="{00000000-0005-0000-0000-0000ACD50000}"/>
    <cellStyle name="Percent 5 4_OATT calc" xfId="55091" xr:uid="{00000000-0005-0000-0000-0000ADD50000}"/>
    <cellStyle name="Percent 5 5" xfId="2592" xr:uid="{00000000-0005-0000-0000-0000AED50000}"/>
    <cellStyle name="Percent 5 5 10" xfId="2593" xr:uid="{00000000-0005-0000-0000-0000AFD50000}"/>
    <cellStyle name="Percent 5 5 10 2" xfId="55092" xr:uid="{00000000-0005-0000-0000-0000B0D50000}"/>
    <cellStyle name="Percent 5 5 11" xfId="55093" xr:uid="{00000000-0005-0000-0000-0000B1D50000}"/>
    <cellStyle name="Percent 5 5 2" xfId="2594" xr:uid="{00000000-0005-0000-0000-0000B2D50000}"/>
    <cellStyle name="Percent 5 5 2 2" xfId="2595" xr:uid="{00000000-0005-0000-0000-0000B3D50000}"/>
    <cellStyle name="Percent 5 5 2 2 2" xfId="2596" xr:uid="{00000000-0005-0000-0000-0000B4D50000}"/>
    <cellStyle name="Percent 5 5 2 3" xfId="2597" xr:uid="{00000000-0005-0000-0000-0000B5D50000}"/>
    <cellStyle name="Percent 5 5 2 3 2" xfId="2598" xr:uid="{00000000-0005-0000-0000-0000B6D50000}"/>
    <cellStyle name="Percent 5 5 2 3 2 2" xfId="2599" xr:uid="{00000000-0005-0000-0000-0000B7D50000}"/>
    <cellStyle name="Percent 5 5 2 3 3" xfId="2600" xr:uid="{00000000-0005-0000-0000-0000B8D50000}"/>
    <cellStyle name="Percent 5 5 2 3 3 2" xfId="2601" xr:uid="{00000000-0005-0000-0000-0000B9D50000}"/>
    <cellStyle name="Percent 5 5 2 3 3 2 2" xfId="2602" xr:uid="{00000000-0005-0000-0000-0000BAD50000}"/>
    <cellStyle name="Percent 5 5 2 3 3 3" xfId="2603" xr:uid="{00000000-0005-0000-0000-0000BBD50000}"/>
    <cellStyle name="Percent 5 5 2 3 4" xfId="2604" xr:uid="{00000000-0005-0000-0000-0000BCD50000}"/>
    <cellStyle name="Percent 5 5 2 3 4 2" xfId="55094" xr:uid="{00000000-0005-0000-0000-0000BDD50000}"/>
    <cellStyle name="Percent 5 5 2 3 5" xfId="55095" xr:uid="{00000000-0005-0000-0000-0000BED50000}"/>
    <cellStyle name="Percent 5 5 2 4" xfId="2605" xr:uid="{00000000-0005-0000-0000-0000BFD50000}"/>
    <cellStyle name="Percent 5 5 2 4 2" xfId="2606" xr:uid="{00000000-0005-0000-0000-0000C0D50000}"/>
    <cellStyle name="Percent 5 5 2 5" xfId="2607" xr:uid="{00000000-0005-0000-0000-0000C1D50000}"/>
    <cellStyle name="Percent 5 5 2 5 2" xfId="2608" xr:uid="{00000000-0005-0000-0000-0000C2D50000}"/>
    <cellStyle name="Percent 5 5 2 6" xfId="2609" xr:uid="{00000000-0005-0000-0000-0000C3D50000}"/>
    <cellStyle name="Percent 5 5 2 6 2" xfId="2610" xr:uid="{00000000-0005-0000-0000-0000C4D50000}"/>
    <cellStyle name="Percent 5 5 2 7" xfId="2611" xr:uid="{00000000-0005-0000-0000-0000C5D50000}"/>
    <cellStyle name="Percent 5 5 2 7 2" xfId="55096" xr:uid="{00000000-0005-0000-0000-0000C6D50000}"/>
    <cellStyle name="Percent 5 5 2 8" xfId="4144" xr:uid="{00000000-0005-0000-0000-0000C7D50000}"/>
    <cellStyle name="Percent 5 5 3" xfId="2612" xr:uid="{00000000-0005-0000-0000-0000C8D50000}"/>
    <cellStyle name="Percent 5 5 3 2" xfId="2613" xr:uid="{00000000-0005-0000-0000-0000C9D50000}"/>
    <cellStyle name="Percent 5 5 4" xfId="2614" xr:uid="{00000000-0005-0000-0000-0000CAD50000}"/>
    <cellStyle name="Percent 5 5 4 2" xfId="2615" xr:uid="{00000000-0005-0000-0000-0000CBD50000}"/>
    <cellStyle name="Percent 5 5 5" xfId="2616" xr:uid="{00000000-0005-0000-0000-0000CCD50000}"/>
    <cellStyle name="Percent 5 5 5 2" xfId="2617" xr:uid="{00000000-0005-0000-0000-0000CDD50000}"/>
    <cellStyle name="Percent 5 5 6" xfId="2618" xr:uid="{00000000-0005-0000-0000-0000CED50000}"/>
    <cellStyle name="Percent 5 5 6 2" xfId="2619" xr:uid="{00000000-0005-0000-0000-0000CFD50000}"/>
    <cellStyle name="Percent 5 5 7" xfId="2620" xr:uid="{00000000-0005-0000-0000-0000D0D50000}"/>
    <cellStyle name="Percent 5 5 7 2" xfId="2621" xr:uid="{00000000-0005-0000-0000-0000D1D50000}"/>
    <cellStyle name="Percent 5 5 8" xfId="2622" xr:uid="{00000000-0005-0000-0000-0000D2D50000}"/>
    <cellStyle name="Percent 5 5 8 2" xfId="2623" xr:uid="{00000000-0005-0000-0000-0000D3D50000}"/>
    <cellStyle name="Percent 5 5 9" xfId="2624" xr:uid="{00000000-0005-0000-0000-0000D4D50000}"/>
    <cellStyle name="Percent 5 5 9 2" xfId="2625" xr:uid="{00000000-0005-0000-0000-0000D5D50000}"/>
    <cellStyle name="Percent 5 6" xfId="2626" xr:uid="{00000000-0005-0000-0000-0000D6D50000}"/>
    <cellStyle name="Percent 5 6 2" xfId="2627" xr:uid="{00000000-0005-0000-0000-0000D7D50000}"/>
    <cellStyle name="Percent 5 6 2 2" xfId="2628" xr:uid="{00000000-0005-0000-0000-0000D8D50000}"/>
    <cellStyle name="Percent 5 6 2 3" xfId="55097" xr:uid="{00000000-0005-0000-0000-0000D9D50000}"/>
    <cellStyle name="Percent 5 6 2_OATT calc" xfId="55098" xr:uid="{00000000-0005-0000-0000-0000DAD50000}"/>
    <cellStyle name="Percent 5 6 3" xfId="2629" xr:uid="{00000000-0005-0000-0000-0000DBD50000}"/>
    <cellStyle name="Percent 5 6 3 2" xfId="2630" xr:uid="{00000000-0005-0000-0000-0000DCD50000}"/>
    <cellStyle name="Percent 5 6 3 2 2" xfId="2631" xr:uid="{00000000-0005-0000-0000-0000DDD50000}"/>
    <cellStyle name="Percent 5 6 3 3" xfId="2632" xr:uid="{00000000-0005-0000-0000-0000DED50000}"/>
    <cellStyle name="Percent 5 6 3 3 2" xfId="2633" xr:uid="{00000000-0005-0000-0000-0000DFD50000}"/>
    <cellStyle name="Percent 5 6 3 3 2 2" xfId="2634" xr:uid="{00000000-0005-0000-0000-0000E0D50000}"/>
    <cellStyle name="Percent 5 6 3 3 3" xfId="2635" xr:uid="{00000000-0005-0000-0000-0000E1D50000}"/>
    <cellStyle name="Percent 5 6 3 4" xfId="2636" xr:uid="{00000000-0005-0000-0000-0000E2D50000}"/>
    <cellStyle name="Percent 5 6 3 4 2" xfId="55099" xr:uid="{00000000-0005-0000-0000-0000E3D50000}"/>
    <cellStyle name="Percent 5 6 3 5" xfId="55100" xr:uid="{00000000-0005-0000-0000-0000E4D50000}"/>
    <cellStyle name="Percent 5 6 4" xfId="2637" xr:uid="{00000000-0005-0000-0000-0000E5D50000}"/>
    <cellStyle name="Percent 5 6 4 2" xfId="2638" xr:uid="{00000000-0005-0000-0000-0000E6D50000}"/>
    <cellStyle name="Percent 5 6 5" xfId="2639" xr:uid="{00000000-0005-0000-0000-0000E7D50000}"/>
    <cellStyle name="Percent 5 6 5 2" xfId="2640" xr:uid="{00000000-0005-0000-0000-0000E8D50000}"/>
    <cellStyle name="Percent 5 6 6" xfId="2641" xr:uid="{00000000-0005-0000-0000-0000E9D50000}"/>
    <cellStyle name="Percent 5 6 6 2" xfId="2642" xr:uid="{00000000-0005-0000-0000-0000EAD50000}"/>
    <cellStyle name="Percent 5 6 7" xfId="2643" xr:uid="{00000000-0005-0000-0000-0000EBD50000}"/>
    <cellStyle name="Percent 5 6 7 2" xfId="2644" xr:uid="{00000000-0005-0000-0000-0000ECD50000}"/>
    <cellStyle name="Percent 5 6 8" xfId="2645" xr:uid="{00000000-0005-0000-0000-0000EDD50000}"/>
    <cellStyle name="Percent 5 6 8 2" xfId="2646" xr:uid="{00000000-0005-0000-0000-0000EED50000}"/>
    <cellStyle name="Percent 5 6 9" xfId="2647" xr:uid="{00000000-0005-0000-0000-0000EFD50000}"/>
    <cellStyle name="Percent 5 6_OATT calc" xfId="55101" xr:uid="{00000000-0005-0000-0000-0000F0D50000}"/>
    <cellStyle name="Percent 5 7" xfId="2648" xr:uid="{00000000-0005-0000-0000-0000F1D50000}"/>
    <cellStyle name="Percent 5 7 2" xfId="2649" xr:uid="{00000000-0005-0000-0000-0000F2D50000}"/>
    <cellStyle name="Percent 5 7 2 2" xfId="55102" xr:uid="{00000000-0005-0000-0000-0000F3D50000}"/>
    <cellStyle name="Percent 5 7 2 3" xfId="55103" xr:uid="{00000000-0005-0000-0000-0000F4D50000}"/>
    <cellStyle name="Percent 5 7 2_OATT calc" xfId="55104" xr:uid="{00000000-0005-0000-0000-0000F5D50000}"/>
    <cellStyle name="Percent 5 7 3" xfId="55105" xr:uid="{00000000-0005-0000-0000-0000F6D50000}"/>
    <cellStyle name="Percent 5 7 4" xfId="55106" xr:uid="{00000000-0005-0000-0000-0000F7D50000}"/>
    <cellStyle name="Percent 5 7_OATT calc" xfId="55107" xr:uid="{00000000-0005-0000-0000-0000F8D50000}"/>
    <cellStyle name="Percent 5 8" xfId="2650" xr:uid="{00000000-0005-0000-0000-0000F9D50000}"/>
    <cellStyle name="Percent 5 8 2" xfId="2651" xr:uid="{00000000-0005-0000-0000-0000FAD50000}"/>
    <cellStyle name="Percent 5 8 2 2" xfId="2652" xr:uid="{00000000-0005-0000-0000-0000FBD50000}"/>
    <cellStyle name="Percent 5 8 2 3" xfId="55108" xr:uid="{00000000-0005-0000-0000-0000FCD50000}"/>
    <cellStyle name="Percent 5 8 2_OATT calc" xfId="55109" xr:uid="{00000000-0005-0000-0000-0000FDD50000}"/>
    <cellStyle name="Percent 5 8 3" xfId="2653" xr:uid="{00000000-0005-0000-0000-0000FED50000}"/>
    <cellStyle name="Percent 5 8 3 2" xfId="2654" xr:uid="{00000000-0005-0000-0000-0000FFD50000}"/>
    <cellStyle name="Percent 5 8 3 2 2" xfId="2655" xr:uid="{00000000-0005-0000-0000-000000D60000}"/>
    <cellStyle name="Percent 5 8 3 3" xfId="2656" xr:uid="{00000000-0005-0000-0000-000001D60000}"/>
    <cellStyle name="Percent 5 8 4" xfId="2657" xr:uid="{00000000-0005-0000-0000-000002D60000}"/>
    <cellStyle name="Percent 5 8 4 2" xfId="55110" xr:uid="{00000000-0005-0000-0000-000003D60000}"/>
    <cellStyle name="Percent 5 8 5" xfId="55111" xr:uid="{00000000-0005-0000-0000-000004D60000}"/>
    <cellStyle name="Percent 5 8_OATT calc" xfId="55112" xr:uid="{00000000-0005-0000-0000-000005D60000}"/>
    <cellStyle name="Percent 5 9" xfId="2658" xr:uid="{00000000-0005-0000-0000-000006D60000}"/>
    <cellStyle name="Percent 5 9 2" xfId="2659" xr:uid="{00000000-0005-0000-0000-000007D60000}"/>
    <cellStyle name="Percent 5 9 2 2" xfId="55113" xr:uid="{00000000-0005-0000-0000-000008D60000}"/>
    <cellStyle name="Percent 5 9 3" xfId="55114" xr:uid="{00000000-0005-0000-0000-000009D60000}"/>
    <cellStyle name="Percent 5_OATT calc" xfId="55115" xr:uid="{00000000-0005-0000-0000-00000AD60000}"/>
    <cellStyle name="Percent 6" xfId="2660" xr:uid="{00000000-0005-0000-0000-00000BD60000}"/>
    <cellStyle name="Percent 6 10" xfId="2661" xr:uid="{00000000-0005-0000-0000-00000CD60000}"/>
    <cellStyle name="Percent 6 10 2" xfId="2662" xr:uid="{00000000-0005-0000-0000-00000DD60000}"/>
    <cellStyle name="Percent 6 11" xfId="2663" xr:uid="{00000000-0005-0000-0000-00000ED60000}"/>
    <cellStyle name="Percent 6 11 2" xfId="2664" xr:uid="{00000000-0005-0000-0000-00000FD60000}"/>
    <cellStyle name="Percent 6 11 2 10" xfId="2665" xr:uid="{00000000-0005-0000-0000-000010D60000}"/>
    <cellStyle name="Percent 6 11 2 2" xfId="2666" xr:uid="{00000000-0005-0000-0000-000011D60000}"/>
    <cellStyle name="Percent 6 11 2 2 2" xfId="2667" xr:uid="{00000000-0005-0000-0000-000012D60000}"/>
    <cellStyle name="Percent 6 11 2 3" xfId="2668" xr:uid="{00000000-0005-0000-0000-000013D60000}"/>
    <cellStyle name="Percent 6 11 2 3 2" xfId="2669" xr:uid="{00000000-0005-0000-0000-000014D60000}"/>
    <cellStyle name="Percent 6 11 2 3 2 2" xfId="2670" xr:uid="{00000000-0005-0000-0000-000015D60000}"/>
    <cellStyle name="Percent 6 11 2 3 3" xfId="2671" xr:uid="{00000000-0005-0000-0000-000016D60000}"/>
    <cellStyle name="Percent 6 11 2 3 3 2" xfId="2672" xr:uid="{00000000-0005-0000-0000-000017D60000}"/>
    <cellStyle name="Percent 6 11 2 3 3 2 2" xfId="2673" xr:uid="{00000000-0005-0000-0000-000018D60000}"/>
    <cellStyle name="Percent 6 11 2 3 3 3" xfId="2674" xr:uid="{00000000-0005-0000-0000-000019D60000}"/>
    <cellStyle name="Percent 6 11 2 3 4" xfId="2675" xr:uid="{00000000-0005-0000-0000-00001AD60000}"/>
    <cellStyle name="Percent 6 11 2 3 4 2" xfId="55116" xr:uid="{00000000-0005-0000-0000-00001BD60000}"/>
    <cellStyle name="Percent 6 11 2 3 5" xfId="55117" xr:uid="{00000000-0005-0000-0000-00001CD60000}"/>
    <cellStyle name="Percent 6 11 2 4" xfId="2676" xr:uid="{00000000-0005-0000-0000-00001DD60000}"/>
    <cellStyle name="Percent 6 11 2 4 2" xfId="2677" xr:uid="{00000000-0005-0000-0000-00001ED60000}"/>
    <cellStyle name="Percent 6 11 2 5" xfId="2678" xr:uid="{00000000-0005-0000-0000-00001FD60000}"/>
    <cellStyle name="Percent 6 11 2 5 2" xfId="2679" xr:uid="{00000000-0005-0000-0000-000020D60000}"/>
    <cellStyle name="Percent 6 11 2 6" xfId="2680" xr:uid="{00000000-0005-0000-0000-000021D60000}"/>
    <cellStyle name="Percent 6 11 2 6 2" xfId="2681" xr:uid="{00000000-0005-0000-0000-000022D60000}"/>
    <cellStyle name="Percent 6 11 2 7" xfId="2682" xr:uid="{00000000-0005-0000-0000-000023D60000}"/>
    <cellStyle name="Percent 6 11 2 7 2" xfId="2683" xr:uid="{00000000-0005-0000-0000-000024D60000}"/>
    <cellStyle name="Percent 6 11 2 8" xfId="2684" xr:uid="{00000000-0005-0000-0000-000025D60000}"/>
    <cellStyle name="Percent 6 11 2 8 2" xfId="2685" xr:uid="{00000000-0005-0000-0000-000026D60000}"/>
    <cellStyle name="Percent 6 11 2 9" xfId="2686" xr:uid="{00000000-0005-0000-0000-000027D60000}"/>
    <cellStyle name="Percent 6 11 2 9 2" xfId="2687" xr:uid="{00000000-0005-0000-0000-000028D60000}"/>
    <cellStyle name="Percent 6 11 3" xfId="2688" xr:uid="{00000000-0005-0000-0000-000029D60000}"/>
    <cellStyle name="Percent 6 11 3 2" xfId="2689" xr:uid="{00000000-0005-0000-0000-00002AD60000}"/>
    <cellStyle name="Percent 6 11 4" xfId="2690" xr:uid="{00000000-0005-0000-0000-00002BD60000}"/>
    <cellStyle name="Percent 6 12" xfId="2691" xr:uid="{00000000-0005-0000-0000-00002CD60000}"/>
    <cellStyle name="Percent 6 12 2" xfId="2692" xr:uid="{00000000-0005-0000-0000-00002DD60000}"/>
    <cellStyle name="Percent 6 13" xfId="2693" xr:uid="{00000000-0005-0000-0000-00002ED60000}"/>
    <cellStyle name="Percent 6 13 2" xfId="2694" xr:uid="{00000000-0005-0000-0000-00002FD60000}"/>
    <cellStyle name="Percent 6 13 2 2" xfId="2695" xr:uid="{00000000-0005-0000-0000-000030D60000}"/>
    <cellStyle name="Percent 6 13 2 2 2" xfId="2696" xr:uid="{00000000-0005-0000-0000-000031D60000}"/>
    <cellStyle name="Percent 6 13 2 3" xfId="2697" xr:uid="{00000000-0005-0000-0000-000032D60000}"/>
    <cellStyle name="Percent 6 13 2 3 2" xfId="2698" xr:uid="{00000000-0005-0000-0000-000033D60000}"/>
    <cellStyle name="Percent 6 13 2 3 2 2" xfId="2699" xr:uid="{00000000-0005-0000-0000-000034D60000}"/>
    <cellStyle name="Percent 6 13 2 3 3" xfId="2700" xr:uid="{00000000-0005-0000-0000-000035D60000}"/>
    <cellStyle name="Percent 6 13 2 3 3 2" xfId="2701" xr:uid="{00000000-0005-0000-0000-000036D60000}"/>
    <cellStyle name="Percent 6 13 2 3 3 2 2" xfId="2702" xr:uid="{00000000-0005-0000-0000-000037D60000}"/>
    <cellStyle name="Percent 6 13 2 3 3 3" xfId="2703" xr:uid="{00000000-0005-0000-0000-000038D60000}"/>
    <cellStyle name="Percent 6 13 2 3 4" xfId="2704" xr:uid="{00000000-0005-0000-0000-000039D60000}"/>
    <cellStyle name="Percent 6 13 2 3 4 2" xfId="55118" xr:uid="{00000000-0005-0000-0000-00003AD60000}"/>
    <cellStyle name="Percent 6 13 2 3 5" xfId="55119" xr:uid="{00000000-0005-0000-0000-00003BD60000}"/>
    <cellStyle name="Percent 6 13 2 4" xfId="2705" xr:uid="{00000000-0005-0000-0000-00003CD60000}"/>
    <cellStyle name="Percent 6 13 2 4 2" xfId="2706" xr:uid="{00000000-0005-0000-0000-00003DD60000}"/>
    <cellStyle name="Percent 6 13 2 5" xfId="2707" xr:uid="{00000000-0005-0000-0000-00003ED60000}"/>
    <cellStyle name="Percent 6 13 2 5 2" xfId="2708" xr:uid="{00000000-0005-0000-0000-00003FD60000}"/>
    <cellStyle name="Percent 6 13 2 6" xfId="2709" xr:uid="{00000000-0005-0000-0000-000040D60000}"/>
    <cellStyle name="Percent 6 13 2 6 2" xfId="2710" xr:uid="{00000000-0005-0000-0000-000041D60000}"/>
    <cellStyle name="Percent 6 13 2 7" xfId="2711" xr:uid="{00000000-0005-0000-0000-000042D60000}"/>
    <cellStyle name="Percent 6 13 2 7 2" xfId="2712" xr:uid="{00000000-0005-0000-0000-000043D60000}"/>
    <cellStyle name="Percent 6 13 2 8" xfId="2713" xr:uid="{00000000-0005-0000-0000-000044D60000}"/>
    <cellStyle name="Percent 6 13 3" xfId="2714" xr:uid="{00000000-0005-0000-0000-000045D60000}"/>
    <cellStyle name="Percent 6 13 3 2" xfId="2715" xr:uid="{00000000-0005-0000-0000-000046D60000}"/>
    <cellStyle name="Percent 6 13 4" xfId="2716" xr:uid="{00000000-0005-0000-0000-000047D60000}"/>
    <cellStyle name="Percent 6 14" xfId="2717" xr:uid="{00000000-0005-0000-0000-000048D60000}"/>
    <cellStyle name="Percent 6 14 2" xfId="2718" xr:uid="{00000000-0005-0000-0000-000049D60000}"/>
    <cellStyle name="Percent 6 14 2 2" xfId="2719" xr:uid="{00000000-0005-0000-0000-00004AD60000}"/>
    <cellStyle name="Percent 6 14 3" xfId="2720" xr:uid="{00000000-0005-0000-0000-00004BD60000}"/>
    <cellStyle name="Percent 6 14 3 2" xfId="2721" xr:uid="{00000000-0005-0000-0000-00004CD60000}"/>
    <cellStyle name="Percent 6 14 4" xfId="2722" xr:uid="{00000000-0005-0000-0000-00004DD60000}"/>
    <cellStyle name="Percent 6 14 4 2" xfId="2723" xr:uid="{00000000-0005-0000-0000-00004ED60000}"/>
    <cellStyle name="Percent 6 14 5" xfId="2724" xr:uid="{00000000-0005-0000-0000-00004FD60000}"/>
    <cellStyle name="Percent 6 15" xfId="2725" xr:uid="{00000000-0005-0000-0000-000050D60000}"/>
    <cellStyle name="Percent 6 15 2" xfId="2726" xr:uid="{00000000-0005-0000-0000-000051D60000}"/>
    <cellStyle name="Percent 6 16" xfId="2727" xr:uid="{00000000-0005-0000-0000-000052D60000}"/>
    <cellStyle name="Percent 6 16 2" xfId="2728" xr:uid="{00000000-0005-0000-0000-000053D60000}"/>
    <cellStyle name="Percent 6 16 2 2" xfId="2729" xr:uid="{00000000-0005-0000-0000-000054D60000}"/>
    <cellStyle name="Percent 6 16 3" xfId="2730" xr:uid="{00000000-0005-0000-0000-000055D60000}"/>
    <cellStyle name="Percent 6 16 3 2" xfId="2731" xr:uid="{00000000-0005-0000-0000-000056D60000}"/>
    <cellStyle name="Percent 6 16 3 2 2" xfId="2732" xr:uid="{00000000-0005-0000-0000-000057D60000}"/>
    <cellStyle name="Percent 6 16 3 3" xfId="2733" xr:uid="{00000000-0005-0000-0000-000058D60000}"/>
    <cellStyle name="Percent 6 16 4" xfId="2734" xr:uid="{00000000-0005-0000-0000-000059D60000}"/>
    <cellStyle name="Percent 6 16 4 2" xfId="55120" xr:uid="{00000000-0005-0000-0000-00005AD60000}"/>
    <cellStyle name="Percent 6 16 5" xfId="55121" xr:uid="{00000000-0005-0000-0000-00005BD60000}"/>
    <cellStyle name="Percent 6 17" xfId="2735" xr:uid="{00000000-0005-0000-0000-00005CD60000}"/>
    <cellStyle name="Percent 6 17 2" xfId="2736" xr:uid="{00000000-0005-0000-0000-00005DD60000}"/>
    <cellStyle name="Percent 6 17 2 2" xfId="55122" xr:uid="{00000000-0005-0000-0000-00005ED60000}"/>
    <cellStyle name="Percent 6 17 3" xfId="55123" xr:uid="{00000000-0005-0000-0000-00005FD60000}"/>
    <cellStyle name="Percent 6 18" xfId="2737" xr:uid="{00000000-0005-0000-0000-000060D60000}"/>
    <cellStyle name="Percent 6 2" xfId="2738" xr:uid="{00000000-0005-0000-0000-000061D60000}"/>
    <cellStyle name="Percent 6 2 2" xfId="2739" xr:uid="{00000000-0005-0000-0000-000062D60000}"/>
    <cellStyle name="Percent 6 3" xfId="2740" xr:uid="{00000000-0005-0000-0000-000063D60000}"/>
    <cellStyle name="Percent 6 3 2" xfId="2741" xr:uid="{00000000-0005-0000-0000-000064D60000}"/>
    <cellStyle name="Percent 6 4" xfId="2742" xr:uid="{00000000-0005-0000-0000-000065D60000}"/>
    <cellStyle name="Percent 6 4 2" xfId="2743" xr:uid="{00000000-0005-0000-0000-000066D60000}"/>
    <cellStyle name="Percent 6 5" xfId="2744" xr:uid="{00000000-0005-0000-0000-000067D60000}"/>
    <cellStyle name="Percent 6 5 2" xfId="2745" xr:uid="{00000000-0005-0000-0000-000068D60000}"/>
    <cellStyle name="Percent 6 6" xfId="2746" xr:uid="{00000000-0005-0000-0000-000069D60000}"/>
    <cellStyle name="Percent 6 6 2" xfId="2747" xr:uid="{00000000-0005-0000-0000-00006AD60000}"/>
    <cellStyle name="Percent 6 7" xfId="2748" xr:uid="{00000000-0005-0000-0000-00006BD60000}"/>
    <cellStyle name="Percent 6 7 2" xfId="2749" xr:uid="{00000000-0005-0000-0000-00006CD60000}"/>
    <cellStyle name="Percent 6 7 2 2" xfId="2750" xr:uid="{00000000-0005-0000-0000-00006DD60000}"/>
    <cellStyle name="Percent 6 7 2 2 2" xfId="2751" xr:uid="{00000000-0005-0000-0000-00006ED60000}"/>
    <cellStyle name="Percent 6 7 2 3" xfId="2752" xr:uid="{00000000-0005-0000-0000-00006FD60000}"/>
    <cellStyle name="Percent 6 7 2 3 2" xfId="2753" xr:uid="{00000000-0005-0000-0000-000070D60000}"/>
    <cellStyle name="Percent 6 7 2 4" xfId="2754" xr:uid="{00000000-0005-0000-0000-000071D60000}"/>
    <cellStyle name="Percent 6 7 2 4 2" xfId="2755" xr:uid="{00000000-0005-0000-0000-000072D60000}"/>
    <cellStyle name="Percent 6 7 2 5" xfId="2756" xr:uid="{00000000-0005-0000-0000-000073D60000}"/>
    <cellStyle name="Percent 6 7 3" xfId="2757" xr:uid="{00000000-0005-0000-0000-000074D60000}"/>
    <cellStyle name="Percent 6 7 3 2" xfId="2758" xr:uid="{00000000-0005-0000-0000-000075D60000}"/>
    <cellStyle name="Percent 6 7 4" xfId="2759" xr:uid="{00000000-0005-0000-0000-000076D60000}"/>
    <cellStyle name="Percent 6 8" xfId="2760" xr:uid="{00000000-0005-0000-0000-000077D60000}"/>
    <cellStyle name="Percent 6 8 2" xfId="2761" xr:uid="{00000000-0005-0000-0000-000078D60000}"/>
    <cellStyle name="Percent 6 9" xfId="2762" xr:uid="{00000000-0005-0000-0000-000079D60000}"/>
    <cellStyle name="Percent 6 9 2" xfId="2763" xr:uid="{00000000-0005-0000-0000-00007AD60000}"/>
    <cellStyle name="Percent 6_OATT calc" xfId="55124" xr:uid="{00000000-0005-0000-0000-00007BD60000}"/>
    <cellStyle name="Percent 7" xfId="2764" xr:uid="{00000000-0005-0000-0000-00007CD60000}"/>
    <cellStyle name="Percent 7 10" xfId="2765" xr:uid="{00000000-0005-0000-0000-00007DD60000}"/>
    <cellStyle name="Percent 7 10 2" xfId="2766" xr:uid="{00000000-0005-0000-0000-00007ED60000}"/>
    <cellStyle name="Percent 7 11" xfId="2767" xr:uid="{00000000-0005-0000-0000-00007FD60000}"/>
    <cellStyle name="Percent 7 11 2" xfId="2768" xr:uid="{00000000-0005-0000-0000-000080D60000}"/>
    <cellStyle name="Percent 7 11 2 2" xfId="2769" xr:uid="{00000000-0005-0000-0000-000081D60000}"/>
    <cellStyle name="Percent 7 11 2 2 2" xfId="2770" xr:uid="{00000000-0005-0000-0000-000082D60000}"/>
    <cellStyle name="Percent 7 11 2 3" xfId="2771" xr:uid="{00000000-0005-0000-0000-000083D60000}"/>
    <cellStyle name="Percent 7 11 2 3 2" xfId="2772" xr:uid="{00000000-0005-0000-0000-000084D60000}"/>
    <cellStyle name="Percent 7 11 2 3 2 2" xfId="2773" xr:uid="{00000000-0005-0000-0000-000085D60000}"/>
    <cellStyle name="Percent 7 11 2 3 3" xfId="2774" xr:uid="{00000000-0005-0000-0000-000086D60000}"/>
    <cellStyle name="Percent 7 11 2 3 3 2" xfId="2775" xr:uid="{00000000-0005-0000-0000-000087D60000}"/>
    <cellStyle name="Percent 7 11 2 3 3 2 2" xfId="2776" xr:uid="{00000000-0005-0000-0000-000088D60000}"/>
    <cellStyle name="Percent 7 11 2 3 3 3" xfId="2777" xr:uid="{00000000-0005-0000-0000-000089D60000}"/>
    <cellStyle name="Percent 7 11 2 3 4" xfId="2778" xr:uid="{00000000-0005-0000-0000-00008AD60000}"/>
    <cellStyle name="Percent 7 11 2 3 4 2" xfId="55125" xr:uid="{00000000-0005-0000-0000-00008BD60000}"/>
    <cellStyle name="Percent 7 11 2 3 5" xfId="55126" xr:uid="{00000000-0005-0000-0000-00008CD60000}"/>
    <cellStyle name="Percent 7 11 2 4" xfId="2779" xr:uid="{00000000-0005-0000-0000-00008DD60000}"/>
    <cellStyle name="Percent 7 11 2 4 2" xfId="2780" xr:uid="{00000000-0005-0000-0000-00008ED60000}"/>
    <cellStyle name="Percent 7 11 2 5" xfId="2781" xr:uid="{00000000-0005-0000-0000-00008FD60000}"/>
    <cellStyle name="Percent 7 11 2 5 2" xfId="2782" xr:uid="{00000000-0005-0000-0000-000090D60000}"/>
    <cellStyle name="Percent 7 11 2 6" xfId="2783" xr:uid="{00000000-0005-0000-0000-000091D60000}"/>
    <cellStyle name="Percent 7 11 2 6 2" xfId="2784" xr:uid="{00000000-0005-0000-0000-000092D60000}"/>
    <cellStyle name="Percent 7 11 2 7" xfId="2785" xr:uid="{00000000-0005-0000-0000-000093D60000}"/>
    <cellStyle name="Percent 7 11 2 7 2" xfId="2786" xr:uid="{00000000-0005-0000-0000-000094D60000}"/>
    <cellStyle name="Percent 7 11 2 8" xfId="2787" xr:uid="{00000000-0005-0000-0000-000095D60000}"/>
    <cellStyle name="Percent 7 11 3" xfId="2788" xr:uid="{00000000-0005-0000-0000-000096D60000}"/>
    <cellStyle name="Percent 7 11 3 2" xfId="2789" xr:uid="{00000000-0005-0000-0000-000097D60000}"/>
    <cellStyle name="Percent 7 11 4" xfId="2790" xr:uid="{00000000-0005-0000-0000-000098D60000}"/>
    <cellStyle name="Percent 7 12" xfId="2791" xr:uid="{00000000-0005-0000-0000-000099D60000}"/>
    <cellStyle name="Percent 7 12 2" xfId="2792" xr:uid="{00000000-0005-0000-0000-00009AD60000}"/>
    <cellStyle name="Percent 7 12 2 2" xfId="2793" xr:uid="{00000000-0005-0000-0000-00009BD60000}"/>
    <cellStyle name="Percent 7 12 3" xfId="2794" xr:uid="{00000000-0005-0000-0000-00009CD60000}"/>
    <cellStyle name="Percent 7 12 3 2" xfId="2795" xr:uid="{00000000-0005-0000-0000-00009DD60000}"/>
    <cellStyle name="Percent 7 12 4" xfId="2796" xr:uid="{00000000-0005-0000-0000-00009ED60000}"/>
    <cellStyle name="Percent 7 12 4 2" xfId="2797" xr:uid="{00000000-0005-0000-0000-00009FD60000}"/>
    <cellStyle name="Percent 7 12 5" xfId="2798" xr:uid="{00000000-0005-0000-0000-0000A0D60000}"/>
    <cellStyle name="Percent 7 13" xfId="2799" xr:uid="{00000000-0005-0000-0000-0000A1D60000}"/>
    <cellStyle name="Percent 7 13 2" xfId="2800" xr:uid="{00000000-0005-0000-0000-0000A2D60000}"/>
    <cellStyle name="Percent 7 14" xfId="2801" xr:uid="{00000000-0005-0000-0000-0000A3D60000}"/>
    <cellStyle name="Percent 7 14 2" xfId="2802" xr:uid="{00000000-0005-0000-0000-0000A4D60000}"/>
    <cellStyle name="Percent 7 14 2 2" xfId="2803" xr:uid="{00000000-0005-0000-0000-0000A5D60000}"/>
    <cellStyle name="Percent 7 14 3" xfId="2804" xr:uid="{00000000-0005-0000-0000-0000A6D60000}"/>
    <cellStyle name="Percent 7 14 3 2" xfId="2805" xr:uid="{00000000-0005-0000-0000-0000A7D60000}"/>
    <cellStyle name="Percent 7 14 3 2 2" xfId="2806" xr:uid="{00000000-0005-0000-0000-0000A8D60000}"/>
    <cellStyle name="Percent 7 14 3 3" xfId="2807" xr:uid="{00000000-0005-0000-0000-0000A9D60000}"/>
    <cellStyle name="Percent 7 14 4" xfId="2808" xr:uid="{00000000-0005-0000-0000-0000AAD60000}"/>
    <cellStyle name="Percent 7 14 4 2" xfId="55127" xr:uid="{00000000-0005-0000-0000-0000ABD60000}"/>
    <cellStyle name="Percent 7 14 5" xfId="55128" xr:uid="{00000000-0005-0000-0000-0000ACD60000}"/>
    <cellStyle name="Percent 7 15" xfId="2809" xr:uid="{00000000-0005-0000-0000-0000ADD60000}"/>
    <cellStyle name="Percent 7 15 2" xfId="2810" xr:uid="{00000000-0005-0000-0000-0000AED60000}"/>
    <cellStyle name="Percent 7 16" xfId="2811" xr:uid="{00000000-0005-0000-0000-0000AFD60000}"/>
    <cellStyle name="Percent 7 16 2" xfId="2812" xr:uid="{00000000-0005-0000-0000-0000B0D60000}"/>
    <cellStyle name="Percent 7 16 2 2" xfId="55129" xr:uid="{00000000-0005-0000-0000-0000B1D60000}"/>
    <cellStyle name="Percent 7 16 3" xfId="55130" xr:uid="{00000000-0005-0000-0000-0000B2D60000}"/>
    <cellStyle name="Percent 7 17" xfId="2813" xr:uid="{00000000-0005-0000-0000-0000B3D60000}"/>
    <cellStyle name="Percent 7 2" xfId="2814" xr:uid="{00000000-0005-0000-0000-0000B4D60000}"/>
    <cellStyle name="Percent 7 2 2" xfId="2815" xr:uid="{00000000-0005-0000-0000-0000B5D60000}"/>
    <cellStyle name="Percent 7 3" xfId="2816" xr:uid="{00000000-0005-0000-0000-0000B6D60000}"/>
    <cellStyle name="Percent 7 3 2" xfId="2817" xr:uid="{00000000-0005-0000-0000-0000B7D60000}"/>
    <cellStyle name="Percent 7 4" xfId="2818" xr:uid="{00000000-0005-0000-0000-0000B8D60000}"/>
    <cellStyle name="Percent 7 4 2" xfId="2819" xr:uid="{00000000-0005-0000-0000-0000B9D60000}"/>
    <cellStyle name="Percent 7 5" xfId="2820" xr:uid="{00000000-0005-0000-0000-0000BAD60000}"/>
    <cellStyle name="Percent 7 5 2" xfId="2821" xr:uid="{00000000-0005-0000-0000-0000BBD60000}"/>
    <cellStyle name="Percent 7 5 2 2" xfId="2822" xr:uid="{00000000-0005-0000-0000-0000BCD60000}"/>
    <cellStyle name="Percent 7 5 2 2 2" xfId="2823" xr:uid="{00000000-0005-0000-0000-0000BDD60000}"/>
    <cellStyle name="Percent 7 5 2 3" xfId="2824" xr:uid="{00000000-0005-0000-0000-0000BED60000}"/>
    <cellStyle name="Percent 7 5 2 3 2" xfId="2825" xr:uid="{00000000-0005-0000-0000-0000BFD60000}"/>
    <cellStyle name="Percent 7 5 2 4" xfId="2826" xr:uid="{00000000-0005-0000-0000-0000C0D60000}"/>
    <cellStyle name="Percent 7 5 2 4 2" xfId="2827" xr:uid="{00000000-0005-0000-0000-0000C1D60000}"/>
    <cellStyle name="Percent 7 5 2 5" xfId="2828" xr:uid="{00000000-0005-0000-0000-0000C2D60000}"/>
    <cellStyle name="Percent 7 5 3" xfId="2829" xr:uid="{00000000-0005-0000-0000-0000C3D60000}"/>
    <cellStyle name="Percent 7 6" xfId="2830" xr:uid="{00000000-0005-0000-0000-0000C4D60000}"/>
    <cellStyle name="Percent 7 6 2" xfId="2831" xr:uid="{00000000-0005-0000-0000-0000C5D60000}"/>
    <cellStyle name="Percent 7 7" xfId="2832" xr:uid="{00000000-0005-0000-0000-0000C6D60000}"/>
    <cellStyle name="Percent 7 7 2" xfId="2833" xr:uid="{00000000-0005-0000-0000-0000C7D60000}"/>
    <cellStyle name="Percent 7 8" xfId="2834" xr:uid="{00000000-0005-0000-0000-0000C8D60000}"/>
    <cellStyle name="Percent 7 8 2" xfId="2835" xr:uid="{00000000-0005-0000-0000-0000C9D60000}"/>
    <cellStyle name="Percent 7 9" xfId="2836" xr:uid="{00000000-0005-0000-0000-0000CAD60000}"/>
    <cellStyle name="Percent 7 9 2" xfId="2837" xr:uid="{00000000-0005-0000-0000-0000CBD60000}"/>
    <cellStyle name="Percent 7 9 2 10" xfId="2838" xr:uid="{00000000-0005-0000-0000-0000CCD60000}"/>
    <cellStyle name="Percent 7 9 2 2" xfId="2839" xr:uid="{00000000-0005-0000-0000-0000CDD60000}"/>
    <cellStyle name="Percent 7 9 2 2 2" xfId="2840" xr:uid="{00000000-0005-0000-0000-0000CED60000}"/>
    <cellStyle name="Percent 7 9 2 3" xfId="2841" xr:uid="{00000000-0005-0000-0000-0000CFD60000}"/>
    <cellStyle name="Percent 7 9 2 3 2" xfId="2842" xr:uid="{00000000-0005-0000-0000-0000D0D60000}"/>
    <cellStyle name="Percent 7 9 2 3 2 2" xfId="2843" xr:uid="{00000000-0005-0000-0000-0000D1D60000}"/>
    <cellStyle name="Percent 7 9 2 3 3" xfId="2844" xr:uid="{00000000-0005-0000-0000-0000D2D60000}"/>
    <cellStyle name="Percent 7 9 2 3 3 2" xfId="2845" xr:uid="{00000000-0005-0000-0000-0000D3D60000}"/>
    <cellStyle name="Percent 7 9 2 3 3 2 2" xfId="2846" xr:uid="{00000000-0005-0000-0000-0000D4D60000}"/>
    <cellStyle name="Percent 7 9 2 3 3 3" xfId="2847" xr:uid="{00000000-0005-0000-0000-0000D5D60000}"/>
    <cellStyle name="Percent 7 9 2 3 4" xfId="2848" xr:uid="{00000000-0005-0000-0000-0000D6D60000}"/>
    <cellStyle name="Percent 7 9 2 3 4 2" xfId="55131" xr:uid="{00000000-0005-0000-0000-0000D7D60000}"/>
    <cellStyle name="Percent 7 9 2 3 5" xfId="55132" xr:uid="{00000000-0005-0000-0000-0000D8D60000}"/>
    <cellStyle name="Percent 7 9 2 4" xfId="2849" xr:uid="{00000000-0005-0000-0000-0000D9D60000}"/>
    <cellStyle name="Percent 7 9 2 4 2" xfId="2850" xr:uid="{00000000-0005-0000-0000-0000DAD60000}"/>
    <cellStyle name="Percent 7 9 2 5" xfId="2851" xr:uid="{00000000-0005-0000-0000-0000DBD60000}"/>
    <cellStyle name="Percent 7 9 2 5 2" xfId="2852" xr:uid="{00000000-0005-0000-0000-0000DCD60000}"/>
    <cellStyle name="Percent 7 9 2 6" xfId="2853" xr:uid="{00000000-0005-0000-0000-0000DDD60000}"/>
    <cellStyle name="Percent 7 9 2 6 2" xfId="2854" xr:uid="{00000000-0005-0000-0000-0000DED60000}"/>
    <cellStyle name="Percent 7 9 2 7" xfId="2855" xr:uid="{00000000-0005-0000-0000-0000DFD60000}"/>
    <cellStyle name="Percent 7 9 2 7 2" xfId="2856" xr:uid="{00000000-0005-0000-0000-0000E0D60000}"/>
    <cellStyle name="Percent 7 9 2 8" xfId="2857" xr:uid="{00000000-0005-0000-0000-0000E1D60000}"/>
    <cellStyle name="Percent 7 9 2 8 2" xfId="2858" xr:uid="{00000000-0005-0000-0000-0000E2D60000}"/>
    <cellStyle name="Percent 7 9 2 9" xfId="2859" xr:uid="{00000000-0005-0000-0000-0000E3D60000}"/>
    <cellStyle name="Percent 7 9 2 9 2" xfId="2860" xr:uid="{00000000-0005-0000-0000-0000E4D60000}"/>
    <cellStyle name="Percent 7 9 3" xfId="2861" xr:uid="{00000000-0005-0000-0000-0000E5D60000}"/>
    <cellStyle name="Percent 7 9 3 2" xfId="2862" xr:uid="{00000000-0005-0000-0000-0000E6D60000}"/>
    <cellStyle name="Percent 7 9 4" xfId="2863" xr:uid="{00000000-0005-0000-0000-0000E7D60000}"/>
    <cellStyle name="Percent 7_OATT calc" xfId="55133" xr:uid="{00000000-0005-0000-0000-0000E8D60000}"/>
    <cellStyle name="Percent 8" xfId="2864" xr:uid="{00000000-0005-0000-0000-0000E9D60000}"/>
    <cellStyle name="Percent 8 2" xfId="2865" xr:uid="{00000000-0005-0000-0000-0000EAD60000}"/>
    <cellStyle name="Percent 8 2 2" xfId="2866" xr:uid="{00000000-0005-0000-0000-0000EBD60000}"/>
    <cellStyle name="Percent 8 3" xfId="2867" xr:uid="{00000000-0005-0000-0000-0000ECD60000}"/>
    <cellStyle name="Percent 8 3 2" xfId="2868" xr:uid="{00000000-0005-0000-0000-0000EDD60000}"/>
    <cellStyle name="Percent 8 4" xfId="2869" xr:uid="{00000000-0005-0000-0000-0000EED60000}"/>
    <cellStyle name="Percent 8 4 2" xfId="2870" xr:uid="{00000000-0005-0000-0000-0000EFD60000}"/>
    <cellStyle name="Percent 8 5" xfId="2871" xr:uid="{00000000-0005-0000-0000-0000F0D60000}"/>
    <cellStyle name="Percent 8 5 2" xfId="2872" xr:uid="{00000000-0005-0000-0000-0000F1D60000}"/>
    <cellStyle name="Percent 8 6" xfId="2873" xr:uid="{00000000-0005-0000-0000-0000F2D60000}"/>
    <cellStyle name="Percent 8 6 2" xfId="2874" xr:uid="{00000000-0005-0000-0000-0000F3D60000}"/>
    <cellStyle name="Percent 8 7" xfId="2875" xr:uid="{00000000-0005-0000-0000-0000F4D60000}"/>
    <cellStyle name="Percent 9" xfId="2876" xr:uid="{00000000-0005-0000-0000-0000F5D60000}"/>
    <cellStyle name="Percent 9 2" xfId="2877" xr:uid="{00000000-0005-0000-0000-0000F6D60000}"/>
    <cellStyle name="Percent 9 2 2" xfId="2878" xr:uid="{00000000-0005-0000-0000-0000F7D60000}"/>
    <cellStyle name="Percent 9 3" xfId="2879" xr:uid="{00000000-0005-0000-0000-0000F8D60000}"/>
    <cellStyle name="Percent 9 3 2" xfId="2880" xr:uid="{00000000-0005-0000-0000-0000F9D60000}"/>
    <cellStyle name="Percent 9 4" xfId="2881" xr:uid="{00000000-0005-0000-0000-0000FAD60000}"/>
    <cellStyle name="Percent 9 4 2" xfId="2882" xr:uid="{00000000-0005-0000-0000-0000FBD60000}"/>
    <cellStyle name="Percent 9 5" xfId="2883" xr:uid="{00000000-0005-0000-0000-0000FCD60000}"/>
    <cellStyle name="Percent 9 5 2" xfId="2884" xr:uid="{00000000-0005-0000-0000-0000FDD60000}"/>
    <cellStyle name="Percent 9 6" xfId="2885" xr:uid="{00000000-0005-0000-0000-0000FED60000}"/>
    <cellStyle name="Percent 9 6 2" xfId="2886" xr:uid="{00000000-0005-0000-0000-0000FFD60000}"/>
    <cellStyle name="Percent 9 7" xfId="2887" xr:uid="{00000000-0005-0000-0000-000000D70000}"/>
    <cellStyle name="Percent 9 7 2" xfId="2888" xr:uid="{00000000-0005-0000-0000-000001D70000}"/>
    <cellStyle name="Percent 9 8" xfId="2889" xr:uid="{00000000-0005-0000-0000-000002D70000}"/>
    <cellStyle name="PSChar" xfId="2890" xr:uid="{00000000-0005-0000-0000-000003D70000}"/>
    <cellStyle name="PSChar 2" xfId="2891" xr:uid="{00000000-0005-0000-0000-000004D70000}"/>
    <cellStyle name="PSChar 2 2" xfId="2892" xr:uid="{00000000-0005-0000-0000-000005D70000}"/>
    <cellStyle name="PSChar 2 2 2" xfId="3512" xr:uid="{00000000-0005-0000-0000-000006D70000}"/>
    <cellStyle name="PSChar 2 2_OATT calc" xfId="55134" xr:uid="{00000000-0005-0000-0000-000007D70000}"/>
    <cellStyle name="PSChar 2 3" xfId="3413" xr:uid="{00000000-0005-0000-0000-000008D70000}"/>
    <cellStyle name="PSChar 2_OATT calc" xfId="55135" xr:uid="{00000000-0005-0000-0000-000009D70000}"/>
    <cellStyle name="PSChar 3" xfId="2893" xr:uid="{00000000-0005-0000-0000-00000AD70000}"/>
    <cellStyle name="PSChar 3 2" xfId="4141" xr:uid="{00000000-0005-0000-0000-00000BD70000}"/>
    <cellStyle name="PSChar 4" xfId="2894" xr:uid="{00000000-0005-0000-0000-00000CD70000}"/>
    <cellStyle name="PSChar 5" xfId="4221" xr:uid="{00000000-0005-0000-0000-00000DD70000}"/>
    <cellStyle name="PSChar 6" xfId="4066" xr:uid="{00000000-0005-0000-0000-00000ED70000}"/>
    <cellStyle name="PSChar 7" xfId="4054" xr:uid="{00000000-0005-0000-0000-00000FD70000}"/>
    <cellStyle name="PSChar_OATT calc" xfId="55136" xr:uid="{00000000-0005-0000-0000-000010D70000}"/>
    <cellStyle name="PSDate" xfId="2895" xr:uid="{00000000-0005-0000-0000-000011D70000}"/>
    <cellStyle name="PSDate 2" xfId="2896" xr:uid="{00000000-0005-0000-0000-000012D70000}"/>
    <cellStyle name="PSDate 2 2" xfId="2897" xr:uid="{00000000-0005-0000-0000-000013D70000}"/>
    <cellStyle name="PSDate 2 2 2" xfId="3513" xr:uid="{00000000-0005-0000-0000-000014D70000}"/>
    <cellStyle name="PSDate 2 2_OATT calc" xfId="55137" xr:uid="{00000000-0005-0000-0000-000015D70000}"/>
    <cellStyle name="PSDate 2 3" xfId="3415" xr:uid="{00000000-0005-0000-0000-000016D70000}"/>
    <cellStyle name="PSDate 2_OATT calc" xfId="55138" xr:uid="{00000000-0005-0000-0000-000017D70000}"/>
    <cellStyle name="PSDate 3" xfId="2898" xr:uid="{00000000-0005-0000-0000-000018D70000}"/>
    <cellStyle name="PSDate 3 2" xfId="4011" xr:uid="{00000000-0005-0000-0000-000019D70000}"/>
    <cellStyle name="PSDate 4" xfId="2899" xr:uid="{00000000-0005-0000-0000-00001AD70000}"/>
    <cellStyle name="PSDate 5" xfId="4019" xr:uid="{00000000-0005-0000-0000-00001BD70000}"/>
    <cellStyle name="PSDate 6" xfId="4107" xr:uid="{00000000-0005-0000-0000-00001CD70000}"/>
    <cellStyle name="PSDate 7" xfId="4169" xr:uid="{00000000-0005-0000-0000-00001DD70000}"/>
    <cellStyle name="PSDate_OATT calc" xfId="55139" xr:uid="{00000000-0005-0000-0000-00001ED70000}"/>
    <cellStyle name="PSDec" xfId="2900" xr:uid="{00000000-0005-0000-0000-00001FD70000}"/>
    <cellStyle name="PSDec 2" xfId="2901" xr:uid="{00000000-0005-0000-0000-000020D70000}"/>
    <cellStyle name="PSDec 2 2" xfId="2902" xr:uid="{00000000-0005-0000-0000-000021D70000}"/>
    <cellStyle name="PSDec 2 2 2" xfId="3499" xr:uid="{00000000-0005-0000-0000-000022D70000}"/>
    <cellStyle name="PSDec 2 2 2 2" xfId="4088" xr:uid="{00000000-0005-0000-0000-000023D70000}"/>
    <cellStyle name="PSDec 2 2 2 3" xfId="5607" xr:uid="{00000000-0005-0000-0000-000024D70000}"/>
    <cellStyle name="PSDec 2 2 3" xfId="2951" xr:uid="{00000000-0005-0000-0000-000025D70000}"/>
    <cellStyle name="PSDec 2 2_OATT calc" xfId="55140" xr:uid="{00000000-0005-0000-0000-000026D70000}"/>
    <cellStyle name="PSDec 2 3" xfId="3081" xr:uid="{00000000-0005-0000-0000-000027D70000}"/>
    <cellStyle name="PSDec 2 3 2" xfId="3514" xr:uid="{00000000-0005-0000-0000-000028D70000}"/>
    <cellStyle name="PSDec 2 3_OATT calc" xfId="55141" xr:uid="{00000000-0005-0000-0000-000029D70000}"/>
    <cellStyle name="PSDec 2 4" xfId="3414" xr:uid="{00000000-0005-0000-0000-00002AD70000}"/>
    <cellStyle name="PSDec 2 5" xfId="3458" xr:uid="{00000000-0005-0000-0000-00002BD70000}"/>
    <cellStyle name="PSDec 2 6" xfId="55142" xr:uid="{00000000-0005-0000-0000-00002CD70000}"/>
    <cellStyle name="PSDec 2_OATT calc" xfId="55143" xr:uid="{00000000-0005-0000-0000-00002DD70000}"/>
    <cellStyle name="PSDec 3" xfId="2903" xr:uid="{00000000-0005-0000-0000-00002ED70000}"/>
    <cellStyle name="PSDec 3 2" xfId="4192" xr:uid="{00000000-0005-0000-0000-00002FD70000}"/>
    <cellStyle name="PSDec 4" xfId="2904" xr:uid="{00000000-0005-0000-0000-000030D70000}"/>
    <cellStyle name="PSDec 5" xfId="4123" xr:uid="{00000000-0005-0000-0000-000031D70000}"/>
    <cellStyle name="PSDec 6" xfId="4051" xr:uid="{00000000-0005-0000-0000-000032D70000}"/>
    <cellStyle name="PSDec 7" xfId="4103" xr:uid="{00000000-0005-0000-0000-000033D70000}"/>
    <cellStyle name="PSDec_OATT calc" xfId="55144" xr:uid="{00000000-0005-0000-0000-000034D70000}"/>
    <cellStyle name="PSHeading" xfId="2905" xr:uid="{00000000-0005-0000-0000-000035D70000}"/>
    <cellStyle name="PSHeading 2" xfId="2906" xr:uid="{00000000-0005-0000-0000-000036D70000}"/>
    <cellStyle name="PSHeading 2 2" xfId="2907" xr:uid="{00000000-0005-0000-0000-000037D70000}"/>
    <cellStyle name="PSHeading 2 2 2" xfId="3501" xr:uid="{00000000-0005-0000-0000-000038D70000}"/>
    <cellStyle name="PSHeading 2 2_OATT calc" xfId="55145" xr:uid="{00000000-0005-0000-0000-000039D70000}"/>
    <cellStyle name="PSHeading 2 3" xfId="3411" xr:uid="{00000000-0005-0000-0000-00003AD70000}"/>
    <cellStyle name="PSHeading 2 4" xfId="55146" xr:uid="{00000000-0005-0000-0000-00003BD70000}"/>
    <cellStyle name="PSHeading 2_OATT calc" xfId="55147" xr:uid="{00000000-0005-0000-0000-00003CD70000}"/>
    <cellStyle name="PSHeading 3" xfId="2908" xr:uid="{00000000-0005-0000-0000-00003DD70000}"/>
    <cellStyle name="PSHeading 3 2" xfId="4137" xr:uid="{00000000-0005-0000-0000-00003ED70000}"/>
    <cellStyle name="PSHeading 4" xfId="2909" xr:uid="{00000000-0005-0000-0000-00003FD70000}"/>
    <cellStyle name="PSHeading 5" xfId="4197" xr:uid="{00000000-0005-0000-0000-000040D70000}"/>
    <cellStyle name="PSHeading 6" xfId="4100" xr:uid="{00000000-0005-0000-0000-000041D70000}"/>
    <cellStyle name="PSHeading 7" xfId="5065" xr:uid="{00000000-0005-0000-0000-000042D70000}"/>
    <cellStyle name="PSHeading_OATT calc" xfId="55148" xr:uid="{00000000-0005-0000-0000-000043D70000}"/>
    <cellStyle name="PSInt" xfId="2910" xr:uid="{00000000-0005-0000-0000-000044D70000}"/>
    <cellStyle name="PSInt 2" xfId="2911" xr:uid="{00000000-0005-0000-0000-000045D70000}"/>
    <cellStyle name="PSInt 2 2" xfId="2912" xr:uid="{00000000-0005-0000-0000-000046D70000}"/>
    <cellStyle name="PSInt 2 2 2" xfId="3515" xr:uid="{00000000-0005-0000-0000-000047D70000}"/>
    <cellStyle name="PSInt 2 2_OATT calc" xfId="55149" xr:uid="{00000000-0005-0000-0000-000048D70000}"/>
    <cellStyle name="PSInt 2 3" xfId="3412" xr:uid="{00000000-0005-0000-0000-000049D70000}"/>
    <cellStyle name="PSInt 2_OATT calc" xfId="55150" xr:uid="{00000000-0005-0000-0000-00004AD70000}"/>
    <cellStyle name="PSInt 3" xfId="2913" xr:uid="{00000000-0005-0000-0000-00004BD70000}"/>
    <cellStyle name="PSInt 3 2" xfId="4115" xr:uid="{00000000-0005-0000-0000-00004CD70000}"/>
    <cellStyle name="PSInt 4" xfId="2914" xr:uid="{00000000-0005-0000-0000-00004DD70000}"/>
    <cellStyle name="PSInt 5" xfId="4010" xr:uid="{00000000-0005-0000-0000-00004ED70000}"/>
    <cellStyle name="PSInt 6" xfId="4163" xr:uid="{00000000-0005-0000-0000-00004FD70000}"/>
    <cellStyle name="PSInt 7" xfId="4153" xr:uid="{00000000-0005-0000-0000-000050D70000}"/>
    <cellStyle name="PSInt_OATT calc" xfId="55151" xr:uid="{00000000-0005-0000-0000-000051D70000}"/>
    <cellStyle name="PSSpacer" xfId="2915" xr:uid="{00000000-0005-0000-0000-000052D70000}"/>
    <cellStyle name="PSSpacer 2" xfId="2916" xr:uid="{00000000-0005-0000-0000-000053D70000}"/>
    <cellStyle name="PSSpacer 2 2" xfId="2917" xr:uid="{00000000-0005-0000-0000-000054D70000}"/>
    <cellStyle name="PSSpacer 2 2 2" xfId="3516" xr:uid="{00000000-0005-0000-0000-000055D70000}"/>
    <cellStyle name="PSSpacer 2 2_OATT calc" xfId="55152" xr:uid="{00000000-0005-0000-0000-000056D70000}"/>
    <cellStyle name="PSSpacer 2 3" xfId="3498" xr:uid="{00000000-0005-0000-0000-000057D70000}"/>
    <cellStyle name="PSSpacer 2_OATT calc" xfId="55153" xr:uid="{00000000-0005-0000-0000-000058D70000}"/>
    <cellStyle name="PSSpacer 3" xfId="2918" xr:uid="{00000000-0005-0000-0000-000059D70000}"/>
    <cellStyle name="PSSpacer 3 2" xfId="4047" xr:uid="{00000000-0005-0000-0000-00005AD70000}"/>
    <cellStyle name="PSSpacer 4" xfId="5064" xr:uid="{00000000-0005-0000-0000-00005BD70000}"/>
    <cellStyle name="PSSpacer 5" xfId="4157" xr:uid="{00000000-0005-0000-0000-00005CD70000}"/>
    <cellStyle name="PSSpacer 6" xfId="4062" xr:uid="{00000000-0005-0000-0000-00005DD70000}"/>
    <cellStyle name="PSSpacer 7" xfId="4086" xr:uid="{00000000-0005-0000-0000-00005ED70000}"/>
    <cellStyle name="PSSpacer_OATT calc" xfId="55154" xr:uid="{00000000-0005-0000-0000-00005FD70000}"/>
    <cellStyle name="Style 1" xfId="2919" xr:uid="{00000000-0005-0000-0000-000060D70000}"/>
    <cellStyle name="Title" xfId="2920" builtinId="15" customBuiltin="1"/>
    <cellStyle name="Title 2" xfId="2921" xr:uid="{00000000-0005-0000-0000-000062D70000}"/>
    <cellStyle name="Title 2 2" xfId="4109" xr:uid="{00000000-0005-0000-0000-000063D70000}"/>
    <cellStyle name="Title 2 3" xfId="3001" xr:uid="{00000000-0005-0000-0000-000064D70000}"/>
    <cellStyle name="Title 2 4" xfId="55155" xr:uid="{00000000-0005-0000-0000-000065D70000}"/>
    <cellStyle name="Title 2_OATT calc" xfId="55156" xr:uid="{00000000-0005-0000-0000-000066D70000}"/>
    <cellStyle name="Title 3" xfId="2922" xr:uid="{00000000-0005-0000-0000-000067D70000}"/>
    <cellStyle name="Title 3 2" xfId="2923" xr:uid="{00000000-0005-0000-0000-000068D70000}"/>
    <cellStyle name="Title 3 2 2" xfId="4171" xr:uid="{00000000-0005-0000-0000-000069D70000}"/>
    <cellStyle name="Title 3 3" xfId="5593" xr:uid="{00000000-0005-0000-0000-00006AD70000}"/>
    <cellStyle name="Title 3_OATT calc" xfId="55157" xr:uid="{00000000-0005-0000-0000-00006BD70000}"/>
    <cellStyle name="Title 4" xfId="55158" xr:uid="{00000000-0005-0000-0000-00006CD70000}"/>
    <cellStyle name="Title 5" xfId="55159" xr:uid="{00000000-0005-0000-0000-00006DD70000}"/>
    <cellStyle name="Total" xfId="2924" builtinId="25" customBuiltin="1"/>
    <cellStyle name="Total 2" xfId="2925" xr:uid="{00000000-0005-0000-0000-00006FD70000}"/>
    <cellStyle name="Total 2 2" xfId="4113" xr:uid="{00000000-0005-0000-0000-000070D70000}"/>
    <cellStyle name="Total 2 3" xfId="3002" xr:uid="{00000000-0005-0000-0000-000071D70000}"/>
    <cellStyle name="Total 2 4" xfId="55160" xr:uid="{00000000-0005-0000-0000-000072D70000}"/>
    <cellStyle name="Total 2_OATT calc" xfId="55161" xr:uid="{00000000-0005-0000-0000-000073D70000}"/>
    <cellStyle name="Total 3" xfId="2926" xr:uid="{00000000-0005-0000-0000-000074D70000}"/>
    <cellStyle name="Total 3 2" xfId="2927" xr:uid="{00000000-0005-0000-0000-000075D70000}"/>
    <cellStyle name="Total 3 2 2" xfId="4214" xr:uid="{00000000-0005-0000-0000-000076D70000}"/>
    <cellStyle name="Total 3 3" xfId="5594" xr:uid="{00000000-0005-0000-0000-000077D70000}"/>
    <cellStyle name="Total 3_OATT calc" xfId="55162" xr:uid="{00000000-0005-0000-0000-000078D70000}"/>
    <cellStyle name="Total 4" xfId="55163" xr:uid="{00000000-0005-0000-0000-000079D70000}"/>
    <cellStyle name="Total 5" xfId="55164" xr:uid="{00000000-0005-0000-0000-00007AD70000}"/>
    <cellStyle name="Warning Text" xfId="2928" builtinId="11" customBuiltin="1"/>
    <cellStyle name="Warning Text 2" xfId="2929" xr:uid="{00000000-0005-0000-0000-00007CD70000}"/>
    <cellStyle name="Warning Text 2 2" xfId="4012" xr:uid="{00000000-0005-0000-0000-00007DD70000}"/>
    <cellStyle name="Warning Text 2 3" xfId="3003" xr:uid="{00000000-0005-0000-0000-00007ED70000}"/>
    <cellStyle name="Warning Text 2 4" xfId="55165" xr:uid="{00000000-0005-0000-0000-00007FD70000}"/>
    <cellStyle name="Warning Text 2_OATT calc" xfId="55166" xr:uid="{00000000-0005-0000-0000-000080D70000}"/>
    <cellStyle name="Warning Text 3" xfId="2930" xr:uid="{00000000-0005-0000-0000-000081D70000}"/>
    <cellStyle name="Warning Text 3 2" xfId="2931" xr:uid="{00000000-0005-0000-0000-000082D70000}"/>
    <cellStyle name="Warning Text 3_OATT calc" xfId="55167" xr:uid="{00000000-0005-0000-0000-000083D70000}"/>
    <cellStyle name="Warning Text 4" xfId="55168" xr:uid="{00000000-0005-0000-0000-000084D70000}"/>
    <cellStyle name="Warning Text 5" xfId="55169" xr:uid="{00000000-0005-0000-0000-000085D70000}"/>
  </cellStyles>
  <dxfs count="0"/>
  <tableStyles count="0" defaultTableStyle="TableStyleMedium2" defaultPivotStyle="PivotStyleLight16"/>
  <colors>
    <mruColors>
      <color rgb="FFFFD85D"/>
      <color rgb="FFFFCC99"/>
      <color rgb="FF99FF66"/>
      <color rgb="FFEAB200"/>
      <color rgb="FFCCECFF"/>
      <color rgb="FFD8E4BC"/>
      <color rgb="FFFFFF99"/>
      <color rgb="FFFFFFCC"/>
      <color rgb="FFD6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219075</xdr:colOff>
      <xdr:row>6</xdr:row>
      <xdr:rowOff>133350</xdr:rowOff>
    </xdr:from>
    <xdr:to>
      <xdr:col>5</xdr:col>
      <xdr:colOff>47625</xdr:colOff>
      <xdr:row>11</xdr:row>
      <xdr:rowOff>85725</xdr:rowOff>
    </xdr:to>
    <xdr:sp macro="" textlink="">
      <xdr:nvSpPr>
        <xdr:cNvPr id="11265" name="Rectangle 1">
          <a:extLst>
            <a:ext uri="{FF2B5EF4-FFF2-40B4-BE49-F238E27FC236}">
              <a16:creationId xmlns:a16="http://schemas.microsoft.com/office/drawing/2014/main" id="{C010B620-6245-4487-A531-75970F85A79E}"/>
            </a:ext>
          </a:extLst>
        </xdr:cNvPr>
        <xdr:cNvSpPr>
          <a:spLocks noChangeArrowheads="1"/>
        </xdr:cNvSpPr>
      </xdr:nvSpPr>
      <xdr:spPr bwMode="auto">
        <a:xfrm>
          <a:off x="828675" y="1276350"/>
          <a:ext cx="2266950" cy="904875"/>
        </a:xfrm>
        <a:prstGeom prst="rect">
          <a:avLst/>
        </a:prstGeom>
        <a:solidFill>
          <a:srgbClr val="FFFFFF"/>
        </a:solidFill>
        <a:ln w="9525">
          <a:solidFill>
            <a:srgbClr val="FF0000"/>
          </a:solidFill>
          <a:miter lim="800000"/>
          <a:headEnd/>
          <a:tailEnd/>
        </a:ln>
      </xdr:spPr>
      <xdr:txBody>
        <a:bodyPr vertOverflow="clip" wrap="square" lIns="91440" tIns="45720" rIns="91440" bIns="45720" anchor="t" upright="1"/>
        <a:lstStyle/>
        <a:p>
          <a:pPr algn="l" rtl="0">
            <a:defRPr sz="1000"/>
          </a:pPr>
          <a:r>
            <a:rPr lang="en-US" sz="1400" b="0" i="0" u="none" strike="noStrike" baseline="0">
              <a:solidFill>
                <a:srgbClr val="FF0000"/>
              </a:solidFill>
              <a:latin typeface="Calibri"/>
              <a:cs typeface="Calibri"/>
            </a:rPr>
            <a:t>FILED</a:t>
          </a:r>
          <a:endParaRPr lang="en-US" sz="1400" b="0" i="0" u="none" strike="noStrike" baseline="0">
            <a:solidFill>
              <a:srgbClr val="FF0000"/>
            </a:solidFill>
            <a:latin typeface="Times New Roman"/>
            <a:cs typeface="Times New Roman"/>
          </a:endParaRPr>
        </a:p>
        <a:p>
          <a:pPr algn="l" rtl="0">
            <a:defRPr sz="1000"/>
          </a:pPr>
          <a:r>
            <a:rPr lang="en-US" sz="1100" b="0" i="0" u="none" strike="noStrike" baseline="0">
              <a:solidFill>
                <a:srgbClr val="FF0000"/>
              </a:solidFill>
              <a:latin typeface="Calibri"/>
              <a:cs typeface="Calibri"/>
            </a:rPr>
            <a:t>March 1, 2022</a:t>
          </a:r>
        </a:p>
        <a:p>
          <a:pPr algn="l" rtl="0">
            <a:defRPr sz="1000"/>
          </a:pPr>
          <a:r>
            <a:rPr lang="en-US" sz="1100" b="0" i="0" u="none" strike="noStrike" baseline="0">
              <a:solidFill>
                <a:srgbClr val="FF0000"/>
              </a:solidFill>
              <a:latin typeface="Calibri"/>
              <a:cs typeface="Calibri"/>
            </a:rPr>
            <a:t>INDIANA UTILITY </a:t>
          </a:r>
        </a:p>
        <a:p>
          <a:pPr algn="l" rtl="0">
            <a:defRPr sz="1000"/>
          </a:pPr>
          <a:r>
            <a:rPr lang="en-US" sz="1100" b="0" i="0" u="none" strike="noStrike" baseline="0">
              <a:solidFill>
                <a:srgbClr val="FF0000"/>
              </a:solidFill>
              <a:latin typeface="Calibri"/>
              <a:cs typeface="Calibri"/>
            </a:rPr>
            <a:t>REGULATORY COMMISSION</a:t>
          </a:r>
        </a:p>
        <a:p>
          <a:pPr algn="l" rtl="0">
            <a:defRPr sz="1000"/>
          </a:pPr>
          <a:endParaRPr lang="en-US" sz="1100" b="0" i="0" u="none" strike="noStrike" baseline="0">
            <a:solidFill>
              <a:srgbClr val="FF0000"/>
            </a:solidFill>
            <a:latin typeface="Calibri"/>
            <a:cs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1</xdr:rowOff>
    </xdr:from>
    <xdr:to>
      <xdr:col>8</xdr:col>
      <xdr:colOff>5167312</xdr:colOff>
      <xdr:row>7</xdr:row>
      <xdr:rowOff>127001</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19125" y="730251"/>
          <a:ext cx="12541250" cy="6746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Update</a:t>
          </a:r>
          <a:r>
            <a:rPr lang="en-US" sz="1100" baseline="0"/>
            <a:t> DSM tariff as approved in Cause No. 45285 (DSM 2022 Plan Rate Component) and 43827 (DSM-10 Reconciliation Component), to reflect the changes resulting from the Commission's Order in Cause No. 45576, I&amp;M's 2021 General Rate Case, which revised I&amp;M's base rates to reflect the 2022 calendar year test-year.  Specifically, the Commission's Order in Cause No. 45576 reset net lost revenues to zero in the rider and moved these revenues to base rates.  Furthermore, the billing units for GS, LGS, and IP customers were updated to reflect the rate design changes approved in the base case as was the GRCF.</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417828</xdr:colOff>
      <xdr:row>38</xdr:row>
      <xdr:rowOff>78490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0171428" cy="7076190"/>
        </a:xfrm>
        <a:prstGeom prst="rect">
          <a:avLst/>
        </a:prstGeom>
      </xdr:spPr>
    </xdr:pic>
    <xdr:clientData/>
  </xdr:twoCellAnchor>
  <xdr:twoCellAnchor editAs="oneCell">
    <xdr:from>
      <xdr:col>0</xdr:col>
      <xdr:colOff>0</xdr:colOff>
      <xdr:row>45</xdr:row>
      <xdr:rowOff>95250</xdr:rowOff>
    </xdr:from>
    <xdr:to>
      <xdr:col>18</xdr:col>
      <xdr:colOff>227200</xdr:colOff>
      <xdr:row>78</xdr:row>
      <xdr:rowOff>142109</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0" y="8382000"/>
          <a:ext cx="11200000" cy="6123809"/>
        </a:xfrm>
        <a:prstGeom prst="rect">
          <a:avLst/>
        </a:prstGeom>
      </xdr:spPr>
    </xdr:pic>
    <xdr:clientData/>
  </xdr:twoCellAnchor>
  <xdr:twoCellAnchor editAs="oneCell">
    <xdr:from>
      <xdr:col>0</xdr:col>
      <xdr:colOff>0</xdr:colOff>
      <xdr:row>81</xdr:row>
      <xdr:rowOff>0</xdr:rowOff>
    </xdr:from>
    <xdr:to>
      <xdr:col>12</xdr:col>
      <xdr:colOff>227657</xdr:colOff>
      <xdr:row>115</xdr:row>
      <xdr:rowOff>91281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0" y="14916150"/>
          <a:ext cx="7542857" cy="63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29600</xdr:colOff>
      <xdr:row>37</xdr:row>
      <xdr:rowOff>159731</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609600" y="184150"/>
          <a:ext cx="7344800" cy="68018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0</xdr:colOff>
      <xdr:row>9</xdr:row>
      <xdr:rowOff>0</xdr:rowOff>
    </xdr:from>
    <xdr:ext cx="1143000" cy="264560"/>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7632700" y="1771650"/>
          <a:ext cx="11430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0</xdr:colOff>
      <xdr:row>9</xdr:row>
      <xdr:rowOff>0</xdr:rowOff>
    </xdr:from>
    <xdr:ext cx="1238250" cy="264560"/>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7632700" y="1771650"/>
          <a:ext cx="12382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D.NoteData/AEPEast%205%20Cos%20Alloc%20062904%20w_%20Alle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ricing\I&amp;M\IN%20Case%202019\JCOS\44967_%20IN%20JCOS\Support\16_Adjustments\Master%20Adjustment%20Workpaper_Fi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pricing\I&amp;M\IN%20Case%202021\Compliance\45576%20Rider%20Compliance,%20ECR.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harenow.sp.aepsc.com/distribution/im/Regulatory/Data/IM_EC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harenow.sp.aepsc.com/distribution/im/Regulatory/Data/IM_RAR.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AEP\The%20Long%20Range%20Plan%20Loc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xtranet.sp.aepsc.com/Financial%20Forecasting%20(Ollie)/Regulatory/Filings/I&amp;M/I&amp;M%20IN%202021%20Base%20Case/Planning/DAL/DAL-OM%20backup.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i932783/AppData/Local/Microsoft/Windows/Temporary%20Internet%20Files/Content.Outlook/RVXAT6MU/3%20Yr%20Plan_JCW_benefit%20cost%20Updated%20PJM%20Prices%202048%20No%20T%205_24_2016%20No%20SL%20Labor%20H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ternal/Jrm/norrisscreeni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harenow.sp.aepsc.com/distribution/im/Regulatory/Data/IM_LCM.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TERNAL/INDIANA/44182%20LCM/44182/Krawec/SMK%20LCM%20Exhibits%203,%204,%205%20&amp;%206%20Thru%20June%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gulatory%20Mgr/Regulatory%20Mgr/Indiana%20DSM%20EE%20Programs/PY%206/C&amp;I%20Programs/Final%202015%20Model/IM%20Program%20Design%20Master_IM%20Version%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pricing\I&amp;M\IN%20Case%202017\Rate%20Design\Riders\Proposed%20Riders\DSM%20Rider%20Proposal%20(2018-2019)_v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ricing/I&amp;M/IN%20Case%202017/Rate%20Design/Riders/Proposed%20Riders/DSM%20Rider%20Proposal%20(2018-2019)_v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epenergy.sharepoint.com/IN%20Case%202017/JCOS/Adjustments/Master%20Adjustment%20Workpap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harenow.sp.aepsc.com/distribution/im/Regulatory/Data/IM_SP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ons"/>
      <sheetName val="Alloc Matrix"/>
      <sheetName val="AEP Summer"/>
      <sheetName val="AEP Winter"/>
      <sheetName val="APCo Summer"/>
      <sheetName val="APCO Winter"/>
      <sheetName val="CSP Summer"/>
      <sheetName val="CSP Winter"/>
      <sheetName val="I&amp;M Summer"/>
      <sheetName val="I&amp;M Winter"/>
      <sheetName val="Kentucky Summer"/>
      <sheetName val="Kentucky Winter"/>
      <sheetName val="OPCO Summer"/>
      <sheetName val="OPCO Winter"/>
      <sheetName val="OHIO Summer"/>
      <sheetName val="cap changes"/>
      <sheetName val="Inter"/>
      <sheetName val="Peaks (2)"/>
      <sheetName val="allegheny"/>
      <sheetName val="Peaks w_Alleg"/>
      <sheetName val="Peaks"/>
      <sheetName val="Peaks w DSM"/>
      <sheetName val="DSM"/>
      <sheetName val="MLR Est"/>
      <sheetName val="SS"/>
      <sheetName val="Commited Sales"/>
      <sheetName val="Mone"/>
      <sheetName val="OVEC"/>
      <sheetName val="FINAL MLRfrom MLR spread"/>
      <sheetName val="FINAL MLRfrom MLR spread (2)"/>
      <sheetName val="Buckeye"/>
      <sheetName val="Status Table - DO NOT CHANGE"/>
    </sheetNames>
    <sheetDataSet>
      <sheetData sheetId="0" refreshError="1"/>
      <sheetData sheetId="1" refreshError="1"/>
      <sheetData sheetId="2"/>
      <sheetData sheetId="3" refreshError="1"/>
      <sheetData sheetId="4"/>
      <sheetData sheetId="5"/>
      <sheetData sheetId="6"/>
      <sheetData sheetId="7" refreshError="1"/>
      <sheetData sheetId="8"/>
      <sheetData sheetId="9" refreshError="1"/>
      <sheetData sheetId="10" refreshError="1"/>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6">
          <cell r="A6">
            <v>2004</v>
          </cell>
          <cell r="B6">
            <v>0.31713999999999998</v>
          </cell>
          <cell r="C6">
            <v>0.29614000000000001</v>
          </cell>
          <cell r="D6">
            <v>0.17862</v>
          </cell>
          <cell r="E6">
            <v>0.18423999999999999</v>
          </cell>
          <cell r="F6">
            <v>0.19578000000000001</v>
          </cell>
          <cell r="G6">
            <v>0.20194000000000001</v>
          </cell>
        </row>
        <row r="7">
          <cell r="A7">
            <v>2005</v>
          </cell>
          <cell r="B7">
            <v>0.29636000000000001</v>
          </cell>
          <cell r="C7">
            <v>0.29824000000000001</v>
          </cell>
          <cell r="D7">
            <v>0.18653</v>
          </cell>
          <cell r="E7">
            <v>0.18310999999999999</v>
          </cell>
          <cell r="F7">
            <v>0.19891</v>
          </cell>
          <cell r="G7">
            <v>0.19525999999999999</v>
          </cell>
        </row>
        <row r="8">
          <cell r="A8">
            <v>2006</v>
          </cell>
          <cell r="B8">
            <v>0.30939</v>
          </cell>
          <cell r="C8">
            <v>0.32024999999999998</v>
          </cell>
          <cell r="D8">
            <v>0.18282000000000001</v>
          </cell>
          <cell r="E8">
            <v>0.17227999999999999</v>
          </cell>
          <cell r="F8">
            <v>0.18983999999999998</v>
          </cell>
          <cell r="G8">
            <v>0.18432999999999999</v>
          </cell>
        </row>
        <row r="9">
          <cell r="A9">
            <v>2007</v>
          </cell>
          <cell r="B9">
            <v>0.31552000000000002</v>
          </cell>
          <cell r="C9">
            <v>0.31767000000000001</v>
          </cell>
          <cell r="D9">
            <v>0.18061000000000002</v>
          </cell>
          <cell r="E9">
            <v>0.17859</v>
          </cell>
          <cell r="F9">
            <v>0.18758</v>
          </cell>
          <cell r="G9">
            <v>0.18626000000000001</v>
          </cell>
        </row>
        <row r="10">
          <cell r="A10">
            <v>2008</v>
          </cell>
          <cell r="B10">
            <v>0.31518000000000002</v>
          </cell>
          <cell r="C10">
            <v>0.31791000000000003</v>
          </cell>
          <cell r="D10">
            <v>0.18204999999999999</v>
          </cell>
          <cell r="E10">
            <v>0.18113000000000001</v>
          </cell>
          <cell r="F10">
            <v>0.18814</v>
          </cell>
          <cell r="G10">
            <v>0.18718000000000001</v>
          </cell>
        </row>
        <row r="11">
          <cell r="A11">
            <v>2009</v>
          </cell>
          <cell r="B11">
            <v>0.31498999999999999</v>
          </cell>
          <cell r="C11">
            <v>0.31869999999999998</v>
          </cell>
          <cell r="D11">
            <v>0.18326999999999999</v>
          </cell>
          <cell r="E11">
            <v>0.18196000000000001</v>
          </cell>
          <cell r="F11">
            <v>0.18869</v>
          </cell>
          <cell r="G11">
            <v>0.18734000000000001</v>
          </cell>
        </row>
        <row r="12">
          <cell r="A12">
            <v>2010</v>
          </cell>
          <cell r="B12">
            <v>0.31466</v>
          </cell>
          <cell r="C12">
            <v>0.31775999999999999</v>
          </cell>
          <cell r="D12">
            <v>0.18436</v>
          </cell>
          <cell r="E12">
            <v>0.18326999999999999</v>
          </cell>
          <cell r="F12">
            <v>0.18962999999999999</v>
          </cell>
          <cell r="G12">
            <v>0.18851000000000001</v>
          </cell>
        </row>
        <row r="13">
          <cell r="A13">
            <v>2011</v>
          </cell>
          <cell r="B13">
            <v>0.31461</v>
          </cell>
          <cell r="C13">
            <v>0.31784000000000001</v>
          </cell>
          <cell r="D13">
            <v>0.18553</v>
          </cell>
          <cell r="E13">
            <v>0.18436</v>
          </cell>
          <cell r="F13">
            <v>0.19008</v>
          </cell>
          <cell r="G13">
            <v>0.18887999999999999</v>
          </cell>
        </row>
        <row r="14">
          <cell r="A14">
            <v>2012</v>
          </cell>
          <cell r="B14">
            <v>0.30558000000000002</v>
          </cell>
          <cell r="C14">
            <v>0.31770999999999999</v>
          </cell>
          <cell r="D14">
            <v>0.19139999999999999</v>
          </cell>
          <cell r="E14">
            <v>0.18299000000000001</v>
          </cell>
          <cell r="F14">
            <v>0.19555</v>
          </cell>
          <cell r="G14">
            <v>0.18992000000000001</v>
          </cell>
        </row>
        <row r="15">
          <cell r="A15">
            <v>2013</v>
          </cell>
          <cell r="B15">
            <v>0.31441999999999998</v>
          </cell>
          <cell r="C15">
            <v>0.31669999999999998</v>
          </cell>
          <cell r="D15">
            <v>0.18776999999999999</v>
          </cell>
          <cell r="E15">
            <v>0.18562000000000001</v>
          </cell>
          <cell r="F15">
            <v>0.19098999999999999</v>
          </cell>
          <cell r="G15">
            <v>0.18962000000000001</v>
          </cell>
        </row>
        <row r="16">
          <cell r="A16">
            <v>2014</v>
          </cell>
          <cell r="B16">
            <v>0.31437999999999999</v>
          </cell>
          <cell r="C16">
            <v>0.31753999999999999</v>
          </cell>
          <cell r="D16">
            <v>0.18872</v>
          </cell>
          <cell r="E16">
            <v>0.18756999999999999</v>
          </cell>
          <cell r="F16">
            <v>0.19169</v>
          </cell>
          <cell r="G16">
            <v>0.19051999999999999</v>
          </cell>
        </row>
        <row r="17">
          <cell r="A17">
            <v>2015</v>
          </cell>
          <cell r="B17">
            <v>0.31455</v>
          </cell>
          <cell r="C17">
            <v>0.31773000000000001</v>
          </cell>
          <cell r="D17">
            <v>0.18948000000000001</v>
          </cell>
          <cell r="E17">
            <v>0.18836</v>
          </cell>
          <cell r="F17">
            <v>0.19228999999999999</v>
          </cell>
          <cell r="G17">
            <v>0.19116</v>
          </cell>
        </row>
        <row r="18">
          <cell r="A18">
            <v>2016</v>
          </cell>
          <cell r="B18">
            <v>0.31489</v>
          </cell>
          <cell r="C18">
            <v>0.31766</v>
          </cell>
          <cell r="D18">
            <v>0.19012000000000001</v>
          </cell>
          <cell r="E18">
            <v>0.18917</v>
          </cell>
          <cell r="F18">
            <v>0.19303000000000001</v>
          </cell>
          <cell r="G18">
            <v>0.19208</v>
          </cell>
        </row>
        <row r="19">
          <cell r="A19">
            <v>2017</v>
          </cell>
          <cell r="B19">
            <v>0.30780999999999997</v>
          </cell>
          <cell r="C19">
            <v>0.31919999999999998</v>
          </cell>
          <cell r="D19">
            <v>0.19522</v>
          </cell>
          <cell r="E19">
            <v>0.18616000000000002</v>
          </cell>
          <cell r="F19">
            <v>0.19763999999999998</v>
          </cell>
          <cell r="G19">
            <v>0.19194</v>
          </cell>
        </row>
        <row r="20">
          <cell r="A20">
            <v>2018</v>
          </cell>
          <cell r="B20">
            <v>0.31581999999999999</v>
          </cell>
          <cell r="C20">
            <v>0.31812000000000001</v>
          </cell>
          <cell r="D20">
            <v>0.19126000000000001</v>
          </cell>
          <cell r="E20">
            <v>0.18961</v>
          </cell>
          <cell r="F20">
            <v>0.19402</v>
          </cell>
          <cell r="G20">
            <v>0.19289000000000001</v>
          </cell>
        </row>
        <row r="21">
          <cell r="A21">
            <v>2019</v>
          </cell>
          <cell r="B21">
            <v>0.31657000000000002</v>
          </cell>
          <cell r="C21">
            <v>0.31891000000000003</v>
          </cell>
          <cell r="D21">
            <v>0.19170000000000001</v>
          </cell>
          <cell r="E21">
            <v>0.18995000000000001</v>
          </cell>
          <cell r="F21">
            <v>0.19417999999999999</v>
          </cell>
          <cell r="G21">
            <v>0.193</v>
          </cell>
        </row>
        <row r="22">
          <cell r="A22">
            <v>2020</v>
          </cell>
          <cell r="B22">
            <v>0.31740000000000002</v>
          </cell>
          <cell r="C22">
            <v>0.32018000000000002</v>
          </cell>
          <cell r="D22">
            <v>0.19191</v>
          </cell>
          <cell r="E22">
            <v>0.19095000000000001</v>
          </cell>
          <cell r="F22">
            <v>0.19454000000000002</v>
          </cell>
          <cell r="G22">
            <v>0.19355</v>
          </cell>
        </row>
        <row r="23">
          <cell r="A23">
            <v>2021</v>
          </cell>
          <cell r="B23">
            <v>0.31838</v>
          </cell>
          <cell r="C23">
            <v>0.32221</v>
          </cell>
          <cell r="D23">
            <v>0.19208</v>
          </cell>
          <cell r="E23">
            <v>0.19070999999999999</v>
          </cell>
          <cell r="F23">
            <v>0.19464000000000001</v>
          </cell>
          <cell r="G23">
            <v>0.19325000000000001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JMS-2"/>
      <sheetName val="WP JMS-3 -Adj Summary - NOI"/>
      <sheetName val="WP JMS-4 Adj Summary - RB"/>
      <sheetName val="OR-1"/>
      <sheetName val="WP-JMS-5 Pg 1"/>
      <sheetName val="WP-JMS-5 Pg 2"/>
      <sheetName val="OR-2"/>
      <sheetName val="WP-JMS-6"/>
      <sheetName val="OR-3"/>
      <sheetName val="WP-JMS-15"/>
      <sheetName val="OR-4"/>
      <sheetName val="WP-JMS-16 Pg 1"/>
      <sheetName val="WP-JMS-16 Pg 2"/>
      <sheetName val="OR-5"/>
      <sheetName val="WP-JMS-17"/>
      <sheetName val="OR-6"/>
      <sheetName val="WP-JMS-7"/>
      <sheetName val="OR-7"/>
      <sheetName val="WP-JMS-18"/>
      <sheetName val="Inputs from Capital Riders"/>
      <sheetName val="O&amp;M 1"/>
      <sheetName val="O&amp;M 2"/>
      <sheetName val="O&amp;M 3"/>
      <sheetName val="O&amp;M 4"/>
      <sheetName val="WP-AJW-1 Pg 1"/>
      <sheetName val="O&amp;M 5"/>
      <sheetName val="DEP 1"/>
      <sheetName val="WP-JMS-10"/>
      <sheetName val="DEP 2"/>
      <sheetName val="WP-JMS-11"/>
      <sheetName val="DEP 3"/>
      <sheetName val="RB 1"/>
      <sheetName val="WP-JLB-4 Page 1"/>
      <sheetName val="WP-JLB-4 Page 2"/>
      <sheetName val="RB 2"/>
      <sheetName val="WP RB-2"/>
      <sheetName val="RB 3"/>
      <sheetName val="WP-JMS-8 Pg 1 Steam Accum Adj"/>
      <sheetName val="WP-JMS-8 Pg 2 Nuke Accum Adj"/>
      <sheetName val="WP-JMS-8 Pg 3 Hyd,Oth Gen Adj"/>
      <sheetName val="WP-JMS-8 Pg 4 Non Gen Plant Adj"/>
      <sheetName val="WP-JMS-8 Pg 5 Steam EPIS Act"/>
      <sheetName val="WP-JMS-8 Pg 6 Nuke EPIS Act"/>
      <sheetName val="WP-JMS-8 Pg 7 EPIS Activity"/>
      <sheetName val="RB 4"/>
      <sheetName val="RB 5"/>
      <sheetName val="WP-JMS-9 Pg 1 Steam Accum Adj"/>
      <sheetName val="WP-JMS-9 Pg 2 Nuke Accum Adj"/>
      <sheetName val="WP-JMS-9 Pg 3 Hyd,Oth Gen Accum"/>
      <sheetName val="WP-JMS-9 Pg 4 Non Gen Plant Acc"/>
      <sheetName val="RB 6"/>
      <sheetName val="RB 7"/>
      <sheetName val="RB 8"/>
      <sheetName val="RB 9"/>
      <sheetName val="RB 10"/>
      <sheetName val="RB 11"/>
      <sheetName val="RB 12"/>
      <sheetName val="DEF 1"/>
      <sheetName val="DEF 2"/>
      <sheetName val="DEF 3"/>
      <sheetName val="DEF 4"/>
      <sheetName val="RIDER-1"/>
      <sheetName val="WP-CMH-13"/>
      <sheetName val="RIDER-2"/>
      <sheetName val="WP-CMH-14"/>
      <sheetName val="RIDER-3"/>
      <sheetName val="WP-CMH-15"/>
      <sheetName val="Template"/>
      <sheetName val="Inputs from JCOS"/>
    </sheetNames>
    <sheetDataSet>
      <sheetData sheetId="0"/>
      <sheetData sheetId="1"/>
      <sheetData sheetId="2"/>
      <sheetData sheetId="3"/>
      <sheetData sheetId="4"/>
      <sheetData sheetId="5">
        <row r="23">
          <cell r="H23">
            <v>130448467</v>
          </cell>
        </row>
      </sheetData>
      <sheetData sheetId="6"/>
      <sheetData sheetId="7">
        <row r="13">
          <cell r="G13">
            <v>584025</v>
          </cell>
        </row>
      </sheetData>
      <sheetData sheetId="8"/>
      <sheetData sheetId="9"/>
      <sheetData sheetId="10"/>
      <sheetData sheetId="11"/>
      <sheetData sheetId="12">
        <row r="33">
          <cell r="C33">
            <v>190782.13865123171</v>
          </cell>
        </row>
      </sheetData>
      <sheetData sheetId="13"/>
      <sheetData sheetId="14"/>
      <sheetData sheetId="15"/>
      <sheetData sheetId="16"/>
      <sheetData sheetId="17"/>
      <sheetData sheetId="18"/>
      <sheetData sheetId="19">
        <row r="7">
          <cell r="F7">
            <v>3.679325224366807E-2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3">
          <cell r="B3">
            <v>0.65210290000000004</v>
          </cell>
        </row>
        <row r="4">
          <cell r="B4">
            <v>0.63768320000000001</v>
          </cell>
        </row>
        <row r="5">
          <cell r="B5">
            <v>0.8189071</v>
          </cell>
        </row>
        <row r="6">
          <cell r="B6">
            <v>0.81794869999999997</v>
          </cell>
        </row>
        <row r="7">
          <cell r="B7">
            <v>0.78286909999999998</v>
          </cell>
        </row>
        <row r="8">
          <cell r="B8">
            <v>0.67658169999999995</v>
          </cell>
        </row>
        <row r="9">
          <cell r="B9">
            <v>0.993704685965628</v>
          </cell>
        </row>
        <row r="10">
          <cell r="B10">
            <v>0.802344899024103</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5576 Authority"/>
      <sheetName val="ECR Rate Summary"/>
      <sheetName val="ECR-5 Rev Rqmt"/>
      <sheetName val="ECR-5 Rate Design"/>
      <sheetName val="Support &gt;"/>
      <sheetName val="ECR"/>
      <sheetName val="WACC"/>
      <sheetName val="GRCF"/>
      <sheetName val="Juris"/>
      <sheetName val="45576_Att BEA-1-S"/>
      <sheetName val="45576_WP-JLF-6-S"/>
    </sheetNames>
    <sheetDataSet>
      <sheetData sheetId="0">
        <row r="21">
          <cell r="E21">
            <v>1.9148999999999999E-2</v>
          </cell>
        </row>
        <row r="34">
          <cell r="E34">
            <v>4948268</v>
          </cell>
        </row>
        <row r="37">
          <cell r="E37">
            <v>0.69568759999999996</v>
          </cell>
        </row>
        <row r="38">
          <cell r="E38">
            <v>0.70696000000000003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1"/>
      <sheetName val="2"/>
      <sheetName val="3"/>
      <sheetName val="4"/>
      <sheetName val="10"/>
      <sheetName val="Model"/>
      <sheetName val="Ledger"/>
      <sheetName val="45576 Support"/>
      <sheetName val="5"/>
      <sheetName val="6"/>
      <sheetName val="7"/>
      <sheetName val="8"/>
      <sheetName val="Data"/>
      <sheetName val="x2020"/>
      <sheetName val="q2021"/>
    </sheetNames>
    <sheetDataSet>
      <sheetData sheetId="0"/>
      <sheetData sheetId="1"/>
      <sheetData sheetId="2"/>
      <sheetData sheetId="3"/>
      <sheetData sheetId="4"/>
      <sheetData sheetId="5"/>
      <sheetData sheetId="6">
        <row r="1">
          <cell r="A1" t="str">
            <v>IM_ECR</v>
          </cell>
        </row>
        <row r="164">
          <cell r="B164" t="str">
            <v xml:space="preserve">   Capitalization</v>
          </cell>
        </row>
        <row r="205">
          <cell r="D205">
            <v>4</v>
          </cell>
          <cell r="E205" t="str">
            <v>Revenue Requirement (45576 Compliance)</v>
          </cell>
        </row>
        <row r="206">
          <cell r="D206">
            <v>5</v>
          </cell>
          <cell r="E206" t="str">
            <v>Cost of Capital</v>
          </cell>
        </row>
        <row r="207">
          <cell r="D207">
            <v>6</v>
          </cell>
        </row>
        <row r="208">
          <cell r="D208">
            <v>7</v>
          </cell>
        </row>
        <row r="209">
          <cell r="D209">
            <v>8</v>
          </cell>
        </row>
        <row r="210">
          <cell r="D210">
            <v>9</v>
          </cell>
        </row>
        <row r="211">
          <cell r="D211" t="str">
            <v>10</v>
          </cell>
        </row>
        <row r="224">
          <cell r="G224">
            <v>44562</v>
          </cell>
        </row>
        <row r="231">
          <cell r="G231">
            <v>44681</v>
          </cell>
        </row>
        <row r="241">
          <cell r="G241">
            <v>0.333042</v>
          </cell>
        </row>
        <row r="242">
          <cell r="G242">
            <v>0.27006400000000003</v>
          </cell>
        </row>
        <row r="243">
          <cell r="G243">
            <v>4948267.7422199994</v>
          </cell>
        </row>
      </sheetData>
      <sheetData sheetId="7">
        <row r="1">
          <cell r="A1" t="str">
            <v>Michael Whitmore</v>
          </cell>
        </row>
      </sheetData>
      <sheetData sheetId="8"/>
      <sheetData sheetId="9"/>
      <sheetData sheetId="10"/>
      <sheetData sheetId="11"/>
      <sheetData sheetId="12"/>
      <sheetData sheetId="13">
        <row r="1">
          <cell r="A1" t="str">
            <v xml:space="preserve">*        </v>
          </cell>
        </row>
      </sheetData>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1"/>
      <sheetName val="2"/>
      <sheetName val="3"/>
      <sheetName val="5"/>
      <sheetName val="4"/>
      <sheetName val="Model"/>
      <sheetName val="Ledger"/>
      <sheetName val="Sheet1"/>
      <sheetName val="Instructions"/>
      <sheetName val="Hide"/>
    </sheetNames>
    <sheetDataSet>
      <sheetData sheetId="0"/>
      <sheetData sheetId="1">
        <row r="31">
          <cell r="R31">
            <v>3792965.7243895349</v>
          </cell>
        </row>
      </sheetData>
      <sheetData sheetId="2"/>
      <sheetData sheetId="3"/>
      <sheetData sheetId="4"/>
      <sheetData sheetId="5"/>
      <sheetData sheetId="6">
        <row r="1">
          <cell r="A1" t="str">
            <v>IM_RAR</v>
          </cell>
        </row>
        <row r="160">
          <cell r="G160">
            <v>43739</v>
          </cell>
        </row>
        <row r="161">
          <cell r="G161">
            <v>44287</v>
          </cell>
        </row>
        <row r="164">
          <cell r="G164">
            <v>3</v>
          </cell>
        </row>
        <row r="189">
          <cell r="G189">
            <v>125931296</v>
          </cell>
        </row>
        <row r="196">
          <cell r="G196">
            <v>31952355</v>
          </cell>
        </row>
        <row r="201">
          <cell r="G201">
            <v>0</v>
          </cell>
        </row>
      </sheetData>
      <sheetData sheetId="7">
        <row r="1">
          <cell r="A1" t="str">
            <v>Michael Whitmore</v>
          </cell>
        </row>
      </sheetData>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Main"/>
      <sheetName val="Change Log"/>
      <sheetName val="Sys Mgr List"/>
      <sheetName val="Outage Years"/>
      <sheetName val="Event Functions"/>
      <sheetName val="Waterfall"/>
      <sheetName val="Outage Scope"/>
      <sheetName val="Status Rosetta"/>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1 O&amp;M Detail"/>
      <sheetName val="Forestry"/>
      <sheetName val="UI_FERC_IS"/>
      <sheetName val="PS_FERC_IS1"/>
      <sheetName val="PS_FERC_O&amp;M"/>
    </sheetNames>
    <sheetDataSet>
      <sheetData sheetId="0"/>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assumptions"/>
      <sheetName val="avoided costs"/>
      <sheetName val="2017_nominal values"/>
      <sheetName val="2018_Nominal Values"/>
      <sheetName val="2019_Nominal Values"/>
      <sheetName val="3_Yr_Benefit Cost Scores"/>
      <sheetName val="2019_Program Data"/>
      <sheetName val="3 Yr Plan Pgm Tables"/>
      <sheetName val="2017_program data"/>
      <sheetName val="2018_Program Data"/>
      <sheetName val="2016 Pgm Tables"/>
      <sheetName val="EECO"/>
      <sheetName val="wacc"/>
      <sheetName val="retail rates"/>
      <sheetName val="peak reduction"/>
      <sheetName val="compare"/>
      <sheetName val="2016 WACC"/>
    </sheetNames>
    <sheetDataSet>
      <sheetData sheetId="0">
        <row r="1">
          <cell r="B1">
            <v>7.5818776789492753E-2</v>
          </cell>
        </row>
      </sheetData>
      <sheetData sheetId="1"/>
      <sheetData sheetId="2">
        <row r="55">
          <cell r="C55">
            <v>0</v>
          </cell>
        </row>
      </sheetData>
      <sheetData sheetId="3"/>
      <sheetData sheetId="4"/>
      <sheetData sheetId="5"/>
      <sheetData sheetId="6"/>
      <sheetData sheetId="7"/>
      <sheetData sheetId="8">
        <row r="3">
          <cell r="A3" t="str">
            <v>Home Energy Products</v>
          </cell>
        </row>
      </sheetData>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curve per kw"/>
      <sheetName val="screening curve per mwh"/>
      <sheetName val="screeningcurves"/>
    </sheetNames>
    <sheetDataSet>
      <sheetData sheetId="0" refreshError="1"/>
      <sheetData sheetId="1" refreshError="1"/>
      <sheetData sheetId="2" refreshError="1">
        <row r="16">
          <cell r="F16">
            <v>5813</v>
          </cell>
          <cell r="G16" t="str">
            <v>--</v>
          </cell>
        </row>
        <row r="17">
          <cell r="F17">
            <v>8.76</v>
          </cell>
          <cell r="G17" t="str">
            <v>--</v>
          </cell>
        </row>
        <row r="18">
          <cell r="F18">
            <v>100</v>
          </cell>
          <cell r="G18" t="str">
            <v>--</v>
          </cell>
        </row>
        <row r="19">
          <cell r="F19">
            <v>2</v>
          </cell>
          <cell r="G19">
            <v>2</v>
          </cell>
        </row>
        <row r="20">
          <cell r="F20">
            <v>10780</v>
          </cell>
          <cell r="G20">
            <v>7050</v>
          </cell>
        </row>
        <row r="21">
          <cell r="F21">
            <v>4</v>
          </cell>
          <cell r="G21">
            <v>4</v>
          </cell>
        </row>
        <row r="22">
          <cell r="F22">
            <v>0</v>
          </cell>
          <cell r="G22">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6 (2)"/>
      <sheetName val="1"/>
      <sheetName val="2"/>
      <sheetName val="3"/>
      <sheetName val="4-1"/>
      <sheetName val="4"/>
      <sheetName val="5"/>
      <sheetName val="6"/>
      <sheetName val="7"/>
      <sheetName val="8"/>
      <sheetName val="9"/>
      <sheetName val="10-1"/>
      <sheetName val="10"/>
      <sheetName val="11"/>
      <sheetName val="12"/>
      <sheetName val="22"/>
      <sheetName val="Model"/>
      <sheetName val="Graphs"/>
      <sheetName val="old"/>
      <sheetName val="Ledger"/>
      <sheetName val="1.1"/>
      <sheetName val="2.1"/>
      <sheetName val="3.1"/>
      <sheetName val="8.1"/>
      <sheetName val="9.1"/>
      <sheetName val="10.1"/>
      <sheetName val="11.1"/>
      <sheetName val="1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IM_LCM</v>
          </cell>
          <cell r="H1">
            <v>40544</v>
          </cell>
          <cell r="I1">
            <v>40575</v>
          </cell>
          <cell r="J1">
            <v>40603</v>
          </cell>
          <cell r="K1">
            <v>40634</v>
          </cell>
          <cell r="L1">
            <v>40664</v>
          </cell>
          <cell r="M1">
            <v>40695</v>
          </cell>
          <cell r="N1">
            <v>40725</v>
          </cell>
          <cell r="O1">
            <v>40756</v>
          </cell>
          <cell r="P1">
            <v>40787</v>
          </cell>
          <cell r="Q1">
            <v>40817</v>
          </cell>
          <cell r="R1">
            <v>40848</v>
          </cell>
          <cell r="S1">
            <v>40878</v>
          </cell>
          <cell r="T1">
            <v>40909</v>
          </cell>
          <cell r="U1">
            <v>40940</v>
          </cell>
          <cell r="V1">
            <v>40969</v>
          </cell>
          <cell r="W1">
            <v>41000</v>
          </cell>
          <cell r="X1">
            <v>41030</v>
          </cell>
          <cell r="Y1">
            <v>41061</v>
          </cell>
          <cell r="Z1">
            <v>41091</v>
          </cell>
          <cell r="AA1">
            <v>41122</v>
          </cell>
          <cell r="AB1">
            <v>41153</v>
          </cell>
          <cell r="AC1">
            <v>41183</v>
          </cell>
          <cell r="AD1">
            <v>41214</v>
          </cell>
          <cell r="AE1">
            <v>41244</v>
          </cell>
          <cell r="AF1">
            <v>41275</v>
          </cell>
          <cell r="AG1">
            <v>41306</v>
          </cell>
          <cell r="AH1">
            <v>41334</v>
          </cell>
          <cell r="AI1">
            <v>41365</v>
          </cell>
          <cell r="AJ1">
            <v>41395</v>
          </cell>
          <cell r="AK1">
            <v>41426</v>
          </cell>
          <cell r="AL1">
            <v>41456</v>
          </cell>
          <cell r="AM1">
            <v>41487</v>
          </cell>
          <cell r="AN1">
            <v>41518</v>
          </cell>
          <cell r="AO1">
            <v>41548</v>
          </cell>
          <cell r="AP1">
            <v>41579</v>
          </cell>
          <cell r="AQ1">
            <v>41609</v>
          </cell>
          <cell r="AR1">
            <v>41640</v>
          </cell>
          <cell r="AS1">
            <v>41671</v>
          </cell>
          <cell r="AT1">
            <v>41699</v>
          </cell>
          <cell r="AU1">
            <v>41730</v>
          </cell>
          <cell r="AV1">
            <v>41760</v>
          </cell>
          <cell r="AW1">
            <v>41791</v>
          </cell>
          <cell r="AX1">
            <v>41821</v>
          </cell>
          <cell r="AY1">
            <v>41852</v>
          </cell>
          <cell r="AZ1">
            <v>41883</v>
          </cell>
          <cell r="BA1">
            <v>41913</v>
          </cell>
          <cell r="BB1">
            <v>41944</v>
          </cell>
          <cell r="BC1">
            <v>41974</v>
          </cell>
          <cell r="BD1">
            <v>42005</v>
          </cell>
          <cell r="BE1">
            <v>42036</v>
          </cell>
          <cell r="BF1">
            <v>42064</v>
          </cell>
          <cell r="BG1">
            <v>42095</v>
          </cell>
          <cell r="BH1">
            <v>42125</v>
          </cell>
          <cell r="BI1">
            <v>42156</v>
          </cell>
          <cell r="BJ1">
            <v>42186</v>
          </cell>
          <cell r="BK1">
            <v>42217</v>
          </cell>
          <cell r="BL1">
            <v>42248</v>
          </cell>
          <cell r="BM1">
            <v>42278</v>
          </cell>
          <cell r="BN1">
            <v>42309</v>
          </cell>
          <cell r="BO1">
            <v>42339</v>
          </cell>
          <cell r="BP1">
            <v>42370</v>
          </cell>
          <cell r="BQ1">
            <v>42401</v>
          </cell>
          <cell r="BR1">
            <v>42430</v>
          </cell>
          <cell r="BS1">
            <v>42461</v>
          </cell>
          <cell r="BT1">
            <v>42491</v>
          </cell>
          <cell r="BU1">
            <v>42522</v>
          </cell>
          <cell r="BV1">
            <v>42552</v>
          </cell>
          <cell r="BW1">
            <v>42583</v>
          </cell>
          <cell r="BX1">
            <v>42614</v>
          </cell>
          <cell r="BY1">
            <v>42644</v>
          </cell>
          <cell r="BZ1">
            <v>42675</v>
          </cell>
          <cell r="CA1">
            <v>42705</v>
          </cell>
          <cell r="CB1">
            <v>42736</v>
          </cell>
          <cell r="CC1">
            <v>42767</v>
          </cell>
          <cell r="CD1">
            <v>42795</v>
          </cell>
          <cell r="CE1">
            <v>42826</v>
          </cell>
          <cell r="CF1">
            <v>42856</v>
          </cell>
          <cell r="CG1">
            <v>42887</v>
          </cell>
          <cell r="CH1">
            <v>42917</v>
          </cell>
          <cell r="CI1">
            <v>42948</v>
          </cell>
          <cell r="CJ1">
            <v>42979</v>
          </cell>
          <cell r="CK1">
            <v>43009</v>
          </cell>
          <cell r="CL1">
            <v>43040</v>
          </cell>
          <cell r="CM1">
            <v>43070</v>
          </cell>
          <cell r="CN1">
            <v>43101</v>
          </cell>
          <cell r="CO1">
            <v>43132</v>
          </cell>
          <cell r="CP1">
            <v>43160</v>
          </cell>
          <cell r="CQ1">
            <v>43191</v>
          </cell>
          <cell r="CR1">
            <v>43221</v>
          </cell>
          <cell r="CS1">
            <v>43252</v>
          </cell>
          <cell r="CT1">
            <v>43282</v>
          </cell>
          <cell r="CU1">
            <v>43313</v>
          </cell>
          <cell r="CV1">
            <v>43344</v>
          </cell>
          <cell r="CW1">
            <v>43374</v>
          </cell>
          <cell r="CX1">
            <v>43405</v>
          </cell>
          <cell r="CY1">
            <v>43435</v>
          </cell>
          <cell r="CZ1">
            <v>43466</v>
          </cell>
          <cell r="DA1">
            <v>43497</v>
          </cell>
          <cell r="DB1">
            <v>43525</v>
          </cell>
          <cell r="DC1">
            <v>43556</v>
          </cell>
          <cell r="DD1">
            <v>43586</v>
          </cell>
          <cell r="DE1">
            <v>43617</v>
          </cell>
          <cell r="DF1">
            <v>43647</v>
          </cell>
          <cell r="DG1">
            <v>43678</v>
          </cell>
          <cell r="DH1">
            <v>43709</v>
          </cell>
          <cell r="DI1">
            <v>43739</v>
          </cell>
          <cell r="DJ1">
            <v>43770</v>
          </cell>
          <cell r="DK1">
            <v>43800</v>
          </cell>
          <cell r="DL1">
            <v>43831</v>
          </cell>
          <cell r="DM1">
            <v>43862</v>
          </cell>
          <cell r="DN1">
            <v>43891</v>
          </cell>
          <cell r="DO1">
            <v>43922</v>
          </cell>
          <cell r="DP1">
            <v>43952</v>
          </cell>
          <cell r="DQ1">
            <v>43983</v>
          </cell>
          <cell r="DR1">
            <v>44013</v>
          </cell>
          <cell r="DS1">
            <v>44044</v>
          </cell>
          <cell r="DT1">
            <v>44075</v>
          </cell>
          <cell r="DU1">
            <v>44105</v>
          </cell>
          <cell r="DV1">
            <v>44136</v>
          </cell>
          <cell r="DW1">
            <v>44166</v>
          </cell>
          <cell r="DX1">
            <v>44197</v>
          </cell>
          <cell r="DY1">
            <v>44228</v>
          </cell>
          <cell r="DZ1">
            <v>44256</v>
          </cell>
          <cell r="EA1">
            <v>44287</v>
          </cell>
          <cell r="EB1">
            <v>44317</v>
          </cell>
          <cell r="EC1">
            <v>44348</v>
          </cell>
          <cell r="ED1">
            <v>44378</v>
          </cell>
          <cell r="EE1">
            <v>44409</v>
          </cell>
          <cell r="EF1">
            <v>44440</v>
          </cell>
          <cell r="EG1">
            <v>44470</v>
          </cell>
          <cell r="EH1">
            <v>44501</v>
          </cell>
          <cell r="EI1">
            <v>44531</v>
          </cell>
          <cell r="EJ1">
            <v>44562</v>
          </cell>
          <cell r="EK1">
            <v>44593</v>
          </cell>
          <cell r="EL1">
            <v>44621</v>
          </cell>
          <cell r="EM1">
            <v>44652</v>
          </cell>
          <cell r="EN1">
            <v>44682</v>
          </cell>
          <cell r="EO1">
            <v>44713</v>
          </cell>
          <cell r="EP1">
            <v>44743</v>
          </cell>
          <cell r="EQ1">
            <v>44774</v>
          </cell>
          <cell r="ER1">
            <v>44805</v>
          </cell>
          <cell r="ES1">
            <v>44835</v>
          </cell>
          <cell r="ET1">
            <v>44866</v>
          </cell>
          <cell r="EU1">
            <v>44896</v>
          </cell>
          <cell r="EV1">
            <v>44927</v>
          </cell>
        </row>
        <row r="2">
          <cell r="A2" t="str">
            <v xml:space="preserve">*        </v>
          </cell>
          <cell r="B2">
            <v>2</v>
          </cell>
          <cell r="N2">
            <v>2011</v>
          </cell>
          <cell r="Z2">
            <v>2012</v>
          </cell>
          <cell r="AL2">
            <v>2013</v>
          </cell>
          <cell r="AR2" t="str">
            <v xml:space="preserve"> </v>
          </cell>
          <cell r="AX2">
            <v>2014</v>
          </cell>
          <cell r="BJ2">
            <v>2015</v>
          </cell>
          <cell r="BV2">
            <v>2016</v>
          </cell>
          <cell r="CH2">
            <v>2017</v>
          </cell>
          <cell r="CT2">
            <v>2018</v>
          </cell>
          <cell r="DF2">
            <v>2019</v>
          </cell>
          <cell r="DR2">
            <v>2020</v>
          </cell>
          <cell r="ED2">
            <v>2021</v>
          </cell>
          <cell r="EP2">
            <v>2022</v>
          </cell>
        </row>
        <row r="3">
          <cell r="A3">
            <v>3</v>
          </cell>
          <cell r="D3" t="str">
            <v>Regulatory asset</v>
          </cell>
          <cell r="G3">
            <v>-762005.55143770564</v>
          </cell>
          <cell r="AQ3">
            <v>0</v>
          </cell>
          <cell r="AR3">
            <v>1856397.203262965</v>
          </cell>
          <cell r="AS3">
            <v>2138780.0161374584</v>
          </cell>
          <cell r="AT3">
            <v>2349442.424854307</v>
          </cell>
          <cell r="AU3">
            <v>2031860.3911950504</v>
          </cell>
          <cell r="AV3">
            <v>1734484.7831084011</v>
          </cell>
          <cell r="AW3">
            <v>1638386.5344130592</v>
          </cell>
          <cell r="AX3">
            <v>1997764.1789545193</v>
          </cell>
          <cell r="AY3">
            <v>2237681.3948912341</v>
          </cell>
          <cell r="AZ3">
            <v>1946238.6641156729</v>
          </cell>
          <cell r="BA3">
            <v>1541420.9846299002</v>
          </cell>
          <cell r="BB3">
            <v>1121845.4235588014</v>
          </cell>
          <cell r="BC3">
            <v>872813.14483644348</v>
          </cell>
          <cell r="BD3">
            <v>1915965.2327819862</v>
          </cell>
          <cell r="BE3">
            <v>2105467.6049449067</v>
          </cell>
          <cell r="BF3">
            <v>2626444.6256136321</v>
          </cell>
          <cell r="BG3">
            <v>1910374.8580213753</v>
          </cell>
          <cell r="BH3">
            <v>1549782.7550888332</v>
          </cell>
          <cell r="BI3">
            <v>1297321.6050852002</v>
          </cell>
          <cell r="BJ3">
            <v>1684885.4609048944</v>
          </cell>
          <cell r="BK3">
            <v>1955785.3298844667</v>
          </cell>
          <cell r="BL3">
            <v>1987198.7847023034</v>
          </cell>
          <cell r="BM3">
            <v>1453860.8298894777</v>
          </cell>
          <cell r="BN3">
            <v>772693.32066560769</v>
          </cell>
          <cell r="BO3">
            <v>508017.35132226441</v>
          </cell>
          <cell r="BP3">
            <v>1302840.8187183682</v>
          </cell>
          <cell r="BQ3">
            <v>1652200.4260386531</v>
          </cell>
          <cell r="BR3">
            <v>1756320.0950622857</v>
          </cell>
          <cell r="BS3">
            <v>1392061.131406229</v>
          </cell>
          <cell r="BT3">
            <v>998775.06558445143</v>
          </cell>
          <cell r="BU3">
            <v>966927.16767227417</v>
          </cell>
          <cell r="BV3">
            <v>2451629.1654711603</v>
          </cell>
          <cell r="BW3">
            <v>4158902.608987859</v>
          </cell>
          <cell r="BX3">
            <v>4677362.9298834316</v>
          </cell>
          <cell r="BY3">
            <v>4658311.4396432461</v>
          </cell>
          <cell r="BZ3">
            <v>4520398.6472431803</v>
          </cell>
          <cell r="CA3">
            <v>5325977.642276654</v>
          </cell>
          <cell r="CB3">
            <v>6050154.2724609952</v>
          </cell>
          <cell r="CC3">
            <v>5047014.7935662474</v>
          </cell>
          <cell r="CD3">
            <v>5189679.3960503098</v>
          </cell>
          <cell r="CE3">
            <v>3934291.9077127622</v>
          </cell>
          <cell r="CF3">
            <v>3146966.5511505296</v>
          </cell>
          <cell r="CG3">
            <v>2706953.6315874839</v>
          </cell>
          <cell r="CH3">
            <v>3059666.547268468</v>
          </cell>
          <cell r="CI3">
            <v>3175291.9946210515</v>
          </cell>
          <cell r="CJ3">
            <v>2541780.1687303493</v>
          </cell>
          <cell r="CK3">
            <v>1729794.8521944247</v>
          </cell>
          <cell r="CL3">
            <v>1025805.585166445</v>
          </cell>
          <cell r="CM3">
            <v>159268.70824980177</v>
          </cell>
          <cell r="CN3">
            <v>803992.75782139692</v>
          </cell>
          <cell r="CO3">
            <v>825633.84226864111</v>
          </cell>
          <cell r="CP3">
            <v>796897.52283132263</v>
          </cell>
          <cell r="CQ3">
            <v>67375.526319887489</v>
          </cell>
          <cell r="CR3">
            <v>-508277.899394596</v>
          </cell>
          <cell r="CS3">
            <v>-859757.46086645033</v>
          </cell>
          <cell r="CT3">
            <v>1334439.6227866681</v>
          </cell>
          <cell r="CU3">
            <v>138366.67121787416</v>
          </cell>
          <cell r="CV3">
            <v>11454.367444935429</v>
          </cell>
          <cell r="CW3">
            <v>-82929.391171794501</v>
          </cell>
          <cell r="CX3">
            <v>-219604.19216311962</v>
          </cell>
          <cell r="CY3">
            <v>-358458.787412412</v>
          </cell>
          <cell r="CZ3">
            <v>-187289.42928709666</v>
          </cell>
          <cell r="DA3">
            <v>452498.34798338782</v>
          </cell>
          <cell r="DB3">
            <v>1007722.4328724416</v>
          </cell>
          <cell r="DC3">
            <v>1440798.406851369</v>
          </cell>
          <cell r="DD3">
            <v>1851386.1202087523</v>
          </cell>
          <cell r="DE3">
            <v>2202352.3654335281</v>
          </cell>
          <cell r="DF3">
            <v>2629191.3018851271</v>
          </cell>
          <cell r="DG3">
            <v>2980461.822466447</v>
          </cell>
          <cell r="DH3">
            <v>3157031.9186798595</v>
          </cell>
          <cell r="DI3">
            <v>3248075.1036658119</v>
          </cell>
          <cell r="DJ3">
            <v>3085979.7555942312</v>
          </cell>
          <cell r="DK3">
            <v>2820754.7900607041</v>
          </cell>
        </row>
        <row r="4">
          <cell r="A4">
            <v>4</v>
          </cell>
          <cell r="G4">
            <v>44561</v>
          </cell>
          <cell r="AR4" t="e">
            <v>#N/A</v>
          </cell>
          <cell r="AS4" t="e">
            <v>#N/A</v>
          </cell>
          <cell r="AT4" t="e">
            <v>#N/A</v>
          </cell>
          <cell r="AU4" t="e">
            <v>#N/A</v>
          </cell>
          <cell r="AV4" t="e">
            <v>#N/A</v>
          </cell>
          <cell r="AW4" t="e">
            <v>#N/A</v>
          </cell>
          <cell r="AX4" t="e">
            <v>#N/A</v>
          </cell>
          <cell r="AY4" t="e">
            <v>#N/A</v>
          </cell>
          <cell r="AZ4" t="e">
            <v>#N/A</v>
          </cell>
          <cell r="BA4" t="e">
            <v>#N/A</v>
          </cell>
          <cell r="BB4" t="e">
            <v>#N/A</v>
          </cell>
          <cell r="BC4" t="e">
            <v>#N/A</v>
          </cell>
          <cell r="BD4" t="e">
            <v>#N/A</v>
          </cell>
          <cell r="BE4" t="e">
            <v>#N/A</v>
          </cell>
          <cell r="BF4" t="e">
            <v>#N/A</v>
          </cell>
          <cell r="BG4" t="e">
            <v>#N/A</v>
          </cell>
          <cell r="BH4" t="e">
            <v>#N/A</v>
          </cell>
          <cell r="BI4" t="e">
            <v>#N/A</v>
          </cell>
          <cell r="BJ4" t="e">
            <v>#N/A</v>
          </cell>
          <cell r="BK4" t="e">
            <v>#N/A</v>
          </cell>
          <cell r="BL4" t="e">
            <v>#N/A</v>
          </cell>
          <cell r="BM4" t="e">
            <v>#N/A</v>
          </cell>
          <cell r="BN4" t="e">
            <v>#N/A</v>
          </cell>
          <cell r="BO4" t="e">
            <v>#N/A</v>
          </cell>
          <cell r="BP4" t="e">
            <v>#N/A</v>
          </cell>
          <cell r="BQ4" t="e">
            <v>#N/A</v>
          </cell>
          <cell r="BR4" t="e">
            <v>#N/A</v>
          </cell>
          <cell r="BS4" t="e">
            <v>#N/A</v>
          </cell>
          <cell r="BT4" t="e">
            <v>#N/A</v>
          </cell>
          <cell r="BU4" t="e">
            <v>#N/A</v>
          </cell>
          <cell r="BV4" t="e">
            <v>#N/A</v>
          </cell>
          <cell r="BW4" t="e">
            <v>#N/A</v>
          </cell>
          <cell r="BX4" t="e">
            <v>#N/A</v>
          </cell>
          <cell r="BY4" t="e">
            <v>#N/A</v>
          </cell>
          <cell r="BZ4" t="e">
            <v>#N/A</v>
          </cell>
          <cell r="CA4" t="e">
            <v>#N/A</v>
          </cell>
          <cell r="CB4" t="e">
            <v>#N/A</v>
          </cell>
          <cell r="CC4" t="e">
            <v>#N/A</v>
          </cell>
          <cell r="CD4" t="e">
            <v>#N/A</v>
          </cell>
          <cell r="CE4" t="e">
            <v>#N/A</v>
          </cell>
          <cell r="CF4" t="e">
            <v>#N/A</v>
          </cell>
          <cell r="CG4" t="e">
            <v>#N/A</v>
          </cell>
          <cell r="CH4" t="e">
            <v>#N/A</v>
          </cell>
          <cell r="CI4" t="e">
            <v>#N/A</v>
          </cell>
          <cell r="CJ4" t="e">
            <v>#N/A</v>
          </cell>
          <cell r="CK4" t="e">
            <v>#N/A</v>
          </cell>
          <cell r="CL4" t="e">
            <v>#N/A</v>
          </cell>
          <cell r="CM4" t="e">
            <v>#N/A</v>
          </cell>
          <cell r="CN4" t="e">
            <v>#N/A</v>
          </cell>
          <cell r="CO4" t="e">
            <v>#N/A</v>
          </cell>
          <cell r="CP4" t="e">
            <v>#N/A</v>
          </cell>
          <cell r="CQ4" t="e">
            <v>#N/A</v>
          </cell>
          <cell r="CR4" t="e">
            <v>#N/A</v>
          </cell>
          <cell r="CS4" t="e">
            <v>#N/A</v>
          </cell>
          <cell r="CT4" t="e">
            <v>#N/A</v>
          </cell>
          <cell r="CU4" t="e">
            <v>#N/A</v>
          </cell>
          <cell r="CV4" t="e">
            <v>#N/A</v>
          </cell>
          <cell r="CW4" t="e">
            <v>#N/A</v>
          </cell>
          <cell r="CX4" t="e">
            <v>#N/A</v>
          </cell>
          <cell r="CY4" t="e">
            <v>#N/A</v>
          </cell>
          <cell r="CZ4" t="e">
            <v>#N/A</v>
          </cell>
          <cell r="DA4" t="e">
            <v>#N/A</v>
          </cell>
          <cell r="DB4" t="e">
            <v>#N/A</v>
          </cell>
          <cell r="DC4" t="e">
            <v>#N/A</v>
          </cell>
          <cell r="DD4" t="e">
            <v>#N/A</v>
          </cell>
          <cell r="DE4" t="e">
            <v>#N/A</v>
          </cell>
          <cell r="DF4" t="e">
            <v>#N/A</v>
          </cell>
          <cell r="DG4" t="e">
            <v>#N/A</v>
          </cell>
          <cell r="DH4" t="e">
            <v>#N/A</v>
          </cell>
          <cell r="DI4" t="e">
            <v>#N/A</v>
          </cell>
          <cell r="DJ4" t="e">
            <v>#N/A</v>
          </cell>
          <cell r="DK4" t="e">
            <v>#N/A</v>
          </cell>
        </row>
        <row r="5">
          <cell r="A5" t="str">
            <v>External Data</v>
          </cell>
        </row>
        <row r="6">
          <cell r="B6" t="str">
            <v>Actual</v>
          </cell>
        </row>
        <row r="7">
          <cell r="C7" t="str">
            <v>Plant (I&amp;M, EOM)</v>
          </cell>
        </row>
        <row r="8">
          <cell r="D8" t="str">
            <v>Investment, Unit 1</v>
          </cell>
          <cell r="S8">
            <v>0</v>
          </cell>
          <cell r="T8">
            <v>0</v>
          </cell>
          <cell r="U8">
            <v>0</v>
          </cell>
          <cell r="V8">
            <v>0</v>
          </cell>
          <cell r="W8">
            <v>32.92</v>
          </cell>
          <cell r="X8">
            <v>33.92</v>
          </cell>
          <cell r="Y8">
            <v>33.92</v>
          </cell>
          <cell r="Z8">
            <v>8707.11</v>
          </cell>
          <cell r="AA8">
            <v>8707.11</v>
          </cell>
          <cell r="AB8">
            <v>8707.11</v>
          </cell>
          <cell r="AC8">
            <v>12056.33</v>
          </cell>
          <cell r="AD8">
            <v>12056.33</v>
          </cell>
          <cell r="AE8">
            <v>12056.33</v>
          </cell>
          <cell r="AF8">
            <v>12056.33</v>
          </cell>
          <cell r="AG8">
            <v>12056.33</v>
          </cell>
          <cell r="AH8">
            <v>12056.33</v>
          </cell>
          <cell r="AI8">
            <v>12056.33</v>
          </cell>
          <cell r="AJ8">
            <v>14154722.810000001</v>
          </cell>
          <cell r="AK8">
            <v>14689098.390000001</v>
          </cell>
          <cell r="AL8">
            <v>14845776.529999999</v>
          </cell>
          <cell r="AM8">
            <v>14978132.34</v>
          </cell>
          <cell r="AN8">
            <v>15201886.859999999</v>
          </cell>
          <cell r="AO8">
            <v>23560292.149999999</v>
          </cell>
          <cell r="AP8">
            <v>23816476.52</v>
          </cell>
          <cell r="AQ8">
            <v>24418926.039999999</v>
          </cell>
          <cell r="AR8">
            <v>24445135.890000001</v>
          </cell>
          <cell r="AS8">
            <v>24467753.370000001</v>
          </cell>
          <cell r="AT8">
            <v>24430526.420000002</v>
          </cell>
          <cell r="AU8">
            <v>24452958.210000001</v>
          </cell>
          <cell r="AV8">
            <v>24539159.18</v>
          </cell>
          <cell r="AW8">
            <v>24559375.690000001</v>
          </cell>
          <cell r="AX8">
            <v>26651985.620000001</v>
          </cell>
          <cell r="AY8">
            <v>26707550.25</v>
          </cell>
          <cell r="AZ8">
            <v>26719029.899999999</v>
          </cell>
          <cell r="BA8">
            <v>35258470.240000002</v>
          </cell>
          <cell r="BB8">
            <v>80389071.549999997</v>
          </cell>
          <cell r="BI8">
            <v>99093665</v>
          </cell>
          <cell r="BJ8">
            <v>98782271</v>
          </cell>
          <cell r="BK8">
            <v>99175890</v>
          </cell>
          <cell r="BL8">
            <v>99367741</v>
          </cell>
          <cell r="BM8">
            <v>99675406</v>
          </cell>
          <cell r="BN8">
            <v>99902155</v>
          </cell>
          <cell r="BO8">
            <v>99950514.730000004</v>
          </cell>
          <cell r="BP8">
            <v>99984493.180000007</v>
          </cell>
          <cell r="BQ8">
            <v>100028432.7</v>
          </cell>
          <cell r="BR8">
            <v>100140371.65000001</v>
          </cell>
          <cell r="BS8">
            <v>107836806.08</v>
          </cell>
          <cell r="BT8">
            <v>115543829.51000001</v>
          </cell>
          <cell r="BU8">
            <v>156611299.68000001</v>
          </cell>
          <cell r="BV8">
            <v>157257416.36000001</v>
          </cell>
          <cell r="BW8">
            <v>158879588.38999999</v>
          </cell>
          <cell r="BX8">
            <v>158910226.53</v>
          </cell>
          <cell r="BY8">
            <v>159057552.96000001</v>
          </cell>
          <cell r="BZ8">
            <v>159509217.84</v>
          </cell>
          <cell r="CA8">
            <v>159831800.47</v>
          </cell>
          <cell r="CB8">
            <v>160236904.61000007</v>
          </cell>
          <cell r="CC8">
            <v>160083913.58000007</v>
          </cell>
          <cell r="CD8">
            <v>160123955.66000006</v>
          </cell>
          <cell r="CE8">
            <v>160084449.28000006</v>
          </cell>
          <cell r="CF8">
            <v>160084493.51000005</v>
          </cell>
          <cell r="CG8">
            <v>162964798.67000008</v>
          </cell>
          <cell r="CH8">
            <v>163013113.03000009</v>
          </cell>
          <cell r="CI8">
            <v>163066950.95000011</v>
          </cell>
          <cell r="CJ8">
            <v>163100636.8000001</v>
          </cell>
          <cell r="CK8">
            <v>163539354.21000007</v>
          </cell>
          <cell r="CL8">
            <v>165641668.3300001</v>
          </cell>
          <cell r="CM8">
            <v>165533520.44999999</v>
          </cell>
          <cell r="CN8">
            <v>166350335.74000001</v>
          </cell>
          <cell r="CO8">
            <v>166468508.81999999</v>
          </cell>
          <cell r="CP8">
            <v>166481588.00999999</v>
          </cell>
          <cell r="CQ8">
            <v>167209057.18000001</v>
          </cell>
          <cell r="CR8">
            <v>167653187.97</v>
          </cell>
          <cell r="CS8">
            <v>2046397</v>
          </cell>
          <cell r="CT8">
            <v>2049080.95</v>
          </cell>
          <cell r="CU8">
            <v>2053580.35</v>
          </cell>
          <cell r="CV8">
            <v>2057389.82</v>
          </cell>
          <cell r="CW8">
            <v>2049513.02</v>
          </cell>
          <cell r="CX8">
            <v>2051906.82</v>
          </cell>
          <cell r="CY8">
            <v>2050278.44</v>
          </cell>
          <cell r="CZ8">
            <v>157296.49</v>
          </cell>
          <cell r="DA8">
            <v>170940.68</v>
          </cell>
          <cell r="DB8">
            <v>157300.76</v>
          </cell>
          <cell r="DC8">
            <v>158201.85</v>
          </cell>
          <cell r="DD8">
            <v>16081588.33</v>
          </cell>
          <cell r="DE8">
            <v>34758499.710000001</v>
          </cell>
          <cell r="DF8">
            <v>35100884.57</v>
          </cell>
          <cell r="DG8">
            <v>36233515.979999997</v>
          </cell>
          <cell r="DH8">
            <v>36536149.259999998</v>
          </cell>
          <cell r="DI8">
            <v>40575082.799999997</v>
          </cell>
          <cell r="DJ8">
            <v>41499198.420000002</v>
          </cell>
          <cell r="DK8">
            <v>58700002.310000002</v>
          </cell>
          <cell r="DL8">
            <v>59254380.700000003</v>
          </cell>
          <cell r="DM8">
            <v>62492026.060000002</v>
          </cell>
          <cell r="DN8">
            <v>4594233</v>
          </cell>
          <cell r="DO8">
            <v>6721050.3600000003</v>
          </cell>
          <cell r="DP8">
            <v>7112039.9299999997</v>
          </cell>
          <cell r="DQ8">
            <v>7287148.6500000004</v>
          </cell>
          <cell r="DR8">
            <v>7329323.6500000004</v>
          </cell>
          <cell r="DS8">
            <v>7493346.7199999997</v>
          </cell>
          <cell r="DT8">
            <v>7511507.0099999998</v>
          </cell>
          <cell r="DU8">
            <v>7561891.2099999972</v>
          </cell>
          <cell r="DV8">
            <v>7609559.5599999996</v>
          </cell>
          <cell r="DW8">
            <v>7690724.1400000006</v>
          </cell>
          <cell r="DX8">
            <v>56413.890000002313</v>
          </cell>
          <cell r="DY8">
            <v>86529.270000001095</v>
          </cell>
          <cell r="DZ8">
            <v>118279.75</v>
          </cell>
          <cell r="EA8">
            <v>136933.66</v>
          </cell>
          <cell r="EB8">
            <v>154949.73000000001</v>
          </cell>
          <cell r="EC8">
            <v>2470641.91</v>
          </cell>
          <cell r="ED8">
            <v>2493282.67</v>
          </cell>
          <cell r="EE8">
            <v>2511692.0499999998</v>
          </cell>
          <cell r="EF8">
            <v>2545143.42</v>
          </cell>
          <cell r="EG8">
            <v>2585272.2599999998</v>
          </cell>
          <cell r="EH8">
            <v>2600014.25</v>
          </cell>
          <cell r="EI8" t="str">
            <v xml:space="preserve">*        </v>
          </cell>
          <cell r="EJ8" t="str">
            <v xml:space="preserve">*        </v>
          </cell>
          <cell r="EK8" t="str">
            <v xml:space="preserve">*        </v>
          </cell>
          <cell r="EL8" t="str">
            <v xml:space="preserve">*        </v>
          </cell>
          <cell r="EM8" t="str">
            <v xml:space="preserve">*        </v>
          </cell>
          <cell r="EN8" t="str">
            <v xml:space="preserve">*        </v>
          </cell>
          <cell r="EO8" t="str">
            <v xml:space="preserve">*        </v>
          </cell>
          <cell r="EP8" t="str">
            <v xml:space="preserve">*        </v>
          </cell>
          <cell r="EQ8" t="str">
            <v xml:space="preserve">*        </v>
          </cell>
          <cell r="ER8" t="str">
            <v xml:space="preserve">*        </v>
          </cell>
          <cell r="ES8" t="str">
            <v xml:space="preserve">*        </v>
          </cell>
          <cell r="ET8" t="str">
            <v xml:space="preserve">*        </v>
          </cell>
          <cell r="EU8" t="str">
            <v xml:space="preserve">*        </v>
          </cell>
        </row>
        <row r="9">
          <cell r="D9" t="str">
            <v>Investment, Unit 2</v>
          </cell>
          <cell r="S9">
            <v>0</v>
          </cell>
          <cell r="T9">
            <v>15500.87</v>
          </cell>
          <cell r="U9">
            <v>15500.87</v>
          </cell>
          <cell r="V9">
            <v>15500.87</v>
          </cell>
          <cell r="W9">
            <v>15500.87</v>
          </cell>
          <cell r="X9">
            <v>1347245.66</v>
          </cell>
          <cell r="Y9">
            <v>11093814.16</v>
          </cell>
          <cell r="Z9">
            <v>11323518.720000001</v>
          </cell>
          <cell r="AA9">
            <v>11370439.48</v>
          </cell>
          <cell r="AB9">
            <v>11637215.93</v>
          </cell>
          <cell r="AC9">
            <v>11733753.16</v>
          </cell>
          <cell r="AD9">
            <v>11790731.369999999</v>
          </cell>
          <cell r="AE9">
            <v>11836332.779999999</v>
          </cell>
          <cell r="AF9">
            <v>11943091.869999999</v>
          </cell>
          <cell r="AG9">
            <v>11997295.390000001</v>
          </cell>
          <cell r="AH9">
            <v>12022156.1</v>
          </cell>
          <cell r="AI9">
            <v>14367381.210000001</v>
          </cell>
          <cell r="AJ9">
            <v>15036167.77</v>
          </cell>
          <cell r="AK9">
            <v>15467068.68</v>
          </cell>
          <cell r="AL9">
            <v>15761184.34</v>
          </cell>
          <cell r="AM9">
            <v>16859946</v>
          </cell>
          <cell r="AN9">
            <v>17098678.359999999</v>
          </cell>
          <cell r="AO9">
            <v>18415963.149999999</v>
          </cell>
          <cell r="AP9">
            <v>33330332</v>
          </cell>
          <cell r="AQ9">
            <v>61548167.299999997</v>
          </cell>
          <cell r="AR9">
            <v>63677595.140000001</v>
          </cell>
          <cell r="AS9">
            <v>61993237.729999997</v>
          </cell>
          <cell r="AT9">
            <v>62229349.729999997</v>
          </cell>
          <cell r="AU9">
            <v>64003531.640000001</v>
          </cell>
          <cell r="AV9">
            <v>81187847.150000006</v>
          </cell>
          <cell r="AW9">
            <v>81670303.390000001</v>
          </cell>
          <cell r="AX9">
            <v>81976006.400000006</v>
          </cell>
          <cell r="AY9">
            <v>83199414.879999995</v>
          </cell>
          <cell r="AZ9">
            <v>101536527</v>
          </cell>
          <cell r="BA9">
            <v>104306785.31</v>
          </cell>
          <cell r="BB9">
            <v>105129029.63</v>
          </cell>
          <cell r="BI9">
            <v>205846220</v>
          </cell>
          <cell r="BJ9">
            <v>206528481</v>
          </cell>
          <cell r="BK9">
            <v>207088870</v>
          </cell>
          <cell r="BL9">
            <v>207452969</v>
          </cell>
          <cell r="BM9">
            <v>208245674</v>
          </cell>
          <cell r="BN9">
            <v>208794665</v>
          </cell>
          <cell r="BO9">
            <v>209260800.24000001</v>
          </cell>
          <cell r="BP9">
            <v>209445415.81999999</v>
          </cell>
          <cell r="BQ9">
            <v>209660331.18000001</v>
          </cell>
          <cell r="BR9">
            <v>223999110.99000001</v>
          </cell>
          <cell r="BS9">
            <v>224103900.25</v>
          </cell>
          <cell r="BT9">
            <v>224241414.34999999</v>
          </cell>
          <cell r="BU9">
            <v>224520521.59999999</v>
          </cell>
          <cell r="BV9">
            <v>224843656.56</v>
          </cell>
          <cell r="BW9">
            <v>225165182.97999999</v>
          </cell>
          <cell r="BX9">
            <v>225206911.16</v>
          </cell>
          <cell r="BY9">
            <v>231511102.25999999</v>
          </cell>
          <cell r="BZ9">
            <v>232145260.56</v>
          </cell>
          <cell r="CA9">
            <v>242065289.63999999</v>
          </cell>
          <cell r="CB9">
            <v>429313108.99999994</v>
          </cell>
          <cell r="CC9">
            <v>429584024.61000007</v>
          </cell>
          <cell r="CD9">
            <v>441406637.31999993</v>
          </cell>
          <cell r="CE9">
            <v>442202461.02999985</v>
          </cell>
          <cell r="CF9">
            <v>442550056.62999994</v>
          </cell>
          <cell r="CG9">
            <v>442788662.55000001</v>
          </cell>
          <cell r="CH9">
            <v>443745411.99999994</v>
          </cell>
          <cell r="CI9">
            <v>443978069.1500001</v>
          </cell>
          <cell r="CJ9">
            <v>485271934.57000005</v>
          </cell>
          <cell r="CK9">
            <v>486118270.57999998</v>
          </cell>
          <cell r="CL9">
            <v>491481908.23999995</v>
          </cell>
          <cell r="CM9">
            <v>495081238.56</v>
          </cell>
          <cell r="CN9">
            <v>495623672.73000002</v>
          </cell>
          <cell r="CO9">
            <v>495768295.44999999</v>
          </cell>
          <cell r="CP9">
            <v>495888495.72000003</v>
          </cell>
          <cell r="CQ9">
            <v>496998938.70999998</v>
          </cell>
          <cell r="CR9">
            <v>555265146.01999998</v>
          </cell>
          <cell r="CS9">
            <v>62422997.119999997</v>
          </cell>
          <cell r="CT9">
            <v>63386807.290000029</v>
          </cell>
          <cell r="CU9">
            <v>63927270.060000002</v>
          </cell>
          <cell r="CV9">
            <v>64300466.600000016</v>
          </cell>
          <cell r="CW9">
            <v>64492869.110000007</v>
          </cell>
          <cell r="CX9">
            <v>64786185.820000008</v>
          </cell>
          <cell r="CY9">
            <v>64950450.619999997</v>
          </cell>
          <cell r="CZ9">
            <v>140402.95000000001</v>
          </cell>
          <cell r="DA9">
            <v>2411151.6800000002</v>
          </cell>
          <cell r="DB9">
            <v>2885102.11</v>
          </cell>
          <cell r="DC9">
            <v>3038662.11</v>
          </cell>
          <cell r="DD9">
            <v>5841988.1299999999</v>
          </cell>
          <cell r="DE9">
            <v>5984454.3399999999</v>
          </cell>
          <cell r="DF9">
            <v>6050892.0800000001</v>
          </cell>
          <cell r="DG9">
            <v>7821485.2400000002</v>
          </cell>
          <cell r="DH9">
            <v>7958294.6200000001</v>
          </cell>
          <cell r="DI9">
            <v>76995132.159999996</v>
          </cell>
          <cell r="DJ9">
            <v>94810092.090000004</v>
          </cell>
          <cell r="DK9">
            <v>97863172.060000002</v>
          </cell>
          <cell r="DL9">
            <v>100049351.73999999</v>
          </cell>
          <cell r="DM9">
            <v>101525462.72000001</v>
          </cell>
          <cell r="DN9">
            <v>8718693</v>
          </cell>
          <cell r="DO9">
            <v>33119400.940000001</v>
          </cell>
          <cell r="DP9">
            <v>33754086.119999997</v>
          </cell>
          <cell r="DQ9">
            <v>34190483.549999997</v>
          </cell>
          <cell r="DR9">
            <v>34524264.299999997</v>
          </cell>
          <cell r="DS9">
            <v>34919402.450000003</v>
          </cell>
          <cell r="DT9">
            <v>35155426.609999999</v>
          </cell>
          <cell r="DU9">
            <v>38205788.659999989</v>
          </cell>
          <cell r="DV9">
            <v>38443458.380000003</v>
          </cell>
          <cell r="DW9">
            <v>38597370.759999998</v>
          </cell>
          <cell r="DX9">
            <v>212583.58999999994</v>
          </cell>
          <cell r="DY9">
            <v>289910.12000000052</v>
          </cell>
          <cell r="DZ9">
            <v>348543.66</v>
          </cell>
          <cell r="EA9">
            <v>516221.61</v>
          </cell>
          <cell r="EB9">
            <v>593972.73</v>
          </cell>
          <cell r="EC9">
            <v>3078429.48</v>
          </cell>
          <cell r="ED9">
            <v>3119921.08</v>
          </cell>
          <cell r="EE9">
            <v>3136174.06</v>
          </cell>
          <cell r="EF9">
            <v>3157087.3</v>
          </cell>
          <cell r="EG9">
            <v>3617434.98</v>
          </cell>
          <cell r="EH9">
            <v>3650638.51</v>
          </cell>
          <cell r="EI9" t="str">
            <v xml:space="preserve">*        </v>
          </cell>
          <cell r="EJ9" t="str">
            <v xml:space="preserve">*        </v>
          </cell>
          <cell r="EK9" t="str">
            <v xml:space="preserve">*        </v>
          </cell>
          <cell r="EL9" t="str">
            <v xml:space="preserve">*        </v>
          </cell>
          <cell r="EM9" t="str">
            <v xml:space="preserve">*        </v>
          </cell>
          <cell r="EN9" t="str">
            <v xml:space="preserve">*        </v>
          </cell>
          <cell r="EO9" t="str">
            <v xml:space="preserve">*        </v>
          </cell>
          <cell r="EP9" t="str">
            <v xml:space="preserve">*        </v>
          </cell>
          <cell r="EQ9" t="str">
            <v xml:space="preserve">*        </v>
          </cell>
          <cell r="ER9" t="str">
            <v xml:space="preserve">*        </v>
          </cell>
          <cell r="ES9" t="str">
            <v xml:space="preserve">*        </v>
          </cell>
          <cell r="ET9" t="str">
            <v xml:space="preserve">*        </v>
          </cell>
          <cell r="EU9" t="str">
            <v xml:space="preserve">*        </v>
          </cell>
        </row>
        <row r="10">
          <cell r="D10" t="str">
            <v>Total</v>
          </cell>
          <cell r="G10" t="str">
            <v>LCM_CAP_ACT</v>
          </cell>
          <cell r="DL10">
            <v>159303732.44</v>
          </cell>
          <cell r="DM10">
            <v>164017488.78000003</v>
          </cell>
          <cell r="DN10">
            <v>13312926</v>
          </cell>
          <cell r="DO10">
            <v>39840451.300000004</v>
          </cell>
          <cell r="DP10">
            <v>40866126.049999997</v>
          </cell>
          <cell r="DQ10">
            <v>41477632.199999996</v>
          </cell>
          <cell r="DR10">
            <v>41853587.949999996</v>
          </cell>
          <cell r="DS10">
            <v>42412749.170000002</v>
          </cell>
          <cell r="DT10">
            <v>42666933.619999997</v>
          </cell>
          <cell r="DU10">
            <v>45767679.86999999</v>
          </cell>
          <cell r="DV10">
            <v>46053017.940000005</v>
          </cell>
          <cell r="DW10">
            <v>46288094.899999999</v>
          </cell>
          <cell r="DX10">
            <v>268997.48000000225</v>
          </cell>
          <cell r="DY10">
            <v>376439.39000000164</v>
          </cell>
          <cell r="DZ10">
            <v>466823.41</v>
          </cell>
          <cell r="EA10">
            <v>653155.27</v>
          </cell>
          <cell r="EB10">
            <v>748922.46</v>
          </cell>
          <cell r="EC10">
            <v>5549071.3900000006</v>
          </cell>
          <cell r="ED10">
            <v>5613203.75</v>
          </cell>
          <cell r="EE10">
            <v>5647866.1099999994</v>
          </cell>
          <cell r="EF10">
            <v>5702230.7199999997</v>
          </cell>
          <cell r="EG10">
            <v>6202707.2400000002</v>
          </cell>
          <cell r="EH10">
            <v>6250652.7599999998</v>
          </cell>
          <cell r="EI10" t="str">
            <v xml:space="preserve">*        </v>
          </cell>
          <cell r="EJ10" t="str">
            <v xml:space="preserve">*        </v>
          </cell>
          <cell r="EK10" t="str">
            <v xml:space="preserve">*        </v>
          </cell>
          <cell r="EL10" t="str">
            <v xml:space="preserve">*        </v>
          </cell>
          <cell r="EM10" t="str">
            <v xml:space="preserve">*        </v>
          </cell>
          <cell r="EN10" t="str">
            <v xml:space="preserve">*        </v>
          </cell>
          <cell r="EO10" t="str">
            <v xml:space="preserve">*        </v>
          </cell>
          <cell r="EP10" t="str">
            <v xml:space="preserve">*        </v>
          </cell>
          <cell r="EQ10" t="str">
            <v xml:space="preserve">*        </v>
          </cell>
          <cell r="ER10" t="str">
            <v xml:space="preserve">*        </v>
          </cell>
          <cell r="ES10" t="str">
            <v xml:space="preserve">*        </v>
          </cell>
          <cell r="ET10" t="str">
            <v xml:space="preserve">*        </v>
          </cell>
          <cell r="EU10" t="str">
            <v xml:space="preserve">*        </v>
          </cell>
        </row>
        <row r="11">
          <cell r="D11" t="str">
            <v>Additions</v>
          </cell>
          <cell r="G11" t="str">
            <v>LCM_ADD_U1</v>
          </cell>
          <cell r="DL11">
            <v>554378.3900000006</v>
          </cell>
          <cell r="DM11">
            <v>3237645.3599999994</v>
          </cell>
          <cell r="DN11">
            <v>802209.25</v>
          </cell>
          <cell r="DO11">
            <v>2126817.3600000003</v>
          </cell>
          <cell r="DP11">
            <v>390989.56999999937</v>
          </cell>
          <cell r="DQ11">
            <v>175108.72000000067</v>
          </cell>
          <cell r="DR11">
            <v>42175</v>
          </cell>
          <cell r="DS11">
            <v>164023.06999999937</v>
          </cell>
          <cell r="DT11">
            <v>18160.290000000037</v>
          </cell>
          <cell r="DU11">
            <v>50384.199999997392</v>
          </cell>
          <cell r="DV11">
            <v>47668.350000002421</v>
          </cell>
          <cell r="DW11">
            <v>81164.580000001006</v>
          </cell>
          <cell r="DX11">
            <v>56413.890000002313</v>
          </cell>
          <cell r="DY11">
            <v>30115.379999998782</v>
          </cell>
          <cell r="DZ11">
            <v>31750.479999998905</v>
          </cell>
          <cell r="EA11">
            <v>18653.910000000003</v>
          </cell>
          <cell r="EB11">
            <v>18016.070000000007</v>
          </cell>
          <cell r="EC11">
            <v>2315692.1800000002</v>
          </cell>
          <cell r="ED11">
            <v>22640.759999999776</v>
          </cell>
          <cell r="EE11">
            <v>18409.379999999888</v>
          </cell>
          <cell r="EF11">
            <v>33451.370000000112</v>
          </cell>
          <cell r="EG11">
            <v>40128.839999999851</v>
          </cell>
          <cell r="EH11">
            <v>14741.990000000224</v>
          </cell>
          <cell r="EI11" t="str">
            <v xml:space="preserve">*        </v>
          </cell>
          <cell r="EJ11" t="str">
            <v xml:space="preserve">*        </v>
          </cell>
          <cell r="EK11" t="str">
            <v xml:space="preserve">*        </v>
          </cell>
          <cell r="EL11" t="str">
            <v xml:space="preserve">*        </v>
          </cell>
          <cell r="EM11" t="str">
            <v xml:space="preserve">*        </v>
          </cell>
          <cell r="EN11" t="str">
            <v xml:space="preserve">*        </v>
          </cell>
          <cell r="EO11" t="str">
            <v xml:space="preserve">*        </v>
          </cell>
          <cell r="EP11" t="str">
            <v xml:space="preserve">*        </v>
          </cell>
          <cell r="EQ11" t="str">
            <v xml:space="preserve">*        </v>
          </cell>
          <cell r="ER11" t="str">
            <v xml:space="preserve">*        </v>
          </cell>
          <cell r="ES11" t="str">
            <v xml:space="preserve">*        </v>
          </cell>
          <cell r="ET11" t="str">
            <v xml:space="preserve">*        </v>
          </cell>
          <cell r="EU11" t="str">
            <v xml:space="preserve">*        </v>
          </cell>
        </row>
        <row r="12">
          <cell r="D12" t="str">
            <v>Additions</v>
          </cell>
          <cell r="G12" t="str">
            <v>LCM_ADD_U2</v>
          </cell>
          <cell r="DL12">
            <v>2186179.6799999923</v>
          </cell>
          <cell r="DM12">
            <v>1476110.9800000191</v>
          </cell>
          <cell r="DN12">
            <v>5056402.3399999887</v>
          </cell>
          <cell r="DO12">
            <v>24400707.940000001</v>
          </cell>
          <cell r="DP12">
            <v>634685.17999999598</v>
          </cell>
          <cell r="DQ12">
            <v>436397.4299999997</v>
          </cell>
          <cell r="DR12">
            <v>333780.75</v>
          </cell>
          <cell r="DS12">
            <v>395138.15000000596</v>
          </cell>
          <cell r="DT12">
            <v>236024.15999999642</v>
          </cell>
          <cell r="DU12">
            <v>3050362.0499999896</v>
          </cell>
          <cell r="DV12">
            <v>237669.72000001371</v>
          </cell>
          <cell r="DW12">
            <v>153912.37999999523</v>
          </cell>
          <cell r="DX12">
            <v>212583.58999999994</v>
          </cell>
          <cell r="DY12">
            <v>77326.530000000581</v>
          </cell>
          <cell r="DZ12">
            <v>58633.539999999455</v>
          </cell>
          <cell r="EA12">
            <v>167677.95000000001</v>
          </cell>
          <cell r="EB12">
            <v>77751.12</v>
          </cell>
          <cell r="EC12">
            <v>2484456.75</v>
          </cell>
          <cell r="ED12">
            <v>41491.600000000093</v>
          </cell>
          <cell r="EE12">
            <v>16252.979999999981</v>
          </cell>
          <cell r="EF12">
            <v>20913.239999999758</v>
          </cell>
          <cell r="EG12">
            <v>460347.68000000017</v>
          </cell>
          <cell r="EH12">
            <v>33203.529999999795</v>
          </cell>
          <cell r="EI12" t="str">
            <v xml:space="preserve">*        </v>
          </cell>
          <cell r="EJ12" t="str">
            <v xml:space="preserve">*        </v>
          </cell>
          <cell r="EK12" t="str">
            <v xml:space="preserve">*        </v>
          </cell>
          <cell r="EL12" t="str">
            <v xml:space="preserve">*        </v>
          </cell>
          <cell r="EM12" t="str">
            <v xml:space="preserve">*        </v>
          </cell>
          <cell r="EN12" t="str">
            <v xml:space="preserve">*        </v>
          </cell>
          <cell r="EO12" t="str">
            <v xml:space="preserve">*        </v>
          </cell>
          <cell r="EP12" t="str">
            <v xml:space="preserve">*        </v>
          </cell>
          <cell r="EQ12" t="str">
            <v xml:space="preserve">*        </v>
          </cell>
          <cell r="ER12" t="str">
            <v xml:space="preserve">*        </v>
          </cell>
          <cell r="ES12" t="str">
            <v xml:space="preserve">*        </v>
          </cell>
          <cell r="ET12" t="str">
            <v xml:space="preserve">*        </v>
          </cell>
          <cell r="EU12" t="str">
            <v xml:space="preserve">*        </v>
          </cell>
        </row>
        <row r="14">
          <cell r="C14" t="str">
            <v>Retired</v>
          </cell>
        </row>
        <row r="15">
          <cell r="D15" t="str">
            <v>BOM (Unit 1)</v>
          </cell>
          <cell r="CZ15">
            <v>0</v>
          </cell>
          <cell r="DA15">
            <v>73314.61</v>
          </cell>
          <cell r="DB15">
            <v>73314.61</v>
          </cell>
          <cell r="DC15">
            <v>73314.61</v>
          </cell>
          <cell r="DD15">
            <v>73314.61</v>
          </cell>
          <cell r="DE15">
            <v>7797291.8600000003</v>
          </cell>
          <cell r="DF15">
            <v>13296371.029999999</v>
          </cell>
          <cell r="DG15">
            <v>13296371.029999999</v>
          </cell>
          <cell r="DH15">
            <v>13297818.630000001</v>
          </cell>
          <cell r="DI15">
            <v>13328640.02</v>
          </cell>
          <cell r="DJ15">
            <v>15084032.74</v>
          </cell>
          <cell r="DK15">
            <v>15084032.74</v>
          </cell>
          <cell r="DL15">
            <v>20178863.75</v>
          </cell>
          <cell r="DM15">
            <v>20178863.75</v>
          </cell>
          <cell r="DN15">
            <v>0</v>
          </cell>
          <cell r="DO15">
            <v>169257</v>
          </cell>
          <cell r="DP15">
            <v>889273.4</v>
          </cell>
          <cell r="DQ15">
            <v>981975.21</v>
          </cell>
          <cell r="DR15">
            <v>983975.21</v>
          </cell>
          <cell r="DS15">
            <v>983975.21</v>
          </cell>
          <cell r="DT15">
            <v>983975.21</v>
          </cell>
          <cell r="DU15">
            <v>983975.21</v>
          </cell>
          <cell r="DV15">
            <v>983975.21000000008</v>
          </cell>
          <cell r="DW15">
            <v>983975.21000000008</v>
          </cell>
          <cell r="DX15">
            <v>0</v>
          </cell>
          <cell r="DY15">
            <v>0</v>
          </cell>
          <cell r="DZ15">
            <v>0</v>
          </cell>
          <cell r="EA15">
            <v>0</v>
          </cell>
          <cell r="EB15">
            <v>0</v>
          </cell>
          <cell r="EC15">
            <v>0</v>
          </cell>
          <cell r="ED15">
            <v>159939.35999999999</v>
          </cell>
          <cell r="EE15">
            <v>159939.35999999999</v>
          </cell>
          <cell r="EF15">
            <v>159939.35999999999</v>
          </cell>
          <cell r="EG15">
            <v>159939.35999999999</v>
          </cell>
          <cell r="EH15">
            <v>159939.35999999999</v>
          </cell>
          <cell r="EI15">
            <v>160031.67999999999</v>
          </cell>
          <cell r="EJ15" t="str">
            <v xml:space="preserve">*        </v>
          </cell>
          <cell r="EK15" t="str">
            <v xml:space="preserve">*        </v>
          </cell>
          <cell r="EL15" t="str">
            <v xml:space="preserve">*        </v>
          </cell>
          <cell r="EM15" t="str">
            <v xml:space="preserve">*        </v>
          </cell>
          <cell r="EN15" t="str">
            <v xml:space="preserve">*        </v>
          </cell>
          <cell r="EO15" t="str">
            <v xml:space="preserve">*        </v>
          </cell>
          <cell r="EP15" t="str">
            <v xml:space="preserve">*        </v>
          </cell>
          <cell r="EQ15" t="str">
            <v xml:space="preserve">*        </v>
          </cell>
          <cell r="ER15" t="str">
            <v xml:space="preserve">*        </v>
          </cell>
          <cell r="ES15" t="str">
            <v xml:space="preserve">*        </v>
          </cell>
          <cell r="ET15" t="str">
            <v xml:space="preserve">*        </v>
          </cell>
          <cell r="EU15" t="str">
            <v xml:space="preserve">*        </v>
          </cell>
        </row>
        <row r="16">
          <cell r="D16" t="str">
            <v>Additions</v>
          </cell>
          <cell r="CZ16">
            <v>73314.61</v>
          </cell>
          <cell r="DA16">
            <v>0</v>
          </cell>
          <cell r="DB16">
            <v>0</v>
          </cell>
          <cell r="DC16">
            <v>0</v>
          </cell>
          <cell r="DD16">
            <v>7723977.25</v>
          </cell>
          <cell r="DE16">
            <v>5499079.169999999</v>
          </cell>
          <cell r="DF16">
            <v>0</v>
          </cell>
          <cell r="DG16">
            <v>1447.6000000014901</v>
          </cell>
          <cell r="DH16">
            <v>30821.389999998733</v>
          </cell>
          <cell r="DI16">
            <v>1755392.7200000007</v>
          </cell>
          <cell r="DJ16">
            <v>0</v>
          </cell>
          <cell r="DK16">
            <v>5094831.01</v>
          </cell>
          <cell r="DL16">
            <v>0</v>
          </cell>
          <cell r="DM16">
            <v>0</v>
          </cell>
          <cell r="DN16">
            <v>169257</v>
          </cell>
          <cell r="DO16">
            <v>720016.4</v>
          </cell>
          <cell r="DP16">
            <v>92701.809999999939</v>
          </cell>
          <cell r="DQ16">
            <v>2000</v>
          </cell>
          <cell r="DR16">
            <v>0</v>
          </cell>
          <cell r="DS16">
            <v>0</v>
          </cell>
          <cell r="DT16">
            <v>0</v>
          </cell>
          <cell r="DU16">
            <v>0</v>
          </cell>
          <cell r="DV16">
            <v>0</v>
          </cell>
          <cell r="DW16">
            <v>-2.1500000000232831</v>
          </cell>
          <cell r="DX16">
            <v>0</v>
          </cell>
          <cell r="DY16">
            <v>0</v>
          </cell>
          <cell r="DZ16">
            <v>0</v>
          </cell>
          <cell r="EA16">
            <v>0</v>
          </cell>
          <cell r="EB16">
            <v>0</v>
          </cell>
          <cell r="EC16">
            <v>159939.35999999999</v>
          </cell>
          <cell r="ED16">
            <v>0</v>
          </cell>
          <cell r="EE16">
            <v>0</v>
          </cell>
          <cell r="EF16">
            <v>0</v>
          </cell>
          <cell r="EG16">
            <v>0</v>
          </cell>
          <cell r="EH16">
            <v>92.320000000006985</v>
          </cell>
          <cell r="EI16" t="str">
            <v xml:space="preserve">*        </v>
          </cell>
          <cell r="EJ16" t="str">
            <v xml:space="preserve">*        </v>
          </cell>
          <cell r="EK16" t="str">
            <v xml:space="preserve">*        </v>
          </cell>
          <cell r="EL16" t="str">
            <v xml:space="preserve">*        </v>
          </cell>
          <cell r="EM16" t="str">
            <v xml:space="preserve">*        </v>
          </cell>
          <cell r="EN16" t="str">
            <v xml:space="preserve">*        </v>
          </cell>
          <cell r="EO16" t="str">
            <v xml:space="preserve">*        </v>
          </cell>
          <cell r="EP16" t="str">
            <v xml:space="preserve">*        </v>
          </cell>
          <cell r="EQ16" t="str">
            <v xml:space="preserve">*        </v>
          </cell>
          <cell r="ER16" t="str">
            <v xml:space="preserve">*        </v>
          </cell>
          <cell r="ES16" t="str">
            <v xml:space="preserve">*        </v>
          </cell>
          <cell r="ET16" t="str">
            <v xml:space="preserve">*        </v>
          </cell>
          <cell r="EU16" t="str">
            <v xml:space="preserve">*        </v>
          </cell>
        </row>
        <row r="17">
          <cell r="D17" t="str">
            <v>EOM</v>
          </cell>
          <cell r="CM17">
            <v>38421829</v>
          </cell>
          <cell r="CN17">
            <v>38782459.169999994</v>
          </cell>
          <cell r="CO17">
            <v>38789054.969999991</v>
          </cell>
          <cell r="CP17">
            <v>38789054.969999991</v>
          </cell>
          <cell r="CQ17">
            <v>38789055.350000001</v>
          </cell>
          <cell r="CR17">
            <v>38789056.350000001</v>
          </cell>
          <cell r="CS17">
            <v>38789055.399999999</v>
          </cell>
          <cell r="CT17">
            <v>367226.39999999851</v>
          </cell>
          <cell r="CU17">
            <v>367226.39999999851</v>
          </cell>
          <cell r="CV17">
            <v>367226.39999999851</v>
          </cell>
          <cell r="CW17">
            <v>367226.39999999851</v>
          </cell>
          <cell r="CX17">
            <v>367226.39999999851</v>
          </cell>
          <cell r="CY17">
            <v>367226.39999999851</v>
          </cell>
          <cell r="CZ17">
            <v>73314.61</v>
          </cell>
          <cell r="DA17">
            <v>73314.61</v>
          </cell>
          <cell r="DB17">
            <v>73314.61</v>
          </cell>
          <cell r="DC17">
            <v>73314.61</v>
          </cell>
          <cell r="DD17">
            <v>7797291.8600000003</v>
          </cell>
          <cell r="DE17">
            <v>13296371.029999999</v>
          </cell>
          <cell r="DF17">
            <v>13296371.029999999</v>
          </cell>
          <cell r="DG17">
            <v>13297818.630000001</v>
          </cell>
          <cell r="DH17">
            <v>13328640.02</v>
          </cell>
          <cell r="DI17">
            <v>15084032.74</v>
          </cell>
          <cell r="DJ17">
            <v>15084032.74</v>
          </cell>
          <cell r="DK17">
            <v>20178863.75</v>
          </cell>
          <cell r="DL17">
            <v>20178863.75</v>
          </cell>
          <cell r="DM17">
            <v>20178863.75</v>
          </cell>
          <cell r="DN17">
            <v>169257</v>
          </cell>
          <cell r="DO17">
            <v>889273.4</v>
          </cell>
          <cell r="DP17">
            <v>981975.21</v>
          </cell>
          <cell r="DQ17">
            <v>983975.21</v>
          </cell>
          <cell r="DR17">
            <v>983975.21</v>
          </cell>
          <cell r="DS17">
            <v>983975.21</v>
          </cell>
          <cell r="DT17">
            <v>983975.21</v>
          </cell>
          <cell r="DU17">
            <v>983975.21000000008</v>
          </cell>
          <cell r="DV17">
            <v>983975.21000000008</v>
          </cell>
          <cell r="DW17">
            <v>983973.06</v>
          </cell>
          <cell r="DX17">
            <v>0</v>
          </cell>
          <cell r="DY17">
            <v>0</v>
          </cell>
          <cell r="DZ17">
            <v>0</v>
          </cell>
          <cell r="EA17">
            <v>0</v>
          </cell>
          <cell r="EB17">
            <v>0</v>
          </cell>
          <cell r="EC17">
            <v>159939.35999999999</v>
          </cell>
          <cell r="ED17">
            <v>159939.35999999999</v>
          </cell>
          <cell r="EE17">
            <v>159939.35999999999</v>
          </cell>
          <cell r="EF17">
            <v>159939.35999999999</v>
          </cell>
          <cell r="EG17">
            <v>159939.35999999999</v>
          </cell>
          <cell r="EH17">
            <v>160031.67999999999</v>
          </cell>
          <cell r="EI17" t="str">
            <v xml:space="preserve">*        </v>
          </cell>
          <cell r="EJ17" t="str">
            <v xml:space="preserve">*        </v>
          </cell>
          <cell r="EK17" t="str">
            <v xml:space="preserve">*        </v>
          </cell>
          <cell r="EL17" t="str">
            <v xml:space="preserve">*        </v>
          </cell>
          <cell r="EM17" t="str">
            <v xml:space="preserve">*        </v>
          </cell>
          <cell r="EN17" t="str">
            <v xml:space="preserve">*        </v>
          </cell>
          <cell r="EO17" t="str">
            <v xml:space="preserve">*        </v>
          </cell>
          <cell r="EP17" t="str">
            <v xml:space="preserve">*        </v>
          </cell>
          <cell r="EQ17" t="str">
            <v xml:space="preserve">*        </v>
          </cell>
          <cell r="ER17" t="str">
            <v xml:space="preserve">*        </v>
          </cell>
          <cell r="ES17" t="str">
            <v xml:space="preserve">*        </v>
          </cell>
          <cell r="ET17" t="str">
            <v xml:space="preserve">*        </v>
          </cell>
          <cell r="EU17" t="str">
            <v xml:space="preserve">*        </v>
          </cell>
        </row>
        <row r="18">
          <cell r="D18" t="str">
            <v>BOM (Unit 2)</v>
          </cell>
          <cell r="DL18">
            <v>33516620.210000001</v>
          </cell>
          <cell r="DM18">
            <v>33516620.210000001</v>
          </cell>
          <cell r="DN18">
            <v>0</v>
          </cell>
          <cell r="DO18">
            <v>1435963</v>
          </cell>
          <cell r="DP18">
            <v>10342395.039999999</v>
          </cell>
          <cell r="DQ18">
            <v>10342395.039999999</v>
          </cell>
          <cell r="DR18">
            <v>10361826.210000001</v>
          </cell>
          <cell r="DS18">
            <v>10361826.210000001</v>
          </cell>
          <cell r="DT18">
            <v>10361826.210000001</v>
          </cell>
          <cell r="DU18">
            <v>10361826.210000001</v>
          </cell>
          <cell r="DV18">
            <v>10361824.059999999</v>
          </cell>
          <cell r="DW18">
            <v>10361824.059999999</v>
          </cell>
          <cell r="DX18">
            <v>0</v>
          </cell>
          <cell r="DY18">
            <v>0</v>
          </cell>
          <cell r="DZ18">
            <v>0</v>
          </cell>
          <cell r="EA18">
            <v>0</v>
          </cell>
          <cell r="EB18">
            <v>66372.73</v>
          </cell>
          <cell r="EC18">
            <v>66372.73</v>
          </cell>
          <cell r="ED18">
            <v>205333.17</v>
          </cell>
          <cell r="EE18">
            <v>205333.17</v>
          </cell>
          <cell r="EF18">
            <v>205333.17</v>
          </cell>
          <cell r="EG18">
            <v>205333.17</v>
          </cell>
          <cell r="EH18">
            <v>274578.53999999998</v>
          </cell>
          <cell r="EI18">
            <v>274578.53999999998</v>
          </cell>
          <cell r="EJ18" t="str">
            <v xml:space="preserve">*        </v>
          </cell>
          <cell r="EK18" t="str">
            <v xml:space="preserve">*        </v>
          </cell>
          <cell r="EL18" t="str">
            <v xml:space="preserve">*        </v>
          </cell>
          <cell r="EM18" t="str">
            <v xml:space="preserve">*        </v>
          </cell>
          <cell r="EN18" t="str">
            <v xml:space="preserve">*        </v>
          </cell>
          <cell r="EO18" t="str">
            <v xml:space="preserve">*        </v>
          </cell>
          <cell r="EP18" t="str">
            <v xml:space="preserve">*        </v>
          </cell>
          <cell r="EQ18" t="str">
            <v xml:space="preserve">*        </v>
          </cell>
          <cell r="ER18" t="str">
            <v xml:space="preserve">*        </v>
          </cell>
          <cell r="ES18" t="str">
            <v xml:space="preserve">*        </v>
          </cell>
          <cell r="ET18" t="str">
            <v xml:space="preserve">*        </v>
          </cell>
          <cell r="EU18" t="str">
            <v xml:space="preserve">*        </v>
          </cell>
        </row>
        <row r="19">
          <cell r="D19" t="str">
            <v>Additions</v>
          </cell>
          <cell r="DL19">
            <v>0</v>
          </cell>
          <cell r="DM19">
            <v>0</v>
          </cell>
          <cell r="DN19">
            <v>1435963</v>
          </cell>
          <cell r="DO19">
            <v>8906432.0399999991</v>
          </cell>
          <cell r="DP19">
            <v>0</v>
          </cell>
          <cell r="DQ19">
            <v>19431.170000001788</v>
          </cell>
          <cell r="DR19">
            <v>0</v>
          </cell>
          <cell r="DS19">
            <v>0</v>
          </cell>
          <cell r="DT19">
            <v>0</v>
          </cell>
          <cell r="DU19">
            <v>-2.1500000022351742</v>
          </cell>
          <cell r="DV19">
            <v>0</v>
          </cell>
          <cell r="DW19">
            <v>-2.150000000372529</v>
          </cell>
          <cell r="DX19">
            <v>0</v>
          </cell>
          <cell r="DY19">
            <v>0</v>
          </cell>
          <cell r="DZ19">
            <v>0</v>
          </cell>
          <cell r="EA19">
            <v>66372.73</v>
          </cell>
          <cell r="EB19">
            <v>0</v>
          </cell>
          <cell r="EC19">
            <v>138960.44</v>
          </cell>
          <cell r="ED19">
            <v>0</v>
          </cell>
          <cell r="EE19">
            <v>0</v>
          </cell>
          <cell r="EF19">
            <v>0</v>
          </cell>
          <cell r="EG19">
            <v>69245.369999999966</v>
          </cell>
          <cell r="EH19">
            <v>0</v>
          </cell>
          <cell r="EI19" t="str">
            <v xml:space="preserve">*        </v>
          </cell>
          <cell r="EJ19" t="str">
            <v xml:space="preserve">*        </v>
          </cell>
          <cell r="EK19" t="str">
            <v xml:space="preserve">*        </v>
          </cell>
          <cell r="EL19" t="str">
            <v xml:space="preserve">*        </v>
          </cell>
          <cell r="EM19" t="str">
            <v xml:space="preserve">*        </v>
          </cell>
          <cell r="EN19" t="str">
            <v xml:space="preserve">*        </v>
          </cell>
          <cell r="EO19" t="str">
            <v xml:space="preserve">*        </v>
          </cell>
          <cell r="EP19" t="str">
            <v xml:space="preserve">*        </v>
          </cell>
          <cell r="EQ19" t="str">
            <v xml:space="preserve">*        </v>
          </cell>
          <cell r="ER19" t="str">
            <v xml:space="preserve">*        </v>
          </cell>
          <cell r="ES19" t="str">
            <v xml:space="preserve">*        </v>
          </cell>
          <cell r="ET19" t="str">
            <v xml:space="preserve">*        </v>
          </cell>
          <cell r="EU19" t="str">
            <v xml:space="preserve">*        </v>
          </cell>
        </row>
        <row r="20">
          <cell r="D20" t="str">
            <v>EOM</v>
          </cell>
          <cell r="CM20">
            <v>106706270</v>
          </cell>
          <cell r="CN20">
            <v>106706797.59</v>
          </cell>
          <cell r="CO20">
            <v>106706797.59</v>
          </cell>
          <cell r="CP20">
            <v>106706797.59</v>
          </cell>
          <cell r="CQ20">
            <v>106763324.67000002</v>
          </cell>
          <cell r="CR20">
            <v>125072171.04999994</v>
          </cell>
          <cell r="CS20">
            <v>125072171</v>
          </cell>
          <cell r="CT20">
            <v>18365901</v>
          </cell>
          <cell r="CU20">
            <v>18365901</v>
          </cell>
          <cell r="CV20">
            <v>18365901.049999997</v>
          </cell>
          <cell r="CW20">
            <v>18473044.980000004</v>
          </cell>
          <cell r="CX20">
            <v>18473044.980000004</v>
          </cell>
          <cell r="CY20">
            <v>18473044.980000004</v>
          </cell>
          <cell r="CZ20">
            <v>0</v>
          </cell>
          <cell r="DA20">
            <v>111107.11999998987</v>
          </cell>
          <cell r="DB20">
            <v>339195.79</v>
          </cell>
          <cell r="DC20">
            <v>339195.79</v>
          </cell>
          <cell r="DD20">
            <v>1058961.2199999997</v>
          </cell>
          <cell r="DE20">
            <v>1058961.2199999997</v>
          </cell>
          <cell r="DF20">
            <v>1305574.8</v>
          </cell>
          <cell r="DG20">
            <v>1723674.8</v>
          </cell>
          <cell r="DH20">
            <v>1723674.8</v>
          </cell>
          <cell r="DI20">
            <v>27648901.68</v>
          </cell>
          <cell r="DJ20">
            <v>32668529.670000002</v>
          </cell>
          <cell r="DK20">
            <v>33516620.210000001</v>
          </cell>
          <cell r="DL20">
            <v>33516620.210000001</v>
          </cell>
          <cell r="DM20">
            <v>33516620.210000001</v>
          </cell>
          <cell r="DN20">
            <v>1435963</v>
          </cell>
          <cell r="DO20">
            <v>10342395.039999999</v>
          </cell>
          <cell r="DP20">
            <v>10342395.039999999</v>
          </cell>
          <cell r="DQ20">
            <v>10361826.210000001</v>
          </cell>
          <cell r="DR20">
            <v>10361826.210000001</v>
          </cell>
          <cell r="DS20">
            <v>10361826.210000001</v>
          </cell>
          <cell r="DT20">
            <v>10361826.210000001</v>
          </cell>
          <cell r="DU20">
            <v>10361824.059999999</v>
          </cell>
          <cell r="DV20">
            <v>10361824.059999999</v>
          </cell>
          <cell r="DW20">
            <v>10361821.909999998</v>
          </cell>
          <cell r="DX20">
            <v>0</v>
          </cell>
          <cell r="DY20">
            <v>0</v>
          </cell>
          <cell r="DZ20">
            <v>0</v>
          </cell>
          <cell r="EA20">
            <v>66372.73</v>
          </cell>
          <cell r="EB20">
            <v>66372.73</v>
          </cell>
          <cell r="EC20">
            <v>205333.17</v>
          </cell>
          <cell r="ED20">
            <v>205333.17</v>
          </cell>
          <cell r="EE20">
            <v>205333.17</v>
          </cell>
          <cell r="EF20">
            <v>205333.17</v>
          </cell>
          <cell r="EG20">
            <v>274578.53999999998</v>
          </cell>
          <cell r="EH20">
            <v>274578.53999999998</v>
          </cell>
          <cell r="EI20" t="str">
            <v xml:space="preserve">*        </v>
          </cell>
          <cell r="EJ20" t="str">
            <v xml:space="preserve">*        </v>
          </cell>
          <cell r="EK20" t="str">
            <v xml:space="preserve">*        </v>
          </cell>
          <cell r="EL20" t="str">
            <v xml:space="preserve">*        </v>
          </cell>
          <cell r="EM20" t="str">
            <v xml:space="preserve">*        </v>
          </cell>
          <cell r="EN20" t="str">
            <v xml:space="preserve">*        </v>
          </cell>
          <cell r="EO20" t="str">
            <v xml:space="preserve">*        </v>
          </cell>
          <cell r="EP20" t="str">
            <v xml:space="preserve">*        </v>
          </cell>
          <cell r="EQ20" t="str">
            <v xml:space="preserve">*        </v>
          </cell>
          <cell r="ER20" t="str">
            <v xml:space="preserve">*        </v>
          </cell>
          <cell r="ES20" t="str">
            <v xml:space="preserve">*        </v>
          </cell>
          <cell r="ET20" t="str">
            <v xml:space="preserve">*        </v>
          </cell>
          <cell r="EU20" t="str">
            <v xml:space="preserve">*        </v>
          </cell>
        </row>
        <row r="22">
          <cell r="C22" t="str">
            <v>Removal &amp; salvage</v>
          </cell>
        </row>
        <row r="23">
          <cell r="D23" t="str">
            <v>BOM</v>
          </cell>
          <cell r="G23" t="str">
            <v>LCM_R&amp;S_BOM</v>
          </cell>
          <cell r="DO23">
            <v>3990204.2799999714</v>
          </cell>
          <cell r="DP23">
            <v>4408855.97</v>
          </cell>
          <cell r="DQ23">
            <v>4682883.99</v>
          </cell>
          <cell r="DR23">
            <v>5846440.7999999998</v>
          </cell>
          <cell r="DS23">
            <v>7748534.9299999997</v>
          </cell>
          <cell r="DT23">
            <v>8183176.1600000001</v>
          </cell>
          <cell r="DU23">
            <v>8297690.4699999997</v>
          </cell>
          <cell r="DV23">
            <v>8954640.910000002</v>
          </cell>
          <cell r="DW23">
            <v>9036548.9399999995</v>
          </cell>
          <cell r="DX23">
            <v>9117574.7400000021</v>
          </cell>
          <cell r="DY23">
            <v>207555.36000000002</v>
          </cell>
          <cell r="DZ23">
            <v>306231.02</v>
          </cell>
          <cell r="EA23">
            <v>445563.34</v>
          </cell>
          <cell r="EB23">
            <v>620681.27</v>
          </cell>
          <cell r="EC23">
            <v>620681.27</v>
          </cell>
          <cell r="ED23">
            <v>620681.27</v>
          </cell>
          <cell r="EE23">
            <v>629935.01000000013</v>
          </cell>
          <cell r="EF23">
            <v>2352516.5699999998</v>
          </cell>
          <cell r="EG23">
            <v>2477951.29</v>
          </cell>
          <cell r="EH23">
            <v>2604256.9700000002</v>
          </cell>
          <cell r="EI23">
            <v>2604256.9700000002</v>
          </cell>
          <cell r="EJ23" t="str">
            <v xml:space="preserve">*        </v>
          </cell>
          <cell r="EK23" t="str">
            <v xml:space="preserve">*        </v>
          </cell>
          <cell r="EL23" t="str">
            <v xml:space="preserve">*        </v>
          </cell>
          <cell r="EM23" t="str">
            <v xml:space="preserve">*        </v>
          </cell>
          <cell r="EN23" t="str">
            <v xml:space="preserve">*        </v>
          </cell>
          <cell r="EO23" t="str">
            <v xml:space="preserve">*        </v>
          </cell>
          <cell r="EP23" t="str">
            <v xml:space="preserve">*        </v>
          </cell>
          <cell r="EQ23" t="str">
            <v xml:space="preserve">*        </v>
          </cell>
          <cell r="ER23" t="str">
            <v xml:space="preserve">*        </v>
          </cell>
          <cell r="ES23" t="str">
            <v xml:space="preserve">*        </v>
          </cell>
          <cell r="ET23" t="str">
            <v xml:space="preserve">*        </v>
          </cell>
          <cell r="EU23" t="str">
            <v xml:space="preserve">*        </v>
          </cell>
        </row>
        <row r="24">
          <cell r="D24" t="str">
            <v>Additions</v>
          </cell>
          <cell r="G24" t="str">
            <v>LCM_R&amp;S_ADD</v>
          </cell>
          <cell r="DO24">
            <v>418651.69000002835</v>
          </cell>
          <cell r="DP24">
            <v>274028.02000000048</v>
          </cell>
          <cell r="DQ24">
            <v>1163556.8099999996</v>
          </cell>
          <cell r="DR24">
            <v>1902094.13</v>
          </cell>
          <cell r="DS24">
            <v>434641.23000000045</v>
          </cell>
          <cell r="DT24">
            <v>114514.30999999959</v>
          </cell>
          <cell r="DU24">
            <v>656950.44000000227</v>
          </cell>
          <cell r="DV24">
            <v>81908.029999997467</v>
          </cell>
          <cell r="DW24">
            <v>81025.800000002608</v>
          </cell>
          <cell r="DX24">
            <v>207555.36000000002</v>
          </cell>
          <cell r="DY24">
            <v>98675.66</v>
          </cell>
          <cell r="DZ24">
            <v>139332.32</v>
          </cell>
          <cell r="EA24">
            <v>175117.93</v>
          </cell>
          <cell r="EB24">
            <v>0</v>
          </cell>
          <cell r="EC24">
            <v>0</v>
          </cell>
          <cell r="ED24">
            <v>9253.7400000001071</v>
          </cell>
          <cell r="EE24">
            <v>1722581.5599999996</v>
          </cell>
          <cell r="EF24">
            <v>125434.7200000002</v>
          </cell>
          <cell r="EG24">
            <v>126305.68000000017</v>
          </cell>
          <cell r="EH24">
            <v>0</v>
          </cell>
          <cell r="EI24" t="str">
            <v xml:space="preserve">*        </v>
          </cell>
          <cell r="EJ24" t="str">
            <v xml:space="preserve">*        </v>
          </cell>
          <cell r="EK24" t="str">
            <v xml:space="preserve">*        </v>
          </cell>
          <cell r="EL24" t="str">
            <v xml:space="preserve">*        </v>
          </cell>
          <cell r="EM24" t="str">
            <v xml:space="preserve">*        </v>
          </cell>
          <cell r="EN24" t="str">
            <v xml:space="preserve">*        </v>
          </cell>
          <cell r="EO24" t="str">
            <v xml:space="preserve">*        </v>
          </cell>
          <cell r="EP24" t="str">
            <v xml:space="preserve">*        </v>
          </cell>
          <cell r="EQ24" t="str">
            <v xml:space="preserve">*        </v>
          </cell>
          <cell r="ER24" t="str">
            <v xml:space="preserve">*        </v>
          </cell>
          <cell r="ES24" t="str">
            <v xml:space="preserve">*        </v>
          </cell>
          <cell r="ET24" t="str">
            <v xml:space="preserve">*        </v>
          </cell>
          <cell r="EU24" t="str">
            <v xml:space="preserve">*        </v>
          </cell>
        </row>
        <row r="25">
          <cell r="D25" t="str">
            <v>EOM</v>
          </cell>
          <cell r="G25" t="str">
            <v>LCM_R&amp;S_EOM</v>
          </cell>
          <cell r="M25">
            <v>5711.26</v>
          </cell>
          <cell r="AQ25">
            <v>25221152.439999998</v>
          </cell>
          <cell r="AR25">
            <v>25643237.260000005</v>
          </cell>
          <cell r="AS25">
            <v>26209638.659999996</v>
          </cell>
          <cell r="AT25">
            <v>26865584.239999995</v>
          </cell>
          <cell r="AU25">
            <v>28329459.260000005</v>
          </cell>
          <cell r="AV25">
            <v>29540036.960000008</v>
          </cell>
          <cell r="AW25">
            <v>29902797.610000014</v>
          </cell>
          <cell r="AX25">
            <v>32126150.680000007</v>
          </cell>
          <cell r="AY25">
            <v>32952690.289999992</v>
          </cell>
          <cell r="AZ25">
            <v>38830835.719999999</v>
          </cell>
          <cell r="BA25">
            <v>41614796.780000001</v>
          </cell>
          <cell r="BB25">
            <v>47900735.360000014</v>
          </cell>
          <cell r="BC25">
            <v>29696898.879999995</v>
          </cell>
          <cell r="BI25">
            <v>29516650</v>
          </cell>
          <cell r="BJ25">
            <v>29623719</v>
          </cell>
          <cell r="BK25">
            <v>29902342</v>
          </cell>
          <cell r="BL25">
            <v>29948645</v>
          </cell>
          <cell r="BM25">
            <v>30718733</v>
          </cell>
          <cell r="BN25">
            <v>30988368</v>
          </cell>
          <cell r="BO25">
            <v>32981315.029999971</v>
          </cell>
          <cell r="CM25">
            <v>43668303.440000005</v>
          </cell>
          <cell r="CN25">
            <v>46223259.93999999</v>
          </cell>
          <cell r="CO25">
            <v>47349336.74000001</v>
          </cell>
          <cell r="CP25">
            <v>52144894.63000001</v>
          </cell>
          <cell r="CQ25">
            <v>52721444.490000032</v>
          </cell>
          <cell r="CR25">
            <v>53407523.290000029</v>
          </cell>
          <cell r="CS25">
            <v>53408799.900000036</v>
          </cell>
          <cell r="CT25">
            <v>53508207.020000033</v>
          </cell>
          <cell r="CU25">
            <v>53700233.170000039</v>
          </cell>
          <cell r="CV25">
            <v>54788794.780000038</v>
          </cell>
          <cell r="CW25">
            <v>54788794.780000001</v>
          </cell>
          <cell r="CX25">
            <v>61783595.100000001</v>
          </cell>
          <cell r="CY25">
            <v>61915511.970000021</v>
          </cell>
          <cell r="CZ25">
            <v>62137010.180000022</v>
          </cell>
          <cell r="DA25">
            <v>62533455.100000024</v>
          </cell>
          <cell r="DB25">
            <v>62533455.100000024</v>
          </cell>
          <cell r="DC25">
            <v>62540988.070000023</v>
          </cell>
          <cell r="DD25">
            <v>62540988.070000023</v>
          </cell>
          <cell r="DE25">
            <v>62553669.370000027</v>
          </cell>
          <cell r="DF25">
            <v>62941045.109999999</v>
          </cell>
          <cell r="DG25">
            <v>73455687.209999993</v>
          </cell>
          <cell r="DH25">
            <v>73484214.959999993</v>
          </cell>
          <cell r="DI25">
            <v>73535392.379999995</v>
          </cell>
          <cell r="DJ25">
            <v>73535392.379999995</v>
          </cell>
          <cell r="DK25">
            <v>75315767.720000029</v>
          </cell>
          <cell r="DL25">
            <v>77324311.670000017</v>
          </cell>
          <cell r="DM25">
            <v>77704796.920000017</v>
          </cell>
          <cell r="DN25">
            <v>3990204.2799999714</v>
          </cell>
          <cell r="DO25">
            <v>4408855.97</v>
          </cell>
          <cell r="DP25">
            <v>4682883.99</v>
          </cell>
          <cell r="DQ25">
            <v>5846440.7999999998</v>
          </cell>
          <cell r="DR25">
            <v>7748534.9299999997</v>
          </cell>
          <cell r="DS25">
            <v>8183176.1600000001</v>
          </cell>
          <cell r="DT25">
            <v>8297690.4699999997</v>
          </cell>
          <cell r="DU25">
            <v>8954640.910000002</v>
          </cell>
          <cell r="DV25">
            <v>9036548.9399999995</v>
          </cell>
          <cell r="DW25">
            <v>9117574.7400000021</v>
          </cell>
          <cell r="DX25">
            <v>207555.36000000002</v>
          </cell>
          <cell r="DY25">
            <v>306231.02</v>
          </cell>
          <cell r="DZ25">
            <v>445563.34</v>
          </cell>
          <cell r="EA25">
            <v>620681.27</v>
          </cell>
          <cell r="EB25">
            <v>620681.27</v>
          </cell>
          <cell r="EC25">
            <v>620681.27</v>
          </cell>
          <cell r="ED25">
            <v>629935.01000000013</v>
          </cell>
          <cell r="EE25">
            <v>2352516.5699999998</v>
          </cell>
          <cell r="EF25">
            <v>2477951.29</v>
          </cell>
          <cell r="EG25">
            <v>2604256.9700000002</v>
          </cell>
          <cell r="EH25">
            <v>2604256.9700000002</v>
          </cell>
          <cell r="EI25" t="str">
            <v xml:space="preserve">*        </v>
          </cell>
          <cell r="EJ25" t="str">
            <v xml:space="preserve">*        </v>
          </cell>
          <cell r="EK25" t="str">
            <v xml:space="preserve">*        </v>
          </cell>
          <cell r="EL25" t="str">
            <v xml:space="preserve">*        </v>
          </cell>
          <cell r="EM25" t="str">
            <v xml:space="preserve">*        </v>
          </cell>
          <cell r="EN25" t="str">
            <v xml:space="preserve">*        </v>
          </cell>
          <cell r="EO25" t="str">
            <v xml:space="preserve">*        </v>
          </cell>
          <cell r="EP25" t="str">
            <v xml:space="preserve">*        </v>
          </cell>
          <cell r="EQ25" t="str">
            <v xml:space="preserve">*        </v>
          </cell>
          <cell r="ER25" t="str">
            <v xml:space="preserve">*        </v>
          </cell>
          <cell r="ES25" t="str">
            <v xml:space="preserve">*        </v>
          </cell>
          <cell r="ET25" t="str">
            <v xml:space="preserve">*        </v>
          </cell>
          <cell r="EU25" t="str">
            <v xml:space="preserve">*        </v>
          </cell>
        </row>
        <row r="27">
          <cell r="C27" t="str">
            <v>Revenue</v>
          </cell>
        </row>
        <row r="28">
          <cell r="D28" t="str">
            <v>Gross rider revenue</v>
          </cell>
          <cell r="AR28">
            <v>2632714.5699999998</v>
          </cell>
          <cell r="AS28">
            <v>2516775.2599999998</v>
          </cell>
          <cell r="AT28">
            <v>2404961.75</v>
          </cell>
          <cell r="AU28">
            <v>2090627.49</v>
          </cell>
          <cell r="AV28">
            <v>1967506.45</v>
          </cell>
          <cell r="AW28">
            <v>2039749.48</v>
          </cell>
          <cell r="AX28">
            <v>2572991.64</v>
          </cell>
          <cell r="AY28">
            <v>2552480.89</v>
          </cell>
          <cell r="AZ28">
            <v>2654349.79</v>
          </cell>
          <cell r="BA28">
            <v>2242521.12</v>
          </cell>
          <cell r="BB28">
            <v>2221519.92</v>
          </cell>
          <cell r="BC28">
            <v>2874062.39</v>
          </cell>
          <cell r="BD28">
            <v>3741497.65</v>
          </cell>
          <cell r="BE28">
            <v>3749895.36</v>
          </cell>
          <cell r="BF28">
            <v>3641820.59</v>
          </cell>
          <cell r="BG28">
            <v>3147638.19</v>
          </cell>
          <cell r="BH28">
            <v>2799021.52</v>
          </cell>
          <cell r="BI28">
            <v>3193964.08</v>
          </cell>
          <cell r="BJ28">
            <v>3590945.31</v>
          </cell>
          <cell r="BK28">
            <v>3800312.69</v>
          </cell>
          <cell r="BL28">
            <v>3596649.11</v>
          </cell>
          <cell r="BM28">
            <v>3170836.13</v>
          </cell>
          <cell r="BN28">
            <v>2796557.94</v>
          </cell>
          <cell r="BO28">
            <v>3715475.87</v>
          </cell>
          <cell r="BP28">
            <v>4384893.16</v>
          </cell>
          <cell r="BQ28">
            <v>4352284.47</v>
          </cell>
          <cell r="BR28">
            <v>4000630.27</v>
          </cell>
          <cell r="BS28">
            <v>3654811.04</v>
          </cell>
          <cell r="BT28">
            <v>3480055.72</v>
          </cell>
          <cell r="BU28">
            <v>3968959.94</v>
          </cell>
          <cell r="BV28">
            <v>5182605.66</v>
          </cell>
          <cell r="BW28">
            <v>5707994.8099999996</v>
          </cell>
          <cell r="BX28">
            <v>5434432.9199999999</v>
          </cell>
          <cell r="BY28">
            <v>4452206.4400000004</v>
          </cell>
          <cell r="BZ28">
            <v>4191453.22</v>
          </cell>
          <cell r="CA28">
            <v>5093565.3499999996</v>
          </cell>
          <cell r="CB28">
            <v>5504286.2400000002</v>
          </cell>
          <cell r="CC28">
            <v>5014072.3</v>
          </cell>
          <cell r="CD28">
            <v>4589544.0599999996</v>
          </cell>
          <cell r="CE28">
            <v>4122701.46</v>
          </cell>
          <cell r="CF28">
            <v>4169576.64</v>
          </cell>
          <cell r="CG28">
            <v>4554297.71</v>
          </cell>
          <cell r="CH28">
            <v>5300957.2699999996</v>
          </cell>
          <cell r="CI28">
            <v>5401736.8700000001</v>
          </cell>
          <cell r="CJ28">
            <v>4925907.79</v>
          </cell>
          <cell r="CK28">
            <v>4734641.4000000004</v>
          </cell>
          <cell r="CL28">
            <v>4402340.67</v>
          </cell>
          <cell r="CM28">
            <v>5316321.59</v>
          </cell>
          <cell r="CN28">
            <v>6220172.1299999999</v>
          </cell>
          <cell r="CO28">
            <v>5418827.9800000004</v>
          </cell>
          <cell r="CP28">
            <v>4812930.6500000004</v>
          </cell>
          <cell r="CQ28">
            <v>4916643.91</v>
          </cell>
          <cell r="CR28">
            <v>4434130.43</v>
          </cell>
          <cell r="CS28">
            <v>5021260.96</v>
          </cell>
          <cell r="CT28">
            <v>3077545.48</v>
          </cell>
          <cell r="CU28">
            <v>421095.33</v>
          </cell>
          <cell r="CV28">
            <v>354539.42</v>
          </cell>
          <cell r="CW28">
            <v>323850.83</v>
          </cell>
          <cell r="CX28">
            <v>314622.49</v>
          </cell>
          <cell r="CY28">
            <v>351297.07</v>
          </cell>
          <cell r="CZ28">
            <v>350588.14</v>
          </cell>
          <cell r="DA28">
            <v>661242.31999999995</v>
          </cell>
          <cell r="DB28">
            <v>625270.43999999994</v>
          </cell>
          <cell r="DC28">
            <v>558429.82999999996</v>
          </cell>
          <cell r="DD28">
            <v>528827.92000000004</v>
          </cell>
          <cell r="DE28">
            <v>577968.6</v>
          </cell>
          <cell r="DF28">
            <v>661733.23</v>
          </cell>
          <cell r="DG28">
            <v>673613.05</v>
          </cell>
          <cell r="DH28">
            <v>627470.56000000006</v>
          </cell>
          <cell r="DI28">
            <v>577569.79</v>
          </cell>
          <cell r="DJ28">
            <v>547263.18999999994</v>
          </cell>
          <cell r="DK28">
            <v>622646.21</v>
          </cell>
          <cell r="DL28">
            <v>644184.14</v>
          </cell>
          <cell r="DM28">
            <v>600206.46</v>
          </cell>
          <cell r="DN28">
            <v>818397.8</v>
          </cell>
          <cell r="DO28">
            <v>-91935.64</v>
          </cell>
          <cell r="DP28">
            <v>2257.4899999999998</v>
          </cell>
          <cell r="DQ28">
            <v>13855.25</v>
          </cell>
          <cell r="DR28">
            <v>19131.11</v>
          </cell>
          <cell r="DS28">
            <v>18957.59</v>
          </cell>
          <cell r="DT28">
            <v>18017.72</v>
          </cell>
          <cell r="DU28">
            <v>15140.81</v>
          </cell>
          <cell r="DV28">
            <v>15161.73</v>
          </cell>
          <cell r="DW28">
            <v>16721.03</v>
          </cell>
          <cell r="DX28">
            <v>18868.87</v>
          </cell>
          <cell r="DY28">
            <v>17908.54</v>
          </cell>
          <cell r="DZ28">
            <v>-27958.93</v>
          </cell>
          <cell r="EA28">
            <v>-25134.36</v>
          </cell>
          <cell r="EB28">
            <v>-24060.6</v>
          </cell>
          <cell r="EC28">
            <v>-27709.65</v>
          </cell>
          <cell r="ED28">
            <v>-30102.82</v>
          </cell>
          <cell r="EE28">
            <v>-31353.02</v>
          </cell>
          <cell r="EF28">
            <v>-31818.86</v>
          </cell>
          <cell r="EG28">
            <v>-25792.54</v>
          </cell>
          <cell r="EH28">
            <v>-25887.17</v>
          </cell>
          <cell r="EI28">
            <v>-27813.67</v>
          </cell>
          <cell r="EJ28" t="str">
            <v xml:space="preserve">*        </v>
          </cell>
          <cell r="EK28" t="str">
            <v xml:space="preserve">*        </v>
          </cell>
          <cell r="EL28" t="str">
            <v xml:space="preserve">*        </v>
          </cell>
          <cell r="EM28" t="str">
            <v xml:space="preserve">*        </v>
          </cell>
          <cell r="EN28" t="str">
            <v xml:space="preserve">*        </v>
          </cell>
          <cell r="EO28" t="str">
            <v xml:space="preserve">*        </v>
          </cell>
          <cell r="EP28" t="str">
            <v xml:space="preserve">*        </v>
          </cell>
          <cell r="EQ28" t="str">
            <v xml:space="preserve">*        </v>
          </cell>
          <cell r="ER28" t="str">
            <v xml:space="preserve">*        </v>
          </cell>
          <cell r="ES28" t="str">
            <v xml:space="preserve">*        </v>
          </cell>
          <cell r="ET28" t="str">
            <v xml:space="preserve">*        </v>
          </cell>
          <cell r="EU28" t="str">
            <v xml:space="preserve">*        </v>
          </cell>
        </row>
        <row r="29">
          <cell r="D29" t="str">
            <v>Billed energy (MWh)</v>
          </cell>
          <cell r="G29" t="str">
            <v>LCM_Bill_MWh</v>
          </cell>
          <cell r="AR29">
            <v>1457686.415</v>
          </cell>
          <cell r="AS29">
            <v>1383055.7420000001</v>
          </cell>
          <cell r="AT29">
            <v>1369808.3959999999</v>
          </cell>
          <cell r="AU29">
            <v>1233246.564</v>
          </cell>
          <cell r="AV29">
            <v>1206551.99</v>
          </cell>
          <cell r="AW29">
            <v>1211269.922</v>
          </cell>
          <cell r="AX29">
            <v>1301181.3529999999</v>
          </cell>
          <cell r="AY29">
            <v>1306155.844</v>
          </cell>
          <cell r="AZ29">
            <v>1313998.577</v>
          </cell>
          <cell r="BA29">
            <v>1184832.2560000001</v>
          </cell>
          <cell r="BB29">
            <v>1153017.8419999999</v>
          </cell>
          <cell r="BC29">
            <v>1393868.834</v>
          </cell>
          <cell r="BD29">
            <v>1381531.7</v>
          </cell>
          <cell r="BE29">
            <v>1367138.409</v>
          </cell>
          <cell r="BF29">
            <v>1323405.8259999999</v>
          </cell>
          <cell r="BG29">
            <v>1204047.514</v>
          </cell>
          <cell r="BH29">
            <v>1124420.9509999999</v>
          </cell>
          <cell r="BI29">
            <v>1252873.1910000001</v>
          </cell>
          <cell r="BJ29">
            <v>1296640.602</v>
          </cell>
          <cell r="BK29">
            <v>1383662.9439999999</v>
          </cell>
          <cell r="BL29">
            <v>1286335.9080000001</v>
          </cell>
          <cell r="BM29">
            <v>1161346.1769999999</v>
          </cell>
          <cell r="BN29">
            <v>1033876.321</v>
          </cell>
          <cell r="BO29">
            <v>1354838.392</v>
          </cell>
          <cell r="BP29">
            <v>1306824.2339999999</v>
          </cell>
          <cell r="BQ29">
            <v>1322842.2949999999</v>
          </cell>
          <cell r="BR29">
            <v>1261593.5319999999</v>
          </cell>
          <cell r="BS29">
            <v>1164997.7120000001</v>
          </cell>
          <cell r="BT29">
            <v>1152478.0149999999</v>
          </cell>
          <cell r="BU29">
            <v>1259291.226</v>
          </cell>
          <cell r="BV29">
            <v>1342981.28</v>
          </cell>
          <cell r="BW29">
            <v>1454917.801</v>
          </cell>
          <cell r="BX29">
            <v>1380612.6129999999</v>
          </cell>
          <cell r="BY29">
            <v>1159562.7819999999</v>
          </cell>
          <cell r="BZ29">
            <v>1154400.077</v>
          </cell>
          <cell r="CA29">
            <v>1308513.946</v>
          </cell>
          <cell r="CB29">
            <v>1380101.9029999999</v>
          </cell>
          <cell r="CC29">
            <v>1298362.75</v>
          </cell>
          <cell r="CD29">
            <v>1227406.8600000001</v>
          </cell>
          <cell r="CE29">
            <v>1101941.5390000001</v>
          </cell>
          <cell r="CF29">
            <v>1139989.953</v>
          </cell>
          <cell r="CG29">
            <v>1215235.845</v>
          </cell>
          <cell r="CH29">
            <v>1318359.308</v>
          </cell>
          <cell r="CI29">
            <v>1348782.2139999999</v>
          </cell>
          <cell r="CJ29">
            <v>1251833.3500000001</v>
          </cell>
          <cell r="CK29">
            <v>1208843.442</v>
          </cell>
          <cell r="CL29">
            <v>1156407.2180000001</v>
          </cell>
          <cell r="CM29">
            <v>1311525.7919999999</v>
          </cell>
          <cell r="CN29">
            <v>1472110.33</v>
          </cell>
          <cell r="CO29">
            <v>1306044.2009999999</v>
          </cell>
          <cell r="CP29">
            <v>1215005.645</v>
          </cell>
          <cell r="CQ29">
            <v>1255290.811</v>
          </cell>
          <cell r="CR29">
            <v>1182651.5560000001</v>
          </cell>
          <cell r="CS29">
            <v>1276667.162</v>
          </cell>
          <cell r="CT29">
            <v>1309471.2609999999</v>
          </cell>
          <cell r="CU29">
            <v>1455823.436</v>
          </cell>
          <cell r="CV29">
            <v>1350836.372</v>
          </cell>
          <cell r="CW29">
            <v>1205750.8359999999</v>
          </cell>
          <cell r="CX29">
            <v>1196002.334</v>
          </cell>
          <cell r="CY29">
            <v>1322309.1100000001</v>
          </cell>
          <cell r="CZ29">
            <v>1321790.327</v>
          </cell>
          <cell r="DA29">
            <v>1310052.173</v>
          </cell>
          <cell r="DB29">
            <v>1275026.3370000001</v>
          </cell>
          <cell r="DC29">
            <v>1163206.6710000001</v>
          </cell>
          <cell r="DD29">
            <v>1112053.0449999999</v>
          </cell>
          <cell r="DE29">
            <v>1217349.898</v>
          </cell>
          <cell r="DF29">
            <v>1336778.669</v>
          </cell>
          <cell r="DG29">
            <v>1349498.77</v>
          </cell>
          <cell r="DH29">
            <v>1293955.412</v>
          </cell>
          <cell r="DI29">
            <v>1175328.2139999999</v>
          </cell>
          <cell r="DJ29">
            <v>1122087.618</v>
          </cell>
          <cell r="DK29">
            <v>1275572.2679999999</v>
          </cell>
          <cell r="DL29">
            <v>1304987.7609999999</v>
          </cell>
          <cell r="DM29">
            <v>1212122.969</v>
          </cell>
          <cell r="DN29">
            <v>1194229.419</v>
          </cell>
          <cell r="DO29">
            <v>1024395.208</v>
          </cell>
          <cell r="DP29">
            <v>974122.93799999997</v>
          </cell>
          <cell r="DQ29">
            <v>1201823.3470000001</v>
          </cell>
          <cell r="DR29">
            <v>1349396.068</v>
          </cell>
          <cell r="DS29">
            <v>1353218.3</v>
          </cell>
          <cell r="DT29">
            <v>1305536.2139999999</v>
          </cell>
          <cell r="DU29">
            <v>1112051.004</v>
          </cell>
          <cell r="DV29">
            <v>1135996.4879999999</v>
          </cell>
          <cell r="DW29">
            <v>1220647.58</v>
          </cell>
          <cell r="DX29">
            <v>1355746.7949999999</v>
          </cell>
          <cell r="DY29">
            <v>1256980.8500000001</v>
          </cell>
          <cell r="DZ29">
            <v>1256929.952</v>
          </cell>
          <cell r="EA29">
            <v>1131479.203</v>
          </cell>
          <cell r="EB29">
            <v>1081935.544</v>
          </cell>
          <cell r="EC29">
            <v>1223891.0719999999</v>
          </cell>
          <cell r="ED29">
            <v>1305612.274</v>
          </cell>
          <cell r="EE29">
            <v>1358897.693</v>
          </cell>
          <cell r="EF29">
            <v>1370949.7409999999</v>
          </cell>
          <cell r="EG29">
            <v>971730.35600000003</v>
          </cell>
          <cell r="EH29">
            <v>1131597.6140000001</v>
          </cell>
          <cell r="EI29">
            <v>1383772.652</v>
          </cell>
          <cell r="EJ29" t="str">
            <v xml:space="preserve">*        </v>
          </cell>
          <cell r="EK29" t="str">
            <v xml:space="preserve">*        </v>
          </cell>
          <cell r="EL29" t="str">
            <v xml:space="preserve">*        </v>
          </cell>
          <cell r="EM29" t="str">
            <v xml:space="preserve">*        </v>
          </cell>
          <cell r="EN29" t="str">
            <v xml:space="preserve">*        </v>
          </cell>
          <cell r="EO29" t="str">
            <v xml:space="preserve">*        </v>
          </cell>
          <cell r="EP29" t="str">
            <v xml:space="preserve">*        </v>
          </cell>
          <cell r="EQ29" t="str">
            <v xml:space="preserve">*        </v>
          </cell>
          <cell r="ER29" t="str">
            <v xml:space="preserve">*        </v>
          </cell>
          <cell r="ES29" t="str">
            <v xml:space="preserve">*        </v>
          </cell>
          <cell r="ET29" t="str">
            <v xml:space="preserve">*        </v>
          </cell>
          <cell r="EU29" t="str">
            <v xml:space="preserve">*        </v>
          </cell>
        </row>
        <row r="30">
          <cell r="D30" t="str">
            <v>Estim. energy (MWh)</v>
          </cell>
          <cell r="G30" t="str">
            <v>LCM_Est_MWh</v>
          </cell>
          <cell r="AR30">
            <v>30051.476999999999</v>
          </cell>
          <cell r="AS30">
            <v>38815.654000000002</v>
          </cell>
          <cell r="AT30">
            <v>37060.438000000002</v>
          </cell>
          <cell r="AU30">
            <v>39267.033000000003</v>
          </cell>
          <cell r="AV30">
            <v>14119.987999999999</v>
          </cell>
          <cell r="AW30">
            <v>50114.402000000002</v>
          </cell>
          <cell r="AX30">
            <v>80527.104999999996</v>
          </cell>
          <cell r="AY30">
            <v>57021.786999999997</v>
          </cell>
          <cell r="AZ30">
            <v>61152.014000000003</v>
          </cell>
          <cell r="BA30">
            <v>36037.93</v>
          </cell>
          <cell r="BB30">
            <v>73489.483999999997</v>
          </cell>
          <cell r="BC30">
            <v>57298.843000000001</v>
          </cell>
          <cell r="BD30">
            <v>94812.767000000007</v>
          </cell>
          <cell r="BE30">
            <v>50644.809000000001</v>
          </cell>
          <cell r="BF30">
            <v>46386.8</v>
          </cell>
          <cell r="BG30">
            <v>34746.786999999997</v>
          </cell>
          <cell r="BH30">
            <v>61252.248</v>
          </cell>
          <cell r="BI30">
            <v>53769.964</v>
          </cell>
          <cell r="BJ30">
            <v>40984.722000000002</v>
          </cell>
          <cell r="BK30">
            <v>7716.0969999999998</v>
          </cell>
          <cell r="BL30">
            <v>34021.027999999998</v>
          </cell>
          <cell r="BM30">
            <v>15994.707</v>
          </cell>
          <cell r="BN30">
            <v>76843.501999999993</v>
          </cell>
          <cell r="BO30">
            <v>24396.679</v>
          </cell>
          <cell r="BP30">
            <v>2128.15</v>
          </cell>
          <cell r="BQ30">
            <v>7198.0039999999999</v>
          </cell>
          <cell r="BR30">
            <v>382.666</v>
          </cell>
          <cell r="BS30">
            <v>16419.098999999998</v>
          </cell>
          <cell r="BT30">
            <v>653.08699999999999</v>
          </cell>
          <cell r="BU30">
            <v>0</v>
          </cell>
          <cell r="BV30">
            <v>16234.001</v>
          </cell>
          <cell r="BW30">
            <v>0</v>
          </cell>
          <cell r="BX30">
            <v>0</v>
          </cell>
          <cell r="BY30">
            <v>19218.234</v>
          </cell>
          <cell r="BZ30">
            <v>155.30600000000001</v>
          </cell>
          <cell r="CA30">
            <v>20101.705999999998</v>
          </cell>
          <cell r="CB30">
            <v>58273.659</v>
          </cell>
          <cell r="CC30">
            <v>8403.6059999999998</v>
          </cell>
          <cell r="CD30">
            <v>0</v>
          </cell>
          <cell r="CE30">
            <v>58488.192000000003</v>
          </cell>
          <cell r="CF30">
            <v>19951.987000000001</v>
          </cell>
          <cell r="CG30">
            <v>6294.0110000000004</v>
          </cell>
          <cell r="CH30">
            <v>14751.325999999999</v>
          </cell>
          <cell r="CI30">
            <v>13305.054</v>
          </cell>
          <cell r="CJ30">
            <v>15588.377</v>
          </cell>
          <cell r="CK30">
            <v>10650.812</v>
          </cell>
          <cell r="CL30">
            <v>13131.317999999999</v>
          </cell>
          <cell r="CM30">
            <v>26611.364000000001</v>
          </cell>
          <cell r="CN30">
            <v>23678.296999999999</v>
          </cell>
          <cell r="CO30">
            <v>7998.5940000000001</v>
          </cell>
          <cell r="CP30">
            <v>44735.983999999997</v>
          </cell>
          <cell r="CQ30">
            <v>30525.102999999999</v>
          </cell>
          <cell r="CR30">
            <v>7290.1109999999999</v>
          </cell>
          <cell r="CS30">
            <v>14228.215</v>
          </cell>
          <cell r="CT30">
            <v>104438.868</v>
          </cell>
          <cell r="CU30">
            <v>10858.612999999999</v>
          </cell>
          <cell r="CV30">
            <v>31601.146000000001</v>
          </cell>
          <cell r="CW30">
            <v>33388.894999999997</v>
          </cell>
          <cell r="CX30">
            <v>3442.1550000000002</v>
          </cell>
          <cell r="CY30">
            <v>11784.94</v>
          </cell>
          <cell r="CZ30">
            <v>22216.035</v>
          </cell>
          <cell r="DA30">
            <v>34494.243999999999</v>
          </cell>
          <cell r="DB30">
            <v>38699.025000000001</v>
          </cell>
          <cell r="DC30">
            <v>49147.256000000001</v>
          </cell>
          <cell r="DD30">
            <v>62813.709000000003</v>
          </cell>
          <cell r="DE30">
            <v>12874.602000000001</v>
          </cell>
          <cell r="DF30">
            <v>13099.594999999999</v>
          </cell>
          <cell r="DG30">
            <v>19152.557000000001</v>
          </cell>
          <cell r="DH30">
            <v>5168.7129999999997</v>
          </cell>
          <cell r="DI30">
            <v>0</v>
          </cell>
          <cell r="DJ30">
            <v>2292.538</v>
          </cell>
          <cell r="DK30">
            <v>4160.2740000000003</v>
          </cell>
          <cell r="DL30">
            <v>0</v>
          </cell>
          <cell r="DM30">
            <v>7713.3230000000003</v>
          </cell>
          <cell r="DN30">
            <v>15580.708000000001</v>
          </cell>
          <cell r="DO30">
            <v>36362.237999999998</v>
          </cell>
          <cell r="DP30">
            <v>73012.03</v>
          </cell>
          <cell r="DQ30">
            <v>9072.0169999999998</v>
          </cell>
          <cell r="DR30">
            <v>2839.7849999999999</v>
          </cell>
          <cell r="DS30">
            <v>812.39400000000001</v>
          </cell>
          <cell r="DT30">
            <v>4776</v>
          </cell>
          <cell r="DU30">
            <v>17302.859</v>
          </cell>
          <cell r="DV30">
            <v>4556.1059999999998</v>
          </cell>
          <cell r="DW30">
            <v>41865.646999999997</v>
          </cell>
          <cell r="DX30">
            <v>6209.4809999999998</v>
          </cell>
          <cell r="DY30">
            <v>15911.473</v>
          </cell>
          <cell r="DZ30">
            <v>10.603999999999999</v>
          </cell>
          <cell r="EA30">
            <v>5713.9350000000004</v>
          </cell>
          <cell r="EB30">
            <v>27689.791000000001</v>
          </cell>
          <cell r="EC30">
            <v>11021.255999999999</v>
          </cell>
          <cell r="ED30">
            <v>31176.68</v>
          </cell>
          <cell r="EE30">
            <v>8735.69</v>
          </cell>
          <cell r="EF30">
            <v>0</v>
          </cell>
          <cell r="EG30">
            <v>217828.55100000001</v>
          </cell>
          <cell r="EH30">
            <v>173328.253</v>
          </cell>
          <cell r="EI30">
            <v>59663.196000000004</v>
          </cell>
          <cell r="EJ30" t="str">
            <v xml:space="preserve">*        </v>
          </cell>
          <cell r="EK30" t="str">
            <v xml:space="preserve">*        </v>
          </cell>
          <cell r="EL30" t="str">
            <v xml:space="preserve">*        </v>
          </cell>
          <cell r="EM30" t="str">
            <v xml:space="preserve">*        </v>
          </cell>
          <cell r="EN30" t="str">
            <v xml:space="preserve">*        </v>
          </cell>
          <cell r="EO30" t="str">
            <v xml:space="preserve">*        </v>
          </cell>
          <cell r="EP30" t="str">
            <v xml:space="preserve">*        </v>
          </cell>
          <cell r="EQ30" t="str">
            <v xml:space="preserve">*        </v>
          </cell>
          <cell r="ER30" t="str">
            <v xml:space="preserve">*        </v>
          </cell>
          <cell r="ES30" t="str">
            <v xml:space="preserve">*        </v>
          </cell>
          <cell r="ET30" t="str">
            <v xml:space="preserve">*        </v>
          </cell>
          <cell r="EU30" t="str">
            <v xml:space="preserve">*        </v>
          </cell>
        </row>
        <row r="31">
          <cell r="D31" t="str">
            <v>Unbilled energy (MWh)</v>
          </cell>
          <cell r="G31" t="str">
            <v>LCM_Unb_MWh</v>
          </cell>
          <cell r="AR31">
            <v>671193.40599999996</v>
          </cell>
          <cell r="AS31">
            <v>589222.31099999999</v>
          </cell>
          <cell r="AT31">
            <v>576983.69299999997</v>
          </cell>
          <cell r="AU31">
            <v>465093.79399999999</v>
          </cell>
          <cell r="AV31">
            <v>494265.59100000001</v>
          </cell>
          <cell r="AW31">
            <v>551863.18200000003</v>
          </cell>
          <cell r="AX31">
            <v>515067.837</v>
          </cell>
          <cell r="AY31">
            <v>630382.02599999995</v>
          </cell>
          <cell r="AZ31">
            <v>417979.467</v>
          </cell>
          <cell r="BA31">
            <v>508747.12800000003</v>
          </cell>
          <cell r="BB31">
            <v>553267.81000000006</v>
          </cell>
          <cell r="BC31">
            <v>484822.89299999998</v>
          </cell>
          <cell r="BD31">
            <v>471878.54200000002</v>
          </cell>
          <cell r="BE31">
            <v>353302.53499999997</v>
          </cell>
          <cell r="BF31">
            <v>388083.14299999998</v>
          </cell>
          <cell r="BG31">
            <v>247077.818</v>
          </cell>
          <cell r="BH31">
            <v>360222.21299999999</v>
          </cell>
          <cell r="BI31">
            <v>385514.261</v>
          </cell>
          <cell r="BJ31">
            <v>449216.94400000002</v>
          </cell>
          <cell r="BK31">
            <v>466575.799</v>
          </cell>
          <cell r="BL31">
            <v>405349.42599999998</v>
          </cell>
          <cell r="BM31">
            <v>386116.37699999998</v>
          </cell>
          <cell r="BN31">
            <v>391226.37300000002</v>
          </cell>
          <cell r="BO31">
            <v>364355.641</v>
          </cell>
          <cell r="BP31">
            <v>381997.554</v>
          </cell>
          <cell r="BQ31">
            <v>337049.44900000002</v>
          </cell>
          <cell r="BR31">
            <v>350368.09700000001</v>
          </cell>
          <cell r="BS31">
            <v>322742.391</v>
          </cell>
          <cell r="BT31">
            <v>402342.87800000003</v>
          </cell>
          <cell r="BU31">
            <v>432049.87099999998</v>
          </cell>
          <cell r="BV31">
            <v>501566.63799999998</v>
          </cell>
          <cell r="BW31">
            <v>594300.35900000005</v>
          </cell>
          <cell r="BX31">
            <v>442058.859</v>
          </cell>
          <cell r="BY31">
            <v>399070.14199999999</v>
          </cell>
          <cell r="BZ31">
            <v>455560.9</v>
          </cell>
          <cell r="CA31">
            <v>451009.91</v>
          </cell>
          <cell r="CB31">
            <v>363939.60700000002</v>
          </cell>
          <cell r="CC31">
            <v>172982.022</v>
          </cell>
          <cell r="CD31">
            <v>375365.848</v>
          </cell>
          <cell r="CE31">
            <v>260786.92</v>
          </cell>
          <cell r="CF31">
            <v>369941.549</v>
          </cell>
          <cell r="CG31">
            <v>442114.49900000001</v>
          </cell>
          <cell r="CH31">
            <v>486654.14500000002</v>
          </cell>
          <cell r="CI31">
            <v>493695.03399999999</v>
          </cell>
          <cell r="CJ31">
            <v>438823.24800000002</v>
          </cell>
          <cell r="CK31">
            <v>417386.89199999999</v>
          </cell>
          <cell r="CL31">
            <v>513332.98</v>
          </cell>
          <cell r="CM31">
            <v>472757.95</v>
          </cell>
          <cell r="CN31">
            <v>360622.20699999999</v>
          </cell>
          <cell r="CO31">
            <v>329578.33</v>
          </cell>
          <cell r="CP31">
            <v>405390.94300000003</v>
          </cell>
          <cell r="CQ31">
            <v>324481.01199999999</v>
          </cell>
          <cell r="CR31">
            <v>447442.45699999999</v>
          </cell>
          <cell r="CS31">
            <v>441783.38500000001</v>
          </cell>
          <cell r="CT31">
            <v>482917.19699999999</v>
          </cell>
          <cell r="CU31">
            <v>565351.31499999994</v>
          </cell>
          <cell r="CV31">
            <v>426247.087</v>
          </cell>
          <cell r="CW31">
            <v>475598.402</v>
          </cell>
          <cell r="CX31">
            <v>504887.28499999997</v>
          </cell>
          <cell r="CY31">
            <v>394919.71299999999</v>
          </cell>
          <cell r="CZ31">
            <v>441681.22600000002</v>
          </cell>
          <cell r="DA31">
            <v>324786.69500000001</v>
          </cell>
          <cell r="DB31">
            <v>371255.41</v>
          </cell>
          <cell r="DC31">
            <v>299259.92300000001</v>
          </cell>
          <cell r="DD31">
            <v>304306.62699999998</v>
          </cell>
          <cell r="DE31">
            <v>318494.21299999999</v>
          </cell>
          <cell r="DF31">
            <v>460188.90500000003</v>
          </cell>
          <cell r="DG31">
            <v>469916.57400000002</v>
          </cell>
          <cell r="DH31">
            <v>307623.55099999998</v>
          </cell>
          <cell r="DI31">
            <v>326535.93800000002</v>
          </cell>
          <cell r="DJ31">
            <v>392719.35</v>
          </cell>
          <cell r="DK31">
            <v>289956.91100000002</v>
          </cell>
          <cell r="DL31">
            <v>290138.75699999998</v>
          </cell>
          <cell r="DM31">
            <v>260705.549</v>
          </cell>
          <cell r="DN31">
            <v>267540.7</v>
          </cell>
          <cell r="DO31">
            <v>166269.13800000001</v>
          </cell>
          <cell r="DP31">
            <v>235250.8</v>
          </cell>
          <cell r="DQ31">
            <v>358099.75199999998</v>
          </cell>
          <cell r="DR31">
            <v>406789.09700000001</v>
          </cell>
          <cell r="DS31">
            <v>376795.24099999998</v>
          </cell>
          <cell r="DT31">
            <v>217340.73800000001</v>
          </cell>
          <cell r="DU31">
            <v>342124.424</v>
          </cell>
          <cell r="DV31">
            <v>335676.74200000003</v>
          </cell>
          <cell r="DW31">
            <v>323307.79499999998</v>
          </cell>
          <cell r="DX31">
            <v>263663.65600000002</v>
          </cell>
          <cell r="DY31">
            <v>269651.51400000002</v>
          </cell>
          <cell r="DZ31">
            <v>225714.40599999999</v>
          </cell>
          <cell r="EA31">
            <v>166360.747</v>
          </cell>
          <cell r="EB31">
            <v>276254.864</v>
          </cell>
          <cell r="EC31">
            <v>341787.08299999998</v>
          </cell>
          <cell r="ED31">
            <v>346673.59100000001</v>
          </cell>
          <cell r="EE31">
            <v>441685.22899999999</v>
          </cell>
          <cell r="EF31">
            <v>229148.209</v>
          </cell>
          <cell r="EG31">
            <v>216055.79399999999</v>
          </cell>
          <cell r="EH31">
            <v>334710.67499999999</v>
          </cell>
          <cell r="EI31">
            <v>208008.99400000001</v>
          </cell>
          <cell r="EJ31" t="str">
            <v xml:space="preserve">*        </v>
          </cell>
          <cell r="EK31" t="str">
            <v xml:space="preserve">*        </v>
          </cell>
          <cell r="EL31" t="str">
            <v xml:space="preserve">*        </v>
          </cell>
          <cell r="EM31" t="str">
            <v xml:space="preserve">*        </v>
          </cell>
          <cell r="EN31" t="str">
            <v xml:space="preserve">*        </v>
          </cell>
          <cell r="EO31" t="str">
            <v xml:space="preserve">*        </v>
          </cell>
          <cell r="EP31" t="str">
            <v xml:space="preserve">*        </v>
          </cell>
          <cell r="EQ31" t="str">
            <v xml:space="preserve">*        </v>
          </cell>
          <cell r="ER31" t="str">
            <v xml:space="preserve">*        </v>
          </cell>
          <cell r="ES31" t="str">
            <v xml:space="preserve">*        </v>
          </cell>
          <cell r="ET31" t="str">
            <v xml:space="preserve">*        </v>
          </cell>
          <cell r="EU31" t="str">
            <v xml:space="preserve">*        </v>
          </cell>
        </row>
        <row r="32">
          <cell r="D32" t="str">
            <v>Interruptible adjust.</v>
          </cell>
          <cell r="G32" t="str">
            <v>LCM_IRP_DEM</v>
          </cell>
          <cell r="CS32">
            <v>13225</v>
          </cell>
          <cell r="CT32">
            <v>0</v>
          </cell>
          <cell r="CU32">
            <v>7744.58</v>
          </cell>
          <cell r="CV32">
            <v>3420.69</v>
          </cell>
          <cell r="CW32">
            <v>3562.3100000000009</v>
          </cell>
          <cell r="CX32">
            <v>5094.6399999999994</v>
          </cell>
          <cell r="CY32">
            <v>3730</v>
          </cell>
          <cell r="CZ32">
            <v>3537</v>
          </cell>
          <cell r="DA32">
            <v>5574.33</v>
          </cell>
          <cell r="DB32">
            <v>8111.1699999999983</v>
          </cell>
          <cell r="DC32">
            <v>7143.0300000000007</v>
          </cell>
          <cell r="DD32">
            <v>3893.13</v>
          </cell>
          <cell r="DE32">
            <v>12242.5</v>
          </cell>
          <cell r="DF32">
            <v>7586.61</v>
          </cell>
          <cell r="DG32">
            <v>7048.15</v>
          </cell>
          <cell r="DH32">
            <v>7793.37</v>
          </cell>
          <cell r="DI32">
            <v>7455.64</v>
          </cell>
          <cell r="DJ32">
            <v>7606.45</v>
          </cell>
          <cell r="DK32">
            <v>7676.85</v>
          </cell>
          <cell r="DL32">
            <v>7512.03</v>
          </cell>
          <cell r="DM32">
            <v>7529.98</v>
          </cell>
          <cell r="DN32">
            <v>3447.38</v>
          </cell>
          <cell r="DO32">
            <v>134.24</v>
          </cell>
          <cell r="DP32">
            <v>12.71</v>
          </cell>
          <cell r="DQ32">
            <v>266.34498105054405</v>
          </cell>
          <cell r="DR32">
            <v>152.44111816756035</v>
          </cell>
          <cell r="DS32">
            <v>156.56993214538386</v>
          </cell>
          <cell r="DT32">
            <v>153.00323380550498</v>
          </cell>
          <cell r="DU32">
            <v>166.61008019185826</v>
          </cell>
          <cell r="DV32">
            <v>158.03740217364643</v>
          </cell>
          <cell r="DW32">
            <v>102.50236693458434</v>
          </cell>
          <cell r="DX32">
            <v>215.01835138405869</v>
          </cell>
          <cell r="DY32">
            <v>155.84863331793272</v>
          </cell>
          <cell r="DZ32">
            <v>-280.7807204534522</v>
          </cell>
          <cell r="EA32">
            <v>-282.94015973644065</v>
          </cell>
          <cell r="EB32">
            <v>-267.96705452874022</v>
          </cell>
          <cell r="EC32">
            <v>-279.33999999999997</v>
          </cell>
          <cell r="ED32">
            <v>-203.25</v>
          </cell>
          <cell r="EE32">
            <v>-366.98</v>
          </cell>
          <cell r="EF32">
            <v>-270.3</v>
          </cell>
          <cell r="EG32">
            <v>-267.69</v>
          </cell>
          <cell r="EH32">
            <v>-284.24</v>
          </cell>
          <cell r="EI32" t="str">
            <v xml:space="preserve">*        </v>
          </cell>
          <cell r="EJ32" t="str">
            <v xml:space="preserve">*        </v>
          </cell>
          <cell r="EK32" t="str">
            <v xml:space="preserve">*        </v>
          </cell>
          <cell r="EL32" t="str">
            <v xml:space="preserve">*        </v>
          </cell>
          <cell r="EM32" t="str">
            <v xml:space="preserve">*        </v>
          </cell>
          <cell r="EN32" t="str">
            <v xml:space="preserve">*        </v>
          </cell>
          <cell r="EO32" t="str">
            <v xml:space="preserve">*        </v>
          </cell>
          <cell r="EP32" t="str">
            <v xml:space="preserve">*        </v>
          </cell>
          <cell r="EQ32" t="str">
            <v xml:space="preserve">*        </v>
          </cell>
          <cell r="ER32" t="str">
            <v xml:space="preserve">*        </v>
          </cell>
          <cell r="ES32" t="str">
            <v xml:space="preserve">*        </v>
          </cell>
          <cell r="ET32" t="str">
            <v xml:space="preserve">*        </v>
          </cell>
          <cell r="EU32" t="str">
            <v xml:space="preserve">*        </v>
          </cell>
        </row>
        <row r="33">
          <cell r="C33" t="str">
            <v>Expenses</v>
          </cell>
        </row>
        <row r="34">
          <cell r="D34" t="str">
            <v>Independent monitor</v>
          </cell>
          <cell r="G34" t="str">
            <v>5542860602</v>
          </cell>
          <cell r="AR34">
            <v>28782.07</v>
          </cell>
          <cell r="AS34">
            <v>3206.66</v>
          </cell>
          <cell r="AT34">
            <v>52417.1</v>
          </cell>
          <cell r="AU34">
            <v>20043.919999999998</v>
          </cell>
          <cell r="AV34">
            <v>16290.31</v>
          </cell>
          <cell r="AW34">
            <v>29594.14</v>
          </cell>
          <cell r="AX34">
            <v>30233.15</v>
          </cell>
          <cell r="AY34">
            <v>18397.39</v>
          </cell>
          <cell r="AZ34">
            <v>17249.91</v>
          </cell>
          <cell r="BA34">
            <v>16212.79</v>
          </cell>
          <cell r="BB34">
            <v>12835.56</v>
          </cell>
          <cell r="BC34">
            <v>7419.83</v>
          </cell>
          <cell r="BD34">
            <v>12545.77</v>
          </cell>
          <cell r="BE34">
            <v>38127.81</v>
          </cell>
          <cell r="BF34">
            <v>39741.86</v>
          </cell>
          <cell r="BG34">
            <v>15330.1</v>
          </cell>
          <cell r="BH34">
            <v>14923.06</v>
          </cell>
          <cell r="BI34">
            <v>0</v>
          </cell>
          <cell r="BJ34">
            <v>15273.78</v>
          </cell>
          <cell r="BK34">
            <v>44029.95</v>
          </cell>
          <cell r="BL34">
            <v>23275.87</v>
          </cell>
          <cell r="BM34">
            <v>18103.45</v>
          </cell>
          <cell r="BN34">
            <v>18103.45</v>
          </cell>
          <cell r="BO34">
            <v>10053.35</v>
          </cell>
          <cell r="BP34">
            <v>30036.538342349999</v>
          </cell>
          <cell r="BQ34">
            <v>22867.894151099998</v>
          </cell>
          <cell r="BR34">
            <v>12258.895575797998</v>
          </cell>
          <cell r="BS34">
            <v>24854.36020866</v>
          </cell>
          <cell r="BT34">
            <v>3442.8953330189997</v>
          </cell>
          <cell r="BU34">
            <v>18256.23341397</v>
          </cell>
          <cell r="BV34">
            <v>25862.075999999997</v>
          </cell>
          <cell r="BW34">
            <v>0</v>
          </cell>
          <cell r="BX34">
            <v>16810.349399999999</v>
          </cell>
          <cell r="BY34">
            <v>36464.124142376997</v>
          </cell>
          <cell r="BZ34">
            <v>2553.880005</v>
          </cell>
          <cell r="CA34">
            <v>6465.5189999999993</v>
          </cell>
          <cell r="CB34">
            <v>8354.7436517999995</v>
          </cell>
          <cell r="CC34">
            <v>38209.924186199998</v>
          </cell>
          <cell r="CD34">
            <v>3264.8349397589996</v>
          </cell>
          <cell r="CE34">
            <v>35071.651780865999</v>
          </cell>
          <cell r="CF34">
            <v>13037.719063499999</v>
          </cell>
          <cell r="CG34">
            <v>1020.6532948589999</v>
          </cell>
          <cell r="CH34">
            <v>11000.168940321</v>
          </cell>
          <cell r="CI34">
            <v>6792.6742613999995</v>
          </cell>
          <cell r="CJ34">
            <v>12931.037999999999</v>
          </cell>
          <cell r="CK34">
            <v>25472.334514679995</v>
          </cell>
          <cell r="CL34">
            <v>7509.1636804229993</v>
          </cell>
          <cell r="CM34">
            <v>9698.2784999999985</v>
          </cell>
          <cell r="CN34">
            <v>-4687.5012749999996</v>
          </cell>
          <cell r="CO34">
            <v>1613.7935424</v>
          </cell>
          <cell r="CP34">
            <v>38017.25172</v>
          </cell>
          <cell r="CQ34">
            <v>4837.4366606099993</v>
          </cell>
          <cell r="CR34">
            <v>33300.106040384999</v>
          </cell>
          <cell r="CS34">
            <v>0</v>
          </cell>
          <cell r="CT34">
            <v>25195.87</v>
          </cell>
          <cell r="CU34">
            <v>13544.72</v>
          </cell>
          <cell r="CV34">
            <v>17508.310000000001</v>
          </cell>
          <cell r="CW34">
            <v>20812.59</v>
          </cell>
          <cell r="CX34">
            <v>-694.76</v>
          </cell>
          <cell r="CY34">
            <v>-1479.91</v>
          </cell>
          <cell r="CZ34">
            <v>0.24</v>
          </cell>
          <cell r="DA34">
            <v>1105.97</v>
          </cell>
          <cell r="DB34">
            <v>4423.87</v>
          </cell>
          <cell r="DC34">
            <v>14695.53</v>
          </cell>
          <cell r="DD34">
            <v>11336.16</v>
          </cell>
          <cell r="DE34">
            <v>2167.98</v>
          </cell>
          <cell r="DF34">
            <v>17487.57</v>
          </cell>
          <cell r="DG34">
            <v>-11082.62</v>
          </cell>
          <cell r="DH34">
            <v>11040.75</v>
          </cell>
          <cell r="DI34">
            <v>1797.2</v>
          </cell>
          <cell r="DJ34">
            <v>3074.27</v>
          </cell>
          <cell r="DK34">
            <v>-2078.9</v>
          </cell>
          <cell r="DL34">
            <v>714.71</v>
          </cell>
          <cell r="DM34">
            <v>0</v>
          </cell>
          <cell r="DN34">
            <v>0</v>
          </cell>
          <cell r="DO34">
            <v>11690.9</v>
          </cell>
          <cell r="DP34">
            <v>3803.06</v>
          </cell>
          <cell r="DQ34">
            <v>3450.93</v>
          </cell>
          <cell r="DR34">
            <v>0</v>
          </cell>
          <cell r="DS34">
            <v>0</v>
          </cell>
          <cell r="DT34">
            <v>10986.63</v>
          </cell>
          <cell r="DU34">
            <v>704.27</v>
          </cell>
          <cell r="DV34">
            <v>12113.470000000001</v>
          </cell>
          <cell r="DW34">
            <v>13081.179999999997</v>
          </cell>
          <cell r="DX34">
            <v>-7306.16</v>
          </cell>
          <cell r="DY34">
            <v>0</v>
          </cell>
          <cell r="DZ34">
            <v>0</v>
          </cell>
          <cell r="EA34">
            <v>563.41999999999996</v>
          </cell>
          <cell r="EB34">
            <v>0</v>
          </cell>
          <cell r="EC34">
            <v>1126.83</v>
          </cell>
          <cell r="ED34">
            <v>9930.2199999999993</v>
          </cell>
          <cell r="EE34">
            <v>1267.69</v>
          </cell>
          <cell r="EF34">
            <v>3720.6</v>
          </cell>
          <cell r="EG34">
            <v>3720.6</v>
          </cell>
          <cell r="EH34">
            <v>9393.7999999999993</v>
          </cell>
          <cell r="EI34">
            <v>-4550</v>
          </cell>
          <cell r="EJ34" t="str">
            <v xml:space="preserve">*        </v>
          </cell>
          <cell r="EK34" t="str">
            <v xml:space="preserve">*        </v>
          </cell>
          <cell r="EL34" t="str">
            <v xml:space="preserve">*        </v>
          </cell>
          <cell r="EM34" t="str">
            <v xml:space="preserve">*        </v>
          </cell>
          <cell r="EN34" t="str">
            <v xml:space="preserve">*        </v>
          </cell>
          <cell r="EO34" t="str">
            <v xml:space="preserve">*        </v>
          </cell>
          <cell r="EP34" t="str">
            <v xml:space="preserve">*        </v>
          </cell>
          <cell r="EQ34" t="str">
            <v xml:space="preserve">*        </v>
          </cell>
          <cell r="ER34" t="str">
            <v xml:space="preserve">*        </v>
          </cell>
          <cell r="ES34" t="str">
            <v xml:space="preserve">*        </v>
          </cell>
          <cell r="ET34" t="str">
            <v xml:space="preserve">*        </v>
          </cell>
          <cell r="EU34" t="str">
            <v xml:space="preserve">*        </v>
          </cell>
        </row>
        <row r="36">
          <cell r="C36" t="str">
            <v>Rider components</v>
          </cell>
        </row>
        <row r="37">
          <cell r="D37" t="str">
            <v>Depreciation</v>
          </cell>
          <cell r="AR37">
            <v>0.12299981607504139</v>
          </cell>
          <cell r="AS37">
            <v>0.1243772145598475</v>
          </cell>
          <cell r="AT37">
            <v>0.12371031946754119</v>
          </cell>
          <cell r="AU37">
            <v>0.12449650074805603</v>
          </cell>
          <cell r="AV37">
            <v>0.1243101311461221</v>
          </cell>
          <cell r="AW37">
            <v>0.12335156468728835</v>
          </cell>
          <cell r="AX37">
            <v>0.10928392370572206</v>
          </cell>
          <cell r="AY37">
            <v>0.10963031392430422</v>
          </cell>
          <cell r="AZ37">
            <v>0.10954005633923046</v>
          </cell>
          <cell r="BA37">
            <v>0.10883057128945589</v>
          </cell>
          <cell r="BB37">
            <v>0.10889581945715772</v>
          </cell>
          <cell r="BC37">
            <v>0.10971185864557197</v>
          </cell>
          <cell r="BD37">
            <v>0.10587996705873329</v>
          </cell>
          <cell r="BE37">
            <v>0.10588000662592673</v>
          </cell>
          <cell r="BF37">
            <v>0.10588000075078305</v>
          </cell>
          <cell r="BG37">
            <v>0.10588000931572468</v>
          </cell>
          <cell r="BH37">
            <v>0.10588000129609239</v>
          </cell>
          <cell r="BI37">
            <v>0.10587999637317097</v>
          </cell>
          <cell r="BJ37">
            <v>0.16950000209955238</v>
          </cell>
          <cell r="BK37">
            <v>0.16950001088668398</v>
          </cell>
          <cell r="BL37">
            <v>0.16950001639970749</v>
          </cell>
          <cell r="BM37">
            <v>0.16950000776812688</v>
          </cell>
          <cell r="BN37">
            <v>0.16949998924693874</v>
          </cell>
          <cell r="BO37">
            <v>0.16992019606915937</v>
          </cell>
          <cell r="BP37">
            <v>0.22479999987030547</v>
          </cell>
          <cell r="BQ37">
            <v>0.22558889514477048</v>
          </cell>
          <cell r="BR37">
            <v>0.22396980881615644</v>
          </cell>
          <cell r="BS37">
            <v>0.22551442841552632</v>
          </cell>
          <cell r="BT37">
            <v>0.2240916218478668</v>
          </cell>
          <cell r="BU37">
            <v>0.2247999999489487</v>
          </cell>
          <cell r="BV37">
            <v>0.1981</v>
          </cell>
          <cell r="BW37">
            <v>0.1981</v>
          </cell>
          <cell r="BX37">
            <v>0.1981</v>
          </cell>
          <cell r="BY37">
            <v>0.1981</v>
          </cell>
          <cell r="BZ37">
            <v>0.1981</v>
          </cell>
          <cell r="CA37">
            <v>0.1981</v>
          </cell>
          <cell r="CB37">
            <v>0.1981</v>
          </cell>
          <cell r="CC37">
            <v>0.1981</v>
          </cell>
          <cell r="CD37">
            <v>0.1981</v>
          </cell>
          <cell r="CE37">
            <v>0.1981</v>
          </cell>
          <cell r="CF37">
            <v>0.1981</v>
          </cell>
          <cell r="CG37">
            <v>0.1981</v>
          </cell>
          <cell r="CH37">
            <v>0.29289999999999999</v>
          </cell>
          <cell r="CI37">
            <v>0.29289999999999999</v>
          </cell>
          <cell r="CJ37">
            <v>0.29289999999999999</v>
          </cell>
          <cell r="CK37">
            <v>0.29289999999999999</v>
          </cell>
          <cell r="CL37">
            <v>0.29289999999999999</v>
          </cell>
          <cell r="CM37">
            <v>0.29289999999999999</v>
          </cell>
          <cell r="CN37">
            <v>0.29289999999999999</v>
          </cell>
          <cell r="CO37">
            <v>0.29289999999999999</v>
          </cell>
          <cell r="CP37">
            <v>0.29289999999999999</v>
          </cell>
          <cell r="CQ37">
            <v>0.29289999999999999</v>
          </cell>
          <cell r="CR37">
            <v>0.29289999999999999</v>
          </cell>
          <cell r="CS37">
            <v>0.29289999999999999</v>
          </cell>
          <cell r="CT37">
            <v>8.7999999999999995E-2</v>
          </cell>
          <cell r="CU37">
            <v>8.7999999999999995E-2</v>
          </cell>
          <cell r="CV37">
            <v>8.7999999999999995E-2</v>
          </cell>
          <cell r="CW37">
            <v>8.7999999999999995E-2</v>
          </cell>
          <cell r="CX37">
            <v>8.7999999999999995E-2</v>
          </cell>
          <cell r="CY37">
            <v>8.7999999999999995E-2</v>
          </cell>
        </row>
        <row r="38">
          <cell r="D38" t="str">
            <v>Monitor amortization</v>
          </cell>
          <cell r="BD38">
            <v>1.7250000000000001E-2</v>
          </cell>
          <cell r="BE38">
            <v>1.7250000000000001E-2</v>
          </cell>
          <cell r="BF38">
            <v>1.7250000000000001E-2</v>
          </cell>
          <cell r="BG38">
            <v>1.7250000000000001E-2</v>
          </cell>
          <cell r="BH38">
            <v>1.7250000000000001E-2</v>
          </cell>
          <cell r="BI38">
            <v>1.7250000000000001E-2</v>
          </cell>
          <cell r="BJ38">
            <v>4.7999999999999996E-3</v>
          </cell>
          <cell r="BK38">
            <v>4.7999999999999996E-3</v>
          </cell>
          <cell r="BL38">
            <v>4.7999999999999996E-3</v>
          </cell>
          <cell r="BM38">
            <v>4.7999999999999996E-3</v>
          </cell>
          <cell r="BN38">
            <v>4.7999999999999996E-3</v>
          </cell>
          <cell r="BO38">
            <v>4.7999999999999996E-3</v>
          </cell>
          <cell r="BP38">
            <v>5.0000000000000001E-3</v>
          </cell>
          <cell r="BQ38">
            <v>5.0000000000000001E-3</v>
          </cell>
          <cell r="BR38">
            <v>5.0000000000000001E-3</v>
          </cell>
          <cell r="BS38">
            <v>5.0000000000000001E-3</v>
          </cell>
          <cell r="BT38">
            <v>5.0000000000000001E-3</v>
          </cell>
          <cell r="BU38">
            <v>5.0000000000000001E-3</v>
          </cell>
          <cell r="BV38">
            <v>2.3999999999999998E-3</v>
          </cell>
          <cell r="BW38">
            <v>2.3999999999999998E-3</v>
          </cell>
          <cell r="BX38">
            <v>2.3999999999999998E-3</v>
          </cell>
          <cell r="BY38">
            <v>2.3999999999999998E-3</v>
          </cell>
          <cell r="BZ38">
            <v>2.3999999999999998E-3</v>
          </cell>
          <cell r="CA38">
            <v>2.3999999999999998E-3</v>
          </cell>
          <cell r="CB38">
            <v>2.3999999999999998E-3</v>
          </cell>
          <cell r="CC38">
            <v>2.3999999999999998E-3</v>
          </cell>
          <cell r="CD38">
            <v>2.3999999999999998E-3</v>
          </cell>
          <cell r="CE38">
            <v>2.3999999999999998E-3</v>
          </cell>
          <cell r="CF38">
            <v>2.3999999999999998E-3</v>
          </cell>
          <cell r="CG38">
            <v>2.3999999999999998E-3</v>
          </cell>
          <cell r="CH38">
            <v>3.2000000000000002E-3</v>
          </cell>
          <cell r="CI38">
            <v>3.2000000000000002E-3</v>
          </cell>
          <cell r="CJ38">
            <v>3.2000000000000002E-3</v>
          </cell>
          <cell r="CK38">
            <v>3.2000000000000002E-3</v>
          </cell>
          <cell r="CL38">
            <v>3.2000000000000002E-3</v>
          </cell>
          <cell r="CM38">
            <v>3.2000000000000002E-3</v>
          </cell>
          <cell r="CN38">
            <v>3.2000000000000002E-3</v>
          </cell>
          <cell r="CO38">
            <v>3.2000000000000002E-3</v>
          </cell>
          <cell r="CP38">
            <v>3.2000000000000002E-3</v>
          </cell>
          <cell r="CQ38">
            <v>3.2000000000000002E-3</v>
          </cell>
          <cell r="CR38">
            <v>3.2000000000000002E-3</v>
          </cell>
          <cell r="CS38">
            <v>3.2000000000000002E-3</v>
          </cell>
          <cell r="CT38">
            <v>3.7100000000000001E-2</v>
          </cell>
          <cell r="CU38">
            <v>3.7100000000000001E-2</v>
          </cell>
          <cell r="CV38">
            <v>3.7100000000000001E-2</v>
          </cell>
          <cell r="CW38">
            <v>3.7100000000000001E-2</v>
          </cell>
          <cell r="CX38">
            <v>3.7100000000000001E-2</v>
          </cell>
          <cell r="CY38">
            <v>3.7100000000000001E-2</v>
          </cell>
        </row>
        <row r="39">
          <cell r="D39" t="str">
            <v>Monitor carrying costs</v>
          </cell>
          <cell r="BD39">
            <v>9.1E-4</v>
          </cell>
          <cell r="BE39">
            <v>9.1E-4</v>
          </cell>
          <cell r="BF39">
            <v>9.1E-4</v>
          </cell>
          <cell r="BG39">
            <v>9.1E-4</v>
          </cell>
          <cell r="BH39">
            <v>9.1E-4</v>
          </cell>
          <cell r="BI39">
            <v>9.1E-4</v>
          </cell>
          <cell r="BJ39">
            <v>8.9999999999999998E-4</v>
          </cell>
          <cell r="BK39">
            <v>8.9999999999999998E-4</v>
          </cell>
          <cell r="BL39">
            <v>8.9999999999999998E-4</v>
          </cell>
          <cell r="BM39">
            <v>8.9999999999999998E-4</v>
          </cell>
          <cell r="BN39">
            <v>8.9999999999999998E-4</v>
          </cell>
          <cell r="BO39">
            <v>8.9999999999999998E-4</v>
          </cell>
          <cell r="BP39">
            <v>-2.0000000000000001E-4</v>
          </cell>
          <cell r="BQ39">
            <v>-2.0000000000000001E-4</v>
          </cell>
          <cell r="BR39">
            <v>-2.0000000000000001E-4</v>
          </cell>
          <cell r="BS39">
            <v>-2.0000000000000001E-4</v>
          </cell>
          <cell r="BT39">
            <v>-2.0000000000000001E-4</v>
          </cell>
          <cell r="BU39">
            <v>-2.0000000000000001E-4</v>
          </cell>
          <cell r="BV39">
            <v>2.0000000000000001E-4</v>
          </cell>
          <cell r="BW39">
            <v>2.0000000000000001E-4</v>
          </cell>
          <cell r="BX39">
            <v>2.0000000000000001E-4</v>
          </cell>
          <cell r="BY39">
            <v>2.0000000000000001E-4</v>
          </cell>
          <cell r="BZ39">
            <v>2.0000000000000001E-4</v>
          </cell>
          <cell r="CA39">
            <v>2.0000000000000001E-4</v>
          </cell>
          <cell r="CB39">
            <v>2.0000000000000001E-4</v>
          </cell>
          <cell r="CC39">
            <v>2.0000000000000001E-4</v>
          </cell>
          <cell r="CD39">
            <v>2.0000000000000001E-4</v>
          </cell>
          <cell r="CE39">
            <v>2.0000000000000001E-4</v>
          </cell>
          <cell r="CF39">
            <v>2.0000000000000001E-4</v>
          </cell>
          <cell r="CG39">
            <v>2.0000000000000001E-4</v>
          </cell>
          <cell r="CH39">
            <v>4.0000000000000002E-4</v>
          </cell>
          <cell r="CI39">
            <v>4.0000000000000002E-4</v>
          </cell>
          <cell r="CJ39">
            <v>4.0000000000000002E-4</v>
          </cell>
          <cell r="CK39">
            <v>4.0000000000000002E-4</v>
          </cell>
          <cell r="CL39">
            <v>4.0000000000000002E-4</v>
          </cell>
          <cell r="CM39">
            <v>4.0000000000000002E-4</v>
          </cell>
          <cell r="CN39">
            <v>4.0000000000000002E-4</v>
          </cell>
          <cell r="CO39">
            <v>4.0000000000000002E-4</v>
          </cell>
          <cell r="CP39">
            <v>4.0000000000000002E-4</v>
          </cell>
          <cell r="CQ39">
            <v>4.0000000000000002E-4</v>
          </cell>
          <cell r="CR39">
            <v>4.0000000000000002E-4</v>
          </cell>
          <cell r="CS39">
            <v>4.0000000000000002E-4</v>
          </cell>
          <cell r="CT39">
            <v>1.2999999999999999E-3</v>
          </cell>
          <cell r="CU39">
            <v>1.2999999999999999E-3</v>
          </cell>
          <cell r="CV39">
            <v>1.2999999999999999E-3</v>
          </cell>
          <cell r="CW39">
            <v>1.2999999999999999E-3</v>
          </cell>
          <cell r="CX39">
            <v>1.2999999999999999E-3</v>
          </cell>
          <cell r="CY39">
            <v>1.2999999999999999E-3</v>
          </cell>
        </row>
        <row r="40">
          <cell r="C40" t="str">
            <v>Ratios</v>
          </cell>
        </row>
        <row r="41">
          <cell r="D41" t="str">
            <v>WACC (actual)</v>
          </cell>
          <cell r="G41" t="str">
            <v>LCM_WACC</v>
          </cell>
          <cell r="T41">
            <v>0.1012</v>
          </cell>
          <cell r="U41">
            <v>0.1012</v>
          </cell>
          <cell r="V41">
            <v>0.1012</v>
          </cell>
          <cell r="W41">
            <v>0.1012</v>
          </cell>
          <cell r="X41">
            <v>0.1012</v>
          </cell>
          <cell r="Y41">
            <v>0.1012</v>
          </cell>
          <cell r="Z41">
            <v>0.1008</v>
          </cell>
          <cell r="AA41">
            <v>0.1008</v>
          </cell>
          <cell r="AB41">
            <v>0.1008</v>
          </cell>
          <cell r="AC41">
            <v>0.1008</v>
          </cell>
          <cell r="AD41">
            <v>0.1008</v>
          </cell>
          <cell r="AE41">
            <v>0.1008</v>
          </cell>
          <cell r="AF41">
            <v>9.9299999999999999E-2</v>
          </cell>
          <cell r="AG41">
            <v>9.9299999999999999E-2</v>
          </cell>
          <cell r="AH41">
            <v>9.7199999999999995E-2</v>
          </cell>
          <cell r="AI41">
            <v>9.7199999999999995E-2</v>
          </cell>
          <cell r="AJ41">
            <v>9.7199999999999995E-2</v>
          </cell>
          <cell r="AK41">
            <v>9.7199999999999995E-2</v>
          </cell>
          <cell r="AR41">
            <v>9.4200000000000006E-2</v>
          </cell>
          <cell r="AS41">
            <v>9.4200000000000006E-2</v>
          </cell>
          <cell r="AT41">
            <v>9.4200000000000006E-2</v>
          </cell>
          <cell r="AU41">
            <v>9.4200000000000006E-2</v>
          </cell>
          <cell r="AV41">
            <v>9.4200000000000006E-2</v>
          </cell>
          <cell r="AW41">
            <v>9.4200000000000006E-2</v>
          </cell>
          <cell r="AX41">
            <v>9.3200000000000005E-2</v>
          </cell>
          <cell r="AY41">
            <v>9.3200000000000005E-2</v>
          </cell>
          <cell r="AZ41">
            <v>9.3200000000000005E-2</v>
          </cell>
          <cell r="BA41">
            <v>9.3200000000000005E-2</v>
          </cell>
          <cell r="BB41">
            <v>9.3200000000000005E-2</v>
          </cell>
          <cell r="BC41">
            <v>9.3200000000000005E-2</v>
          </cell>
          <cell r="BD41">
            <v>8.8900000000000007E-2</v>
          </cell>
          <cell r="BE41">
            <v>8.8900000000000007E-2</v>
          </cell>
          <cell r="BF41">
            <v>8.8900000000000007E-2</v>
          </cell>
          <cell r="BG41">
            <v>8.8900000000000007E-2</v>
          </cell>
          <cell r="BH41">
            <v>8.8900000000000007E-2</v>
          </cell>
          <cell r="BI41">
            <v>8.8900000000000007E-2</v>
          </cell>
          <cell r="BJ41">
            <v>8.8099999999999998E-2</v>
          </cell>
          <cell r="BK41">
            <v>8.8099999999999998E-2</v>
          </cell>
          <cell r="BL41">
            <v>8.8099999999999998E-2</v>
          </cell>
          <cell r="BM41">
            <v>8.8099999999999998E-2</v>
          </cell>
          <cell r="BN41">
            <v>8.8099999999999998E-2</v>
          </cell>
          <cell r="BO41">
            <v>8.8099999999999998E-2</v>
          </cell>
          <cell r="BP41">
            <v>8.6599999999999996E-2</v>
          </cell>
          <cell r="BQ41">
            <v>8.6599999999999996E-2</v>
          </cell>
          <cell r="BR41">
            <v>8.6599999999999996E-2</v>
          </cell>
          <cell r="BS41">
            <v>8.6599999999999996E-2</v>
          </cell>
          <cell r="BT41">
            <v>8.6599999999999996E-2</v>
          </cell>
          <cell r="BU41">
            <v>8.6599999999999996E-2</v>
          </cell>
          <cell r="BV41">
            <v>8.6599999999999996E-2</v>
          </cell>
          <cell r="BW41">
            <v>8.6599999999999996E-2</v>
          </cell>
          <cell r="BX41">
            <v>8.6599999999999996E-2</v>
          </cell>
          <cell r="BY41">
            <v>8.6599999999999996E-2</v>
          </cell>
          <cell r="BZ41">
            <v>8.6599999999999996E-2</v>
          </cell>
          <cell r="CA41">
            <v>8.6599999999999996E-2</v>
          </cell>
          <cell r="CB41">
            <v>8.4199999999999997E-2</v>
          </cell>
          <cell r="CC41">
            <v>8.4199999999999997E-2</v>
          </cell>
          <cell r="CD41">
            <v>8.4199999999999997E-2</v>
          </cell>
          <cell r="CE41">
            <v>8.4199999999999997E-2</v>
          </cell>
          <cell r="CF41">
            <v>8.4199999999999997E-2</v>
          </cell>
          <cell r="CG41">
            <v>8.4199999999999997E-2</v>
          </cell>
          <cell r="CH41">
            <v>8.4199999999999997E-2</v>
          </cell>
          <cell r="CI41">
            <v>8.4199999999999997E-2</v>
          </cell>
          <cell r="CJ41">
            <v>8.4199999999999997E-2</v>
          </cell>
          <cell r="CK41">
            <v>8.4199999999999997E-2</v>
          </cell>
          <cell r="CL41">
            <v>8.4199999999999997E-2</v>
          </cell>
          <cell r="CM41">
            <v>8.4199999999999997E-2</v>
          </cell>
          <cell r="CN41">
            <v>7.2600000000000012E-2</v>
          </cell>
          <cell r="CO41">
            <v>7.2600000000000012E-2</v>
          </cell>
          <cell r="CP41">
            <v>7.2600000000000012E-2</v>
          </cell>
          <cell r="CQ41">
            <v>7.2600000000000012E-2</v>
          </cell>
          <cell r="CR41">
            <v>7.2600000000000012E-2</v>
          </cell>
          <cell r="CS41">
            <v>7.2600000000000012E-2</v>
          </cell>
          <cell r="CT41">
            <v>6.8500000000000005E-2</v>
          </cell>
          <cell r="CU41">
            <v>6.8500000000000005E-2</v>
          </cell>
          <cell r="CV41">
            <v>6.8500000000000005E-2</v>
          </cell>
          <cell r="CW41">
            <v>6.8500000000000005E-2</v>
          </cell>
          <cell r="CX41">
            <v>6.8500000000000005E-2</v>
          </cell>
          <cell r="CY41">
            <v>6.8500000000000005E-2</v>
          </cell>
          <cell r="CZ41">
            <v>6.7500000000000004E-2</v>
          </cell>
          <cell r="DA41">
            <v>6.7500000000000004E-2</v>
          </cell>
          <cell r="DB41">
            <v>6.7500000000000004E-2</v>
          </cell>
          <cell r="DC41">
            <v>6.7500000000000004E-2</v>
          </cell>
          <cell r="DD41">
            <v>6.7500000000000004E-2</v>
          </cell>
          <cell r="DE41">
            <v>6.7500000000000004E-2</v>
          </cell>
          <cell r="DF41">
            <v>6.7500000000000004E-2</v>
          </cell>
          <cell r="DG41">
            <v>6.7500000000000004E-2</v>
          </cell>
          <cell r="DH41">
            <v>6.7500000000000004E-2</v>
          </cell>
          <cell r="DI41">
            <v>6.7500000000000004E-2</v>
          </cell>
          <cell r="DJ41">
            <v>6.7500000000000004E-2</v>
          </cell>
          <cell r="DK41">
            <v>6.7500000000000004E-2</v>
          </cell>
          <cell r="DL41">
            <v>6.7500000000000004E-2</v>
          </cell>
          <cell r="DM41">
            <v>6.7500000000000004E-2</v>
          </cell>
          <cell r="DN41">
            <v>6.8051187846660699E-2</v>
          </cell>
          <cell r="DO41">
            <v>6.831365824983246E-2</v>
          </cell>
          <cell r="DP41">
            <v>6.831365824983246E-2</v>
          </cell>
          <cell r="DQ41">
            <v>6.831365824983246E-2</v>
          </cell>
          <cell r="DR41">
            <v>6.831365824983246E-2</v>
          </cell>
          <cell r="DS41">
            <v>6.831365824983246E-2</v>
          </cell>
          <cell r="DT41">
            <v>6.831365824983246E-2</v>
          </cell>
          <cell r="DU41">
            <v>6.831365824983246E-2</v>
          </cell>
          <cell r="DV41">
            <v>6.831365824983246E-2</v>
          </cell>
          <cell r="DW41">
            <v>6.831365824983246E-2</v>
          </cell>
          <cell r="DX41">
            <v>6.831365824983246E-2</v>
          </cell>
          <cell r="DY41">
            <v>6.831365824983246E-2</v>
          </cell>
          <cell r="DZ41">
            <v>6.9124959486922821E-2</v>
          </cell>
          <cell r="EA41">
            <v>6.9124959486922821E-2</v>
          </cell>
          <cell r="EB41">
            <v>6.9124959486922821E-2</v>
          </cell>
          <cell r="EC41">
            <v>6.9124959486922821E-2</v>
          </cell>
          <cell r="ED41">
            <v>6.9124959486922821E-2</v>
          </cell>
          <cell r="EE41">
            <v>6.9124959486922821E-2</v>
          </cell>
          <cell r="EF41">
            <v>6.9124959486922821E-2</v>
          </cell>
          <cell r="EG41">
            <v>6.9124959486922821E-2</v>
          </cell>
          <cell r="EH41">
            <v>6.9124959486922821E-2</v>
          </cell>
          <cell r="EI41">
            <v>6.9124959486922821E-2</v>
          </cell>
          <cell r="EJ41">
            <v>6.9124959486922821E-2</v>
          </cell>
          <cell r="EK41">
            <v>6.9124959486922821E-2</v>
          </cell>
        </row>
        <row r="42">
          <cell r="D42" t="str">
            <v>Jurisdictional Factor</v>
          </cell>
          <cell r="G42" t="str">
            <v>JURIS_DEM</v>
          </cell>
          <cell r="T42">
            <v>0.65454900000000005</v>
          </cell>
          <cell r="U42">
            <v>0.65454900000000005</v>
          </cell>
          <cell r="V42">
            <v>0.65454900000000005</v>
          </cell>
          <cell r="W42">
            <v>0.65454900000000005</v>
          </cell>
          <cell r="X42">
            <v>0.65454900000000005</v>
          </cell>
          <cell r="Y42">
            <v>0.65454900000000005</v>
          </cell>
          <cell r="Z42">
            <v>0.65454900000000005</v>
          </cell>
          <cell r="AA42">
            <v>0.65454900000000005</v>
          </cell>
          <cell r="AB42">
            <v>0.65454900000000005</v>
          </cell>
          <cell r="AC42">
            <v>0.65454900000000005</v>
          </cell>
          <cell r="AD42">
            <v>0.65454900000000005</v>
          </cell>
          <cell r="AE42">
            <v>0.65454900000000005</v>
          </cell>
          <cell r="AF42">
            <v>0.65454900000000005</v>
          </cell>
          <cell r="AG42">
            <v>0.65454900000000005</v>
          </cell>
          <cell r="AH42">
            <v>0.64655189999999996</v>
          </cell>
          <cell r="AI42">
            <v>0.64655189999999996</v>
          </cell>
          <cell r="AJ42">
            <v>0.64655189999999996</v>
          </cell>
          <cell r="AK42">
            <v>0.64655189999999996</v>
          </cell>
          <cell r="AL42">
            <v>0.64655189999999996</v>
          </cell>
          <cell r="AM42">
            <v>0.64655189999999996</v>
          </cell>
          <cell r="AN42">
            <v>0.64655189999999996</v>
          </cell>
          <cell r="AO42">
            <v>0.64655189999999996</v>
          </cell>
          <cell r="AP42">
            <v>0.64655189999999996</v>
          </cell>
          <cell r="AQ42">
            <v>0.64655189999999996</v>
          </cell>
          <cell r="AR42">
            <v>0.64655189999999996</v>
          </cell>
          <cell r="AS42">
            <v>0.64655189999999996</v>
          </cell>
          <cell r="AT42">
            <v>0.64655189999999996</v>
          </cell>
          <cell r="AU42">
            <v>0.64655189999999996</v>
          </cell>
          <cell r="AV42">
            <v>0.64655189999999996</v>
          </cell>
          <cell r="AW42">
            <v>0.64655189999999996</v>
          </cell>
          <cell r="AX42">
            <v>0.64655189999999996</v>
          </cell>
          <cell r="AY42">
            <v>0.64655189999999996</v>
          </cell>
          <cell r="AZ42">
            <v>0.64655189999999996</v>
          </cell>
          <cell r="BA42">
            <v>0.64655189999999996</v>
          </cell>
          <cell r="BB42">
            <v>0.64655189999999996</v>
          </cell>
          <cell r="BC42">
            <v>0.64655189999999996</v>
          </cell>
          <cell r="BD42">
            <v>0.64655189999999996</v>
          </cell>
          <cell r="BE42">
            <v>0.64655189999999996</v>
          </cell>
          <cell r="BF42">
            <v>0.64655189999999996</v>
          </cell>
          <cell r="BG42">
            <v>0.64655189999999996</v>
          </cell>
          <cell r="BH42">
            <v>0.64655189999999996</v>
          </cell>
          <cell r="BI42">
            <v>0.64655189999999996</v>
          </cell>
          <cell r="BJ42">
            <v>0.64655189999999996</v>
          </cell>
          <cell r="BK42">
            <v>0.64655189999999996</v>
          </cell>
          <cell r="BL42">
            <v>0.64655189999999996</v>
          </cell>
          <cell r="BM42">
            <v>0.64655189999999996</v>
          </cell>
          <cell r="BN42">
            <v>0.64655189999999996</v>
          </cell>
          <cell r="BO42">
            <v>0.64655189999999996</v>
          </cell>
          <cell r="BP42">
            <v>0.64655189999999996</v>
          </cell>
          <cell r="BQ42">
            <v>0.64655189999999996</v>
          </cell>
          <cell r="BR42">
            <v>0.64655189999999996</v>
          </cell>
          <cell r="BS42">
            <v>0.64655189999999996</v>
          </cell>
          <cell r="BT42">
            <v>0.64655189999999996</v>
          </cell>
          <cell r="BU42">
            <v>0.64655189999999996</v>
          </cell>
          <cell r="BV42">
            <v>0.64655189999999996</v>
          </cell>
          <cell r="BW42">
            <v>0.64655189999999996</v>
          </cell>
          <cell r="BX42">
            <v>0.64655189999999996</v>
          </cell>
          <cell r="BY42">
            <v>0.64655189999999996</v>
          </cell>
          <cell r="BZ42">
            <v>0.64655189999999996</v>
          </cell>
          <cell r="CA42">
            <v>0.64655189999999996</v>
          </cell>
          <cell r="CB42">
            <v>0.64655189999999996</v>
          </cell>
          <cell r="CC42">
            <v>0.64655189999999996</v>
          </cell>
          <cell r="CD42">
            <v>0.64655189999999996</v>
          </cell>
          <cell r="CE42">
            <v>0.64655189999999996</v>
          </cell>
          <cell r="CF42">
            <v>0.64655189999999996</v>
          </cell>
          <cell r="CG42">
            <v>0.64655189999999996</v>
          </cell>
          <cell r="CH42">
            <v>0.64655189999999996</v>
          </cell>
          <cell r="CI42">
            <v>0.64655189999999996</v>
          </cell>
          <cell r="CJ42">
            <v>0.64655189999999996</v>
          </cell>
          <cell r="CK42">
            <v>0.64655189999999996</v>
          </cell>
          <cell r="CL42">
            <v>0.64655189999999996</v>
          </cell>
          <cell r="CM42">
            <v>0.64655189999999996</v>
          </cell>
          <cell r="CN42">
            <v>0.64655189999999996</v>
          </cell>
          <cell r="CO42">
            <v>0.64655189999999996</v>
          </cell>
          <cell r="CP42">
            <v>0.64655189999999996</v>
          </cell>
          <cell r="CQ42">
            <v>0.64655189999999996</v>
          </cell>
          <cell r="CR42">
            <v>0.64655189999999996</v>
          </cell>
          <cell r="CS42">
            <v>0.64655189999999996</v>
          </cell>
          <cell r="CT42">
            <v>0.65210290000000004</v>
          </cell>
          <cell r="CU42">
            <v>0.65210290000000004</v>
          </cell>
          <cell r="CV42">
            <v>0.65210290000000004</v>
          </cell>
          <cell r="CW42">
            <v>0.65210290000000004</v>
          </cell>
          <cell r="CX42">
            <v>0.65210290000000004</v>
          </cell>
          <cell r="CY42">
            <v>0.65210290000000004</v>
          </cell>
          <cell r="CZ42">
            <v>0.65210290000000004</v>
          </cell>
          <cell r="DA42">
            <v>0.65210290000000004</v>
          </cell>
          <cell r="DB42">
            <v>0.65210290000000004</v>
          </cell>
          <cell r="DC42">
            <v>0.65210290000000004</v>
          </cell>
          <cell r="DD42">
            <v>0.65210290000000004</v>
          </cell>
          <cell r="DE42">
            <v>0.65210290000000004</v>
          </cell>
          <cell r="DF42">
            <v>0.65210290000000004</v>
          </cell>
          <cell r="DG42">
            <v>0.65210290000000004</v>
          </cell>
          <cell r="DH42">
            <v>0.65210290000000004</v>
          </cell>
          <cell r="DI42">
            <v>0.65210290000000004</v>
          </cell>
          <cell r="DJ42">
            <v>0.65210290000000004</v>
          </cell>
          <cell r="DK42">
            <v>0.65210290000000004</v>
          </cell>
          <cell r="DL42">
            <v>0.65210290000000004</v>
          </cell>
          <cell r="DM42">
            <v>0.65210290000000004</v>
          </cell>
          <cell r="DN42">
            <v>0.65903452580645161</v>
          </cell>
          <cell r="DO42">
            <v>0.66233529999999996</v>
          </cell>
          <cell r="DP42">
            <v>0.66233529999999996</v>
          </cell>
          <cell r="DQ42">
            <v>0.66233529999999996</v>
          </cell>
          <cell r="DR42">
            <v>0.66233529999999996</v>
          </cell>
          <cell r="DS42">
            <v>0.66233529999999996</v>
          </cell>
          <cell r="DT42">
            <v>0.66233529999999996</v>
          </cell>
          <cell r="DU42">
            <v>0.66233529999999996</v>
          </cell>
          <cell r="DV42">
            <v>0.66233529999999996</v>
          </cell>
          <cell r="DW42">
            <v>0.66233529999999996</v>
          </cell>
          <cell r="DX42">
            <v>0.66233529999999996</v>
          </cell>
          <cell r="DY42">
            <v>0.66233529999999996</v>
          </cell>
          <cell r="DZ42">
            <v>0.66233529999999996</v>
          </cell>
          <cell r="EA42">
            <v>0.66233529999999996</v>
          </cell>
          <cell r="EB42">
            <v>0.66233529999999996</v>
          </cell>
          <cell r="EC42">
            <v>0.66233529999999996</v>
          </cell>
          <cell r="ED42">
            <v>0.66233529999999996</v>
          </cell>
          <cell r="EE42">
            <v>0.66233529999999996</v>
          </cell>
          <cell r="EF42">
            <v>0.66233529999999996</v>
          </cell>
          <cell r="EG42">
            <v>0.66233529999999996</v>
          </cell>
          <cell r="EH42">
            <v>0.66233529999999996</v>
          </cell>
          <cell r="EI42">
            <v>0.66233529999999996</v>
          </cell>
          <cell r="EJ42">
            <v>0.66233529999999996</v>
          </cell>
          <cell r="EK42">
            <v>0.66233529999999996</v>
          </cell>
          <cell r="EL42">
            <v>0.70696000000000003</v>
          </cell>
          <cell r="EM42">
            <v>0.70696000000000003</v>
          </cell>
          <cell r="EN42">
            <v>0.70696000000000003</v>
          </cell>
          <cell r="EO42">
            <v>0.70696000000000003</v>
          </cell>
          <cell r="EP42">
            <v>0.70696000000000003</v>
          </cell>
          <cell r="EQ42">
            <v>0.70696000000000003</v>
          </cell>
          <cell r="ER42">
            <v>0.70696000000000003</v>
          </cell>
          <cell r="ES42">
            <v>0.70696000000000003</v>
          </cell>
          <cell r="ET42">
            <v>0.70696000000000003</v>
          </cell>
          <cell r="EU42">
            <v>0.70696000000000003</v>
          </cell>
        </row>
        <row r="43">
          <cell r="D43" t="str">
            <v>Depreciation Rate (Unit 1)</v>
          </cell>
          <cell r="G43" t="str">
            <v>LCM_DEP_RATE_U1</v>
          </cell>
          <cell r="H43">
            <v>286</v>
          </cell>
          <cell r="I43">
            <v>285</v>
          </cell>
          <cell r="J43">
            <v>284</v>
          </cell>
          <cell r="K43">
            <v>283</v>
          </cell>
          <cell r="L43">
            <v>282</v>
          </cell>
          <cell r="M43">
            <v>281</v>
          </cell>
          <cell r="N43">
            <v>280</v>
          </cell>
          <cell r="O43">
            <v>279</v>
          </cell>
          <cell r="P43">
            <v>278</v>
          </cell>
          <cell r="Q43">
            <v>277</v>
          </cell>
          <cell r="R43">
            <v>276</v>
          </cell>
          <cell r="S43">
            <v>275</v>
          </cell>
          <cell r="T43">
            <v>274</v>
          </cell>
          <cell r="U43">
            <v>273</v>
          </cell>
          <cell r="V43">
            <v>272</v>
          </cell>
          <cell r="W43">
            <v>271</v>
          </cell>
          <cell r="X43">
            <v>270</v>
          </cell>
          <cell r="Y43">
            <v>269</v>
          </cell>
          <cell r="Z43">
            <v>268</v>
          </cell>
          <cell r="AA43">
            <v>267</v>
          </cell>
          <cell r="AB43">
            <v>266</v>
          </cell>
          <cell r="AC43">
            <v>265</v>
          </cell>
          <cell r="AD43">
            <v>264</v>
          </cell>
          <cell r="AE43">
            <v>263</v>
          </cell>
          <cell r="AF43">
            <v>262</v>
          </cell>
          <cell r="AG43">
            <v>261</v>
          </cell>
          <cell r="AH43">
            <v>260</v>
          </cell>
          <cell r="AI43">
            <v>259</v>
          </cell>
          <cell r="AJ43">
            <v>258</v>
          </cell>
          <cell r="AK43">
            <v>257</v>
          </cell>
          <cell r="AL43">
            <v>256</v>
          </cell>
          <cell r="AM43">
            <v>255</v>
          </cell>
          <cell r="AN43">
            <v>254</v>
          </cell>
          <cell r="AO43">
            <v>253</v>
          </cell>
          <cell r="AP43">
            <v>252</v>
          </cell>
          <cell r="AQ43">
            <v>251</v>
          </cell>
          <cell r="AR43">
            <v>250</v>
          </cell>
          <cell r="AS43">
            <v>249</v>
          </cell>
          <cell r="AT43">
            <v>248</v>
          </cell>
          <cell r="AU43">
            <v>247</v>
          </cell>
          <cell r="AV43">
            <v>246</v>
          </cell>
          <cell r="AW43">
            <v>245</v>
          </cell>
          <cell r="AX43">
            <v>244</v>
          </cell>
          <cell r="AY43">
            <v>243</v>
          </cell>
          <cell r="AZ43">
            <v>242</v>
          </cell>
          <cell r="BA43">
            <v>241</v>
          </cell>
          <cell r="BB43">
            <v>240</v>
          </cell>
          <cell r="BC43">
            <v>239</v>
          </cell>
          <cell r="BD43">
            <v>238</v>
          </cell>
          <cell r="BE43">
            <v>237</v>
          </cell>
          <cell r="BF43">
            <v>236</v>
          </cell>
          <cell r="BG43">
            <v>235</v>
          </cell>
          <cell r="BH43">
            <v>234</v>
          </cell>
          <cell r="BI43">
            <v>233</v>
          </cell>
          <cell r="BJ43">
            <v>232</v>
          </cell>
          <cell r="BK43">
            <v>231</v>
          </cell>
          <cell r="BL43">
            <v>230</v>
          </cell>
          <cell r="BM43">
            <v>229</v>
          </cell>
          <cell r="BN43">
            <v>228</v>
          </cell>
          <cell r="BO43">
            <v>227</v>
          </cell>
          <cell r="BP43">
            <v>226</v>
          </cell>
          <cell r="BQ43">
            <v>225</v>
          </cell>
          <cell r="BR43">
            <v>224</v>
          </cell>
          <cell r="BS43">
            <v>223</v>
          </cell>
          <cell r="BT43">
            <v>222</v>
          </cell>
          <cell r="BU43">
            <v>221</v>
          </cell>
          <cell r="BV43">
            <v>220</v>
          </cell>
          <cell r="BW43">
            <v>219</v>
          </cell>
          <cell r="BX43">
            <v>218</v>
          </cell>
          <cell r="BY43">
            <v>217</v>
          </cell>
          <cell r="BZ43">
            <v>216</v>
          </cell>
          <cell r="CA43">
            <v>215</v>
          </cell>
          <cell r="CB43">
            <v>214</v>
          </cell>
          <cell r="CC43">
            <v>213</v>
          </cell>
          <cell r="CD43">
            <v>212</v>
          </cell>
          <cell r="CE43">
            <v>211</v>
          </cell>
          <cell r="CF43">
            <v>210</v>
          </cell>
          <cell r="CG43">
            <v>209</v>
          </cell>
          <cell r="CH43">
            <v>208</v>
          </cell>
          <cell r="CI43">
            <v>207</v>
          </cell>
          <cell r="CJ43">
            <v>206</v>
          </cell>
          <cell r="CK43">
            <v>205</v>
          </cell>
          <cell r="CL43">
            <v>204</v>
          </cell>
          <cell r="CM43">
            <v>203</v>
          </cell>
          <cell r="CN43">
            <v>202</v>
          </cell>
          <cell r="CO43">
            <v>201</v>
          </cell>
          <cell r="CP43">
            <v>200</v>
          </cell>
          <cell r="CQ43">
            <v>199</v>
          </cell>
          <cell r="CR43">
            <v>198</v>
          </cell>
          <cell r="CS43">
            <v>197</v>
          </cell>
          <cell r="CT43">
            <v>3.3300000000000003E-2</v>
          </cell>
          <cell r="CU43">
            <v>3.3300000000000003E-2</v>
          </cell>
          <cell r="CV43">
            <v>3.3300000000000003E-2</v>
          </cell>
          <cell r="CW43">
            <v>3.3300000000000003E-2</v>
          </cell>
          <cell r="CX43">
            <v>3.3300000000000003E-2</v>
          </cell>
          <cell r="CY43">
            <v>3.3300000000000003E-2</v>
          </cell>
          <cell r="CZ43">
            <v>3.3300000000000003E-2</v>
          </cell>
          <cell r="DA43">
            <v>3.3300000000000003E-2</v>
          </cell>
          <cell r="DB43">
            <v>3.3300000000000003E-2</v>
          </cell>
          <cell r="DC43">
            <v>3.3300000000000003E-2</v>
          </cell>
          <cell r="DD43">
            <v>3.3300000000000003E-2</v>
          </cell>
          <cell r="DE43">
            <v>3.3300000000000003E-2</v>
          </cell>
          <cell r="DF43">
            <v>3.3300000000000003E-2</v>
          </cell>
          <cell r="DG43">
            <v>3.3300000000000003E-2</v>
          </cell>
          <cell r="DH43">
            <v>3.3300000000000003E-2</v>
          </cell>
          <cell r="DI43">
            <v>3.3300000000000003E-2</v>
          </cell>
          <cell r="DJ43">
            <v>3.3300000000000003E-2</v>
          </cell>
          <cell r="DK43">
            <v>3.3300000000000003E-2</v>
          </cell>
          <cell r="DL43">
            <v>3.3300000000000003E-2</v>
          </cell>
          <cell r="DM43">
            <v>3.3300000000000003E-2</v>
          </cell>
          <cell r="DN43">
            <v>4.0461290322580647E-2</v>
          </cell>
          <cell r="DO43">
            <v>4.4400000000000002E-2</v>
          </cell>
          <cell r="DP43">
            <v>4.4400000000000002E-2</v>
          </cell>
          <cell r="DQ43">
            <v>4.4400000000000002E-2</v>
          </cell>
          <cell r="DR43">
            <v>4.4400000000000002E-2</v>
          </cell>
          <cell r="DS43">
            <v>4.4400000000000002E-2</v>
          </cell>
          <cell r="DT43">
            <v>4.4400000000000002E-2</v>
          </cell>
          <cell r="DU43">
            <v>4.4400000000000002E-2</v>
          </cell>
          <cell r="DV43">
            <v>4.4400000000000002E-2</v>
          </cell>
          <cell r="DW43">
            <v>4.4400000000000002E-2</v>
          </cell>
          <cell r="DX43">
            <v>4.4400000000000002E-2</v>
          </cell>
          <cell r="DY43">
            <v>4.4400000000000002E-2</v>
          </cell>
          <cell r="DZ43">
            <v>4.4400000000000002E-2</v>
          </cell>
          <cell r="EA43">
            <v>4.4400000000000002E-2</v>
          </cell>
          <cell r="EB43">
            <v>4.4400000000000002E-2</v>
          </cell>
          <cell r="EC43">
            <v>4.4400000000000002E-2</v>
          </cell>
          <cell r="ED43">
            <v>4.4400000000000002E-2</v>
          </cell>
          <cell r="EE43">
            <v>4.4400000000000002E-2</v>
          </cell>
          <cell r="EF43">
            <v>4.4400000000000002E-2</v>
          </cell>
          <cell r="EG43">
            <v>4.4400000000000002E-2</v>
          </cell>
          <cell r="EH43">
            <v>4.4400000000000002E-2</v>
          </cell>
          <cell r="EI43">
            <v>4.4400000000000002E-2</v>
          </cell>
          <cell r="EJ43">
            <v>4.4400000000000002E-2</v>
          </cell>
          <cell r="EK43">
            <v>4.4400000000000002E-2</v>
          </cell>
        </row>
        <row r="44">
          <cell r="D44" t="str">
            <v>Depreciation Rate (Unit 2)</v>
          </cell>
          <cell r="G44" t="str">
            <v>LCM_DEP_RATE_U2</v>
          </cell>
          <cell r="H44">
            <v>324</v>
          </cell>
          <cell r="I44">
            <v>323</v>
          </cell>
          <cell r="J44">
            <v>322</v>
          </cell>
          <cell r="K44">
            <v>321</v>
          </cell>
          <cell r="L44">
            <v>320</v>
          </cell>
          <cell r="M44">
            <v>319</v>
          </cell>
          <cell r="N44">
            <v>318</v>
          </cell>
          <cell r="O44">
            <v>317</v>
          </cell>
          <cell r="P44">
            <v>316</v>
          </cell>
          <cell r="Q44">
            <v>315</v>
          </cell>
          <cell r="R44">
            <v>314</v>
          </cell>
          <cell r="S44">
            <v>313</v>
          </cell>
          <cell r="T44">
            <v>312</v>
          </cell>
          <cell r="U44">
            <v>311</v>
          </cell>
          <cell r="V44">
            <v>310</v>
          </cell>
          <cell r="W44">
            <v>309</v>
          </cell>
          <cell r="X44">
            <v>308</v>
          </cell>
          <cell r="Y44">
            <v>307</v>
          </cell>
          <cell r="Z44">
            <v>306</v>
          </cell>
          <cell r="AA44">
            <v>305</v>
          </cell>
          <cell r="AB44">
            <v>304</v>
          </cell>
          <cell r="AC44">
            <v>303</v>
          </cell>
          <cell r="AD44">
            <v>302</v>
          </cell>
          <cell r="AE44">
            <v>301</v>
          </cell>
          <cell r="AF44">
            <v>300</v>
          </cell>
          <cell r="AG44">
            <v>299</v>
          </cell>
          <cell r="AH44">
            <v>298</v>
          </cell>
          <cell r="AI44">
            <v>297</v>
          </cell>
          <cell r="AJ44">
            <v>296</v>
          </cell>
          <cell r="AK44">
            <v>295</v>
          </cell>
          <cell r="AL44">
            <v>294</v>
          </cell>
          <cell r="AM44">
            <v>293</v>
          </cell>
          <cell r="AN44">
            <v>292</v>
          </cell>
          <cell r="AO44">
            <v>291</v>
          </cell>
          <cell r="AP44">
            <v>290</v>
          </cell>
          <cell r="AQ44">
            <v>289</v>
          </cell>
          <cell r="AR44">
            <v>288</v>
          </cell>
          <cell r="AS44">
            <v>287</v>
          </cell>
          <cell r="AT44">
            <v>286</v>
          </cell>
          <cell r="AU44">
            <v>285</v>
          </cell>
          <cell r="AV44">
            <v>284</v>
          </cell>
          <cell r="AW44">
            <v>283</v>
          </cell>
          <cell r="AX44">
            <v>282</v>
          </cell>
          <cell r="AY44">
            <v>281</v>
          </cell>
          <cell r="AZ44">
            <v>280</v>
          </cell>
          <cell r="BA44">
            <v>279</v>
          </cell>
          <cell r="BB44">
            <v>278</v>
          </cell>
          <cell r="BC44">
            <v>277</v>
          </cell>
          <cell r="BD44">
            <v>276</v>
          </cell>
          <cell r="BE44">
            <v>275</v>
          </cell>
          <cell r="BF44">
            <v>274</v>
          </cell>
          <cell r="BG44">
            <v>273</v>
          </cell>
          <cell r="BH44">
            <v>272</v>
          </cell>
          <cell r="BI44">
            <v>271</v>
          </cell>
          <cell r="BJ44">
            <v>270</v>
          </cell>
          <cell r="BK44">
            <v>269</v>
          </cell>
          <cell r="BL44">
            <v>268</v>
          </cell>
          <cell r="BM44">
            <v>267</v>
          </cell>
          <cell r="BN44">
            <v>266</v>
          </cell>
          <cell r="BO44">
            <v>265</v>
          </cell>
          <cell r="BP44">
            <v>264</v>
          </cell>
          <cell r="BQ44">
            <v>263</v>
          </cell>
          <cell r="BR44">
            <v>262</v>
          </cell>
          <cell r="BS44">
            <v>261</v>
          </cell>
          <cell r="BT44">
            <v>260</v>
          </cell>
          <cell r="BU44">
            <v>259</v>
          </cell>
          <cell r="BV44">
            <v>258</v>
          </cell>
          <cell r="BW44">
            <v>257</v>
          </cell>
          <cell r="BX44">
            <v>256</v>
          </cell>
          <cell r="BY44">
            <v>255</v>
          </cell>
          <cell r="BZ44">
            <v>254</v>
          </cell>
          <cell r="CA44">
            <v>253</v>
          </cell>
          <cell r="CB44">
            <v>252</v>
          </cell>
          <cell r="CC44">
            <v>251</v>
          </cell>
          <cell r="CD44">
            <v>250</v>
          </cell>
          <cell r="CE44">
            <v>249</v>
          </cell>
          <cell r="CF44">
            <v>248</v>
          </cell>
          <cell r="CG44">
            <v>247</v>
          </cell>
          <cell r="CH44">
            <v>246</v>
          </cell>
          <cell r="CI44">
            <v>245</v>
          </cell>
          <cell r="CJ44">
            <v>244</v>
          </cell>
          <cell r="CK44">
            <v>243</v>
          </cell>
          <cell r="CL44">
            <v>242</v>
          </cell>
          <cell r="CM44">
            <v>241</v>
          </cell>
          <cell r="CN44">
            <v>240</v>
          </cell>
          <cell r="CO44">
            <v>239</v>
          </cell>
          <cell r="CP44">
            <v>238</v>
          </cell>
          <cell r="CQ44">
            <v>237</v>
          </cell>
          <cell r="CR44">
            <v>236</v>
          </cell>
          <cell r="CS44">
            <v>235</v>
          </cell>
          <cell r="CT44">
            <v>3.1699999999999999E-2</v>
          </cell>
          <cell r="CU44">
            <v>3.1699999999999999E-2</v>
          </cell>
          <cell r="CV44">
            <v>3.1699999999999999E-2</v>
          </cell>
          <cell r="CW44">
            <v>3.1699999999999999E-2</v>
          </cell>
          <cell r="CX44">
            <v>3.1699999999999999E-2</v>
          </cell>
          <cell r="CY44">
            <v>3.1699999999999999E-2</v>
          </cell>
          <cell r="CZ44">
            <v>3.1699999999999999E-2</v>
          </cell>
          <cell r="DA44">
            <v>3.1699999999999999E-2</v>
          </cell>
          <cell r="DB44">
            <v>3.1699999999999999E-2</v>
          </cell>
          <cell r="DC44">
            <v>3.1699999999999999E-2</v>
          </cell>
          <cell r="DD44">
            <v>3.1699999999999999E-2</v>
          </cell>
          <cell r="DE44">
            <v>3.1699999999999999E-2</v>
          </cell>
          <cell r="DF44">
            <v>3.1699999999999999E-2</v>
          </cell>
          <cell r="DG44">
            <v>3.1699999999999999E-2</v>
          </cell>
          <cell r="DH44">
            <v>3.1699999999999999E-2</v>
          </cell>
          <cell r="DI44">
            <v>3.1699999999999999E-2</v>
          </cell>
          <cell r="DJ44">
            <v>3.1699999999999999E-2</v>
          </cell>
          <cell r="DK44">
            <v>3.1699999999999999E-2</v>
          </cell>
          <cell r="DL44">
            <v>3.1699999999999999E-2</v>
          </cell>
          <cell r="DM44">
            <v>3.1699999999999999E-2</v>
          </cell>
          <cell r="DN44">
            <v>3.6538709677419352E-2</v>
          </cell>
          <cell r="DO44">
            <v>3.9199999999999999E-2</v>
          </cell>
          <cell r="DP44">
            <v>3.9199999999999999E-2</v>
          </cell>
          <cell r="DQ44">
            <v>3.9199999999999999E-2</v>
          </cell>
          <cell r="DR44">
            <v>3.9199999999999999E-2</v>
          </cell>
          <cell r="DS44">
            <v>3.9199999999999999E-2</v>
          </cell>
          <cell r="DT44">
            <v>3.9199999999999999E-2</v>
          </cell>
          <cell r="DU44">
            <v>3.9199999999999999E-2</v>
          </cell>
          <cell r="DV44">
            <v>3.9199999999999999E-2</v>
          </cell>
          <cell r="DW44">
            <v>3.9199999999999999E-2</v>
          </cell>
          <cell r="DX44">
            <v>3.9199999999999999E-2</v>
          </cell>
          <cell r="DY44">
            <v>3.9199999999999999E-2</v>
          </cell>
          <cell r="DZ44">
            <v>3.9199999999999999E-2</v>
          </cell>
          <cell r="EA44">
            <v>3.9199999999999999E-2</v>
          </cell>
          <cell r="EB44">
            <v>3.9199999999999999E-2</v>
          </cell>
          <cell r="EC44">
            <v>3.9199999999999999E-2</v>
          </cell>
          <cell r="ED44">
            <v>3.9199999999999999E-2</v>
          </cell>
          <cell r="EE44">
            <v>3.9199999999999999E-2</v>
          </cell>
          <cell r="EF44">
            <v>3.9199999999999999E-2</v>
          </cell>
          <cell r="EG44">
            <v>3.9199999999999999E-2</v>
          </cell>
          <cell r="EH44">
            <v>3.9199999999999999E-2</v>
          </cell>
          <cell r="EI44">
            <v>3.9199999999999999E-2</v>
          </cell>
          <cell r="EJ44">
            <v>3.9199999999999999E-2</v>
          </cell>
          <cell r="EK44">
            <v>3.9199999999999999E-2</v>
          </cell>
        </row>
        <row r="45">
          <cell r="D45" t="str">
            <v>Tax gross-up</v>
          </cell>
          <cell r="G45" t="str">
            <v>LCM_GRCF</v>
          </cell>
          <cell r="BO45">
            <v>1.8530000000000001E-2</v>
          </cell>
          <cell r="BP45">
            <v>1.8530000000000001E-2</v>
          </cell>
          <cell r="BQ45">
            <v>1.8530000000000001E-2</v>
          </cell>
          <cell r="BR45">
            <v>1.8530000000000001E-2</v>
          </cell>
          <cell r="BS45">
            <v>1.8530000000000001E-2</v>
          </cell>
          <cell r="BT45">
            <v>1.8530000000000001E-2</v>
          </cell>
          <cell r="BU45">
            <v>1.8530000000000001E-2</v>
          </cell>
          <cell r="BV45">
            <v>1.7825000000000001E-2</v>
          </cell>
          <cell r="BW45">
            <v>1.7825000000000001E-2</v>
          </cell>
          <cell r="BX45">
            <v>1.7825000000000001E-2</v>
          </cell>
          <cell r="BY45">
            <v>1.7825000000000001E-2</v>
          </cell>
          <cell r="BZ45">
            <v>1.7825000000000001E-2</v>
          </cell>
          <cell r="CA45">
            <v>1.7825000000000001E-2</v>
          </cell>
          <cell r="CB45">
            <v>1.7825000000000001E-2</v>
          </cell>
          <cell r="CC45">
            <v>1.7825000000000001E-2</v>
          </cell>
          <cell r="CD45">
            <v>1.7825000000000001E-2</v>
          </cell>
          <cell r="CE45">
            <v>1.7825000000000001E-2</v>
          </cell>
          <cell r="CF45">
            <v>1.7825000000000001E-2</v>
          </cell>
          <cell r="CG45">
            <v>1.7825000000000001E-2</v>
          </cell>
          <cell r="CH45">
            <v>1.6794E-2</v>
          </cell>
          <cell r="CI45">
            <v>1.6794E-2</v>
          </cell>
          <cell r="CJ45">
            <v>1.6794E-2</v>
          </cell>
          <cell r="CK45">
            <v>1.6794E-2</v>
          </cell>
          <cell r="CL45">
            <v>1.6794E-2</v>
          </cell>
          <cell r="CM45">
            <v>1.6794E-2</v>
          </cell>
          <cell r="CN45">
            <v>1.6794E-2</v>
          </cell>
          <cell r="CO45">
            <v>1.6794E-2</v>
          </cell>
          <cell r="CP45">
            <v>1.6794E-2</v>
          </cell>
          <cell r="CQ45">
            <v>1.6794E-2</v>
          </cell>
          <cell r="CR45">
            <v>1.6794E-2</v>
          </cell>
          <cell r="CS45">
            <v>1.6794E-2</v>
          </cell>
          <cell r="CT45">
            <v>1.6794E-2</v>
          </cell>
          <cell r="CU45">
            <v>1.6794E-2</v>
          </cell>
          <cell r="CV45">
            <v>1.6794E-2</v>
          </cell>
          <cell r="CW45">
            <v>1.6794E-2</v>
          </cell>
          <cell r="CX45">
            <v>1.6794E-2</v>
          </cell>
          <cell r="CY45">
            <v>1.6794E-2</v>
          </cell>
          <cell r="CZ45">
            <v>1.6794E-2</v>
          </cell>
          <cell r="DA45">
            <v>1.7059999999999999E-2</v>
          </cell>
          <cell r="DB45">
            <v>1.7059999999999999E-2</v>
          </cell>
          <cell r="DC45">
            <v>1.7059999999999999E-2</v>
          </cell>
          <cell r="DD45">
            <v>1.7059999999999999E-2</v>
          </cell>
          <cell r="DE45">
            <v>1.7059999999999999E-2</v>
          </cell>
          <cell r="DF45">
            <v>1.7059999999999999E-2</v>
          </cell>
          <cell r="DG45">
            <v>1.7059999999999999E-2</v>
          </cell>
          <cell r="DH45">
            <v>1.7059999999999999E-2</v>
          </cell>
          <cell r="DI45">
            <v>1.7059999999999999E-2</v>
          </cell>
          <cell r="DJ45">
            <v>1.7059999999999999E-2</v>
          </cell>
          <cell r="DK45">
            <v>1.7059999999999999E-2</v>
          </cell>
          <cell r="DL45">
            <v>1.7059999999999999E-2</v>
          </cell>
          <cell r="DM45">
            <v>1.7059999999999999E-2</v>
          </cell>
          <cell r="DN45">
            <v>1.7580685254193547E-2</v>
          </cell>
          <cell r="DO45">
            <v>1.7867062143999999E-2</v>
          </cell>
          <cell r="DP45">
            <v>1.7867000000000001E-2</v>
          </cell>
          <cell r="DQ45">
            <v>1.7867000000000001E-2</v>
          </cell>
          <cell r="DR45">
            <v>1.7867000000000001E-2</v>
          </cell>
          <cell r="DS45">
            <v>1.7867000000000001E-2</v>
          </cell>
          <cell r="DT45">
            <v>1.7867000000000001E-2</v>
          </cell>
          <cell r="DU45">
            <v>1.7867000000000001E-2</v>
          </cell>
          <cell r="DV45">
            <v>1.7867000000000001E-2</v>
          </cell>
          <cell r="DW45">
            <v>1.7867000000000001E-2</v>
          </cell>
          <cell r="DX45">
            <v>1.7867000000000001E-2</v>
          </cell>
          <cell r="DY45">
            <v>1.7867000000000001E-2</v>
          </cell>
          <cell r="DZ45">
            <v>1.9890395488E-2</v>
          </cell>
          <cell r="EA45">
            <v>1.9890000000000001E-2</v>
          </cell>
          <cell r="EB45">
            <v>1.9890000000000001E-2</v>
          </cell>
          <cell r="EC45">
            <v>1.9890000000000001E-2</v>
          </cell>
          <cell r="ED45">
            <v>1.9890000000000001E-2</v>
          </cell>
          <cell r="EE45">
            <v>1.9890000000000001E-2</v>
          </cell>
          <cell r="EF45">
            <v>1.9890000000000001E-2</v>
          </cell>
          <cell r="EG45">
            <v>1.9890000000000001E-2</v>
          </cell>
          <cell r="EH45">
            <v>1.9890000000000001E-2</v>
          </cell>
          <cell r="EI45">
            <v>1.9890000000000001E-2</v>
          </cell>
          <cell r="EJ45">
            <v>1.9890000000000001E-2</v>
          </cell>
          <cell r="EK45">
            <v>1.9890000000000001E-2</v>
          </cell>
        </row>
        <row r="46">
          <cell r="D46" t="str">
            <v>Day before plant moved to rate base</v>
          </cell>
          <cell r="G46" t="str">
            <v>BASE_RATE_CHNG</v>
          </cell>
          <cell r="DN46">
            <v>10</v>
          </cell>
          <cell r="DX46">
            <v>11</v>
          </cell>
          <cell r="EK46">
            <v>15</v>
          </cell>
        </row>
        <row r="49">
          <cell r="B49" t="str">
            <v>Forecast</v>
          </cell>
        </row>
        <row r="50">
          <cell r="C50" t="str">
            <v>Plant</v>
          </cell>
        </row>
        <row r="51">
          <cell r="D51" t="str">
            <v>Unit 1</v>
          </cell>
        </row>
        <row r="52">
          <cell r="E52" t="str">
            <v>BOM</v>
          </cell>
          <cell r="G52" t="str">
            <v>LCM_PLT_BOM_U1_F</v>
          </cell>
          <cell r="EJ52">
            <v>0</v>
          </cell>
          <cell r="EK52">
            <v>0</v>
          </cell>
          <cell r="EL52">
            <v>0</v>
          </cell>
          <cell r="EM52">
            <v>0</v>
          </cell>
          <cell r="EN52">
            <v>0</v>
          </cell>
          <cell r="EO52">
            <v>17429352.5</v>
          </cell>
          <cell r="EP52">
            <v>17580790</v>
          </cell>
          <cell r="EQ52">
            <v>18025190</v>
          </cell>
          <cell r="ER52">
            <v>18348160</v>
          </cell>
          <cell r="ES52">
            <v>18350035</v>
          </cell>
          <cell r="ET52">
            <v>18351910</v>
          </cell>
          <cell r="EU52">
            <v>18478785</v>
          </cell>
        </row>
        <row r="53">
          <cell r="E53" t="str">
            <v>PRF040472</v>
          </cell>
          <cell r="F53" t="str">
            <v>May 2022</v>
          </cell>
          <cell r="G53" t="str">
            <v>PRF040472</v>
          </cell>
          <cell r="EJ53">
            <v>0</v>
          </cell>
          <cell r="EK53">
            <v>0</v>
          </cell>
          <cell r="EL53">
            <v>0</v>
          </cell>
          <cell r="EM53">
            <v>0</v>
          </cell>
          <cell r="EN53">
            <v>8599753.75</v>
          </cell>
          <cell r="EO53">
            <v>80812.5</v>
          </cell>
          <cell r="EP53">
            <v>196500</v>
          </cell>
          <cell r="EQ53">
            <v>196095</v>
          </cell>
          <cell r="ER53">
            <v>0</v>
          </cell>
          <cell r="ES53">
            <v>0</v>
          </cell>
          <cell r="ET53">
            <v>0</v>
          </cell>
          <cell r="EU53">
            <v>0</v>
          </cell>
        </row>
        <row r="54">
          <cell r="E54" t="str">
            <v>PRF120032</v>
          </cell>
          <cell r="F54" t="str">
            <v>May 2022</v>
          </cell>
          <cell r="G54" t="str">
            <v>PRF120032</v>
          </cell>
          <cell r="EJ54">
            <v>0</v>
          </cell>
          <cell r="EK54">
            <v>0</v>
          </cell>
          <cell r="EL54">
            <v>0</v>
          </cell>
          <cell r="EM54">
            <v>0</v>
          </cell>
          <cell r="EN54">
            <v>8829598.75</v>
          </cell>
          <cell r="EO54">
            <v>70625</v>
          </cell>
          <cell r="EP54">
            <v>247900</v>
          </cell>
          <cell r="EQ54">
            <v>126875</v>
          </cell>
          <cell r="ER54">
            <v>1875</v>
          </cell>
          <cell r="ES54">
            <v>1875</v>
          </cell>
          <cell r="ET54">
            <v>126875</v>
          </cell>
          <cell r="EU54">
            <v>126875</v>
          </cell>
        </row>
        <row r="55">
          <cell r="E55" t="str">
            <v>EOM</v>
          </cell>
          <cell r="EJ55">
            <v>0</v>
          </cell>
          <cell r="EK55">
            <v>0</v>
          </cell>
          <cell r="EL55">
            <v>0</v>
          </cell>
          <cell r="EM55">
            <v>0</v>
          </cell>
          <cell r="EN55">
            <v>17429352.5</v>
          </cell>
          <cell r="EO55">
            <v>17580790</v>
          </cell>
          <cell r="EP55">
            <v>18025190</v>
          </cell>
          <cell r="EQ55">
            <v>18348160</v>
          </cell>
          <cell r="ER55">
            <v>18350035</v>
          </cell>
          <cell r="ES55">
            <v>18351910</v>
          </cell>
          <cell r="ET55">
            <v>18478785</v>
          </cell>
          <cell r="EU55">
            <v>18605660</v>
          </cell>
        </row>
        <row r="57">
          <cell r="D57" t="str">
            <v>Unit 2</v>
          </cell>
        </row>
        <row r="58">
          <cell r="E58" t="str">
            <v>BOM</v>
          </cell>
          <cell r="G58" t="str">
            <v>LCM_PLT_BOM_U2_F</v>
          </cell>
          <cell r="EJ58">
            <v>0</v>
          </cell>
          <cell r="EK58">
            <v>0</v>
          </cell>
          <cell r="EL58">
            <v>0</v>
          </cell>
          <cell r="EM58">
            <v>0</v>
          </cell>
          <cell r="EN58">
            <v>0</v>
          </cell>
          <cell r="EO58">
            <v>0</v>
          </cell>
          <cell r="EP58">
            <v>0</v>
          </cell>
          <cell r="EQ58">
            <v>0</v>
          </cell>
          <cell r="ER58">
            <v>0</v>
          </cell>
          <cell r="ES58">
            <v>0</v>
          </cell>
          <cell r="ET58">
            <v>0</v>
          </cell>
          <cell r="EU58">
            <v>19064461.25</v>
          </cell>
        </row>
        <row r="59">
          <cell r="E59" t="str">
            <v>PRF090253</v>
          </cell>
          <cell r="F59" t="str">
            <v>Nov 2022</v>
          </cell>
          <cell r="G59" t="str">
            <v>PRF090253</v>
          </cell>
          <cell r="EJ59">
            <v>0</v>
          </cell>
          <cell r="EK59">
            <v>0</v>
          </cell>
          <cell r="EL59">
            <v>0</v>
          </cell>
          <cell r="EM59">
            <v>0</v>
          </cell>
          <cell r="EN59">
            <v>0</v>
          </cell>
          <cell r="EO59">
            <v>0</v>
          </cell>
          <cell r="EP59">
            <v>0</v>
          </cell>
          <cell r="EQ59">
            <v>0</v>
          </cell>
          <cell r="ER59">
            <v>0</v>
          </cell>
          <cell r="ES59">
            <v>0</v>
          </cell>
          <cell r="ET59">
            <v>9994085</v>
          </cell>
          <cell r="EU59">
            <v>208858.75</v>
          </cell>
        </row>
        <row r="60">
          <cell r="E60" t="str">
            <v>PRF120033</v>
          </cell>
          <cell r="F60" t="str">
            <v>Nov 2022</v>
          </cell>
          <cell r="G60" t="str">
            <v>PRF120033</v>
          </cell>
          <cell r="EJ60">
            <v>0</v>
          </cell>
          <cell r="EK60">
            <v>0</v>
          </cell>
          <cell r="EL60">
            <v>0</v>
          </cell>
          <cell r="EM60">
            <v>0</v>
          </cell>
          <cell r="EN60">
            <v>0</v>
          </cell>
          <cell r="EO60">
            <v>0</v>
          </cell>
          <cell r="EP60">
            <v>0</v>
          </cell>
          <cell r="EQ60">
            <v>0</v>
          </cell>
          <cell r="ER60">
            <v>0</v>
          </cell>
          <cell r="ES60">
            <v>0</v>
          </cell>
          <cell r="ET60">
            <v>9070376.25</v>
          </cell>
          <cell r="EU60">
            <v>469933.75</v>
          </cell>
        </row>
        <row r="61">
          <cell r="E61" t="str">
            <v>EOM</v>
          </cell>
          <cell r="EJ61">
            <v>0</v>
          </cell>
          <cell r="EK61">
            <v>0</v>
          </cell>
          <cell r="EL61">
            <v>0</v>
          </cell>
          <cell r="EM61">
            <v>0</v>
          </cell>
          <cell r="EN61">
            <v>0</v>
          </cell>
          <cell r="EO61">
            <v>0</v>
          </cell>
          <cell r="EP61">
            <v>0</v>
          </cell>
          <cell r="EQ61">
            <v>0</v>
          </cell>
          <cell r="ER61">
            <v>0</v>
          </cell>
          <cell r="ES61">
            <v>0</v>
          </cell>
          <cell r="ET61">
            <v>19064461.25</v>
          </cell>
          <cell r="EU61">
            <v>19743253.75</v>
          </cell>
        </row>
        <row r="63">
          <cell r="C63" t="str">
            <v>Expense (Monitor)</v>
          </cell>
          <cell r="G63" t="str">
            <v>LCM_EXP_MON_F</v>
          </cell>
          <cell r="CZ63">
            <v>0</v>
          </cell>
          <cell r="EJ63">
            <v>11689.6761343</v>
          </cell>
          <cell r="EK63">
            <v>11689.6761343</v>
          </cell>
          <cell r="EL63">
            <v>11689.6761343</v>
          </cell>
          <cell r="EM63">
            <v>11689.6761343</v>
          </cell>
          <cell r="EN63">
            <v>11689.6761343</v>
          </cell>
          <cell r="EO63">
            <v>11689.6761343</v>
          </cell>
          <cell r="EP63">
            <v>11689.6761343</v>
          </cell>
          <cell r="EQ63">
            <v>11689.6761343</v>
          </cell>
          <cell r="ER63">
            <v>11689.6761343</v>
          </cell>
          <cell r="ES63">
            <v>11689.6761343</v>
          </cell>
          <cell r="ET63">
            <v>11689.6761343</v>
          </cell>
        </row>
        <row r="64">
          <cell r="C64" t="str">
            <v>Financial</v>
          </cell>
        </row>
        <row r="65">
          <cell r="A65">
            <v>65</v>
          </cell>
          <cell r="D65" t="str">
            <v>WACC (forecast)</v>
          </cell>
          <cell r="G65" t="str">
            <v>LCM_WACC_F</v>
          </cell>
          <cell r="CH65">
            <v>8.4199999999999997E-2</v>
          </cell>
          <cell r="CI65">
            <v>8.4199999999999997E-2</v>
          </cell>
          <cell r="CJ65">
            <v>8.4199999999999997E-2</v>
          </cell>
          <cell r="CK65">
            <v>8.4199999999999997E-2</v>
          </cell>
          <cell r="CL65">
            <v>8.4199999999999997E-2</v>
          </cell>
          <cell r="CM65">
            <v>8.4199999999999997E-2</v>
          </cell>
          <cell r="CN65">
            <v>8.4199999999999997E-2</v>
          </cell>
          <cell r="CO65">
            <v>8.4199999999999997E-2</v>
          </cell>
          <cell r="CP65">
            <v>8.4199999999999997E-2</v>
          </cell>
          <cell r="CQ65">
            <v>8.4199999999999997E-2</v>
          </cell>
          <cell r="CR65">
            <v>8.4199999999999997E-2</v>
          </cell>
          <cell r="CS65">
            <v>8.4199999999999997E-2</v>
          </cell>
          <cell r="CZ65">
            <v>6.6799999999999998E-2</v>
          </cell>
          <cell r="DA65">
            <v>6.6799999999999998E-2</v>
          </cell>
          <cell r="DB65">
            <v>6.6799999999999998E-2</v>
          </cell>
          <cell r="DC65">
            <v>6.6799999999999998E-2</v>
          </cell>
          <cell r="DD65">
            <v>6.6799999999999998E-2</v>
          </cell>
          <cell r="DE65">
            <v>6.6799999999999998E-2</v>
          </cell>
          <cell r="DF65">
            <v>6.6799999999999998E-2</v>
          </cell>
          <cell r="DG65">
            <v>6.6799999999999998E-2</v>
          </cell>
          <cell r="DH65">
            <v>6.6799999999999998E-2</v>
          </cell>
          <cell r="DI65">
            <v>6.6799999999999998E-2</v>
          </cell>
          <cell r="DJ65">
            <v>6.6799999999999998E-2</v>
          </cell>
          <cell r="DK65">
            <v>6.6799999999999998E-2</v>
          </cell>
          <cell r="DL65">
            <v>6.8099267117169446E-2</v>
          </cell>
          <cell r="DM65">
            <v>6.8099267117169446E-2</v>
          </cell>
          <cell r="DN65">
            <v>6.8099267117169446E-2</v>
          </cell>
          <cell r="DO65">
            <v>6.8099267117169446E-2</v>
          </cell>
          <cell r="DP65">
            <v>6.8099267117169446E-2</v>
          </cell>
          <cell r="DQ65">
            <v>6.8099267117169446E-2</v>
          </cell>
          <cell r="DR65">
            <v>6.8099267117169446E-2</v>
          </cell>
          <cell r="DS65">
            <v>6.8099267117169446E-2</v>
          </cell>
          <cell r="DT65">
            <v>6.8099267117169446E-2</v>
          </cell>
          <cell r="DU65">
            <v>6.8099267117169446E-2</v>
          </cell>
          <cell r="DV65">
            <v>6.8099267117169446E-2</v>
          </cell>
          <cell r="DW65">
            <v>6.8099267117169446E-2</v>
          </cell>
          <cell r="DX65">
            <v>6.9124959486922821E-2</v>
          </cell>
          <cell r="DY65">
            <v>6.9124959486922821E-2</v>
          </cell>
          <cell r="DZ65">
            <v>6.9124959486922821E-2</v>
          </cell>
          <cell r="EA65">
            <v>6.9124959486922821E-2</v>
          </cell>
          <cell r="EB65">
            <v>6.9124959486922821E-2</v>
          </cell>
          <cell r="EC65">
            <v>6.9124959486922821E-2</v>
          </cell>
          <cell r="ED65">
            <v>6.9124959486922821E-2</v>
          </cell>
          <cell r="EE65">
            <v>6.9124959486922821E-2</v>
          </cell>
          <cell r="EF65">
            <v>6.9124959486922821E-2</v>
          </cell>
          <cell r="EG65">
            <v>6.9124959486922821E-2</v>
          </cell>
          <cell r="EH65">
            <v>6.9124959486922821E-2</v>
          </cell>
          <cell r="EI65">
            <v>6.9124959486922821E-2</v>
          </cell>
          <cell r="EJ65">
            <v>7.9200000000000007E-2</v>
          </cell>
          <cell r="EK65">
            <v>7.9200000000000007E-2</v>
          </cell>
          <cell r="EL65">
            <v>7.9200000000000007E-2</v>
          </cell>
          <cell r="EM65">
            <v>7.9200000000000007E-2</v>
          </cell>
          <cell r="EN65">
            <v>7.9200000000000007E-2</v>
          </cell>
          <cell r="EO65">
            <v>7.9200000000000007E-2</v>
          </cell>
          <cell r="EP65">
            <v>7.9200000000000007E-2</v>
          </cell>
          <cell r="EQ65">
            <v>7.9200000000000007E-2</v>
          </cell>
          <cell r="ER65">
            <v>7.9200000000000007E-2</v>
          </cell>
          <cell r="ES65">
            <v>7.9200000000000007E-2</v>
          </cell>
          <cell r="ET65">
            <v>7.9200000000000007E-2</v>
          </cell>
          <cell r="EU65">
            <v>7.9200000000000007E-2</v>
          </cell>
        </row>
        <row r="66">
          <cell r="A66">
            <v>66</v>
          </cell>
          <cell r="D66" t="str">
            <v>Jurisdictional factor (demand)</v>
          </cell>
          <cell r="G66" t="str">
            <v>JURIS_DEM_F</v>
          </cell>
          <cell r="DL66">
            <v>0.66233529999999996</v>
          </cell>
          <cell r="DM66">
            <v>0.66233529999999996</v>
          </cell>
          <cell r="DN66">
            <v>0.66233529999999996</v>
          </cell>
          <cell r="DO66">
            <v>0.66233529999999996</v>
          </cell>
          <cell r="DP66">
            <v>0.66233529999999996</v>
          </cell>
          <cell r="DQ66">
            <v>0.66233529999999996</v>
          </cell>
          <cell r="DR66">
            <v>0.66233529999999996</v>
          </cell>
          <cell r="DS66">
            <v>0.66233529999999996</v>
          </cell>
          <cell r="DT66">
            <v>0.66233529999999996</v>
          </cell>
          <cell r="DU66">
            <v>0.66233529999999996</v>
          </cell>
          <cell r="DV66">
            <v>0.66233529999999996</v>
          </cell>
          <cell r="DW66">
            <v>0.66233529999999996</v>
          </cell>
          <cell r="DX66">
            <v>0.66233529999999996</v>
          </cell>
          <cell r="DY66">
            <v>0.66233529999999996</v>
          </cell>
          <cell r="DZ66">
            <v>0.66233529999999996</v>
          </cell>
          <cell r="EA66">
            <v>0.66233529999999996</v>
          </cell>
          <cell r="EB66">
            <v>0.66233529999999996</v>
          </cell>
          <cell r="EC66">
            <v>0.66233529999999996</v>
          </cell>
          <cell r="ED66">
            <v>0.66233529999999996</v>
          </cell>
          <cell r="EE66">
            <v>0.66233529999999996</v>
          </cell>
          <cell r="EF66">
            <v>0.66233529999999996</v>
          </cell>
          <cell r="EG66">
            <v>0.66233529999999996</v>
          </cell>
          <cell r="EH66">
            <v>0.66233529999999996</v>
          </cell>
          <cell r="EI66">
            <v>0.66233529999999996</v>
          </cell>
          <cell r="EJ66">
            <v>0.66233529999999996</v>
          </cell>
          <cell r="EK66">
            <v>0.66233529999999996</v>
          </cell>
          <cell r="EL66">
            <v>0.66233529999999996</v>
          </cell>
          <cell r="EM66">
            <v>0.66233529999999996</v>
          </cell>
          <cell r="EN66">
            <v>0.66233529999999996</v>
          </cell>
          <cell r="EO66">
            <v>0.66233529999999996</v>
          </cell>
          <cell r="EP66">
            <v>0.66233529999999996</v>
          </cell>
          <cell r="EQ66">
            <v>0.66233529999999996</v>
          </cell>
          <cell r="ER66">
            <v>0.66233529999999996</v>
          </cell>
          <cell r="ES66">
            <v>0.66233529999999996</v>
          </cell>
          <cell r="ET66">
            <v>0.66233529999999996</v>
          </cell>
          <cell r="EU66">
            <v>0.66233529999999996</v>
          </cell>
        </row>
        <row r="67">
          <cell r="A67">
            <v>67</v>
          </cell>
          <cell r="D67" t="str">
            <v>Depreciation rate (Unit 1)</v>
          </cell>
          <cell r="G67" t="str">
            <v>LCM_DEP_RATE_U1_F</v>
          </cell>
          <cell r="DL67">
            <v>4.4400000000000002E-2</v>
          </cell>
          <cell r="DM67">
            <v>4.4400000000000002E-2</v>
          </cell>
          <cell r="DN67">
            <v>4.4400000000000002E-2</v>
          </cell>
          <cell r="DO67">
            <v>4.4400000000000002E-2</v>
          </cell>
          <cell r="DP67">
            <v>4.4400000000000002E-2</v>
          </cell>
          <cell r="DQ67">
            <v>4.4400000000000002E-2</v>
          </cell>
          <cell r="DR67">
            <v>4.4400000000000002E-2</v>
          </cell>
          <cell r="DS67">
            <v>4.4400000000000002E-2</v>
          </cell>
          <cell r="DT67">
            <v>4.4400000000000002E-2</v>
          </cell>
          <cell r="DU67">
            <v>4.4400000000000002E-2</v>
          </cell>
          <cell r="DV67">
            <v>4.4400000000000002E-2</v>
          </cell>
          <cell r="DW67">
            <v>4.4400000000000002E-2</v>
          </cell>
          <cell r="DX67">
            <v>4.4400000000000002E-2</v>
          </cell>
          <cell r="DY67">
            <v>4.4400000000000002E-2</v>
          </cell>
          <cell r="DZ67">
            <v>4.4400000000000002E-2</v>
          </cell>
          <cell r="EA67">
            <v>4.4400000000000002E-2</v>
          </cell>
          <cell r="EB67">
            <v>4.4400000000000002E-2</v>
          </cell>
          <cell r="EC67">
            <v>4.4400000000000002E-2</v>
          </cell>
          <cell r="ED67">
            <v>4.4400000000000002E-2</v>
          </cell>
          <cell r="EE67">
            <v>4.4400000000000002E-2</v>
          </cell>
          <cell r="EF67">
            <v>4.4400000000000002E-2</v>
          </cell>
          <cell r="EG67">
            <v>4.4400000000000002E-2</v>
          </cell>
          <cell r="EH67">
            <v>4.4400000000000002E-2</v>
          </cell>
          <cell r="EI67">
            <v>4.4400000000000002E-2</v>
          </cell>
          <cell r="EJ67">
            <v>4.4400000000000002E-2</v>
          </cell>
          <cell r="EK67">
            <v>4.4400000000000002E-2</v>
          </cell>
          <cell r="EL67">
            <v>4.4400000000000002E-2</v>
          </cell>
          <cell r="EM67">
            <v>4.4400000000000002E-2</v>
          </cell>
          <cell r="EN67">
            <v>4.4400000000000002E-2</v>
          </cell>
          <cell r="EO67">
            <v>4.4400000000000002E-2</v>
          </cell>
          <cell r="EP67">
            <v>4.4400000000000002E-2</v>
          </cell>
          <cell r="EQ67">
            <v>4.4400000000000002E-2</v>
          </cell>
          <cell r="ER67">
            <v>4.4400000000000002E-2</v>
          </cell>
          <cell r="ES67">
            <v>4.4400000000000002E-2</v>
          </cell>
          <cell r="ET67">
            <v>4.4400000000000002E-2</v>
          </cell>
          <cell r="EU67">
            <v>4.4400000000000002E-2</v>
          </cell>
        </row>
        <row r="68">
          <cell r="A68">
            <v>68</v>
          </cell>
          <cell r="D68" t="str">
            <v>Depreciation rate (Unit 2)</v>
          </cell>
          <cell r="G68" t="str">
            <v>LCM_DEP_RATE_U2_F</v>
          </cell>
          <cell r="DL68">
            <v>3.9199999999999999E-2</v>
          </cell>
          <cell r="DM68">
            <v>3.9199999999999999E-2</v>
          </cell>
          <cell r="DN68">
            <v>3.9199999999999999E-2</v>
          </cell>
          <cell r="DO68">
            <v>3.9199999999999999E-2</v>
          </cell>
          <cell r="DP68">
            <v>3.9199999999999999E-2</v>
          </cell>
          <cell r="DQ68">
            <v>3.9199999999999999E-2</v>
          </cell>
          <cell r="DR68">
            <v>3.9199999999999999E-2</v>
          </cell>
          <cell r="DS68">
            <v>3.9199999999999999E-2</v>
          </cell>
          <cell r="DT68">
            <v>3.9199999999999999E-2</v>
          </cell>
          <cell r="DU68">
            <v>3.9199999999999999E-2</v>
          </cell>
          <cell r="DV68">
            <v>3.9199999999999999E-2</v>
          </cell>
          <cell r="DW68">
            <v>3.9199999999999999E-2</v>
          </cell>
          <cell r="DX68">
            <v>3.9199999999999999E-2</v>
          </cell>
          <cell r="DY68">
            <v>3.9199999999999999E-2</v>
          </cell>
          <cell r="DZ68">
            <v>3.9199999999999999E-2</v>
          </cell>
          <cell r="EA68">
            <v>3.9199999999999999E-2</v>
          </cell>
          <cell r="EB68">
            <v>3.9199999999999999E-2</v>
          </cell>
          <cell r="EC68">
            <v>3.9199999999999999E-2</v>
          </cell>
          <cell r="ED68">
            <v>3.9199999999999999E-2</v>
          </cell>
          <cell r="EE68">
            <v>3.9199999999999999E-2</v>
          </cell>
          <cell r="EF68">
            <v>3.9199999999999999E-2</v>
          </cell>
          <cell r="EG68">
            <v>3.9199999999999999E-2</v>
          </cell>
          <cell r="EH68">
            <v>3.9199999999999999E-2</v>
          </cell>
          <cell r="EI68">
            <v>3.9199999999999999E-2</v>
          </cell>
          <cell r="EJ68">
            <v>3.9199999999999999E-2</v>
          </cell>
          <cell r="EK68">
            <v>3.9199999999999999E-2</v>
          </cell>
          <cell r="EL68">
            <v>3.9199999999999999E-2</v>
          </cell>
          <cell r="EM68">
            <v>3.9199999999999999E-2</v>
          </cell>
          <cell r="EN68">
            <v>3.9199999999999999E-2</v>
          </cell>
          <cell r="EO68">
            <v>3.9199999999999999E-2</v>
          </cell>
          <cell r="EP68">
            <v>3.9199999999999999E-2</v>
          </cell>
          <cell r="EQ68">
            <v>3.9199999999999999E-2</v>
          </cell>
          <cell r="ER68">
            <v>3.9199999999999999E-2</v>
          </cell>
          <cell r="ES68">
            <v>3.9199999999999999E-2</v>
          </cell>
          <cell r="ET68">
            <v>3.9199999999999999E-2</v>
          </cell>
          <cell r="EU68">
            <v>3.9199999999999999E-2</v>
          </cell>
        </row>
        <row r="69">
          <cell r="A69">
            <v>69</v>
          </cell>
          <cell r="D69" t="str">
            <v>GRCF</v>
          </cell>
          <cell r="G69" t="str">
            <v>LCM_GRCF_F</v>
          </cell>
          <cell r="DL69">
            <v>1.7867000000000001E-2</v>
          </cell>
          <cell r="DM69">
            <v>1.7867000000000001E-2</v>
          </cell>
          <cell r="DN69">
            <v>1.7867000000000001E-2</v>
          </cell>
          <cell r="DO69">
            <v>1.7867000000000001E-2</v>
          </cell>
          <cell r="DP69">
            <v>1.7867000000000001E-2</v>
          </cell>
          <cell r="DQ69">
            <v>1.7867000000000001E-2</v>
          </cell>
          <cell r="DR69">
            <v>1.7867000000000001E-2</v>
          </cell>
          <cell r="DS69">
            <v>1.7867000000000001E-2</v>
          </cell>
          <cell r="DT69">
            <v>1.7867000000000001E-2</v>
          </cell>
          <cell r="DU69">
            <v>1.7867000000000001E-2</v>
          </cell>
          <cell r="DV69">
            <v>1.7867000000000001E-2</v>
          </cell>
          <cell r="DW69">
            <v>1.7867000000000001E-2</v>
          </cell>
          <cell r="DX69">
            <v>1.9890395488E-2</v>
          </cell>
          <cell r="DY69">
            <v>1.9890395488E-2</v>
          </cell>
          <cell r="DZ69">
            <v>1.9890395488E-2</v>
          </cell>
          <cell r="EA69">
            <v>1.9890395488E-2</v>
          </cell>
          <cell r="EB69">
            <v>1.9890395488E-2</v>
          </cell>
          <cell r="EC69">
            <v>1.9890395488E-2</v>
          </cell>
          <cell r="ED69">
            <v>1.9890395488E-2</v>
          </cell>
          <cell r="EE69">
            <v>1.9890395488E-2</v>
          </cell>
          <cell r="EF69">
            <v>1.9890395488E-2</v>
          </cell>
          <cell r="EG69">
            <v>1.9890395488E-2</v>
          </cell>
          <cell r="EH69">
            <v>1.9890395488E-2</v>
          </cell>
          <cell r="EI69">
            <v>1.9890395488E-2</v>
          </cell>
          <cell r="EJ69">
            <v>1.9890395488E-2</v>
          </cell>
          <cell r="EK69">
            <v>1.9890395488E-2</v>
          </cell>
          <cell r="EL69">
            <v>1.9890395488E-2</v>
          </cell>
          <cell r="EM69">
            <v>1.9890395488E-2</v>
          </cell>
          <cell r="EN69">
            <v>1.9890395488E-2</v>
          </cell>
          <cell r="EO69">
            <v>1.9890395488E-2</v>
          </cell>
          <cell r="EP69">
            <v>1.9890395488E-2</v>
          </cell>
          <cell r="EQ69">
            <v>1.9890395488E-2</v>
          </cell>
          <cell r="ER69">
            <v>1.9890395488E-2</v>
          </cell>
          <cell r="ES69">
            <v>1.9890395488E-2</v>
          </cell>
          <cell r="ET69">
            <v>1.9890395488E-2</v>
          </cell>
          <cell r="EU69">
            <v>1.9890395488E-2</v>
          </cell>
        </row>
        <row r="71">
          <cell r="C71" t="str">
            <v>Rate Case Compliance</v>
          </cell>
        </row>
        <row r="72">
          <cell r="A72">
            <v>72</v>
          </cell>
          <cell r="D72" t="str">
            <v>WACC (forecast)</v>
          </cell>
          <cell r="G72" t="str">
            <v>LCM_WACC_F_NEW_RATES</v>
          </cell>
          <cell r="CH72">
            <v>8.4199999999999997E-2</v>
          </cell>
          <cell r="CI72">
            <v>8.4199999999999997E-2</v>
          </cell>
          <cell r="CJ72">
            <v>8.4199999999999997E-2</v>
          </cell>
          <cell r="CK72">
            <v>8.4199999999999997E-2</v>
          </cell>
          <cell r="CL72">
            <v>8.4199999999999997E-2</v>
          </cell>
          <cell r="CM72">
            <v>8.4199999999999997E-2</v>
          </cell>
          <cell r="CN72">
            <v>8.4199999999999997E-2</v>
          </cell>
          <cell r="CO72">
            <v>8.4199999999999997E-2</v>
          </cell>
          <cell r="CP72">
            <v>8.4199999999999997E-2</v>
          </cell>
          <cell r="CQ72">
            <v>8.4199999999999997E-2</v>
          </cell>
          <cell r="CR72">
            <v>8.4199999999999997E-2</v>
          </cell>
          <cell r="CS72">
            <v>8.4199999999999997E-2</v>
          </cell>
          <cell r="CZ72">
            <v>6.6799999999999998E-2</v>
          </cell>
          <cell r="DA72">
            <v>6.6799999999999998E-2</v>
          </cell>
          <cell r="DB72">
            <v>6.6799999999999998E-2</v>
          </cell>
          <cell r="DC72">
            <v>6.6799999999999998E-2</v>
          </cell>
          <cell r="DD72">
            <v>6.6799999999999998E-2</v>
          </cell>
          <cell r="DE72">
            <v>6.6799999999999998E-2</v>
          </cell>
          <cell r="DF72">
            <v>6.6799999999999998E-2</v>
          </cell>
          <cell r="DG72">
            <v>6.6799999999999998E-2</v>
          </cell>
          <cell r="DH72">
            <v>6.6799999999999998E-2</v>
          </cell>
          <cell r="DI72">
            <v>6.6799999999999998E-2</v>
          </cell>
          <cell r="DJ72">
            <v>6.6799999999999998E-2</v>
          </cell>
          <cell r="DK72">
            <v>6.6799999999999998E-2</v>
          </cell>
          <cell r="EJ72">
            <v>7.0400000000000004E-2</v>
          </cell>
          <cell r="EK72">
            <v>7.0400000000000004E-2</v>
          </cell>
          <cell r="EL72">
            <v>7.0400000000000004E-2</v>
          </cell>
          <cell r="EM72">
            <v>7.0400000000000004E-2</v>
          </cell>
          <cell r="EN72">
            <v>7.0400000000000004E-2</v>
          </cell>
          <cell r="EO72">
            <v>7.0400000000000004E-2</v>
          </cell>
          <cell r="EP72">
            <v>7.0400000000000004E-2</v>
          </cell>
          <cell r="EQ72">
            <v>7.0400000000000004E-2</v>
          </cell>
          <cell r="ER72">
            <v>7.0400000000000004E-2</v>
          </cell>
          <cell r="ES72">
            <v>7.0400000000000004E-2</v>
          </cell>
          <cell r="ET72">
            <v>7.0400000000000004E-2</v>
          </cell>
          <cell r="EU72">
            <v>7.0400000000000004E-2</v>
          </cell>
        </row>
        <row r="73">
          <cell r="A73">
            <v>73</v>
          </cell>
          <cell r="D73" t="str">
            <v>Jurisdictional factor (demand)</v>
          </cell>
          <cell r="G73" t="str">
            <v>JURIS_DEM_F_NEW_RATES</v>
          </cell>
          <cell r="EJ73">
            <v>0.70696000000000003</v>
          </cell>
          <cell r="EK73">
            <v>0.70696000000000003</v>
          </cell>
          <cell r="EL73">
            <v>0.70696000000000003</v>
          </cell>
          <cell r="EM73">
            <v>0.70696000000000003</v>
          </cell>
          <cell r="EN73">
            <v>0.70696000000000003</v>
          </cell>
          <cell r="EO73">
            <v>0.70696000000000003</v>
          </cell>
          <cell r="EP73">
            <v>0.70696000000000003</v>
          </cell>
          <cell r="EQ73">
            <v>0.70696000000000003</v>
          </cell>
          <cell r="ER73">
            <v>0.70696000000000003</v>
          </cell>
          <cell r="ES73">
            <v>0.70696000000000003</v>
          </cell>
          <cell r="ET73">
            <v>0.70696000000000003</v>
          </cell>
          <cell r="EU73">
            <v>0.70696000000000003</v>
          </cell>
        </row>
        <row r="74">
          <cell r="A74">
            <v>74</v>
          </cell>
          <cell r="D74" t="str">
            <v>Depreciation rate (Unit 1)</v>
          </cell>
          <cell r="G74" t="str">
            <v>LCM_DEP_RATE_U1_F_NEW_RATES</v>
          </cell>
          <cell r="EJ74">
            <v>4.8599999999999997E-2</v>
          </cell>
          <cell r="EK74">
            <v>4.8599999999999997E-2</v>
          </cell>
          <cell r="EL74">
            <v>4.8599999999999997E-2</v>
          </cell>
          <cell r="EM74">
            <v>4.8599999999999997E-2</v>
          </cell>
          <cell r="EN74">
            <v>4.8599999999999997E-2</v>
          </cell>
          <cell r="EO74">
            <v>4.8599999999999997E-2</v>
          </cell>
          <cell r="EP74">
            <v>4.8599999999999997E-2</v>
          </cell>
          <cell r="EQ74">
            <v>4.8599999999999997E-2</v>
          </cell>
          <cell r="ER74">
            <v>4.8599999999999997E-2</v>
          </cell>
          <cell r="ES74">
            <v>4.8599999999999997E-2</v>
          </cell>
          <cell r="ET74">
            <v>4.8599999999999997E-2</v>
          </cell>
          <cell r="EU74">
            <v>4.8599999999999997E-2</v>
          </cell>
        </row>
        <row r="75">
          <cell r="A75">
            <v>75</v>
          </cell>
          <cell r="D75" t="str">
            <v>Depreciation rate (Unit 2)</v>
          </cell>
          <cell r="G75" t="str">
            <v>LCM_DEP_RATE_U2_F_NEW_RATES</v>
          </cell>
          <cell r="EJ75">
            <v>4.3200000000000002E-2</v>
          </cell>
          <cell r="EK75">
            <v>4.3200000000000002E-2</v>
          </cell>
          <cell r="EL75">
            <v>4.3200000000000002E-2</v>
          </cell>
          <cell r="EM75">
            <v>4.3200000000000002E-2</v>
          </cell>
          <cell r="EN75">
            <v>4.3200000000000002E-2</v>
          </cell>
          <cell r="EO75">
            <v>4.3200000000000002E-2</v>
          </cell>
          <cell r="EP75">
            <v>4.3200000000000002E-2</v>
          </cell>
          <cell r="EQ75">
            <v>4.3200000000000002E-2</v>
          </cell>
          <cell r="ER75">
            <v>4.3200000000000002E-2</v>
          </cell>
          <cell r="ES75">
            <v>4.3200000000000002E-2</v>
          </cell>
          <cell r="ET75">
            <v>4.3200000000000002E-2</v>
          </cell>
          <cell r="EU75">
            <v>4.3200000000000002E-2</v>
          </cell>
        </row>
        <row r="76">
          <cell r="A76">
            <v>76</v>
          </cell>
          <cell r="D76" t="str">
            <v>GRCF</v>
          </cell>
          <cell r="G76" t="str">
            <v>LCM_GRCF_F_NEW_RATES</v>
          </cell>
          <cell r="EJ76">
            <v>1.9148999999999999E-2</v>
          </cell>
          <cell r="EK76">
            <v>1.9148999999999999E-2</v>
          </cell>
          <cell r="EL76">
            <v>1.9148999999999999E-2</v>
          </cell>
          <cell r="EM76">
            <v>1.9148999999999999E-2</v>
          </cell>
          <cell r="EN76">
            <v>1.9148999999999999E-2</v>
          </cell>
          <cell r="EO76">
            <v>1.9148999999999999E-2</v>
          </cell>
          <cell r="EP76">
            <v>1.9148999999999999E-2</v>
          </cell>
          <cell r="EQ76">
            <v>1.9148999999999999E-2</v>
          </cell>
          <cell r="ER76">
            <v>1.9148999999999999E-2</v>
          </cell>
          <cell r="ES76">
            <v>1.9148999999999999E-2</v>
          </cell>
          <cell r="ET76">
            <v>1.9148999999999999E-2</v>
          </cell>
          <cell r="EU76">
            <v>1.9148999999999999E-2</v>
          </cell>
        </row>
        <row r="78">
          <cell r="A78">
            <v>78</v>
          </cell>
          <cell r="C78" t="str">
            <v>Billing determinants</v>
          </cell>
        </row>
        <row r="79">
          <cell r="A79">
            <v>79</v>
          </cell>
          <cell r="D79" t="str">
            <v>RS</v>
          </cell>
          <cell r="CZ79">
            <v>471781.66270394123</v>
          </cell>
          <cell r="DA79">
            <v>379513.21808541397</v>
          </cell>
          <cell r="DB79">
            <v>390396.66926548356</v>
          </cell>
          <cell r="DC79">
            <v>266979.10868796724</v>
          </cell>
          <cell r="DD79">
            <v>289697.49218327785</v>
          </cell>
          <cell r="DE79">
            <v>307748.72863628611</v>
          </cell>
          <cell r="DF79">
            <v>410302.81838364841</v>
          </cell>
          <cell r="DG79">
            <v>408699.00026699301</v>
          </cell>
          <cell r="DH79">
            <v>306879.85126706032</v>
          </cell>
          <cell r="DI79">
            <v>253035.6666725286</v>
          </cell>
          <cell r="DJ79">
            <v>301469.14751567109</v>
          </cell>
          <cell r="DK79">
            <v>419005.01603841502</v>
          </cell>
          <cell r="DL79">
            <v>472912.97899999999</v>
          </cell>
          <cell r="DM79">
            <v>372587.69199999998</v>
          </cell>
          <cell r="DN79">
            <v>407387.86200000002</v>
          </cell>
          <cell r="DO79">
            <v>254066.402</v>
          </cell>
          <cell r="DP79">
            <v>283335.679</v>
          </cell>
          <cell r="DQ79">
            <v>295088.46100000001</v>
          </cell>
          <cell r="DR79">
            <v>385892.69300000003</v>
          </cell>
          <cell r="DS79">
            <v>402854.96399999998</v>
          </cell>
          <cell r="DT79">
            <v>290378.02500000002</v>
          </cell>
          <cell r="DU79">
            <v>250759.478</v>
          </cell>
          <cell r="DV79">
            <v>288171.12900000002</v>
          </cell>
          <cell r="DW79">
            <v>391237.266</v>
          </cell>
        </row>
        <row r="80">
          <cell r="A80">
            <v>80</v>
          </cell>
          <cell r="D80" t="str">
            <v>GS</v>
          </cell>
          <cell r="CZ80">
            <v>124164.47678543051</v>
          </cell>
          <cell r="DA80">
            <v>112353.21082593438</v>
          </cell>
          <cell r="DB80">
            <v>121168.6275038422</v>
          </cell>
          <cell r="DC80">
            <v>109975.33239456873</v>
          </cell>
          <cell r="DD80">
            <v>118808.81654334834</v>
          </cell>
          <cell r="DE80">
            <v>114381.46529440167</v>
          </cell>
          <cell r="DF80">
            <v>127551.87593858811</v>
          </cell>
          <cell r="DG80">
            <v>129487.47533325588</v>
          </cell>
          <cell r="DH80">
            <v>113982.79355625001</v>
          </cell>
          <cell r="DI80">
            <v>112608.26342284212</v>
          </cell>
          <cell r="DJ80">
            <v>110054.43462902961</v>
          </cell>
          <cell r="DK80">
            <v>112923.69641358465</v>
          </cell>
          <cell r="DL80">
            <v>111804.645</v>
          </cell>
          <cell r="DM80">
            <v>103051.944</v>
          </cell>
          <cell r="DN80">
            <v>117552.20699999999</v>
          </cell>
          <cell r="DO80">
            <v>89777.607000000004</v>
          </cell>
          <cell r="DP80">
            <v>102710.007</v>
          </cell>
          <cell r="DQ80">
            <v>103923.88400000001</v>
          </cell>
          <cell r="DR80">
            <v>113129.424</v>
          </cell>
          <cell r="DS80">
            <v>117246.15399999999</v>
          </cell>
          <cell r="DT80">
            <v>103366.13099999999</v>
          </cell>
          <cell r="DU80">
            <v>102422.927</v>
          </cell>
          <cell r="DV80">
            <v>102532.50199999999</v>
          </cell>
          <cell r="DW80">
            <v>100073.743</v>
          </cell>
        </row>
        <row r="81">
          <cell r="A81">
            <v>81</v>
          </cell>
          <cell r="D81" t="str">
            <v>LGS</v>
          </cell>
          <cell r="CZ81">
            <v>208881.63922876204</v>
          </cell>
          <cell r="DA81">
            <v>197573.03198653978</v>
          </cell>
          <cell r="DB81">
            <v>223076.72938720894</v>
          </cell>
          <cell r="DC81">
            <v>208243.27089051073</v>
          </cell>
          <cell r="DD81">
            <v>240390.88700818585</v>
          </cell>
          <cell r="DE81">
            <v>237480.62390435342</v>
          </cell>
          <cell r="DF81">
            <v>254096.46811313755</v>
          </cell>
          <cell r="DG81">
            <v>256158.62748753332</v>
          </cell>
          <cell r="DH81">
            <v>228488.72853385494</v>
          </cell>
          <cell r="DI81">
            <v>230036.70957403688</v>
          </cell>
          <cell r="DJ81">
            <v>224483.16133737506</v>
          </cell>
          <cell r="DK81">
            <v>217491.39483122813</v>
          </cell>
          <cell r="DL81">
            <v>211158.954</v>
          </cell>
          <cell r="DM81">
            <v>201064.31700000001</v>
          </cell>
          <cell r="DN81">
            <v>246470.88500000001</v>
          </cell>
          <cell r="DO81">
            <v>198918.973</v>
          </cell>
          <cell r="DP81">
            <v>243414.18299999999</v>
          </cell>
          <cell r="DQ81">
            <v>245107.397</v>
          </cell>
          <cell r="DR81">
            <v>249913.98499999999</v>
          </cell>
          <cell r="DS81">
            <v>260743.98199999999</v>
          </cell>
          <cell r="DT81">
            <v>239435.95600000001</v>
          </cell>
          <cell r="DU81">
            <v>240022.29800000001</v>
          </cell>
          <cell r="DV81">
            <v>227470.97500000001</v>
          </cell>
          <cell r="DW81">
            <v>211139.185</v>
          </cell>
        </row>
        <row r="82">
          <cell r="A82">
            <v>82</v>
          </cell>
          <cell r="D82" t="str">
            <v>LGS-LM-TOD</v>
          </cell>
          <cell r="CZ82">
            <v>1054.9357271938995</v>
          </cell>
          <cell r="DA82">
            <v>847.13187009373985</v>
          </cell>
          <cell r="DB82">
            <v>873.46863430826818</v>
          </cell>
          <cell r="DC82">
            <v>680.42565314716455</v>
          </cell>
          <cell r="DD82">
            <v>689.78931526514111</v>
          </cell>
          <cell r="DE82">
            <v>722.19616003136537</v>
          </cell>
          <cell r="DF82">
            <v>775.97327551002513</v>
          </cell>
          <cell r="DG82">
            <v>761.10501197049712</v>
          </cell>
          <cell r="DH82">
            <v>615.13761235339894</v>
          </cell>
          <cell r="DI82">
            <v>612.88291950934263</v>
          </cell>
          <cell r="DJ82">
            <v>712.21839797477139</v>
          </cell>
          <cell r="DK82">
            <v>922.02136674552594</v>
          </cell>
          <cell r="DL82">
            <v>1208.56</v>
          </cell>
          <cell r="DM82">
            <v>950.79100000000005</v>
          </cell>
          <cell r="DN82">
            <v>984.00199999999995</v>
          </cell>
          <cell r="DO82">
            <v>675.93399999999997</v>
          </cell>
          <cell r="DP82">
            <v>800.92200000000003</v>
          </cell>
          <cell r="DQ82">
            <v>755.15</v>
          </cell>
          <cell r="DR82">
            <v>786.47</v>
          </cell>
          <cell r="DS82">
            <v>828.23699999999997</v>
          </cell>
          <cell r="DT82">
            <v>748.96600000000001</v>
          </cell>
          <cell r="DU82">
            <v>690.18899999999996</v>
          </cell>
          <cell r="DV82">
            <v>817.13599999999997</v>
          </cell>
          <cell r="DW82">
            <v>1018.328</v>
          </cell>
        </row>
        <row r="83">
          <cell r="A83">
            <v>83</v>
          </cell>
          <cell r="D83" t="str">
            <v>IP and CS-IRP2</v>
          </cell>
          <cell r="CZ83">
            <v>278425.54839687404</v>
          </cell>
          <cell r="DA83">
            <v>277201.18300212995</v>
          </cell>
          <cell r="DB83">
            <v>320658.76588905143</v>
          </cell>
          <cell r="DC83">
            <v>269276.65837061539</v>
          </cell>
          <cell r="DD83">
            <v>353662.08974743704</v>
          </cell>
          <cell r="DE83">
            <v>327080.59729013016</v>
          </cell>
          <cell r="DF83">
            <v>324095.97690687014</v>
          </cell>
          <cell r="DG83">
            <v>337854.30577889219</v>
          </cell>
          <cell r="DH83">
            <v>302600.50919810811</v>
          </cell>
          <cell r="DI83">
            <v>316007.94084449037</v>
          </cell>
          <cell r="DJ83">
            <v>306575.68498251971</v>
          </cell>
          <cell r="DK83">
            <v>281643.15709350258</v>
          </cell>
          <cell r="DL83">
            <v>276190.20299999998</v>
          </cell>
          <cell r="DM83">
            <v>281043.989</v>
          </cell>
          <cell r="DN83">
            <v>303533.19900000002</v>
          </cell>
          <cell r="DO83">
            <v>280477.14</v>
          </cell>
          <cell r="DP83">
            <v>358254.30300000001</v>
          </cell>
          <cell r="DQ83">
            <v>310008.76899999997</v>
          </cell>
          <cell r="DR83">
            <v>306148.27100000001</v>
          </cell>
          <cell r="DS83">
            <v>336945.723</v>
          </cell>
          <cell r="DT83">
            <v>289256.11800000002</v>
          </cell>
          <cell r="DU83">
            <v>326784.53100000002</v>
          </cell>
          <cell r="DV83">
            <v>298135.924</v>
          </cell>
          <cell r="DW83">
            <v>270016.52600000001</v>
          </cell>
        </row>
        <row r="84">
          <cell r="A84">
            <v>84</v>
          </cell>
          <cell r="D84" t="str">
            <v>MS</v>
          </cell>
          <cell r="CZ84">
            <v>2651.2784554167265</v>
          </cell>
          <cell r="DA84">
            <v>2477.0712508495913</v>
          </cell>
          <cell r="DB84">
            <v>2654.2625896677537</v>
          </cell>
          <cell r="DC84">
            <v>2209.7589878328172</v>
          </cell>
          <cell r="DD84">
            <v>2620.2363570232678</v>
          </cell>
          <cell r="DE84">
            <v>2358.6263782513734</v>
          </cell>
          <cell r="DF84">
            <v>2411.963696346103</v>
          </cell>
          <cell r="DG84">
            <v>2708.6482314145537</v>
          </cell>
          <cell r="DH84">
            <v>2582.3603545482438</v>
          </cell>
          <cell r="DI84">
            <v>2489.5431467345934</v>
          </cell>
          <cell r="DJ84">
            <v>2441.238330371234</v>
          </cell>
          <cell r="DK84">
            <v>2590.0647732316984</v>
          </cell>
          <cell r="DL84">
            <v>2623.835</v>
          </cell>
          <cell r="DM84">
            <v>2407.5100000000002</v>
          </cell>
          <cell r="DN84">
            <v>3030.402</v>
          </cell>
          <cell r="DO84">
            <v>2204.8270000000002</v>
          </cell>
          <cell r="DP84">
            <v>2608.2660000000001</v>
          </cell>
          <cell r="DQ84">
            <v>2392.1640000000002</v>
          </cell>
          <cell r="DR84">
            <v>2372.1170000000002</v>
          </cell>
          <cell r="DS84">
            <v>2670.4989999999998</v>
          </cell>
          <cell r="DT84">
            <v>2564.8719999999998</v>
          </cell>
          <cell r="DU84">
            <v>2422.605</v>
          </cell>
          <cell r="DV84">
            <v>2308.9540000000002</v>
          </cell>
          <cell r="DW84">
            <v>2225.4949999999999</v>
          </cell>
        </row>
        <row r="85">
          <cell r="A85">
            <v>85</v>
          </cell>
          <cell r="D85" t="str">
            <v>WSS</v>
          </cell>
          <cell r="CZ85">
            <v>11818.595838907217</v>
          </cell>
          <cell r="DA85">
            <v>10567.377794400643</v>
          </cell>
          <cell r="DB85">
            <v>11808.005924639792</v>
          </cell>
          <cell r="DC85">
            <v>11171.134508607893</v>
          </cell>
          <cell r="DD85">
            <v>12880.904920490715</v>
          </cell>
          <cell r="DE85">
            <v>12171.422730483218</v>
          </cell>
          <cell r="DF85">
            <v>12106.910061368668</v>
          </cell>
          <cell r="DG85">
            <v>11258.437435542779</v>
          </cell>
          <cell r="DH85">
            <v>11050.230298990606</v>
          </cell>
          <cell r="DI85">
            <v>10281.842858700844</v>
          </cell>
          <cell r="DJ85">
            <v>11287.510792538709</v>
          </cell>
          <cell r="DK85">
            <v>11148.437319224799</v>
          </cell>
          <cell r="DL85">
            <v>10613.95</v>
          </cell>
          <cell r="DM85">
            <v>10597.323</v>
          </cell>
          <cell r="DN85">
            <v>13462.633</v>
          </cell>
          <cell r="DO85">
            <v>10546.678</v>
          </cell>
          <cell r="DP85">
            <v>12090.371999999999</v>
          </cell>
          <cell r="DQ85">
            <v>11078.164000000001</v>
          </cell>
          <cell r="DR85">
            <v>10818.175999999999</v>
          </cell>
          <cell r="DS85">
            <v>11873.71</v>
          </cell>
          <cell r="DT85">
            <v>10377.367</v>
          </cell>
          <cell r="DU85">
            <v>12069.878000000001</v>
          </cell>
          <cell r="DV85">
            <v>11408.361000000001</v>
          </cell>
          <cell r="DW85">
            <v>11765.425999999999</v>
          </cell>
        </row>
        <row r="86">
          <cell r="A86">
            <v>86</v>
          </cell>
          <cell r="D86" t="str">
            <v>IS</v>
          </cell>
          <cell r="CZ86">
            <v>-12.214245667664951</v>
          </cell>
          <cell r="DA86">
            <v>2.0509439532196221</v>
          </cell>
          <cell r="DB86">
            <v>0.50519124776318891</v>
          </cell>
          <cell r="DC86">
            <v>2.9019905902563425</v>
          </cell>
          <cell r="DD86">
            <v>9.5245783387026073</v>
          </cell>
          <cell r="DE86">
            <v>54.952567213855637</v>
          </cell>
          <cell r="DF86">
            <v>167.87084189305591</v>
          </cell>
          <cell r="DG86">
            <v>313.3810845691188</v>
          </cell>
          <cell r="DH86">
            <v>364.90455395996935</v>
          </cell>
          <cell r="DI86">
            <v>91.435504197876952</v>
          </cell>
          <cell r="DJ86">
            <v>18.10433698997808</v>
          </cell>
          <cell r="DK86">
            <v>15.00567840601718</v>
          </cell>
          <cell r="DL86">
            <v>0.89600000000000002</v>
          </cell>
          <cell r="DM86">
            <v>2.214</v>
          </cell>
          <cell r="DN86">
            <v>5.4180000000000001</v>
          </cell>
          <cell r="DO86">
            <v>13.904</v>
          </cell>
          <cell r="DP86">
            <v>10.374000000000001</v>
          </cell>
          <cell r="DQ86">
            <v>14.465999999999999</v>
          </cell>
          <cell r="DR86">
            <v>149.03</v>
          </cell>
          <cell r="DS86">
            <v>319.19200000000001</v>
          </cell>
          <cell r="DT86">
            <v>122.107</v>
          </cell>
          <cell r="DU86">
            <v>88.403999999999996</v>
          </cell>
          <cell r="DV86">
            <v>17.677</v>
          </cell>
          <cell r="DW86">
            <v>7.4820000000000002</v>
          </cell>
        </row>
        <row r="87">
          <cell r="A87">
            <v>87</v>
          </cell>
          <cell r="D87" t="str">
            <v>EHG</v>
          </cell>
          <cell r="CZ87">
            <v>712.99676183013651</v>
          </cell>
          <cell r="DA87">
            <v>585.132271166343</v>
          </cell>
          <cell r="DB87">
            <v>573.57853823561493</v>
          </cell>
          <cell r="DC87">
            <v>457.01720647051172</v>
          </cell>
          <cell r="DD87">
            <v>404.1533251948033</v>
          </cell>
          <cell r="DE87">
            <v>387.15495882439257</v>
          </cell>
          <cell r="DF87">
            <v>445.22753525648517</v>
          </cell>
          <cell r="DG87">
            <v>457.32771369111578</v>
          </cell>
          <cell r="DH87">
            <v>373.62643697789304</v>
          </cell>
          <cell r="DI87">
            <v>346.82716919025665</v>
          </cell>
          <cell r="DJ87">
            <v>377.58184081201438</v>
          </cell>
          <cell r="DK87">
            <v>540.41734902737949</v>
          </cell>
          <cell r="DL87">
            <v>739.95500000000004</v>
          </cell>
          <cell r="DM87">
            <v>639.14</v>
          </cell>
          <cell r="DN87">
            <v>675.91899999999998</v>
          </cell>
          <cell r="DO87">
            <v>488.89699999999999</v>
          </cell>
          <cell r="DP87">
            <v>434.03</v>
          </cell>
          <cell r="DQ87">
            <v>372.16300000000001</v>
          </cell>
          <cell r="DR87">
            <v>421.32</v>
          </cell>
          <cell r="DS87">
            <v>432.47800000000001</v>
          </cell>
          <cell r="DT87">
            <v>364.589</v>
          </cell>
          <cell r="DU87">
            <v>347.87400000000002</v>
          </cell>
          <cell r="DV87">
            <v>415.39400000000001</v>
          </cell>
          <cell r="DW87">
            <v>552.48400000000004</v>
          </cell>
        </row>
        <row r="88">
          <cell r="A88">
            <v>88</v>
          </cell>
          <cell r="D88" t="str">
            <v>OL</v>
          </cell>
          <cell r="CZ88">
            <v>3885.9786204648799</v>
          </cell>
          <cell r="DA88">
            <v>3318.2452053451066</v>
          </cell>
          <cell r="DB88">
            <v>3828.791449949993</v>
          </cell>
          <cell r="DC88">
            <v>2884.6001172468373</v>
          </cell>
          <cell r="DD88">
            <v>3064.1144934227991</v>
          </cell>
          <cell r="DE88">
            <v>2433.8260233832621</v>
          </cell>
          <cell r="DF88">
            <v>2653.6823833721051</v>
          </cell>
          <cell r="DG88">
            <v>2989.3887246513618</v>
          </cell>
          <cell r="DH88">
            <v>3019.6146723982488</v>
          </cell>
          <cell r="DI88">
            <v>3468.459644433111</v>
          </cell>
          <cell r="DJ88">
            <v>4169.1953614554013</v>
          </cell>
          <cell r="DK88">
            <v>4106.9516597437751</v>
          </cell>
          <cell r="DL88">
            <v>3658.6590000000001</v>
          </cell>
          <cell r="DM88">
            <v>3119.7359999999999</v>
          </cell>
          <cell r="DN88">
            <v>3970.221</v>
          </cell>
          <cell r="DO88">
            <v>2522.6509999999998</v>
          </cell>
          <cell r="DP88">
            <v>2834.8670000000002</v>
          </cell>
          <cell r="DQ88">
            <v>2220.009</v>
          </cell>
          <cell r="DR88">
            <v>2367.7440000000001</v>
          </cell>
          <cell r="DS88">
            <v>2881.2049999999999</v>
          </cell>
          <cell r="DT88">
            <v>2627.3310000000001</v>
          </cell>
          <cell r="DU88">
            <v>3418.44</v>
          </cell>
          <cell r="DV88">
            <v>3928.1909999999998</v>
          </cell>
          <cell r="DW88">
            <v>3750.4920000000002</v>
          </cell>
        </row>
        <row r="89">
          <cell r="A89">
            <v>89</v>
          </cell>
          <cell r="D89" t="str">
            <v>SL</v>
          </cell>
          <cell r="CZ89">
            <v>6334.1476939640543</v>
          </cell>
          <cell r="DA89">
            <v>5239.2898530109242</v>
          </cell>
          <cell r="DB89">
            <v>5295.3602983677174</v>
          </cell>
          <cell r="DC89">
            <v>4488.7422181378606</v>
          </cell>
          <cell r="DD89">
            <v>4388.4654811995624</v>
          </cell>
          <cell r="DE89">
            <v>3834.7115296450488</v>
          </cell>
          <cell r="DF89">
            <v>4010.5276793598205</v>
          </cell>
          <cell r="DG89">
            <v>4495.5823103630537</v>
          </cell>
          <cell r="DH89">
            <v>4764.9783406555125</v>
          </cell>
          <cell r="DI89">
            <v>5572.8176393129379</v>
          </cell>
          <cell r="DJ89">
            <v>6159.2467348536575</v>
          </cell>
          <cell r="DK89">
            <v>5874.8059658471921</v>
          </cell>
          <cell r="DL89">
            <v>6310.9369999999999</v>
          </cell>
          <cell r="DM89">
            <v>5172.1760000000004</v>
          </cell>
          <cell r="DN89">
            <v>5300.3779999999997</v>
          </cell>
          <cell r="DO89">
            <v>4513.8789999999999</v>
          </cell>
          <cell r="DP89">
            <v>4242.6620000000003</v>
          </cell>
          <cell r="DQ89">
            <v>3756.152</v>
          </cell>
          <cell r="DR89">
            <v>3869.8490000000002</v>
          </cell>
          <cell r="DS89">
            <v>4495.9889999999996</v>
          </cell>
          <cell r="DT89">
            <v>4718.6970000000001</v>
          </cell>
          <cell r="DU89">
            <v>5605.674</v>
          </cell>
          <cell r="DV89">
            <v>6033.6769999999997</v>
          </cell>
          <cell r="DW89">
            <v>6138.7479999999996</v>
          </cell>
        </row>
        <row r="90">
          <cell r="A90">
            <v>90</v>
          </cell>
          <cell r="D90" t="str">
            <v>Total</v>
          </cell>
          <cell r="CZ90">
            <v>1109699.045967117</v>
          </cell>
          <cell r="DA90">
            <v>989676.94308883755</v>
          </cell>
          <cell r="DB90">
            <v>1080334.7646720028</v>
          </cell>
          <cell r="DC90">
            <v>876368.95102569531</v>
          </cell>
          <cell r="DD90">
            <v>1026616.4739531841</v>
          </cell>
          <cell r="DE90">
            <v>1008654.3054730039</v>
          </cell>
          <cell r="DF90">
            <v>1138619.2948153508</v>
          </cell>
          <cell r="DG90">
            <v>1155183.2793788768</v>
          </cell>
          <cell r="DH90">
            <v>974722.73482515721</v>
          </cell>
          <cell r="DI90">
            <v>934552.3893959769</v>
          </cell>
          <cell r="DJ90">
            <v>967747.52425959113</v>
          </cell>
          <cell r="DK90">
            <v>1056260.9684889568</v>
          </cell>
          <cell r="DL90">
            <v>1097223.5729999999</v>
          </cell>
          <cell r="DM90">
            <v>980636.83200000005</v>
          </cell>
          <cell r="DN90">
            <v>1102373.1259999999</v>
          </cell>
          <cell r="DO90">
            <v>844206.89199999999</v>
          </cell>
          <cell r="DP90">
            <v>1010735.6649999999</v>
          </cell>
          <cell r="DQ90">
            <v>974716.77899999998</v>
          </cell>
          <cell r="DR90">
            <v>1075869.0789999999</v>
          </cell>
          <cell r="DS90">
            <v>1141292.1330000001</v>
          </cell>
          <cell r="DT90">
            <v>943960.15899999999</v>
          </cell>
          <cell r="DU90">
            <v>944632.29799999984</v>
          </cell>
          <cell r="DV90">
            <v>941239.92000000016</v>
          </cell>
          <cell r="DW90">
            <v>997925.17499999993</v>
          </cell>
        </row>
        <row r="91">
          <cell r="A91">
            <v>91</v>
          </cell>
        </row>
        <row r="92">
          <cell r="C92" t="str">
            <v>Archive</v>
          </cell>
        </row>
        <row r="93">
          <cell r="D93" t="str">
            <v>Investment (Unit 1)</v>
          </cell>
          <cell r="AX93">
            <v>271895</v>
          </cell>
          <cell r="AY93">
            <v>271895</v>
          </cell>
          <cell r="AZ93">
            <v>323881</v>
          </cell>
          <cell r="BA93">
            <v>20873129</v>
          </cell>
          <cell r="BB93">
            <v>15508274</v>
          </cell>
          <cell r="CZ93">
            <v>933884.00000000023</v>
          </cell>
          <cell r="DA93">
            <v>3216712.0967636965</v>
          </cell>
          <cell r="DB93">
            <v>674670.1</v>
          </cell>
          <cell r="DC93">
            <v>98147.500000000015</v>
          </cell>
          <cell r="DD93">
            <v>12619173.732216492</v>
          </cell>
          <cell r="DE93">
            <v>930839.7</v>
          </cell>
          <cell r="DF93">
            <v>870116.60000000009</v>
          </cell>
          <cell r="DG93">
            <v>717509.2</v>
          </cell>
          <cell r="DH93">
            <v>840301.10000000009</v>
          </cell>
          <cell r="DI93">
            <v>2444766.6</v>
          </cell>
          <cell r="DJ93">
            <v>305931</v>
          </cell>
          <cell r="DK93">
            <v>2001736.3947267542</v>
          </cell>
          <cell r="DL93">
            <v>2485.9999999999995</v>
          </cell>
          <cell r="DM93">
            <v>65197</v>
          </cell>
          <cell r="DN93">
            <v>4971.9999999999991</v>
          </cell>
          <cell r="DO93">
            <v>4971.9999999999991</v>
          </cell>
          <cell r="DP93">
            <v>0</v>
          </cell>
          <cell r="DQ93">
            <v>0</v>
          </cell>
          <cell r="DR93">
            <v>0</v>
          </cell>
          <cell r="DS93">
            <v>0</v>
          </cell>
          <cell r="DT93">
            <v>0</v>
          </cell>
          <cell r="DU93">
            <v>20848014.699999999</v>
          </cell>
          <cell r="DV93">
            <v>254784.20000000004</v>
          </cell>
          <cell r="DW93">
            <v>38109201.100000001</v>
          </cell>
          <cell r="DX93">
            <v>45984</v>
          </cell>
          <cell r="DY93">
            <v>41028</v>
          </cell>
          <cell r="DZ93">
            <v>24108</v>
          </cell>
          <cell r="EA93">
            <v>20400</v>
          </cell>
          <cell r="EB93">
            <v>35400</v>
          </cell>
          <cell r="EC93">
            <v>0</v>
          </cell>
          <cell r="ED93">
            <v>0</v>
          </cell>
          <cell r="EE93">
            <v>0</v>
          </cell>
          <cell r="EF93">
            <v>0</v>
          </cell>
          <cell r="EG93">
            <v>0</v>
          </cell>
          <cell r="EH93">
            <v>0</v>
          </cell>
          <cell r="EI93">
            <v>3022587.76</v>
          </cell>
        </row>
        <row r="94">
          <cell r="D94" t="str">
            <v>Investment (Unit 2)</v>
          </cell>
          <cell r="CZ94">
            <v>164318</v>
          </cell>
          <cell r="DA94">
            <v>2378582.0035959068</v>
          </cell>
          <cell r="DB94">
            <v>374268.62094790331</v>
          </cell>
          <cell r="DC94">
            <v>44541.200000000004</v>
          </cell>
          <cell r="DD94">
            <v>880.00000000000011</v>
          </cell>
          <cell r="DE94">
            <v>27528.600000000002</v>
          </cell>
          <cell r="DF94">
            <v>0</v>
          </cell>
          <cell r="DG94">
            <v>0</v>
          </cell>
          <cell r="DH94">
            <v>0</v>
          </cell>
          <cell r="DI94">
            <v>0</v>
          </cell>
          <cell r="DJ94">
            <v>14854799.629328717</v>
          </cell>
          <cell r="DK94">
            <v>1948819.8216847354</v>
          </cell>
          <cell r="DL94">
            <v>82852</v>
          </cell>
          <cell r="DM94">
            <v>139304</v>
          </cell>
          <cell r="DN94">
            <v>144430</v>
          </cell>
          <cell r="DO94">
            <v>136162.40000000002</v>
          </cell>
          <cell r="DP94">
            <v>101557.5</v>
          </cell>
          <cell r="DQ94">
            <v>55000.000000000007</v>
          </cell>
          <cell r="DR94">
            <v>0</v>
          </cell>
          <cell r="DS94">
            <v>0</v>
          </cell>
          <cell r="DT94">
            <v>0</v>
          </cell>
          <cell r="DU94">
            <v>0</v>
          </cell>
          <cell r="DV94">
            <v>0</v>
          </cell>
          <cell r="DW94">
            <v>31211000</v>
          </cell>
          <cell r="DX94">
            <v>24480</v>
          </cell>
          <cell r="DY94">
            <v>24480</v>
          </cell>
          <cell r="DZ94">
            <v>21600</v>
          </cell>
          <cell r="EA94">
            <v>30600</v>
          </cell>
          <cell r="EB94">
            <v>25218569.989999998</v>
          </cell>
          <cell r="EC94">
            <v>1051749.73</v>
          </cell>
          <cell r="ED94">
            <v>314415.73</v>
          </cell>
          <cell r="EE94">
            <v>664935.19999999995</v>
          </cell>
          <cell r="EF94">
            <v>268516.93</v>
          </cell>
          <cell r="EG94">
            <v>284242.93</v>
          </cell>
          <cell r="EH94">
            <v>207298.93</v>
          </cell>
          <cell r="EI94">
            <v>4701959.92</v>
          </cell>
        </row>
        <row r="95">
          <cell r="D95" t="str">
            <v>Retirement (Unit 1)</v>
          </cell>
          <cell r="CZ95">
            <v>0</v>
          </cell>
          <cell r="DA95">
            <v>146903.54999999999</v>
          </cell>
          <cell r="DB95">
            <v>32079.83</v>
          </cell>
          <cell r="DC95">
            <v>0</v>
          </cell>
          <cell r="DD95">
            <v>7736945.6999999993</v>
          </cell>
          <cell r="DE95">
            <v>0</v>
          </cell>
          <cell r="DF95">
            <v>0</v>
          </cell>
          <cell r="DG95">
            <v>0</v>
          </cell>
          <cell r="DH95">
            <v>0</v>
          </cell>
          <cell r="DI95">
            <v>0</v>
          </cell>
          <cell r="DJ95">
            <v>0</v>
          </cell>
          <cell r="DK95">
            <v>302623.90000000002</v>
          </cell>
          <cell r="DL95">
            <v>0</v>
          </cell>
          <cell r="DM95">
            <v>0</v>
          </cell>
          <cell r="DN95">
            <v>0</v>
          </cell>
          <cell r="DO95">
            <v>0</v>
          </cell>
          <cell r="DP95">
            <v>0</v>
          </cell>
          <cell r="DQ95">
            <v>0</v>
          </cell>
          <cell r="DR95">
            <v>0</v>
          </cell>
          <cell r="DS95">
            <v>0</v>
          </cell>
          <cell r="DT95">
            <v>0</v>
          </cell>
          <cell r="DU95">
            <v>12185034.5</v>
          </cell>
          <cell r="DV95">
            <v>0</v>
          </cell>
          <cell r="DW95">
            <v>15573725.859999999</v>
          </cell>
          <cell r="DX95">
            <v>0</v>
          </cell>
          <cell r="DY95">
            <v>0</v>
          </cell>
          <cell r="DZ95">
            <v>0</v>
          </cell>
          <cell r="EA95">
            <v>0</v>
          </cell>
          <cell r="EB95">
            <v>0</v>
          </cell>
          <cell r="EC95">
            <v>0</v>
          </cell>
          <cell r="ED95">
            <v>0</v>
          </cell>
          <cell r="EE95">
            <v>0</v>
          </cell>
          <cell r="EF95">
            <v>0</v>
          </cell>
          <cell r="EG95">
            <v>0</v>
          </cell>
          <cell r="EH95">
            <v>0</v>
          </cell>
          <cell r="EI95">
            <v>664013.19999999995</v>
          </cell>
        </row>
        <row r="96">
          <cell r="D96" t="str">
            <v>Retirement (Unit 2)</v>
          </cell>
          <cell r="DL96">
            <v>0</v>
          </cell>
          <cell r="DM96">
            <v>0</v>
          </cell>
          <cell r="DN96">
            <v>0</v>
          </cell>
          <cell r="DO96">
            <v>0</v>
          </cell>
          <cell r="DP96">
            <v>0</v>
          </cell>
          <cell r="DQ96">
            <v>0</v>
          </cell>
          <cell r="DR96">
            <v>0</v>
          </cell>
          <cell r="DS96">
            <v>0</v>
          </cell>
          <cell r="DT96">
            <v>0</v>
          </cell>
          <cell r="DU96">
            <v>0</v>
          </cell>
          <cell r="DV96">
            <v>0</v>
          </cell>
          <cell r="DW96">
            <v>13586024.75</v>
          </cell>
          <cell r="DX96">
            <v>0</v>
          </cell>
          <cell r="DY96">
            <v>0</v>
          </cell>
          <cell r="DZ96">
            <v>0</v>
          </cell>
          <cell r="EA96">
            <v>0</v>
          </cell>
          <cell r="EB96">
            <v>13198436</v>
          </cell>
          <cell r="EC96">
            <v>0</v>
          </cell>
          <cell r="ED96">
            <v>0</v>
          </cell>
          <cell r="EE96">
            <v>381380.28</v>
          </cell>
          <cell r="EF96">
            <v>0</v>
          </cell>
          <cell r="EG96">
            <v>0</v>
          </cell>
          <cell r="EH96">
            <v>0</v>
          </cell>
          <cell r="EI96">
            <v>1115376.72</v>
          </cell>
        </row>
        <row r="98">
          <cell r="C98" t="str">
            <v>Interim (EOM)</v>
          </cell>
        </row>
        <row r="99">
          <cell r="D99" t="str">
            <v>Add'l investment (Unit 1)</v>
          </cell>
          <cell r="DR99">
            <v>458430</v>
          </cell>
          <cell r="DS99">
            <v>636536.4</v>
          </cell>
          <cell r="DT99">
            <v>224083.20000000001</v>
          </cell>
          <cell r="DU99">
            <v>165752.4</v>
          </cell>
          <cell r="DV99">
            <v>61656</v>
          </cell>
          <cell r="DW99">
            <v>2913330.42</v>
          </cell>
          <cell r="ED99">
            <v>0</v>
          </cell>
          <cell r="EE99">
            <v>0</v>
          </cell>
          <cell r="EF99">
            <v>0</v>
          </cell>
          <cell r="EG99">
            <v>0</v>
          </cell>
          <cell r="EH99">
            <v>0</v>
          </cell>
          <cell r="EI99">
            <v>0</v>
          </cell>
        </row>
        <row r="100">
          <cell r="D100" t="str">
            <v>Add'l investment (Unit 2)</v>
          </cell>
          <cell r="DR100">
            <v>196053.6</v>
          </cell>
          <cell r="DS100">
            <v>238355.99999999997</v>
          </cell>
          <cell r="DT100">
            <v>134090.40000000002</v>
          </cell>
          <cell r="DU100">
            <v>117807.59999999999</v>
          </cell>
          <cell r="DV100">
            <v>109380</v>
          </cell>
          <cell r="DW100">
            <v>78072</v>
          </cell>
        </row>
        <row r="101">
          <cell r="D101" t="str">
            <v>Retirement (Unit 1)</v>
          </cell>
          <cell r="DR101">
            <v>0</v>
          </cell>
          <cell r="DS101">
            <v>0</v>
          </cell>
          <cell r="DT101">
            <v>0</v>
          </cell>
          <cell r="DU101">
            <v>0</v>
          </cell>
          <cell r="DV101">
            <v>0</v>
          </cell>
          <cell r="DW101">
            <v>1245731.8999999999</v>
          </cell>
        </row>
        <row r="102">
          <cell r="D102" t="str">
            <v>Retirement (Unit 2)</v>
          </cell>
          <cell r="DR102">
            <v>0</v>
          </cell>
          <cell r="DS102">
            <v>0</v>
          </cell>
          <cell r="DT102">
            <v>0</v>
          </cell>
          <cell r="DU102">
            <v>0</v>
          </cell>
          <cell r="DV102">
            <v>0</v>
          </cell>
          <cell r="DW102">
            <v>0</v>
          </cell>
        </row>
        <row r="103">
          <cell r="D103" t="str">
            <v>Accum depreciation (Unit 1)</v>
          </cell>
          <cell r="DQ103">
            <v>45158.746788072807</v>
          </cell>
          <cell r="DR103">
            <v>63016.929200869483</v>
          </cell>
          <cell r="DS103">
            <v>81998.558788508453</v>
          </cell>
          <cell r="DT103">
            <v>102540.11032773062</v>
          </cell>
          <cell r="DU103">
            <v>123630.80925689156</v>
          </cell>
          <cell r="DV103">
            <v>145127.70774869746</v>
          </cell>
          <cell r="DW103">
            <v>166775.70293795352</v>
          </cell>
        </row>
        <row r="104">
          <cell r="D104" t="str">
            <v>Accum depreciation (Unit 2)</v>
          </cell>
          <cell r="DQ104">
            <v>163553.40624180075</v>
          </cell>
          <cell r="DR104">
            <v>237528.91589396616</v>
          </cell>
          <cell r="DS104">
            <v>311928.61273137369</v>
          </cell>
          <cell r="DT104">
            <v>386844.0234384861</v>
          </cell>
          <cell r="DU104">
            <v>462049.55597628152</v>
          </cell>
          <cell r="DV104">
            <v>537509.98041223187</v>
          </cell>
          <cell r="DW104">
            <v>613207.06254955463</v>
          </cell>
        </row>
        <row r="106">
          <cell r="A106">
            <v>106</v>
          </cell>
        </row>
        <row r="107">
          <cell r="A107">
            <v>107</v>
          </cell>
        </row>
        <row r="108">
          <cell r="A108" t="str">
            <v>Schedules</v>
          </cell>
        </row>
        <row r="109">
          <cell r="B109" t="str">
            <v>Revenue Requirement</v>
          </cell>
          <cell r="CZ109" t="str">
            <v>Filed</v>
          </cell>
          <cell r="DA109" t="str">
            <v>Components</v>
          </cell>
        </row>
        <row r="110">
          <cell r="C110" t="str">
            <v xml:space="preserve">Depreciation expense </v>
          </cell>
          <cell r="CH110">
            <v>17034519.782824084</v>
          </cell>
          <cell r="CZ110">
            <v>219525.93454730074</v>
          </cell>
          <cell r="DA110">
            <v>977004.38886124571</v>
          </cell>
          <cell r="DL110">
            <v>57274.814339914643</v>
          </cell>
          <cell r="DX110">
            <v>1132068.6915690489</v>
          </cell>
        </row>
        <row r="111">
          <cell r="C111" t="str">
            <v>Jurisdictional return</v>
          </cell>
          <cell r="CH111">
            <v>33926337.026252456</v>
          </cell>
          <cell r="CZ111">
            <v>788934</v>
          </cell>
          <cell r="DL111">
            <v>352463.95777851972</v>
          </cell>
          <cell r="DX111">
            <v>2835625.1415467034</v>
          </cell>
        </row>
        <row r="112">
          <cell r="C112" t="str">
            <v>Property tax expense</v>
          </cell>
          <cell r="CH112">
            <v>3291337</v>
          </cell>
          <cell r="CZ112">
            <v>0</v>
          </cell>
          <cell r="DL112">
            <v>0</v>
          </cell>
          <cell r="DX112">
            <v>395662.96662591142</v>
          </cell>
        </row>
        <row r="113">
          <cell r="C113" t="str">
            <v>Construction work-in-progress</v>
          </cell>
          <cell r="CH113">
            <v>9384971</v>
          </cell>
        </row>
        <row r="114">
          <cell r="C114" t="str">
            <v>Monitoring amortization</v>
          </cell>
          <cell r="CH114">
            <v>201681.73408289102</v>
          </cell>
          <cell r="CZ114">
            <v>137641.64620000002</v>
          </cell>
          <cell r="DL114">
            <v>112314.92474265757</v>
          </cell>
          <cell r="DX114">
            <v>27609.654999999984</v>
          </cell>
        </row>
        <row r="115">
          <cell r="C115" t="str">
            <v>Monitoring carrying costs</v>
          </cell>
          <cell r="BJ115">
            <v>104391.67</v>
          </cell>
          <cell r="DX115">
            <v>954.25814166145813</v>
          </cell>
        </row>
        <row r="116">
          <cell r="C116" t="str">
            <v>Amortization (deferred costs)</v>
          </cell>
          <cell r="BJ116">
            <v>2348.8125749999999</v>
          </cell>
          <cell r="CH116">
            <v>440564.88</v>
          </cell>
          <cell r="CZ116">
            <v>440564.88</v>
          </cell>
          <cell r="DL116">
            <v>0</v>
          </cell>
        </row>
        <row r="117">
          <cell r="C117" t="str">
            <v>Recovery/(return) of variance</v>
          </cell>
          <cell r="CH117">
            <v>-4028656.0371914543</v>
          </cell>
          <cell r="CZ117">
            <v>5474823.1031431044</v>
          </cell>
          <cell r="DL117">
            <v>-338807.82629997842</v>
          </cell>
          <cell r="DX117">
            <v>0</v>
          </cell>
        </row>
        <row r="118">
          <cell r="C118" t="str">
            <v>Revenue (net)</v>
          </cell>
          <cell r="CH118">
            <v>60250755.385967985</v>
          </cell>
          <cell r="CZ118">
            <v>7061489.563890405</v>
          </cell>
          <cell r="DL118">
            <v>183245.87056111352</v>
          </cell>
          <cell r="DX118">
            <v>4391920.7128833253</v>
          </cell>
        </row>
        <row r="119">
          <cell r="C119" t="str">
            <v>Gross revenue conversion factor</v>
          </cell>
          <cell r="CH119">
            <v>1.6794E-2</v>
          </cell>
          <cell r="CZ119">
            <v>1.7059999999999999E-2</v>
          </cell>
          <cell r="DL119">
            <v>1.7867000000000001E-2</v>
          </cell>
          <cell r="DX119">
            <v>1.9890395488E-2</v>
          </cell>
        </row>
        <row r="120">
          <cell r="C120" t="str">
            <v>Tax gross up</v>
          </cell>
          <cell r="CH120">
            <v>1029134.470245239</v>
          </cell>
          <cell r="CZ120">
            <v>122559.88357373848</v>
          </cell>
          <cell r="DL120">
            <v>3333.6156806821759</v>
          </cell>
          <cell r="DX120">
            <v>89129.868260686126</v>
          </cell>
        </row>
        <row r="121">
          <cell r="C121" t="str">
            <v>Revenue (gross)</v>
          </cell>
          <cell r="CH121">
            <v>61279889.856213227</v>
          </cell>
          <cell r="CZ121">
            <v>7184049.4474641439</v>
          </cell>
          <cell r="DL121">
            <v>186579.4862417957</v>
          </cell>
          <cell r="DX121">
            <v>4481050.5811440116</v>
          </cell>
        </row>
        <row r="124">
          <cell r="B124" t="str">
            <v>Reconciliation</v>
          </cell>
        </row>
        <row r="125">
          <cell r="C125" t="str">
            <v>Revenue</v>
          </cell>
        </row>
        <row r="126">
          <cell r="C126" t="str">
            <v>Gross</v>
          </cell>
          <cell r="AR126">
            <v>2632714.5699999998</v>
          </cell>
          <cell r="AS126">
            <v>2516775.2599999998</v>
          </cell>
          <cell r="AT126">
            <v>2404961.75</v>
          </cell>
          <cell r="AU126">
            <v>2090627.49</v>
          </cell>
          <cell r="AV126">
            <v>1967506.45</v>
          </cell>
          <cell r="AW126">
            <v>2039749.48</v>
          </cell>
          <cell r="AX126">
            <v>2572991.64</v>
          </cell>
          <cell r="AY126">
            <v>2552480.89</v>
          </cell>
          <cell r="AZ126">
            <v>2654349.79</v>
          </cell>
          <cell r="BA126">
            <v>2242521.12</v>
          </cell>
          <cell r="BB126">
            <v>2221519.92</v>
          </cell>
          <cell r="BC126">
            <v>2874062.39</v>
          </cell>
          <cell r="BD126">
            <v>3741497.65</v>
          </cell>
          <cell r="BE126">
            <v>3749895.36</v>
          </cell>
          <cell r="BF126">
            <v>3641820.59</v>
          </cell>
          <cell r="BG126">
            <v>3147638.19</v>
          </cell>
          <cell r="BH126">
            <v>2799021.52</v>
          </cell>
          <cell r="BI126">
            <v>3193964.08</v>
          </cell>
          <cell r="BJ126">
            <v>3590945.31</v>
          </cell>
          <cell r="BK126">
            <v>3800312.69</v>
          </cell>
          <cell r="BL126">
            <v>3596649.11</v>
          </cell>
          <cell r="BM126">
            <v>3170836.13</v>
          </cell>
          <cell r="BN126">
            <v>2796557.94</v>
          </cell>
          <cell r="BO126">
            <v>3715475.87</v>
          </cell>
          <cell r="BP126">
            <v>4384893.16</v>
          </cell>
          <cell r="BQ126">
            <v>4352284.47</v>
          </cell>
          <cell r="BR126">
            <v>4000630.27</v>
          </cell>
          <cell r="BS126">
            <v>3654811.04</v>
          </cell>
          <cell r="BT126">
            <v>3480055.72</v>
          </cell>
          <cell r="BU126">
            <v>3968959.94</v>
          </cell>
          <cell r="BV126">
            <v>5182605.66</v>
          </cell>
          <cell r="BW126">
            <v>5707994.8099999996</v>
          </cell>
          <cell r="BX126">
            <v>5434432.9199999999</v>
          </cell>
          <cell r="BY126">
            <v>4452206.4400000004</v>
          </cell>
          <cell r="BZ126">
            <v>4191453.22</v>
          </cell>
          <cell r="CA126">
            <v>5093565.3499999996</v>
          </cell>
          <cell r="CB126">
            <v>5504286.2400000002</v>
          </cell>
          <cell r="CC126">
            <v>5014072.3</v>
          </cell>
          <cell r="CD126">
            <v>4589544.0599999996</v>
          </cell>
          <cell r="CE126">
            <v>4122701.46</v>
          </cell>
          <cell r="CF126">
            <v>4169576.64</v>
          </cell>
          <cell r="CG126">
            <v>4554297.71</v>
          </cell>
          <cell r="CH126">
            <v>5300957.2699999996</v>
          </cell>
          <cell r="CI126">
            <v>5401736.8700000001</v>
          </cell>
          <cell r="CJ126">
            <v>4925907.79</v>
          </cell>
          <cell r="CK126">
            <v>4734641.4000000004</v>
          </cell>
          <cell r="CL126">
            <v>4402340.67</v>
          </cell>
          <cell r="CM126">
            <v>5316321.59</v>
          </cell>
          <cell r="CN126">
            <v>6220172.1299999999</v>
          </cell>
          <cell r="CO126">
            <v>5418827.9800000004</v>
          </cell>
          <cell r="CP126">
            <v>4812930.6500000004</v>
          </cell>
          <cell r="CQ126">
            <v>4916643.91</v>
          </cell>
          <cell r="CR126">
            <v>4434130.43</v>
          </cell>
          <cell r="CS126">
            <v>5021260.96</v>
          </cell>
          <cell r="CT126">
            <v>3077545.48</v>
          </cell>
          <cell r="CU126">
            <v>421095.33</v>
          </cell>
          <cell r="CV126">
            <v>354539.42</v>
          </cell>
          <cell r="CW126">
            <v>323850.83</v>
          </cell>
          <cell r="CX126">
            <v>314622.49</v>
          </cell>
          <cell r="CY126">
            <v>351297.07</v>
          </cell>
          <cell r="CZ126">
            <v>350588.14</v>
          </cell>
          <cell r="DA126">
            <v>661242.31999999995</v>
          </cell>
          <cell r="DB126">
            <v>625270.43999999994</v>
          </cell>
          <cell r="DC126">
            <v>558429.82999999996</v>
          </cell>
          <cell r="DD126">
            <v>528827.92000000004</v>
          </cell>
          <cell r="DE126">
            <v>577968.6</v>
          </cell>
          <cell r="DF126">
            <v>661733.23</v>
          </cell>
          <cell r="DG126">
            <v>673613.05</v>
          </cell>
          <cell r="DH126">
            <v>627470.56000000006</v>
          </cell>
          <cell r="DI126">
            <v>577569.79</v>
          </cell>
          <cell r="DJ126">
            <v>547263.18999999994</v>
          </cell>
          <cell r="DK126">
            <v>622646.21</v>
          </cell>
          <cell r="DL126">
            <v>644184.14</v>
          </cell>
          <cell r="DM126">
            <v>600206.46</v>
          </cell>
          <cell r="DN126">
            <v>818397.8</v>
          </cell>
          <cell r="DO126">
            <v>-91935.64</v>
          </cell>
          <cell r="DP126">
            <v>2257.4899999999998</v>
          </cell>
          <cell r="DQ126">
            <v>13855.25</v>
          </cell>
          <cell r="DR126">
            <v>19131.11</v>
          </cell>
          <cell r="DS126">
            <v>18957.59</v>
          </cell>
          <cell r="DT126">
            <v>18017.72</v>
          </cell>
          <cell r="DU126">
            <v>15140.81</v>
          </cell>
          <cell r="DV126">
            <v>15161.73</v>
          </cell>
          <cell r="DW126">
            <v>16721.03</v>
          </cell>
          <cell r="DX126">
            <v>18868.87</v>
          </cell>
          <cell r="DY126">
            <v>17908.54</v>
          </cell>
          <cell r="DZ126">
            <v>-27958.93</v>
          </cell>
          <cell r="EA126">
            <v>-25134.36</v>
          </cell>
          <cell r="EB126">
            <v>-24060.6</v>
          </cell>
          <cell r="EC126">
            <v>-27709.65</v>
          </cell>
          <cell r="ED126">
            <v>-30102.82</v>
          </cell>
          <cell r="EE126">
            <v>-31353.02</v>
          </cell>
          <cell r="EF126">
            <v>-31818.86</v>
          </cell>
          <cell r="EG126">
            <v>-25792.54</v>
          </cell>
          <cell r="EH126">
            <v>-25887.17</v>
          </cell>
          <cell r="EI126">
            <v>-27813.67</v>
          </cell>
          <cell r="EJ126" t="str">
            <v xml:space="preserve">*        </v>
          </cell>
          <cell r="EK126" t="str">
            <v xml:space="preserve">*        </v>
          </cell>
          <cell r="EL126" t="str">
            <v xml:space="preserve">*        </v>
          </cell>
          <cell r="EM126" t="str">
            <v xml:space="preserve">*        </v>
          </cell>
          <cell r="EN126" t="str">
            <v xml:space="preserve">*        </v>
          </cell>
          <cell r="EO126" t="str">
            <v xml:space="preserve">*        </v>
          </cell>
          <cell r="EP126" t="str">
            <v xml:space="preserve">*        </v>
          </cell>
          <cell r="EQ126" t="str">
            <v xml:space="preserve">*        </v>
          </cell>
          <cell r="ER126" t="str">
            <v xml:space="preserve">*        </v>
          </cell>
          <cell r="ES126" t="str">
            <v xml:space="preserve">*        </v>
          </cell>
          <cell r="ET126" t="str">
            <v xml:space="preserve">*        </v>
          </cell>
          <cell r="EU126" t="str">
            <v xml:space="preserve">*        </v>
          </cell>
        </row>
        <row r="127">
          <cell r="C127" t="str">
            <v>Billed MWH</v>
          </cell>
          <cell r="AR127">
            <v>1457686.415</v>
          </cell>
          <cell r="AS127">
            <v>1383055.7420000001</v>
          </cell>
          <cell r="AT127">
            <v>1369808.3959999999</v>
          </cell>
          <cell r="AU127">
            <v>1233246.564</v>
          </cell>
          <cell r="AV127">
            <v>1206551.99</v>
          </cell>
          <cell r="AW127">
            <v>1211269.922</v>
          </cell>
          <cell r="AX127">
            <v>1301181.3529999999</v>
          </cell>
          <cell r="AY127">
            <v>1306155.844</v>
          </cell>
          <cell r="AZ127">
            <v>1313998.577</v>
          </cell>
          <cell r="BA127">
            <v>1184832.2560000001</v>
          </cell>
          <cell r="BB127">
            <v>1153017.8419999999</v>
          </cell>
          <cell r="BC127">
            <v>1393868.834</v>
          </cell>
          <cell r="BD127">
            <v>1381531.7</v>
          </cell>
          <cell r="BE127">
            <v>1367138.409</v>
          </cell>
          <cell r="BF127">
            <v>1323405.8259999999</v>
          </cell>
          <cell r="BG127">
            <v>1204047.514</v>
          </cell>
          <cell r="BH127">
            <v>1124420.9509999999</v>
          </cell>
          <cell r="BI127">
            <v>1252873.1910000001</v>
          </cell>
          <cell r="BJ127">
            <v>1296640.602</v>
          </cell>
          <cell r="BK127">
            <v>1383662.9439999999</v>
          </cell>
          <cell r="BL127">
            <v>1286335.9080000001</v>
          </cell>
          <cell r="BM127">
            <v>1161346.1769999999</v>
          </cell>
          <cell r="BN127">
            <v>1033876.321</v>
          </cell>
          <cell r="BO127">
            <v>1354838.392</v>
          </cell>
          <cell r="BP127">
            <v>1306824.2339999999</v>
          </cell>
          <cell r="BQ127">
            <v>1322842.2949999999</v>
          </cell>
          <cell r="BR127">
            <v>1261593.5319999999</v>
          </cell>
          <cell r="BS127">
            <v>1164997.7120000001</v>
          </cell>
          <cell r="BT127">
            <v>1152478.0149999999</v>
          </cell>
          <cell r="BU127">
            <v>1259291.226</v>
          </cell>
          <cell r="BV127">
            <v>1342981.28</v>
          </cell>
          <cell r="BW127">
            <v>1454917.801</v>
          </cell>
          <cell r="BX127">
            <v>1380612.6129999999</v>
          </cell>
          <cell r="BY127">
            <v>1159562.7819999999</v>
          </cell>
          <cell r="BZ127">
            <v>1154400.077</v>
          </cell>
          <cell r="CA127">
            <v>1308513.946</v>
          </cell>
          <cell r="CB127">
            <v>1380101.9029999999</v>
          </cell>
          <cell r="CC127">
            <v>1298362.75</v>
          </cell>
          <cell r="CD127">
            <v>1227406.8600000001</v>
          </cell>
          <cell r="CE127">
            <v>1101941.5390000001</v>
          </cell>
          <cell r="CF127">
            <v>1139989.953</v>
          </cell>
          <cell r="CG127">
            <v>1215235.845</v>
          </cell>
          <cell r="CH127">
            <v>1318359.308</v>
          </cell>
          <cell r="CI127">
            <v>1348782.2139999999</v>
          </cell>
          <cell r="CJ127">
            <v>1251833.3500000001</v>
          </cell>
          <cell r="CK127">
            <v>1208843.442</v>
          </cell>
          <cell r="CL127">
            <v>1156407.2180000001</v>
          </cell>
          <cell r="CM127">
            <v>1311525.7919999999</v>
          </cell>
          <cell r="CN127">
            <v>1472110.33</v>
          </cell>
          <cell r="CO127">
            <v>1306044.2009999999</v>
          </cell>
          <cell r="CP127">
            <v>1215005.645</v>
          </cell>
          <cell r="CQ127">
            <v>1255290.811</v>
          </cell>
          <cell r="CR127">
            <v>1182651.5560000001</v>
          </cell>
          <cell r="CS127">
            <v>1276667.162</v>
          </cell>
          <cell r="CT127">
            <v>1309471.2609999999</v>
          </cell>
          <cell r="CU127">
            <v>1455823.436</v>
          </cell>
          <cell r="CV127">
            <v>1350836.372</v>
          </cell>
          <cell r="CW127">
            <v>1205750.8359999999</v>
          </cell>
          <cell r="CX127">
            <v>1196002.334</v>
          </cell>
          <cell r="CY127">
            <v>1322309.1100000001</v>
          </cell>
          <cell r="CZ127">
            <v>1321790.327</v>
          </cell>
          <cell r="DA127">
            <v>1310052.173</v>
          </cell>
          <cell r="DB127">
            <v>1275026.3370000001</v>
          </cell>
          <cell r="DC127">
            <v>1163206.6710000001</v>
          </cell>
          <cell r="DD127">
            <v>1112053.0449999999</v>
          </cell>
          <cell r="DE127">
            <v>1217349.898</v>
          </cell>
          <cell r="DF127">
            <v>1336778.669</v>
          </cell>
          <cell r="DG127">
            <v>1349498.77</v>
          </cell>
          <cell r="DH127">
            <v>1293955.412</v>
          </cell>
          <cell r="DI127">
            <v>1175328.2139999999</v>
          </cell>
          <cell r="DJ127">
            <v>1122087.618</v>
          </cell>
          <cell r="DK127">
            <v>1275572.2679999999</v>
          </cell>
          <cell r="DL127">
            <v>1304987.7609999999</v>
          </cell>
          <cell r="DM127">
            <v>1212122.969</v>
          </cell>
          <cell r="DN127">
            <v>1194229.419</v>
          </cell>
          <cell r="DO127">
            <v>1024395.208</v>
          </cell>
          <cell r="DP127">
            <v>974122.93799999997</v>
          </cell>
          <cell r="DQ127">
            <v>1201823.3470000001</v>
          </cell>
          <cell r="DR127">
            <v>1349396.068</v>
          </cell>
          <cell r="DS127">
            <v>1353218.3</v>
          </cell>
          <cell r="DT127">
            <v>1305536.2139999999</v>
          </cell>
          <cell r="DU127">
            <v>1112051.004</v>
          </cell>
          <cell r="DV127">
            <v>1135996.4879999999</v>
          </cell>
          <cell r="DW127">
            <v>1220647.58</v>
          </cell>
          <cell r="DX127">
            <v>1355746.7949999999</v>
          </cell>
          <cell r="DY127">
            <v>1256980.8500000001</v>
          </cell>
          <cell r="DZ127">
            <v>1256929.952</v>
          </cell>
          <cell r="EA127">
            <v>1131479.203</v>
          </cell>
          <cell r="EB127">
            <v>1081935.544</v>
          </cell>
          <cell r="EC127">
            <v>1223891.0719999999</v>
          </cell>
          <cell r="ED127">
            <v>1305612.274</v>
          </cell>
          <cell r="EE127">
            <v>1358897.693</v>
          </cell>
          <cell r="EF127">
            <v>1370949.7409999999</v>
          </cell>
          <cell r="EG127">
            <v>971730.35600000003</v>
          </cell>
          <cell r="EH127">
            <v>1131597.6140000001</v>
          </cell>
          <cell r="EI127">
            <v>1383772.652</v>
          </cell>
          <cell r="EJ127" t="str">
            <v xml:space="preserve">*        </v>
          </cell>
          <cell r="EK127" t="str">
            <v xml:space="preserve">*        </v>
          </cell>
          <cell r="EL127" t="str">
            <v xml:space="preserve">*        </v>
          </cell>
          <cell r="EM127" t="str">
            <v xml:space="preserve">*        </v>
          </cell>
          <cell r="EN127" t="str">
            <v xml:space="preserve">*        </v>
          </cell>
          <cell r="EO127" t="str">
            <v xml:space="preserve">*        </v>
          </cell>
          <cell r="EP127" t="str">
            <v xml:space="preserve">*        </v>
          </cell>
          <cell r="EQ127" t="str">
            <v xml:space="preserve">*        </v>
          </cell>
          <cell r="ER127" t="str">
            <v xml:space="preserve">*        </v>
          </cell>
          <cell r="ES127" t="str">
            <v xml:space="preserve">*        </v>
          </cell>
          <cell r="ET127" t="str">
            <v xml:space="preserve">*        </v>
          </cell>
          <cell r="EU127" t="str">
            <v xml:space="preserve">*        </v>
          </cell>
        </row>
        <row r="128">
          <cell r="C128" t="str">
            <v>Average Rate per MWh</v>
          </cell>
          <cell r="AR128">
            <v>1.8060911749664621</v>
          </cell>
          <cell r="AS128">
            <v>1.819720770155336</v>
          </cell>
          <cell r="AT128">
            <v>1.7556920785584089</v>
          </cell>
          <cell r="AU128">
            <v>1.69522263513884</v>
          </cell>
          <cell r="AV128">
            <v>1.6306851808350173</v>
          </cell>
          <cell r="AW128">
            <v>1.6839760015109166</v>
          </cell>
          <cell r="AX128">
            <v>1.9774273847897668</v>
          </cell>
          <cell r="AY128">
            <v>1.9541932164719542</v>
          </cell>
          <cell r="AZ128">
            <v>2.0200553002577566</v>
          </cell>
          <cell r="BA128">
            <v>1.8926908080395812</v>
          </cell>
          <cell r="BB128">
            <v>1.9267003849191087</v>
          </cell>
          <cell r="BC128">
            <v>2.0619317398411678</v>
          </cell>
          <cell r="BD128">
            <v>2.7082242484917285</v>
          </cell>
          <cell r="BE128">
            <v>2.7428790935241727</v>
          </cell>
          <cell r="BF128">
            <v>2.7518547360543359</v>
          </cell>
          <cell r="BG128">
            <v>2.6142142676273155</v>
          </cell>
          <cell r="BH128">
            <v>2.4893003972495356</v>
          </cell>
          <cell r="BI128">
            <v>2.5493115368289492</v>
          </cell>
          <cell r="BJ128">
            <v>2.7694222319285355</v>
          </cell>
          <cell r="BK128">
            <v>2.7465595624132</v>
          </cell>
          <cell r="BL128">
            <v>2.7960419106950716</v>
          </cell>
          <cell r="BM128">
            <v>2.7303109036712319</v>
          </cell>
          <cell r="BN128">
            <v>2.7049250313568214</v>
          </cell>
          <cell r="BO128">
            <v>2.7423756899265666</v>
          </cell>
          <cell r="BP128">
            <v>3.3553809654864422</v>
          </cell>
          <cell r="BQ128">
            <v>3.2901007825728765</v>
          </cell>
          <cell r="BR128">
            <v>3.1710928825529208</v>
          </cell>
          <cell r="BS128">
            <v>3.1371830196349775</v>
          </cell>
          <cell r="BT128">
            <v>3.0196287258460202</v>
          </cell>
          <cell r="BU128">
            <v>3.1517411207627997</v>
          </cell>
          <cell r="BV128">
            <v>3.8590304549889183</v>
          </cell>
          <cell r="BW128">
            <v>3.9232421282334697</v>
          </cell>
          <cell r="BX128">
            <v>3.9362474808855019</v>
          </cell>
          <cell r="BY128">
            <v>3.8395561750618525</v>
          </cell>
          <cell r="BZ128">
            <v>3.6308497404925242</v>
          </cell>
          <cell r="CA128">
            <v>3.8926335982665941</v>
          </cell>
          <cell r="CB128">
            <v>3.9883187089555086</v>
          </cell>
          <cell r="CC128">
            <v>3.8618423857277175</v>
          </cell>
          <cell r="CD128">
            <v>3.739219821534971</v>
          </cell>
          <cell r="CE128">
            <v>3.7413068788942345</v>
          </cell>
          <cell r="CF128">
            <v>3.6575556030360912</v>
          </cell>
          <cell r="CG128">
            <v>3.7476657133990319</v>
          </cell>
          <cell r="CH128">
            <v>4.0208744595141885</v>
          </cell>
          <cell r="CI128">
            <v>4.0048992446159293</v>
          </cell>
          <cell r="CJ128">
            <v>3.9349549123291849</v>
          </cell>
          <cell r="CK128">
            <v>3.9166704599618454</v>
          </cell>
          <cell r="CL128">
            <v>3.8069121339572956</v>
          </cell>
          <cell r="CM128">
            <v>4.0535394899805377</v>
          </cell>
          <cell r="CN128">
            <v>4.2253437145570469</v>
          </cell>
          <cell r="CO128">
            <v>4.1490387353283769</v>
          </cell>
          <cell r="CP128">
            <v>3.9612413899525549</v>
          </cell>
          <cell r="CQ128">
            <v>3.9167369560231728</v>
          </cell>
          <cell r="CR128">
            <v>3.7493126420069576</v>
          </cell>
          <cell r="CS128">
            <v>3.9331010536323325</v>
          </cell>
          <cell r="CT128">
            <v>2.3502199488133706</v>
          </cell>
          <cell r="CU128">
            <v>0.28924890174662637</v>
          </cell>
          <cell r="CV128">
            <v>0.26245918998692758</v>
          </cell>
          <cell r="CW128">
            <v>0.26858851790172017</v>
          </cell>
          <cell r="CX128">
            <v>0.26306176924233327</v>
          </cell>
          <cell r="CY128">
            <v>0.26566940161215402</v>
          </cell>
          <cell r="CZ128">
            <v>0.26523733215366463</v>
          </cell>
          <cell r="DA128">
            <v>0.50474502743334637</v>
          </cell>
          <cell r="DB128">
            <v>0.49039805834222538</v>
          </cell>
          <cell r="DC128">
            <v>0.48007791213914031</v>
          </cell>
          <cell r="DD128">
            <v>0.47554199179410556</v>
          </cell>
          <cell r="DE128">
            <v>0.47477606968181629</v>
          </cell>
          <cell r="DF128">
            <v>0.49502078791773418</v>
          </cell>
          <cell r="DG128">
            <v>0.49915795773567101</v>
          </cell>
          <cell r="DH128">
            <v>0.48492440634422729</v>
          </cell>
          <cell r="DI128">
            <v>0.49141149095226272</v>
          </cell>
          <cell r="DJ128">
            <v>0.48771876743051268</v>
          </cell>
          <cell r="DK128">
            <v>0.48813087711311076</v>
          </cell>
          <cell r="DL128">
            <v>0.49363232303908178</v>
          </cell>
          <cell r="DM128">
            <v>0.49516961178878538</v>
          </cell>
          <cell r="DN128">
            <v>0.68529361861248872</v>
          </cell>
          <cell r="DO128">
            <v>-8.9746261288641244E-2</v>
          </cell>
          <cell r="DP128">
            <v>2.3174590310283813E-3</v>
          </cell>
          <cell r="DQ128">
            <v>1.1528524582739695E-2</v>
          </cell>
          <cell r="DR128">
            <v>1.417753501264834E-2</v>
          </cell>
          <cell r="DS128">
            <v>1.4009262215859776E-2</v>
          </cell>
          <cell r="DT128">
            <v>1.3801011267849826E-2</v>
          </cell>
          <cell r="DU128">
            <v>1.3615211843287001E-2</v>
          </cell>
          <cell r="DV128">
            <v>1.3346634571637867E-2</v>
          </cell>
          <cell r="DW128">
            <v>1.3698491091097725E-2</v>
          </cell>
          <cell r="DX128">
            <v>1.3917694712307986E-2</v>
          </cell>
          <cell r="DY128">
            <v>1.4247265580855905E-2</v>
          </cell>
          <cell r="DZ128">
            <v>-2.2243825087875702E-2</v>
          </cell>
          <cell r="EA128">
            <v>-2.221371805452442E-2</v>
          </cell>
          <cell r="EB128">
            <v>-2.2238478191636154E-2</v>
          </cell>
          <cell r="EC128">
            <v>-2.2640617808183508E-2</v>
          </cell>
          <cell r="ED128">
            <v>-2.3056477485290553E-2</v>
          </cell>
          <cell r="EE128">
            <v>-2.3072391808085881E-2</v>
          </cell>
          <cell r="EF128">
            <v>-2.3209355564552385E-2</v>
          </cell>
          <cell r="EG128">
            <v>-2.6542898285252293E-2</v>
          </cell>
          <cell r="EH128">
            <v>-2.2876656578033398E-2</v>
          </cell>
          <cell r="EI128">
            <v>-2.0099884153513388E-2</v>
          </cell>
          <cell r="EJ128" t="str">
            <v xml:space="preserve">*        </v>
          </cell>
          <cell r="EK128" t="str">
            <v xml:space="preserve">*        </v>
          </cell>
          <cell r="EL128" t="str">
            <v xml:space="preserve">*        </v>
          </cell>
          <cell r="EM128" t="str">
            <v xml:space="preserve">*        </v>
          </cell>
          <cell r="EN128" t="str">
            <v xml:space="preserve">*        </v>
          </cell>
          <cell r="EO128" t="str">
            <v xml:space="preserve">*        </v>
          </cell>
          <cell r="EP128" t="str">
            <v xml:space="preserve">*        </v>
          </cell>
          <cell r="EQ128" t="str">
            <v xml:space="preserve">*        </v>
          </cell>
          <cell r="ER128" t="str">
            <v xml:space="preserve">*        </v>
          </cell>
          <cell r="ES128" t="str">
            <v xml:space="preserve">*        </v>
          </cell>
          <cell r="ET128" t="str">
            <v xml:space="preserve">*        </v>
          </cell>
          <cell r="EU128" t="str">
            <v xml:space="preserve">*        </v>
          </cell>
        </row>
        <row r="129">
          <cell r="C129" t="str">
            <v>Estimated MWH</v>
          </cell>
          <cell r="AR129">
            <v>30051.476999999999</v>
          </cell>
          <cell r="AS129">
            <v>38815.654000000002</v>
          </cell>
          <cell r="AT129">
            <v>37060.438000000002</v>
          </cell>
          <cell r="AU129">
            <v>39267.033000000003</v>
          </cell>
          <cell r="AV129">
            <v>14119.987999999999</v>
          </cell>
          <cell r="AW129">
            <v>50114.402000000002</v>
          </cell>
          <cell r="AX129">
            <v>80527.104999999996</v>
          </cell>
          <cell r="AY129">
            <v>57021.786999999997</v>
          </cell>
          <cell r="AZ129">
            <v>61152.014000000003</v>
          </cell>
          <cell r="BA129">
            <v>36037.93</v>
          </cell>
          <cell r="BB129">
            <v>73489.483999999997</v>
          </cell>
          <cell r="BC129">
            <v>57298.843000000001</v>
          </cell>
          <cell r="BD129">
            <v>94812.767000000007</v>
          </cell>
          <cell r="BE129">
            <v>50644.809000000001</v>
          </cell>
          <cell r="BF129">
            <v>46386.8</v>
          </cell>
          <cell r="BG129">
            <v>34746.786999999997</v>
          </cell>
          <cell r="BH129">
            <v>61252.248</v>
          </cell>
          <cell r="BI129">
            <v>53769.964</v>
          </cell>
          <cell r="BJ129">
            <v>40984.722000000002</v>
          </cell>
          <cell r="BK129">
            <v>7716.0969999999998</v>
          </cell>
          <cell r="BL129">
            <v>34021.027999999998</v>
          </cell>
          <cell r="BM129">
            <v>15994.707</v>
          </cell>
          <cell r="BN129">
            <v>76843.501999999993</v>
          </cell>
          <cell r="BO129">
            <v>24396.679</v>
          </cell>
          <cell r="BP129">
            <v>2128.15</v>
          </cell>
          <cell r="BQ129">
            <v>7198.0039999999999</v>
          </cell>
          <cell r="BR129">
            <v>382.666</v>
          </cell>
          <cell r="BS129">
            <v>16419.098999999998</v>
          </cell>
          <cell r="BT129">
            <v>653.08699999999999</v>
          </cell>
          <cell r="BU129">
            <v>0</v>
          </cell>
          <cell r="BV129">
            <v>16234.001</v>
          </cell>
          <cell r="BW129">
            <v>0</v>
          </cell>
          <cell r="BX129">
            <v>0</v>
          </cell>
          <cell r="BY129">
            <v>19218.234</v>
          </cell>
          <cell r="BZ129">
            <v>155.30600000000001</v>
          </cell>
          <cell r="CA129">
            <v>20101.705999999998</v>
          </cell>
          <cell r="CB129">
            <v>58273.659</v>
          </cell>
          <cell r="CC129">
            <v>8403.6059999999998</v>
          </cell>
          <cell r="CD129">
            <v>0</v>
          </cell>
          <cell r="CE129">
            <v>58488.192000000003</v>
          </cell>
          <cell r="CF129">
            <v>19951.987000000001</v>
          </cell>
          <cell r="CG129">
            <v>6294.0110000000004</v>
          </cell>
          <cell r="CH129">
            <v>14751.325999999999</v>
          </cell>
          <cell r="CI129">
            <v>13305.054</v>
          </cell>
          <cell r="CJ129">
            <v>15588.377</v>
          </cell>
          <cell r="CK129">
            <v>10650.812</v>
          </cell>
          <cell r="CL129">
            <v>13131.317999999999</v>
          </cell>
          <cell r="CM129">
            <v>26611.364000000001</v>
          </cell>
          <cell r="CN129">
            <v>23678.296999999999</v>
          </cell>
          <cell r="CO129">
            <v>7998.5940000000001</v>
          </cell>
          <cell r="CP129">
            <v>44735.983999999997</v>
          </cell>
          <cell r="CQ129">
            <v>30525.102999999999</v>
          </cell>
          <cell r="CR129">
            <v>7290.1109999999999</v>
          </cell>
          <cell r="CS129">
            <v>14228.215</v>
          </cell>
          <cell r="CT129">
            <v>104438.868</v>
          </cell>
          <cell r="CU129">
            <v>10858.612999999999</v>
          </cell>
          <cell r="CV129">
            <v>31601.146000000001</v>
          </cell>
          <cell r="CW129">
            <v>33388.894999999997</v>
          </cell>
          <cell r="CX129">
            <v>3442.1550000000002</v>
          </cell>
          <cell r="CY129">
            <v>11784.94</v>
          </cell>
          <cell r="CZ129">
            <v>22216.035</v>
          </cell>
          <cell r="DA129">
            <v>34494.243999999999</v>
          </cell>
          <cell r="DB129">
            <v>38699.025000000001</v>
          </cell>
          <cell r="DC129">
            <v>49147.256000000001</v>
          </cell>
          <cell r="DD129">
            <v>62813.709000000003</v>
          </cell>
          <cell r="DE129">
            <v>12874.602000000001</v>
          </cell>
          <cell r="DF129">
            <v>13099.594999999999</v>
          </cell>
          <cell r="DG129">
            <v>19152.557000000001</v>
          </cell>
          <cell r="DH129">
            <v>5168.7129999999997</v>
          </cell>
          <cell r="DI129">
            <v>0</v>
          </cell>
          <cell r="DJ129">
            <v>2292.538</v>
          </cell>
          <cell r="DK129">
            <v>4160.2740000000003</v>
          </cell>
          <cell r="DL129">
            <v>0</v>
          </cell>
          <cell r="DM129">
            <v>7713.3230000000003</v>
          </cell>
          <cell r="DN129">
            <v>15580.708000000001</v>
          </cell>
          <cell r="DO129">
            <v>36362.237999999998</v>
          </cell>
          <cell r="DP129">
            <v>73012.03</v>
          </cell>
          <cell r="DQ129">
            <v>9072.0169999999998</v>
          </cell>
          <cell r="DR129">
            <v>2839.7849999999999</v>
          </cell>
          <cell r="DS129">
            <v>812.39400000000001</v>
          </cell>
          <cell r="DT129">
            <v>4776</v>
          </cell>
          <cell r="DU129">
            <v>17302.859</v>
          </cell>
          <cell r="DV129">
            <v>4556.1059999999998</v>
          </cell>
          <cell r="DW129">
            <v>41865.646999999997</v>
          </cell>
          <cell r="DX129">
            <v>6209.4809999999998</v>
          </cell>
          <cell r="DY129">
            <v>15911.473</v>
          </cell>
          <cell r="DZ129">
            <v>10.603999999999999</v>
          </cell>
          <cell r="EA129">
            <v>5713.9350000000004</v>
          </cell>
          <cell r="EB129">
            <v>27689.791000000001</v>
          </cell>
          <cell r="EC129">
            <v>11021.255999999999</v>
          </cell>
          <cell r="ED129">
            <v>31176.68</v>
          </cell>
          <cell r="EE129">
            <v>8735.69</v>
          </cell>
          <cell r="EF129">
            <v>0</v>
          </cell>
          <cell r="EG129">
            <v>217828.55100000001</v>
          </cell>
          <cell r="EH129">
            <v>173328.253</v>
          </cell>
          <cell r="EI129">
            <v>59663.196000000004</v>
          </cell>
          <cell r="EJ129" t="str">
            <v xml:space="preserve">*        </v>
          </cell>
          <cell r="EK129" t="str">
            <v xml:space="preserve">*        </v>
          </cell>
          <cell r="EL129" t="str">
            <v xml:space="preserve">*        </v>
          </cell>
          <cell r="EM129" t="str">
            <v xml:space="preserve">*        </v>
          </cell>
          <cell r="EN129" t="str">
            <v xml:space="preserve">*        </v>
          </cell>
          <cell r="EO129" t="str">
            <v xml:space="preserve">*        </v>
          </cell>
          <cell r="EP129" t="str">
            <v xml:space="preserve">*        </v>
          </cell>
          <cell r="EQ129" t="str">
            <v xml:space="preserve">*        </v>
          </cell>
          <cell r="ER129" t="str">
            <v xml:space="preserve">*        </v>
          </cell>
          <cell r="ES129" t="str">
            <v xml:space="preserve">*        </v>
          </cell>
          <cell r="ET129" t="str">
            <v xml:space="preserve">*        </v>
          </cell>
          <cell r="EU129" t="str">
            <v xml:space="preserve">*        </v>
          </cell>
        </row>
        <row r="130">
          <cell r="C130" t="str">
            <v>Unbilled MWH</v>
          </cell>
          <cell r="AR130">
            <v>671193.40599999996</v>
          </cell>
          <cell r="AS130">
            <v>589222.31099999999</v>
          </cell>
          <cell r="AT130">
            <v>576983.69299999997</v>
          </cell>
          <cell r="AU130">
            <v>465093.79399999999</v>
          </cell>
          <cell r="AV130">
            <v>494265.59100000001</v>
          </cell>
          <cell r="AW130">
            <v>551863.18200000003</v>
          </cell>
          <cell r="AX130">
            <v>515067.837</v>
          </cell>
          <cell r="AY130">
            <v>630382.02599999995</v>
          </cell>
          <cell r="AZ130">
            <v>417979.467</v>
          </cell>
          <cell r="BA130">
            <v>508747.12800000003</v>
          </cell>
          <cell r="BB130">
            <v>553267.81000000006</v>
          </cell>
          <cell r="BC130">
            <v>484822.89299999998</v>
          </cell>
          <cell r="BD130">
            <v>471878.54200000002</v>
          </cell>
          <cell r="BE130">
            <v>353302.53499999997</v>
          </cell>
          <cell r="BF130">
            <v>388083.14299999998</v>
          </cell>
          <cell r="BG130">
            <v>247077.818</v>
          </cell>
          <cell r="BH130">
            <v>360222.21299999999</v>
          </cell>
          <cell r="BI130">
            <v>385514.261</v>
          </cell>
          <cell r="BJ130">
            <v>449216.94400000002</v>
          </cell>
          <cell r="BK130">
            <v>466575.799</v>
          </cell>
          <cell r="BL130">
            <v>405349.42599999998</v>
          </cell>
          <cell r="BM130">
            <v>386116.37699999998</v>
          </cell>
          <cell r="BN130">
            <v>391226.37300000002</v>
          </cell>
          <cell r="BO130">
            <v>364355.641</v>
          </cell>
          <cell r="BP130">
            <v>381997.554</v>
          </cell>
          <cell r="BQ130">
            <v>337049.44900000002</v>
          </cell>
          <cell r="BR130">
            <v>350368.09700000001</v>
          </cell>
          <cell r="BS130">
            <v>322742.391</v>
          </cell>
          <cell r="BT130">
            <v>402342.87800000003</v>
          </cell>
          <cell r="BU130">
            <v>432049.87099999998</v>
          </cell>
          <cell r="BV130">
            <v>501566.63799999998</v>
          </cell>
          <cell r="BW130">
            <v>594300.35900000005</v>
          </cell>
          <cell r="BX130">
            <v>442058.859</v>
          </cell>
          <cell r="BY130">
            <v>399070.14199999999</v>
          </cell>
          <cell r="BZ130">
            <v>455560.9</v>
          </cell>
          <cell r="CA130">
            <v>451009.91</v>
          </cell>
          <cell r="CB130">
            <v>363939.60700000002</v>
          </cell>
          <cell r="CC130">
            <v>172982.022</v>
          </cell>
          <cell r="CD130">
            <v>375365.848</v>
          </cell>
          <cell r="CE130">
            <v>260786.92</v>
          </cell>
          <cell r="CF130">
            <v>369941.549</v>
          </cell>
          <cell r="CG130">
            <v>442114.49900000001</v>
          </cell>
          <cell r="CH130">
            <v>486654.14500000002</v>
          </cell>
          <cell r="CI130">
            <v>493695.03399999999</v>
          </cell>
          <cell r="CJ130">
            <v>438823.24800000002</v>
          </cell>
          <cell r="CK130">
            <v>417386.89199999999</v>
          </cell>
          <cell r="CL130">
            <v>513332.98</v>
          </cell>
          <cell r="CM130">
            <v>472757.95</v>
          </cell>
          <cell r="CN130">
            <v>360622.20699999999</v>
          </cell>
          <cell r="CO130">
            <v>329578.33</v>
          </cell>
          <cell r="CP130">
            <v>405390.94300000003</v>
          </cell>
          <cell r="CQ130">
            <v>324481.01199999999</v>
          </cell>
          <cell r="CR130">
            <v>447442.45699999999</v>
          </cell>
          <cell r="CS130">
            <v>441783.38500000001</v>
          </cell>
          <cell r="CT130">
            <v>482917.19699999999</v>
          </cell>
          <cell r="CU130">
            <v>565351.31499999994</v>
          </cell>
          <cell r="CV130">
            <v>426247.087</v>
          </cell>
          <cell r="CW130">
            <v>475598.402</v>
          </cell>
          <cell r="CX130">
            <v>504887.28499999997</v>
          </cell>
          <cell r="CY130">
            <v>394919.71299999999</v>
          </cell>
          <cell r="CZ130">
            <v>441681.22600000002</v>
          </cell>
          <cell r="DA130">
            <v>324786.69500000001</v>
          </cell>
          <cell r="DB130">
            <v>371255.41</v>
          </cell>
          <cell r="DC130">
            <v>299259.92300000001</v>
          </cell>
          <cell r="DD130">
            <v>304306.62699999998</v>
          </cell>
          <cell r="DE130">
            <v>318494.21299999999</v>
          </cell>
          <cell r="DF130">
            <v>460188.90500000003</v>
          </cell>
          <cell r="DG130">
            <v>469916.57400000002</v>
          </cell>
          <cell r="DH130">
            <v>307623.55099999998</v>
          </cell>
          <cell r="DI130">
            <v>326535.93800000002</v>
          </cell>
          <cell r="DJ130">
            <v>392719.35</v>
          </cell>
          <cell r="DK130">
            <v>289956.91100000002</v>
          </cell>
          <cell r="DL130">
            <v>290138.75699999998</v>
          </cell>
          <cell r="DM130">
            <v>260705.549</v>
          </cell>
          <cell r="DN130">
            <v>267540.7</v>
          </cell>
          <cell r="DO130">
            <v>166269.13800000001</v>
          </cell>
          <cell r="DP130">
            <v>235250.8</v>
          </cell>
          <cell r="DQ130">
            <v>358099.75199999998</v>
          </cell>
          <cell r="DR130">
            <v>406789.09700000001</v>
          </cell>
          <cell r="DS130">
            <v>376795.24099999998</v>
          </cell>
          <cell r="DT130">
            <v>217340.73800000001</v>
          </cell>
          <cell r="DU130">
            <v>342124.424</v>
          </cell>
          <cell r="DV130">
            <v>335676.74200000003</v>
          </cell>
          <cell r="DW130">
            <v>323307.79499999998</v>
          </cell>
          <cell r="DX130">
            <v>263663.65600000002</v>
          </cell>
          <cell r="DY130">
            <v>269651.51400000002</v>
          </cell>
          <cell r="DZ130">
            <v>225714.40599999999</v>
          </cell>
          <cell r="EA130">
            <v>166360.747</v>
          </cell>
          <cell r="EB130">
            <v>276254.864</v>
          </cell>
          <cell r="EC130">
            <v>341787.08299999998</v>
          </cell>
          <cell r="ED130">
            <v>346673.59100000001</v>
          </cell>
          <cell r="EE130">
            <v>441685.22899999999</v>
          </cell>
          <cell r="EF130">
            <v>229148.209</v>
          </cell>
          <cell r="EG130">
            <v>216055.79399999999</v>
          </cell>
          <cell r="EH130">
            <v>334710.67499999999</v>
          </cell>
          <cell r="EI130">
            <v>208008.99400000001</v>
          </cell>
          <cell r="EJ130" t="str">
            <v xml:space="preserve">*        </v>
          </cell>
          <cell r="EK130" t="str">
            <v xml:space="preserve">*        </v>
          </cell>
          <cell r="EL130" t="str">
            <v xml:space="preserve">*        </v>
          </cell>
          <cell r="EM130" t="str">
            <v xml:space="preserve">*        </v>
          </cell>
          <cell r="EN130" t="str">
            <v xml:space="preserve">*        </v>
          </cell>
          <cell r="EO130" t="str">
            <v xml:space="preserve">*        </v>
          </cell>
          <cell r="EP130" t="str">
            <v xml:space="preserve">*        </v>
          </cell>
          <cell r="EQ130" t="str">
            <v xml:space="preserve">*        </v>
          </cell>
          <cell r="ER130" t="str">
            <v xml:space="preserve">*        </v>
          </cell>
          <cell r="ES130" t="str">
            <v xml:space="preserve">*        </v>
          </cell>
          <cell r="ET130" t="str">
            <v xml:space="preserve">*        </v>
          </cell>
          <cell r="EU130" t="str">
            <v xml:space="preserve">*        </v>
          </cell>
        </row>
        <row r="131">
          <cell r="C131" t="str">
            <v>Surcharge (Est &amp; Unbill)</v>
          </cell>
          <cell r="AR131">
            <v>1266512.1946766891</v>
          </cell>
          <cell r="AS131">
            <v>1142853.72935659</v>
          </cell>
          <cell r="AT131">
            <v>1078072.4166819819</v>
          </cell>
          <cell r="AU131">
            <v>855003.89020774455</v>
          </cell>
          <cell r="AV131">
            <v>829016.82982553006</v>
          </cell>
          <cell r="AW131">
            <v>1013715.804903522</v>
          </cell>
          <cell r="AX131">
            <v>1177745.7485530728</v>
          </cell>
          <cell r="AY131">
            <v>1343319.8683415556</v>
          </cell>
          <cell r="AZ131">
            <v>967872.08771439863</v>
          </cell>
          <cell r="BA131">
            <v>1031109.6716339103</v>
          </cell>
          <cell r="BB131">
            <v>1207573.5196006589</v>
          </cell>
          <cell r="BC131">
            <v>1117818.0143161945</v>
          </cell>
          <cell r="BD131">
            <v>1534727.1444433189</v>
          </cell>
          <cell r="BE131">
            <v>1107978.7247422172</v>
          </cell>
          <cell r="BF131">
            <v>1195598.1703178072</v>
          </cell>
          <cell r="BG131">
            <v>736749.90335943247</v>
          </cell>
          <cell r="BH131">
            <v>1049176.5431978339</v>
          </cell>
          <cell r="BI131">
            <v>1119872.3427394638</v>
          </cell>
          <cell r="BJ131">
            <v>1357575.3919488066</v>
          </cell>
          <cell r="BK131">
            <v>1302670.9423338869</v>
          </cell>
          <cell r="BL131">
            <v>1228498.2037051211</v>
          </cell>
          <cell r="BM131">
            <v>1097888.2771322585</v>
          </cell>
          <cell r="BN131">
            <v>1266093.9213115585</v>
          </cell>
          <cell r="BO131">
            <v>1066104.9117705533</v>
          </cell>
          <cell r="BP131">
            <v>1288888.0755556794</v>
          </cell>
          <cell r="BQ131">
            <v>1132608.8145140198</v>
          </cell>
          <cell r="BR131">
            <v>1112263.2480993064</v>
          </cell>
          <cell r="BS131">
            <v>1064011.6673420982</v>
          </cell>
          <cell r="BT131">
            <v>1216898.1923140374</v>
          </cell>
          <cell r="BU131">
            <v>1361709.3446509629</v>
          </cell>
          <cell r="BV131">
            <v>1998208.4355137225</v>
          </cell>
          <cell r="BW131">
            <v>2331584.2052530753</v>
          </cell>
          <cell r="BX131">
            <v>1740053.0701418694</v>
          </cell>
          <cell r="BY131">
            <v>1606041.7170273939</v>
          </cell>
          <cell r="BZ131">
            <v>1654637.0682933377</v>
          </cell>
          <cell r="CA131">
            <v>1833864.9049752699</v>
          </cell>
          <cell r="CB131">
            <v>1683921.0679570087</v>
          </cell>
          <cell r="CC131">
            <v>700482.70637224033</v>
          </cell>
          <cell r="CD131">
            <v>1403575.419168883</v>
          </cell>
          <cell r="CE131">
            <v>1194506.1727853273</v>
          </cell>
          <cell r="CF131">
            <v>1426057.2871843539</v>
          </cell>
          <cell r="CG131">
            <v>1680485.198523347</v>
          </cell>
          <cell r="CH131">
            <v>2016088.4522045823</v>
          </cell>
          <cell r="CI131">
            <v>2030484.2694514096</v>
          </cell>
          <cell r="CJ131">
            <v>1788089.2560132374</v>
          </cell>
          <cell r="CK131">
            <v>1676482.6310066921</v>
          </cell>
          <cell r="CL131">
            <v>2004203.3241515094</v>
          </cell>
          <cell r="CM131">
            <v>2024213.2343834911</v>
          </cell>
          <cell r="CN131">
            <v>1623801.7190775054</v>
          </cell>
          <cell r="CO131">
            <v>1400619.7338290035</v>
          </cell>
          <cell r="CP131">
            <v>1783061.4139645523</v>
          </cell>
          <cell r="CQ131">
            <v>1390465.5702347124</v>
          </cell>
          <cell r="CR131">
            <v>1704934.5659346883</v>
          </cell>
          <cell r="CS131">
            <v>1793539.7044285659</v>
          </cell>
          <cell r="CT131">
            <v>1380415.9410195227</v>
          </cell>
          <cell r="CU131">
            <v>166668.08884950264</v>
          </cell>
          <cell r="CV131">
            <v>120166.47637012608</v>
          </cell>
          <cell r="CW131">
            <v>136708.14373203268</v>
          </cell>
          <cell r="CX131">
            <v>133722.04184436449</v>
          </cell>
          <cell r="CY131">
            <v>108048.98179538874</v>
          </cell>
          <cell r="CZ131">
            <v>123042.87190103225</v>
          </cell>
          <cell r="DA131">
            <v>181345.26741183345</v>
          </cell>
          <cell r="DB131">
            <v>201040.85893278403</v>
          </cell>
          <cell r="DC131">
            <v>167262.59106860773</v>
          </cell>
          <cell r="DD131">
            <v>174581.13580956127</v>
          </cell>
          <cell r="DE131">
            <v>157325.98360082088</v>
          </cell>
          <cell r="DF131">
            <v>234287.64618240253</v>
          </cell>
          <cell r="DG131">
            <v>244122.74862151936</v>
          </cell>
          <cell r="DH131">
            <v>151680.60292926681</v>
          </cell>
          <cell r="DI131">
            <v>160463.51214207563</v>
          </cell>
          <cell r="DJ131">
            <v>192654.71113575972</v>
          </cell>
          <cell r="DK131">
            <v>143567.67948808905</v>
          </cell>
          <cell r="DL131">
            <v>143221.86862158164</v>
          </cell>
          <cell r="DM131">
            <v>132912.86864502367</v>
          </cell>
          <cell r="DN131">
            <v>194021.29419498282</v>
          </cell>
          <cell r="DO131">
            <v>-18185.408415772908</v>
          </cell>
          <cell r="DP131">
            <v>714.38647931386652</v>
          </cell>
          <cell r="DQ131">
            <v>4232.9487650045203</v>
          </cell>
          <cell r="DR131">
            <v>5807.5278167469951</v>
          </cell>
          <cell r="DS131">
            <v>5290.0043734256687</v>
          </cell>
          <cell r="DT131">
            <v>3065.435603916048</v>
          </cell>
          <cell r="DU131">
            <v>4893.6786003020688</v>
          </cell>
          <cell r="DV131">
            <v>4540.9634915236111</v>
          </cell>
          <cell r="DW131">
            <v>5002.3251419424914</v>
          </cell>
          <cell r="DX131">
            <v>3756.0119318188686</v>
          </cell>
          <cell r="DY131">
            <v>4068.4917158515027</v>
          </cell>
          <cell r="DZ131">
            <v>-5020.9876403989929</v>
          </cell>
          <cell r="EA131">
            <v>-3822.4184702699481</v>
          </cell>
          <cell r="EB131">
            <v>-6759.2665816818753</v>
          </cell>
          <cell r="EC131">
            <v>-7987.7987628390438</v>
          </cell>
          <cell r="ED131">
            <v>-8711.8962661224341</v>
          </cell>
          <cell r="EE131">
            <v>-10392.287921726114</v>
          </cell>
          <cell r="EF131">
            <v>-5318.3822596613627</v>
          </cell>
          <cell r="EG131">
            <v>-11516.548036898314</v>
          </cell>
          <cell r="EH131">
            <v>-11622.232084128234</v>
          </cell>
          <cell r="EI131">
            <v>-5380.1800101172248</v>
          </cell>
          <cell r="EJ131" t="str">
            <v xml:space="preserve">*        </v>
          </cell>
          <cell r="EK131" t="str">
            <v xml:space="preserve">*        </v>
          </cell>
          <cell r="EL131" t="str">
            <v xml:space="preserve">*        </v>
          </cell>
          <cell r="EM131" t="str">
            <v xml:space="preserve">*        </v>
          </cell>
          <cell r="EN131" t="str">
            <v xml:space="preserve">*        </v>
          </cell>
          <cell r="EO131" t="str">
            <v xml:space="preserve">*        </v>
          </cell>
          <cell r="EP131" t="str">
            <v xml:space="preserve">*        </v>
          </cell>
          <cell r="EQ131" t="str">
            <v xml:space="preserve">*        </v>
          </cell>
          <cell r="ER131" t="str">
            <v xml:space="preserve">*        </v>
          </cell>
          <cell r="ES131" t="str">
            <v xml:space="preserve">*        </v>
          </cell>
          <cell r="ET131" t="str">
            <v xml:space="preserve">*        </v>
          </cell>
          <cell r="EU131" t="str">
            <v xml:space="preserve">*        </v>
          </cell>
        </row>
        <row r="132">
          <cell r="C132" t="str">
            <v>Surcharge (reverse prev. mo.)</v>
          </cell>
          <cell r="AR132">
            <v>0</v>
          </cell>
          <cell r="AS132">
            <v>-1266512.1946766891</v>
          </cell>
          <cell r="AT132">
            <v>-1142853.72935659</v>
          </cell>
          <cell r="AU132">
            <v>-1078072.4166819819</v>
          </cell>
          <cell r="AV132">
            <v>-855003.89020774455</v>
          </cell>
          <cell r="AW132">
            <v>-829016.82982553006</v>
          </cell>
          <cell r="AX132">
            <v>-1013715.804903522</v>
          </cell>
          <cell r="AY132">
            <v>-1177745.7485530728</v>
          </cell>
          <cell r="AZ132">
            <v>-1343319.8683415556</v>
          </cell>
          <cell r="BA132">
            <v>-967872.08771439863</v>
          </cell>
          <cell r="BB132">
            <v>-1031109.6716339103</v>
          </cell>
          <cell r="BC132">
            <v>-1207573.5196006589</v>
          </cell>
          <cell r="BD132">
            <v>-1117818.0143161945</v>
          </cell>
          <cell r="BE132">
            <v>-1534727.1444433189</v>
          </cell>
          <cell r="BF132">
            <v>-1107978.7247422172</v>
          </cell>
          <cell r="BG132">
            <v>-1195598.1703178072</v>
          </cell>
          <cell r="BH132">
            <v>-736749.90335943247</v>
          </cell>
          <cell r="BI132">
            <v>-1049176.5431978339</v>
          </cell>
          <cell r="BJ132">
            <v>-1119872.3427394638</v>
          </cell>
          <cell r="BK132">
            <v>-1357575.3919488066</v>
          </cell>
          <cell r="BL132">
            <v>-1302670.9423338869</v>
          </cell>
          <cell r="BM132">
            <v>-1228498.2037051211</v>
          </cell>
          <cell r="BN132">
            <v>-1097888.2771322585</v>
          </cell>
          <cell r="BO132">
            <v>-1266093.9213115585</v>
          </cell>
          <cell r="BP132">
            <v>-1066104.9117705533</v>
          </cell>
          <cell r="BQ132">
            <v>-1288888.0755556794</v>
          </cell>
          <cell r="BR132">
            <v>-1132608.8145140198</v>
          </cell>
          <cell r="BS132">
            <v>-1112263.2480993064</v>
          </cell>
          <cell r="BT132">
            <v>-1064011.6673420982</v>
          </cell>
          <cell r="BU132">
            <v>-1216898.1923140374</v>
          </cell>
          <cell r="BV132">
            <v>-1361709.3446509629</v>
          </cell>
          <cell r="BW132">
            <v>-1998208.4355137225</v>
          </cell>
          <cell r="BX132">
            <v>-2331584.2052530753</v>
          </cell>
          <cell r="BY132">
            <v>-1740053.0701418694</v>
          </cell>
          <cell r="BZ132">
            <v>-1606041.7170273939</v>
          </cell>
          <cell r="CA132">
            <v>-1654637.0682933377</v>
          </cell>
          <cell r="CB132">
            <v>-1833864.9049752699</v>
          </cell>
          <cell r="CC132">
            <v>-1683921.0679570087</v>
          </cell>
          <cell r="CD132">
            <v>-700482.70637224033</v>
          </cell>
          <cell r="CE132">
            <v>-1403575.419168883</v>
          </cell>
          <cell r="CF132">
            <v>-1194506.1727853273</v>
          </cell>
          <cell r="CG132">
            <v>-1426057.2871843539</v>
          </cell>
          <cell r="CH132">
            <v>-1680485.198523347</v>
          </cell>
          <cell r="CI132">
            <v>-2016088.4522045823</v>
          </cell>
          <cell r="CJ132">
            <v>-2030484.2694514096</v>
          </cell>
          <cell r="CK132">
            <v>-1788089.2560132374</v>
          </cell>
          <cell r="CL132">
            <v>-1676482.6310066921</v>
          </cell>
          <cell r="CM132">
            <v>-2004203.3241515094</v>
          </cell>
          <cell r="CN132">
            <v>-2024213.2343834911</v>
          </cell>
          <cell r="CO132">
            <v>-1623801.7190775054</v>
          </cell>
          <cell r="CP132">
            <v>-1400619.7338290035</v>
          </cell>
          <cell r="CQ132">
            <v>-1783061.4139645523</v>
          </cell>
          <cell r="CR132">
            <v>-1390465.5702347124</v>
          </cell>
          <cell r="CS132">
            <v>-1704934.5659346883</v>
          </cell>
          <cell r="CT132">
            <v>-1793539.7044285659</v>
          </cell>
          <cell r="CU132">
            <v>-1380415.9410195227</v>
          </cell>
          <cell r="CV132">
            <v>-166668.08884950264</v>
          </cell>
          <cell r="CW132">
            <v>-120166.47637012608</v>
          </cell>
          <cell r="CX132">
            <v>-136708.14373203268</v>
          </cell>
          <cell r="CY132">
            <v>-133722.04184436449</v>
          </cell>
          <cell r="CZ132">
            <v>-108048.98179538874</v>
          </cell>
          <cell r="DA132">
            <v>-123042.87190103225</v>
          </cell>
          <cell r="DB132">
            <v>-181345.26741183345</v>
          </cell>
          <cell r="DC132">
            <v>-201040.85893278403</v>
          </cell>
          <cell r="DD132">
            <v>-167262.59106860773</v>
          </cell>
          <cell r="DE132">
            <v>-174581.13580956127</v>
          </cell>
          <cell r="DF132">
            <v>-157325.98360082088</v>
          </cell>
          <cell r="DG132">
            <v>-234287.64618240253</v>
          </cell>
          <cell r="DH132">
            <v>-244122.74862151936</v>
          </cell>
          <cell r="DI132">
            <v>-151680.60292926681</v>
          </cell>
          <cell r="DJ132">
            <v>-160463.51214207563</v>
          </cell>
          <cell r="DK132">
            <v>-192654.71113575972</v>
          </cell>
          <cell r="DL132">
            <v>-143567.67948808905</v>
          </cell>
          <cell r="DM132">
            <v>-143221.86862158164</v>
          </cell>
          <cell r="DN132">
            <v>-132912.86864502367</v>
          </cell>
          <cell r="DO132">
            <v>-194021.29419498282</v>
          </cell>
          <cell r="DP132">
            <v>18185.408415772908</v>
          </cell>
          <cell r="DQ132">
            <v>-714.38647931386652</v>
          </cell>
          <cell r="DR132">
            <v>-4232.9487650045203</v>
          </cell>
          <cell r="DS132">
            <v>-5807.5278167469951</v>
          </cell>
          <cell r="DT132">
            <v>-5290.0043734256687</v>
          </cell>
          <cell r="DU132">
            <v>-3065.435603916048</v>
          </cell>
          <cell r="DV132">
            <v>-4893.6786003020688</v>
          </cell>
          <cell r="DW132">
            <v>-4540.9634915236111</v>
          </cell>
          <cell r="DX132">
            <v>-5002.3251419424914</v>
          </cell>
          <cell r="DY132">
            <v>-3756.0119318188686</v>
          </cell>
          <cell r="DZ132">
            <v>-4068.4917158515027</v>
          </cell>
          <cell r="EA132">
            <v>5020.9876403989929</v>
          </cell>
          <cell r="EB132">
            <v>3822.4184702699481</v>
          </cell>
          <cell r="EC132">
            <v>6759.2665816818753</v>
          </cell>
          <cell r="ED132">
            <v>7987.7987628390438</v>
          </cell>
          <cell r="EE132">
            <v>8711.8962661224341</v>
          </cell>
          <cell r="EF132">
            <v>10392.287921726114</v>
          </cell>
          <cell r="EG132">
            <v>5318.3822596613627</v>
          </cell>
          <cell r="EH132">
            <v>11516.548036898314</v>
          </cell>
          <cell r="EI132">
            <v>11622.232084128234</v>
          </cell>
          <cell r="EJ132" t="str">
            <v xml:space="preserve">*        </v>
          </cell>
          <cell r="EK132" t="str">
            <v xml:space="preserve">*        </v>
          </cell>
          <cell r="EL132" t="str">
            <v xml:space="preserve">*        </v>
          </cell>
          <cell r="EM132" t="str">
            <v xml:space="preserve">*        </v>
          </cell>
          <cell r="EN132" t="str">
            <v xml:space="preserve">*        </v>
          </cell>
          <cell r="EO132" t="str">
            <v xml:space="preserve">*        </v>
          </cell>
          <cell r="EP132" t="str">
            <v xml:space="preserve">*        </v>
          </cell>
          <cell r="EQ132" t="str">
            <v xml:space="preserve">*        </v>
          </cell>
          <cell r="ER132" t="str">
            <v xml:space="preserve">*        </v>
          </cell>
          <cell r="ES132" t="str">
            <v xml:space="preserve">*        </v>
          </cell>
          <cell r="ET132" t="str">
            <v xml:space="preserve">*        </v>
          </cell>
          <cell r="EU132" t="str">
            <v xml:space="preserve">*        </v>
          </cell>
        </row>
        <row r="133">
          <cell r="C133" t="str">
            <v>Gross Revenue</v>
          </cell>
          <cell r="G133" t="str">
            <v>LCM_REV_GRO</v>
          </cell>
          <cell r="AR133">
            <v>3899226.7646766892</v>
          </cell>
          <cell r="AS133">
            <v>2393116.7946799006</v>
          </cell>
          <cell r="AT133">
            <v>2340180.4373253919</v>
          </cell>
          <cell r="AU133">
            <v>1867558.9635257625</v>
          </cell>
          <cell r="AV133">
            <v>1941519.3896177853</v>
          </cell>
          <cell r="AW133">
            <v>2224448.4550779918</v>
          </cell>
          <cell r="AX133">
            <v>2737021.5836495506</v>
          </cell>
          <cell r="AY133">
            <v>2718055.0097884824</v>
          </cell>
          <cell r="AZ133">
            <v>2278902.0093728434</v>
          </cell>
          <cell r="BA133">
            <v>2305758.7039195118</v>
          </cell>
          <cell r="BB133">
            <v>2397983.7679667482</v>
          </cell>
          <cell r="BC133">
            <v>2784306.8847155357</v>
          </cell>
          <cell r="BD133">
            <v>4158406.7801271239</v>
          </cell>
          <cell r="BE133">
            <v>3323146.9402988981</v>
          </cell>
          <cell r="BF133">
            <v>3729440.0355755901</v>
          </cell>
          <cell r="BG133">
            <v>2688789.9230416249</v>
          </cell>
          <cell r="BH133">
            <v>3111448.1598384017</v>
          </cell>
          <cell r="BI133">
            <v>3264659.8795416299</v>
          </cell>
          <cell r="BJ133">
            <v>3828648.3592093429</v>
          </cell>
          <cell r="BK133">
            <v>3745408.2403850802</v>
          </cell>
          <cell r="BL133">
            <v>3522476.3713712343</v>
          </cell>
          <cell r="BM133">
            <v>3040226.2034271378</v>
          </cell>
          <cell r="BN133">
            <v>2964763.5841792999</v>
          </cell>
          <cell r="BO133">
            <v>3515486.8604589952</v>
          </cell>
          <cell r="BP133">
            <v>4607676.3237851262</v>
          </cell>
          <cell r="BQ133">
            <v>4196005.2089583399</v>
          </cell>
          <cell r="BR133">
            <v>3980284.7035852866</v>
          </cell>
          <cell r="BS133">
            <v>3606559.4592427919</v>
          </cell>
          <cell r="BT133">
            <v>3632942.2449719394</v>
          </cell>
          <cell r="BU133">
            <v>4113771.0923369257</v>
          </cell>
          <cell r="BV133">
            <v>5819104.7508627605</v>
          </cell>
          <cell r="BW133">
            <v>6041370.5797393518</v>
          </cell>
          <cell r="BX133">
            <v>4842901.7848887946</v>
          </cell>
          <cell r="BY133">
            <v>4318195.0868855249</v>
          </cell>
          <cell r="BZ133">
            <v>4240048.5712659433</v>
          </cell>
          <cell r="CA133">
            <v>5272793.1866819318</v>
          </cell>
          <cell r="CB133">
            <v>5354342.4029817386</v>
          </cell>
          <cell r="CC133">
            <v>4030633.9384152316</v>
          </cell>
          <cell r="CD133">
            <v>5292636.772796642</v>
          </cell>
          <cell r="CE133">
            <v>3913632.2136164447</v>
          </cell>
          <cell r="CF133">
            <v>4401127.7543990277</v>
          </cell>
          <cell r="CG133">
            <v>4808725.6213389933</v>
          </cell>
          <cell r="CH133">
            <v>5636560.5236812346</v>
          </cell>
          <cell r="CI133">
            <v>5416132.6872468274</v>
          </cell>
          <cell r="CJ133">
            <v>4683512.7765618283</v>
          </cell>
          <cell r="CK133">
            <v>4623034.774993455</v>
          </cell>
          <cell r="CL133">
            <v>4730061.3631448168</v>
          </cell>
          <cell r="CM133">
            <v>5336331.5002319813</v>
          </cell>
          <cell r="CN133">
            <v>5819760.6146940142</v>
          </cell>
          <cell r="CO133">
            <v>5195645.994751499</v>
          </cell>
          <cell r="CP133">
            <v>5195372.3301355494</v>
          </cell>
          <cell r="CQ133">
            <v>4524048.0662701596</v>
          </cell>
          <cell r="CR133">
            <v>4748599.4256999753</v>
          </cell>
          <cell r="CS133">
            <v>5109866.0984938778</v>
          </cell>
          <cell r="CT133">
            <v>2664421.7165909568</v>
          </cell>
          <cell r="CU133">
            <v>-792652.52217002003</v>
          </cell>
          <cell r="CV133">
            <v>308037.80752062344</v>
          </cell>
          <cell r="CW133">
            <v>340392.49736190663</v>
          </cell>
          <cell r="CX133">
            <v>311636.3881123318</v>
          </cell>
          <cell r="CY133">
            <v>325624.00995102426</v>
          </cell>
          <cell r="CZ133">
            <v>365582.03010564356</v>
          </cell>
          <cell r="DA133">
            <v>719544.71551080118</v>
          </cell>
          <cell r="DB133">
            <v>644966.03152095061</v>
          </cell>
          <cell r="DC133">
            <v>524651.56213582365</v>
          </cell>
          <cell r="DD133">
            <v>536146.46474095352</v>
          </cell>
          <cell r="DE133">
            <v>560713.44779125962</v>
          </cell>
          <cell r="DF133">
            <v>738694.8925815816</v>
          </cell>
          <cell r="DG133">
            <v>683448.15243911697</v>
          </cell>
          <cell r="DH133">
            <v>535028.4143077475</v>
          </cell>
          <cell r="DI133">
            <v>586352.69921280886</v>
          </cell>
          <cell r="DJ133">
            <v>579454.38899368397</v>
          </cell>
          <cell r="DK133">
            <v>573559.1783523293</v>
          </cell>
          <cell r="DL133">
            <v>643838.32913349255</v>
          </cell>
          <cell r="DM133">
            <v>589897.46002344205</v>
          </cell>
          <cell r="DN133">
            <v>879506.22554995923</v>
          </cell>
          <cell r="DO133">
            <v>-304142.3426107557</v>
          </cell>
          <cell r="DP133">
            <v>21157.284895086774</v>
          </cell>
          <cell r="DQ133">
            <v>17373.812285690652</v>
          </cell>
          <cell r="DR133">
            <v>20705.689051742476</v>
          </cell>
          <cell r="DS133">
            <v>18440.066556678674</v>
          </cell>
          <cell r="DT133">
            <v>15793.151230490381</v>
          </cell>
          <cell r="DU133">
            <v>16969.052996386021</v>
          </cell>
          <cell r="DV133">
            <v>14809.014891221545</v>
          </cell>
          <cell r="DW133">
            <v>17182.391650418882</v>
          </cell>
          <cell r="DX133">
            <v>17622.556789876377</v>
          </cell>
          <cell r="DY133">
            <v>18221.019784032633</v>
          </cell>
          <cell r="DZ133">
            <v>-37048.409356250493</v>
          </cell>
          <cell r="EA133">
            <v>-23935.790829870959</v>
          </cell>
          <cell r="EB133">
            <v>-26997.448111411926</v>
          </cell>
          <cell r="EC133">
            <v>-28938.182181157172</v>
          </cell>
          <cell r="ED133">
            <v>-30826.917503283392</v>
          </cell>
          <cell r="EE133">
            <v>-33033.411655603675</v>
          </cell>
          <cell r="EF133">
            <v>-26744.954337935247</v>
          </cell>
          <cell r="EG133">
            <v>-31990.705777236952</v>
          </cell>
          <cell r="EH133">
            <v>-25992.854047229921</v>
          </cell>
          <cell r="EI133">
            <v>-21571.61792598899</v>
          </cell>
          <cell r="EJ133" t="str">
            <v xml:space="preserve">*        </v>
          </cell>
          <cell r="EK133" t="str">
            <v xml:space="preserve">*        </v>
          </cell>
          <cell r="EL133" t="str">
            <v xml:space="preserve">*        </v>
          </cell>
          <cell r="EM133" t="str">
            <v xml:space="preserve">*        </v>
          </cell>
          <cell r="EN133" t="str">
            <v xml:space="preserve">*        </v>
          </cell>
          <cell r="EO133" t="str">
            <v xml:space="preserve">*        </v>
          </cell>
          <cell r="EP133" t="str">
            <v xml:space="preserve">*        </v>
          </cell>
          <cell r="EQ133" t="str">
            <v xml:space="preserve">*        </v>
          </cell>
          <cell r="ER133" t="str">
            <v xml:space="preserve">*        </v>
          </cell>
          <cell r="ES133" t="str">
            <v xml:space="preserve">*        </v>
          </cell>
          <cell r="ET133" t="str">
            <v xml:space="preserve">*        </v>
          </cell>
          <cell r="EU133" t="str">
            <v xml:space="preserve">*        </v>
          </cell>
        </row>
        <row r="134">
          <cell r="C134" t="str">
            <v>Gross-up % (normal)</v>
          </cell>
          <cell r="BD134">
            <v>1.5217E-2</v>
          </cell>
          <cell r="BE134">
            <v>1.5217E-2</v>
          </cell>
          <cell r="BF134">
            <v>1.5217E-2</v>
          </cell>
          <cell r="BG134">
            <v>1.5217E-2</v>
          </cell>
          <cell r="BH134">
            <v>1.5217E-2</v>
          </cell>
          <cell r="BI134">
            <v>1.5217E-2</v>
          </cell>
          <cell r="BJ134">
            <v>1.8530000000000001E-2</v>
          </cell>
          <cell r="BK134">
            <v>1.8530000000000001E-2</v>
          </cell>
          <cell r="BL134">
            <v>1.8530000000000001E-2</v>
          </cell>
          <cell r="BM134">
            <v>1.8530000000000001E-2</v>
          </cell>
          <cell r="BN134">
            <v>1.8530000000000001E-2</v>
          </cell>
          <cell r="BO134">
            <v>1.8530000000000001E-2</v>
          </cell>
          <cell r="BP134">
            <v>1.8530000000000001E-2</v>
          </cell>
          <cell r="BQ134">
            <v>1.8530000000000001E-2</v>
          </cell>
          <cell r="BR134">
            <v>1.8530000000000001E-2</v>
          </cell>
          <cell r="BS134">
            <v>1.8530000000000001E-2</v>
          </cell>
          <cell r="BT134">
            <v>1.8530000000000001E-2</v>
          </cell>
          <cell r="BU134">
            <v>1.8530000000000001E-2</v>
          </cell>
          <cell r="BV134">
            <v>1.7825000000000001E-2</v>
          </cell>
          <cell r="BW134">
            <v>1.7825000000000001E-2</v>
          </cell>
          <cell r="BX134">
            <v>1.7825000000000001E-2</v>
          </cell>
          <cell r="BY134">
            <v>1.7825000000000001E-2</v>
          </cell>
          <cell r="BZ134">
            <v>1.7825000000000001E-2</v>
          </cell>
          <cell r="CA134">
            <v>1.7825000000000001E-2</v>
          </cell>
          <cell r="CB134">
            <v>1.7825000000000001E-2</v>
          </cell>
          <cell r="CC134">
            <v>1.7825000000000001E-2</v>
          </cell>
          <cell r="CD134">
            <v>1.7825000000000001E-2</v>
          </cell>
          <cell r="CE134">
            <v>1.7825000000000001E-2</v>
          </cell>
          <cell r="CF134">
            <v>1.7825000000000001E-2</v>
          </cell>
          <cell r="CG134">
            <v>1.7825000000000001E-2</v>
          </cell>
          <cell r="CH134">
            <v>1.6794E-2</v>
          </cell>
          <cell r="CI134">
            <v>1.6794E-2</v>
          </cell>
          <cell r="CJ134">
            <v>1.6794E-2</v>
          </cell>
          <cell r="CK134">
            <v>1.6794E-2</v>
          </cell>
          <cell r="CL134">
            <v>1.6794E-2</v>
          </cell>
          <cell r="CM134">
            <v>1.6794E-2</v>
          </cell>
          <cell r="CN134">
            <v>1.6794E-2</v>
          </cell>
          <cell r="CO134">
            <v>1.6794E-2</v>
          </cell>
          <cell r="CP134">
            <v>1.6794E-2</v>
          </cell>
          <cell r="CQ134">
            <v>1.6794E-2</v>
          </cell>
          <cell r="CR134">
            <v>1.6794E-2</v>
          </cell>
          <cell r="CS134">
            <v>1.6794E-2</v>
          </cell>
          <cell r="CT134">
            <v>1.6794E-2</v>
          </cell>
          <cell r="CU134">
            <v>1.6794E-2</v>
          </cell>
          <cell r="CV134">
            <v>1.6794E-2</v>
          </cell>
          <cell r="CW134">
            <v>1.6794E-2</v>
          </cell>
          <cell r="CX134">
            <v>1.6794E-2</v>
          </cell>
          <cell r="CY134">
            <v>1.6794E-2</v>
          </cell>
          <cell r="CZ134">
            <v>1.6794E-2</v>
          </cell>
          <cell r="DA134">
            <v>1.7059999999999999E-2</v>
          </cell>
          <cell r="DB134">
            <v>1.7059999999999999E-2</v>
          </cell>
          <cell r="DC134">
            <v>1.7059999999999999E-2</v>
          </cell>
          <cell r="DD134">
            <v>1.7059999999999999E-2</v>
          </cell>
          <cell r="DE134">
            <v>1.7059999999999999E-2</v>
          </cell>
          <cell r="DF134">
            <v>1.7059999999999999E-2</v>
          </cell>
          <cell r="DG134">
            <v>1.7059999999999999E-2</v>
          </cell>
          <cell r="DH134">
            <v>1.7059999999999999E-2</v>
          </cell>
          <cell r="DI134">
            <v>1.7059999999999999E-2</v>
          </cell>
          <cell r="DJ134">
            <v>1.7059999999999999E-2</v>
          </cell>
          <cell r="DK134">
            <v>1.7059999999999999E-2</v>
          </cell>
          <cell r="DL134">
            <v>1.7059999999999999E-2</v>
          </cell>
          <cell r="DM134">
            <v>1.7059999999999999E-2</v>
          </cell>
          <cell r="DN134">
            <v>1.7580685254193547E-2</v>
          </cell>
          <cell r="DO134">
            <v>1.7867062143999999E-2</v>
          </cell>
          <cell r="DP134">
            <v>1.7867000000000001E-2</v>
          </cell>
          <cell r="DQ134">
            <v>1.7867000000000001E-2</v>
          </cell>
          <cell r="DR134">
            <v>1.7867000000000001E-2</v>
          </cell>
          <cell r="DS134">
            <v>1.7867000000000001E-2</v>
          </cell>
          <cell r="DT134">
            <v>1.7867000000000001E-2</v>
          </cell>
          <cell r="DU134">
            <v>1.7867000000000001E-2</v>
          </cell>
          <cell r="DV134">
            <v>1.7867000000000001E-2</v>
          </cell>
          <cell r="DW134">
            <v>1.7867000000000001E-2</v>
          </cell>
          <cell r="DX134">
            <v>1.7867000000000001E-2</v>
          </cell>
          <cell r="DY134">
            <v>1.7867000000000001E-2</v>
          </cell>
          <cell r="DZ134">
            <v>1.9890395488E-2</v>
          </cell>
          <cell r="EA134">
            <v>1.9890000000000001E-2</v>
          </cell>
          <cell r="EB134">
            <v>1.9890000000000001E-2</v>
          </cell>
          <cell r="EC134">
            <v>1.9890000000000001E-2</v>
          </cell>
          <cell r="ED134">
            <v>1.9890000000000001E-2</v>
          </cell>
          <cell r="EE134">
            <v>1.9890000000000001E-2</v>
          </cell>
          <cell r="EF134">
            <v>1.9890000000000001E-2</v>
          </cell>
          <cell r="EG134">
            <v>1.9890000000000001E-2</v>
          </cell>
          <cell r="EH134">
            <v>1.9890000000000001E-2</v>
          </cell>
          <cell r="EI134">
            <v>1.9890000000000001E-2</v>
          </cell>
          <cell r="EJ134" t="str">
            <v xml:space="preserve">*        </v>
          </cell>
          <cell r="EK134" t="str">
            <v xml:space="preserve">*        </v>
          </cell>
          <cell r="EL134" t="str">
            <v xml:space="preserve">*        </v>
          </cell>
          <cell r="EM134" t="str">
            <v xml:space="preserve">*        </v>
          </cell>
          <cell r="EN134" t="str">
            <v xml:space="preserve">*        </v>
          </cell>
          <cell r="EO134" t="str">
            <v xml:space="preserve">*        </v>
          </cell>
          <cell r="EP134" t="str">
            <v xml:space="preserve">*        </v>
          </cell>
          <cell r="EQ134" t="str">
            <v xml:space="preserve">*        </v>
          </cell>
          <cell r="ER134" t="str">
            <v xml:space="preserve">*        </v>
          </cell>
          <cell r="ES134" t="str">
            <v xml:space="preserve">*        </v>
          </cell>
          <cell r="ET134" t="str">
            <v xml:space="preserve">*        </v>
          </cell>
          <cell r="EU134" t="str">
            <v xml:space="preserve">*        </v>
          </cell>
        </row>
        <row r="135">
          <cell r="C135" t="str">
            <v>Tax gross up</v>
          </cell>
          <cell r="G135" t="str">
            <v>LCM_GR_ADJ</v>
          </cell>
          <cell r="AS135">
            <v>0</v>
          </cell>
          <cell r="AT135">
            <v>0</v>
          </cell>
          <cell r="AU135">
            <v>0</v>
          </cell>
          <cell r="AV135">
            <v>0</v>
          </cell>
          <cell r="AW135">
            <v>0</v>
          </cell>
          <cell r="AX135">
            <v>0</v>
          </cell>
          <cell r="AY135">
            <v>0</v>
          </cell>
          <cell r="AZ135">
            <v>0</v>
          </cell>
          <cell r="BA135">
            <v>0</v>
          </cell>
          <cell r="BB135">
            <v>0</v>
          </cell>
          <cell r="BC135">
            <v>0</v>
          </cell>
          <cell r="BD135">
            <v>80288.312697043977</v>
          </cell>
          <cell r="BE135">
            <v>50568.32699052833</v>
          </cell>
          <cell r="BF135">
            <v>56750.889021353752</v>
          </cell>
          <cell r="BG135">
            <v>40915.316258924409</v>
          </cell>
          <cell r="BH135">
            <v>47346.906648260956</v>
          </cell>
          <cell r="BI135">
            <v>49678.32938698498</v>
          </cell>
          <cell r="BJ135">
            <v>74654.99116764497</v>
          </cell>
          <cell r="BK135">
            <v>69402.414694335544</v>
          </cell>
          <cell r="BL135">
            <v>65271.48716150898</v>
          </cell>
          <cell r="BM135">
            <v>56335.391549504864</v>
          </cell>
          <cell r="BN135">
            <v>54937.069214842428</v>
          </cell>
          <cell r="BO135">
            <v>65141.971524305183</v>
          </cell>
          <cell r="BP135">
            <v>85380.242279738392</v>
          </cell>
          <cell r="BQ135">
            <v>77751.976521998047</v>
          </cell>
          <cell r="BR135">
            <v>73754.675557435359</v>
          </cell>
          <cell r="BS135">
            <v>66829.546779768934</v>
          </cell>
          <cell r="BT135">
            <v>67318.419799330048</v>
          </cell>
          <cell r="BU135">
            <v>76228.178341003237</v>
          </cell>
          <cell r="BV135">
            <v>102765.53709614978</v>
          </cell>
          <cell r="BW135">
            <v>107687.43058385394</v>
          </cell>
          <cell r="BX135">
            <v>86324.724315642772</v>
          </cell>
          <cell r="BY135">
            <v>76971.827423734489</v>
          </cell>
          <cell r="BZ135">
            <v>75578.865782815439</v>
          </cell>
          <cell r="CA135">
            <v>93987.538552605445</v>
          </cell>
          <cell r="CB135">
            <v>95441.153333149487</v>
          </cell>
          <cell r="CC135">
            <v>71846.049952251502</v>
          </cell>
          <cell r="CD135">
            <v>94341.250475100154</v>
          </cell>
          <cell r="CE135">
            <v>69760.494207713127</v>
          </cell>
          <cell r="CF135">
            <v>78450.102222162677</v>
          </cell>
          <cell r="CG135">
            <v>85715.534200367561</v>
          </cell>
          <cell r="CH135">
            <v>92927.817195025083</v>
          </cell>
          <cell r="CI135">
            <v>90958.532349623216</v>
          </cell>
          <cell r="CJ135">
            <v>78654.913569579337</v>
          </cell>
          <cell r="CK135">
            <v>77639.246011240088</v>
          </cell>
          <cell r="CL135">
            <v>79436.65053265405</v>
          </cell>
          <cell r="CM135">
            <v>89618.351214895898</v>
          </cell>
          <cell r="CN135">
            <v>97737.059763171274</v>
          </cell>
          <cell r="CO135">
            <v>87255.67883585667</v>
          </cell>
          <cell r="CP135">
            <v>87251.082912296421</v>
          </cell>
          <cell r="CQ135">
            <v>75976.863224941058</v>
          </cell>
          <cell r="CR135">
            <v>79747.978755205389</v>
          </cell>
          <cell r="CS135">
            <v>85815.091258106186</v>
          </cell>
          <cell r="CT135">
            <v>44746.29830842853</v>
          </cell>
          <cell r="CU135">
            <v>-13311.806457323317</v>
          </cell>
          <cell r="CV135">
            <v>5173.18693950135</v>
          </cell>
          <cell r="CW135">
            <v>5716.5516006958596</v>
          </cell>
          <cell r="CX135">
            <v>5233.6215019585006</v>
          </cell>
          <cell r="CY135">
            <v>5468.5296231175016</v>
          </cell>
          <cell r="CZ135">
            <v>6139.5846135941774</v>
          </cell>
          <cell r="DA135">
            <v>12308.162250539943</v>
          </cell>
          <cell r="DB135">
            <v>11003.120497747417</v>
          </cell>
          <cell r="DC135">
            <v>8950.5556500371513</v>
          </cell>
          <cell r="DD135">
            <v>9146.6586884806657</v>
          </cell>
          <cell r="DE135">
            <v>9565.7714193188876</v>
          </cell>
          <cell r="DF135">
            <v>12602.13486744178</v>
          </cell>
          <cell r="DG135">
            <v>11659.625480611334</v>
          </cell>
          <cell r="DH135">
            <v>9127.5847480901721</v>
          </cell>
          <cell r="DI135">
            <v>10003.177048570518</v>
          </cell>
          <cell r="DJ135">
            <v>9885.4918762322486</v>
          </cell>
          <cell r="DK135">
            <v>9784.919582690738</v>
          </cell>
          <cell r="DL135">
            <v>10983.881895017383</v>
          </cell>
          <cell r="DM135">
            <v>10063.65066799992</v>
          </cell>
          <cell r="DN135">
            <v>15531.527901293621</v>
          </cell>
          <cell r="DO135">
            <v>-5378.5669212603298</v>
          </cell>
          <cell r="DP135">
            <v>378.01833933453599</v>
          </cell>
          <cell r="DQ135">
            <v>310.41790410843487</v>
          </cell>
          <cell r="DR135">
            <v>369.94854628748283</v>
          </cell>
          <cell r="DS135">
            <v>329.46866916817788</v>
          </cell>
          <cell r="DT135">
            <v>282.17623303517166</v>
          </cell>
          <cell r="DU135">
            <v>303.18606988642904</v>
          </cell>
          <cell r="DV135">
            <v>264.59266906145535</v>
          </cell>
          <cell r="DW135">
            <v>306.99779161803417</v>
          </cell>
          <cell r="DX135">
            <v>314.86222216472123</v>
          </cell>
          <cell r="DY135">
            <v>325.55496048131107</v>
          </cell>
          <cell r="DZ135">
            <v>-728.67534651632241</v>
          </cell>
          <cell r="EA135">
            <v>-476.08089386577342</v>
          </cell>
          <cell r="EB135">
            <v>-536.97924293598328</v>
          </cell>
          <cell r="EC135">
            <v>-575.58044358321615</v>
          </cell>
          <cell r="ED135">
            <v>-613.1473891403067</v>
          </cell>
          <cell r="EE135">
            <v>-657.03455782995718</v>
          </cell>
          <cell r="EF135">
            <v>-531.95714178153207</v>
          </cell>
          <cell r="EG135">
            <v>-636.29513790924307</v>
          </cell>
          <cell r="EH135">
            <v>-516.99786699940319</v>
          </cell>
          <cell r="EI135">
            <v>-429.05948054792105</v>
          </cell>
          <cell r="EJ135" t="str">
            <v xml:space="preserve">*        </v>
          </cell>
          <cell r="EK135" t="str">
            <v xml:space="preserve">*        </v>
          </cell>
          <cell r="EL135" t="str">
            <v xml:space="preserve">*        </v>
          </cell>
          <cell r="EM135" t="str">
            <v xml:space="preserve">*        </v>
          </cell>
          <cell r="EN135" t="str">
            <v xml:space="preserve">*        </v>
          </cell>
          <cell r="EO135" t="str">
            <v xml:space="preserve">*        </v>
          </cell>
          <cell r="EP135" t="str">
            <v xml:space="preserve">*        </v>
          </cell>
          <cell r="EQ135" t="str">
            <v xml:space="preserve">*        </v>
          </cell>
          <cell r="ER135" t="str">
            <v xml:space="preserve">*        </v>
          </cell>
          <cell r="ES135" t="str">
            <v xml:space="preserve">*        </v>
          </cell>
          <cell r="ET135" t="str">
            <v xml:space="preserve">*        </v>
          </cell>
          <cell r="EU135" t="str">
            <v xml:space="preserve">*        </v>
          </cell>
        </row>
        <row r="136">
          <cell r="C136" t="str">
            <v>Interruptible adjustment</v>
          </cell>
          <cell r="AR136">
            <v>6334.7646766891703</v>
          </cell>
          <cell r="AS136">
            <v>30344.794679900631</v>
          </cell>
          <cell r="AT136">
            <v>17221.437325391918</v>
          </cell>
          <cell r="AU136">
            <v>25450.963525762549</v>
          </cell>
          <cell r="AV136">
            <v>23582.389617785346</v>
          </cell>
          <cell r="AW136">
            <v>9948.4550779918209</v>
          </cell>
          <cell r="AX136">
            <v>12046.583649550565</v>
          </cell>
          <cell r="AY136">
            <v>22660.00978848245</v>
          </cell>
          <cell r="AZ136">
            <v>29670.009372843429</v>
          </cell>
          <cell r="BA136">
            <v>21942.703919511754</v>
          </cell>
          <cell r="BB136">
            <v>15302.767966748215</v>
          </cell>
          <cell r="BC136">
            <v>28223.78</v>
          </cell>
          <cell r="BD136">
            <v>28223.78</v>
          </cell>
          <cell r="BE136">
            <v>-15254.059701101854</v>
          </cell>
          <cell r="BF136">
            <v>3.5575590096414089E-2</v>
          </cell>
          <cell r="BG136">
            <v>86737.923041624948</v>
          </cell>
          <cell r="BH136">
            <v>25248.159838401712</v>
          </cell>
          <cell r="BI136">
            <v>22157.879541629925</v>
          </cell>
          <cell r="BJ136">
            <v>18312.35920934286</v>
          </cell>
          <cell r="BK136">
            <v>25267.240385080222</v>
          </cell>
          <cell r="BL136">
            <v>0.37</v>
          </cell>
          <cell r="BM136">
            <v>25458.2</v>
          </cell>
          <cell r="BN136">
            <v>15985.58</v>
          </cell>
          <cell r="BO136">
            <v>53008.57</v>
          </cell>
          <cell r="BP136">
            <v>82446.25</v>
          </cell>
          <cell r="BQ136">
            <v>92153.69</v>
          </cell>
          <cell r="BR136">
            <v>80568.69</v>
          </cell>
          <cell r="BS136">
            <v>78043.41</v>
          </cell>
          <cell r="BT136">
            <v>74277.429999999993</v>
          </cell>
          <cell r="BU136">
            <v>91544.49</v>
          </cell>
          <cell r="BV136">
            <v>116063.79</v>
          </cell>
          <cell r="BW136">
            <v>115995.99</v>
          </cell>
          <cell r="BX136">
            <v>104709.77</v>
          </cell>
          <cell r="BY136">
            <v>94559.360000000001</v>
          </cell>
          <cell r="BZ136">
            <v>73249.16</v>
          </cell>
          <cell r="CA136">
            <v>118902.36</v>
          </cell>
          <cell r="CB136">
            <v>110074</v>
          </cell>
          <cell r="CC136">
            <v>57414</v>
          </cell>
          <cell r="CD136">
            <v>134485</v>
          </cell>
          <cell r="CE136">
            <v>84076</v>
          </cell>
          <cell r="CF136">
            <v>81855</v>
          </cell>
          <cell r="CG136">
            <v>113776</v>
          </cell>
          <cell r="CH136">
            <v>107484</v>
          </cell>
          <cell r="CI136">
            <v>93599</v>
          </cell>
          <cell r="CJ136">
            <v>77645</v>
          </cell>
          <cell r="CK136">
            <v>95134</v>
          </cell>
          <cell r="CL136">
            <v>87384</v>
          </cell>
          <cell r="CM136">
            <v>99032</v>
          </cell>
          <cell r="CN136">
            <v>103695</v>
          </cell>
          <cell r="CO136">
            <v>85188</v>
          </cell>
          <cell r="CP136">
            <v>107629</v>
          </cell>
          <cell r="CQ136">
            <v>72124</v>
          </cell>
          <cell r="CR136">
            <v>98298</v>
          </cell>
          <cell r="CS136">
            <v>89775</v>
          </cell>
          <cell r="CT136">
            <v>13225</v>
          </cell>
          <cell r="CU136">
            <v>0</v>
          </cell>
          <cell r="CV136">
            <v>7744.58</v>
          </cell>
          <cell r="CW136">
            <v>3420.69</v>
          </cell>
          <cell r="CX136">
            <v>3562.3100000000009</v>
          </cell>
          <cell r="CY136">
            <v>5094.6399999999994</v>
          </cell>
          <cell r="CZ136">
            <v>3730</v>
          </cell>
          <cell r="DA136">
            <v>3537</v>
          </cell>
          <cell r="DB136">
            <v>5574.33</v>
          </cell>
          <cell r="DC136">
            <v>8111.1699999999983</v>
          </cell>
          <cell r="DD136">
            <v>7143.0300000000007</v>
          </cell>
          <cell r="DE136">
            <v>3893.13</v>
          </cell>
          <cell r="DF136">
            <v>12242.5</v>
          </cell>
          <cell r="DG136">
            <v>7586.61</v>
          </cell>
          <cell r="DH136">
            <v>7048.15</v>
          </cell>
          <cell r="DI136">
            <v>7793.37</v>
          </cell>
          <cell r="DJ136">
            <v>7455.64</v>
          </cell>
          <cell r="DK136">
            <v>7606.45</v>
          </cell>
          <cell r="DL136">
            <v>7676.85</v>
          </cell>
          <cell r="DM136">
            <v>7512.03</v>
          </cell>
          <cell r="DN136">
            <v>7529.98</v>
          </cell>
          <cell r="DO136">
            <v>3447.38</v>
          </cell>
          <cell r="DP136">
            <v>134.24</v>
          </cell>
          <cell r="DQ136">
            <v>12.71</v>
          </cell>
          <cell r="DR136">
            <v>266.34498105054405</v>
          </cell>
          <cell r="DS136">
            <v>152.44111816756035</v>
          </cell>
          <cell r="DT136">
            <v>156.56993214538386</v>
          </cell>
          <cell r="DU136">
            <v>153.00323380550498</v>
          </cell>
          <cell r="DV136">
            <v>166.61008019185826</v>
          </cell>
          <cell r="DW136">
            <v>158.03740217364643</v>
          </cell>
          <cell r="DX136">
            <v>102.50236693458434</v>
          </cell>
          <cell r="DY136">
            <v>215.01835138405869</v>
          </cell>
          <cell r="DZ136">
            <v>155.84863331793272</v>
          </cell>
          <cell r="EA136">
            <v>-280.7807204534522</v>
          </cell>
          <cell r="EB136">
            <v>-282.94015973644065</v>
          </cell>
          <cell r="EC136">
            <v>-267.96705452874022</v>
          </cell>
          <cell r="ED136">
            <v>-279.33999999999997</v>
          </cell>
          <cell r="EE136">
            <v>-203.25</v>
          </cell>
          <cell r="EF136">
            <v>-366.98</v>
          </cell>
          <cell r="EG136">
            <v>-270.3</v>
          </cell>
          <cell r="EH136">
            <v>-267.69</v>
          </cell>
          <cell r="EI136">
            <v>-284.24</v>
          </cell>
          <cell r="EJ136" t="str">
            <v xml:space="preserve">*        </v>
          </cell>
          <cell r="EK136" t="str">
            <v xml:space="preserve">*        </v>
          </cell>
          <cell r="EL136" t="str">
            <v xml:space="preserve">*        </v>
          </cell>
          <cell r="EM136" t="str">
            <v xml:space="preserve">*        </v>
          </cell>
          <cell r="EN136" t="str">
            <v xml:space="preserve">*        </v>
          </cell>
          <cell r="EO136" t="str">
            <v xml:space="preserve">*        </v>
          </cell>
          <cell r="EP136" t="str">
            <v xml:space="preserve">*        </v>
          </cell>
          <cell r="EQ136" t="str">
            <v xml:space="preserve">*        </v>
          </cell>
          <cell r="ER136" t="str">
            <v xml:space="preserve">*        </v>
          </cell>
          <cell r="ES136" t="str">
            <v xml:space="preserve">*        </v>
          </cell>
          <cell r="ET136" t="str">
            <v xml:space="preserve">*        </v>
          </cell>
          <cell r="EU136" t="str">
            <v xml:space="preserve">*        </v>
          </cell>
        </row>
        <row r="137">
          <cell r="C137" t="str">
            <v>Net</v>
          </cell>
          <cell r="G137" t="str">
            <v>LCM_REV_NET</v>
          </cell>
          <cell r="AR137">
            <v>3892892</v>
          </cell>
          <cell r="AS137">
            <v>2362772</v>
          </cell>
          <cell r="AT137">
            <v>2322959</v>
          </cell>
          <cell r="AU137">
            <v>1842108</v>
          </cell>
          <cell r="AV137">
            <v>1917937</v>
          </cell>
          <cell r="AW137">
            <v>2214500</v>
          </cell>
          <cell r="AX137">
            <v>2724975</v>
          </cell>
          <cell r="AY137">
            <v>2695395</v>
          </cell>
          <cell r="AZ137">
            <v>2249232</v>
          </cell>
          <cell r="BA137">
            <v>2283816</v>
          </cell>
          <cell r="BB137">
            <v>2382681</v>
          </cell>
          <cell r="BC137">
            <v>2756083.1047155359</v>
          </cell>
          <cell r="BD137">
            <v>4130183.0001271241</v>
          </cell>
          <cell r="BE137">
            <v>3338401</v>
          </cell>
          <cell r="BF137">
            <v>3729440</v>
          </cell>
          <cell r="BG137">
            <v>2602052</v>
          </cell>
          <cell r="BH137">
            <v>3086200</v>
          </cell>
          <cell r="BI137">
            <v>3242502</v>
          </cell>
          <cell r="BJ137">
            <v>3810336</v>
          </cell>
          <cell r="BK137">
            <v>3720141</v>
          </cell>
          <cell r="BL137">
            <v>3522476.0013712342</v>
          </cell>
          <cell r="BM137">
            <v>3014768.0034271376</v>
          </cell>
          <cell r="BN137">
            <v>2948778.0041792998</v>
          </cell>
          <cell r="BO137">
            <v>3462478.2904589954</v>
          </cell>
          <cell r="BP137">
            <v>4525230.0737851262</v>
          </cell>
          <cell r="BQ137">
            <v>4103851.5189583399</v>
          </cell>
          <cell r="BR137">
            <v>3899716.0135852867</v>
          </cell>
          <cell r="BS137">
            <v>3528516.0492427917</v>
          </cell>
          <cell r="BT137">
            <v>3558664.8149719392</v>
          </cell>
          <cell r="BU137">
            <v>4022226.6023369255</v>
          </cell>
          <cell r="BV137">
            <v>5703040.9608627604</v>
          </cell>
          <cell r="BW137">
            <v>5925374.5897393515</v>
          </cell>
          <cell r="BX137">
            <v>4738192.0148887951</v>
          </cell>
          <cell r="BY137">
            <v>4223635.7268855246</v>
          </cell>
          <cell r="BZ137">
            <v>4166799.4112659432</v>
          </cell>
          <cell r="CA137">
            <v>5153890.8266819315</v>
          </cell>
          <cell r="CB137">
            <v>5244268.4029817386</v>
          </cell>
          <cell r="CC137">
            <v>3973219.9384152316</v>
          </cell>
          <cell r="CD137">
            <v>5158151.772796642</v>
          </cell>
          <cell r="CE137">
            <v>3829556.2136164447</v>
          </cell>
          <cell r="CF137">
            <v>4319272.7543990277</v>
          </cell>
          <cell r="CG137">
            <v>4694949.6213389933</v>
          </cell>
          <cell r="CH137">
            <v>5529076.5236812346</v>
          </cell>
          <cell r="CI137">
            <v>5322533.6872468274</v>
          </cell>
          <cell r="CJ137">
            <v>4605867.7765618283</v>
          </cell>
          <cell r="CK137">
            <v>4527900.774993455</v>
          </cell>
          <cell r="CL137">
            <v>4642677.3631448168</v>
          </cell>
          <cell r="CM137">
            <v>4526387.5002319813</v>
          </cell>
          <cell r="CN137">
            <v>5716065.6146940142</v>
          </cell>
          <cell r="CO137">
            <v>5110457.994751499</v>
          </cell>
          <cell r="CP137">
            <v>5087743.3301355494</v>
          </cell>
          <cell r="CQ137">
            <v>4451924.0662701596</v>
          </cell>
          <cell r="CR137">
            <v>4650301.4256999753</v>
          </cell>
          <cell r="CS137">
            <v>5020091.0984938778</v>
          </cell>
          <cell r="CT137">
            <v>2606450.4182825284</v>
          </cell>
          <cell r="CU137">
            <v>-779340.71571269666</v>
          </cell>
          <cell r="CV137">
            <v>295120.04058112204</v>
          </cell>
          <cell r="CW137">
            <v>331255.25576121075</v>
          </cell>
          <cell r="CX137">
            <v>302840.45661037328</v>
          </cell>
          <cell r="CY137">
            <v>315060.84032790677</v>
          </cell>
          <cell r="CZ137">
            <v>355712.44549204939</v>
          </cell>
          <cell r="DA137">
            <v>703699.55326026119</v>
          </cell>
          <cell r="DB137">
            <v>628388.58102320321</v>
          </cell>
          <cell r="DC137">
            <v>507589.83648578654</v>
          </cell>
          <cell r="DD137">
            <v>519856.77605247288</v>
          </cell>
          <cell r="DE137">
            <v>547254.54637194076</v>
          </cell>
          <cell r="DF137">
            <v>713850.25771413988</v>
          </cell>
          <cell r="DG137">
            <v>664201.91695850564</v>
          </cell>
          <cell r="DH137">
            <v>518852.67955965735</v>
          </cell>
          <cell r="DI137">
            <v>568556.15216423839</v>
          </cell>
          <cell r="DJ137">
            <v>562113.25711745175</v>
          </cell>
          <cell r="DK137">
            <v>556167.80876963865</v>
          </cell>
          <cell r="DL137">
            <v>625177.59723847522</v>
          </cell>
          <cell r="DM137">
            <v>572321.77935544215</v>
          </cell>
          <cell r="DN137">
            <v>856444.71764866565</v>
          </cell>
          <cell r="DO137">
            <v>-302211.15568949538</v>
          </cell>
          <cell r="DP137">
            <v>20645.026555752236</v>
          </cell>
          <cell r="DQ137">
            <v>17050.684381582218</v>
          </cell>
          <cell r="DR137">
            <v>20069.395524404448</v>
          </cell>
          <cell r="DS137">
            <v>17958.156769342935</v>
          </cell>
          <cell r="DT137">
            <v>15354.405065309826</v>
          </cell>
          <cell r="DU137">
            <v>16512.863692694085</v>
          </cell>
          <cell r="DV137">
            <v>14377.81214196823</v>
          </cell>
          <cell r="DW137">
            <v>16717.3564566272</v>
          </cell>
          <cell r="DX137">
            <v>17205.192200777074</v>
          </cell>
          <cell r="DY137">
            <v>17680.446472167263</v>
          </cell>
          <cell r="DZ137">
            <v>-36475.582643052105</v>
          </cell>
          <cell r="EA137">
            <v>-23178.929215551736</v>
          </cell>
          <cell r="EB137">
            <v>-26177.528708739501</v>
          </cell>
          <cell r="EC137">
            <v>-28094.634683045213</v>
          </cell>
          <cell r="ED137">
            <v>-29934.430114143084</v>
          </cell>
          <cell r="EE137">
            <v>-32173.127097773719</v>
          </cell>
          <cell r="EF137">
            <v>-25846.017196153716</v>
          </cell>
          <cell r="EG137">
            <v>-31084.110639327708</v>
          </cell>
          <cell r="EH137">
            <v>-25208.166180230521</v>
          </cell>
          <cell r="EI137">
            <v>-20858.318445441069</v>
          </cell>
          <cell r="EJ137" t="str">
            <v xml:space="preserve">*        </v>
          </cell>
          <cell r="EK137" t="str">
            <v xml:space="preserve">*        </v>
          </cell>
          <cell r="EL137" t="str">
            <v xml:space="preserve">*        </v>
          </cell>
          <cell r="EM137" t="str">
            <v xml:space="preserve">*        </v>
          </cell>
          <cell r="EN137" t="str">
            <v xml:space="preserve">*        </v>
          </cell>
          <cell r="EO137" t="str">
            <v xml:space="preserve">*        </v>
          </cell>
          <cell r="EP137" t="str">
            <v xml:space="preserve">*        </v>
          </cell>
          <cell r="EQ137" t="str">
            <v xml:space="preserve">*        </v>
          </cell>
          <cell r="ER137" t="str">
            <v xml:space="preserve">*        </v>
          </cell>
          <cell r="ES137" t="str">
            <v xml:space="preserve">*        </v>
          </cell>
          <cell r="ET137" t="str">
            <v xml:space="preserve">*        </v>
          </cell>
          <cell r="EU137" t="str">
            <v xml:space="preserve">*        </v>
          </cell>
        </row>
        <row r="139">
          <cell r="C139" t="str">
            <v>Expense</v>
          </cell>
        </row>
        <row r="140">
          <cell r="C140" t="str">
            <v>Depreciation</v>
          </cell>
          <cell r="G140" t="str">
            <v>LCM_DEP</v>
          </cell>
          <cell r="AP140">
            <v>0.25802370124266183</v>
          </cell>
          <cell r="AQ140">
            <v>872339.58</v>
          </cell>
          <cell r="AR140">
            <v>198135.73644190375</v>
          </cell>
          <cell r="AS140">
            <v>203000.95520513941</v>
          </cell>
          <cell r="AT140">
            <v>199252.14251048575</v>
          </cell>
          <cell r="AU140">
            <v>199690.34096661553</v>
          </cell>
          <cell r="AV140">
            <v>203788.38445603731</v>
          </cell>
          <cell r="AW140">
            <v>243275.7682311328</v>
          </cell>
          <cell r="AX140">
            <v>244435.48338257312</v>
          </cell>
          <cell r="AY140">
            <v>250706.69709193637</v>
          </cell>
          <cell r="AZ140">
            <v>253680.13879021071</v>
          </cell>
          <cell r="BA140">
            <v>296205.18242805806</v>
          </cell>
          <cell r="BB140">
            <v>325653.00899366668</v>
          </cell>
          <cell r="BC140">
            <v>449661.24889062229</v>
          </cell>
          <cell r="BD140">
            <v>478178.14200139133</v>
          </cell>
          <cell r="BE140">
            <v>496891.22306664533</v>
          </cell>
          <cell r="BF140">
            <v>499533.06237071491</v>
          </cell>
          <cell r="BG140">
            <v>564706.09021622431</v>
          </cell>
          <cell r="BH140">
            <v>665307.76618238306</v>
          </cell>
          <cell r="BI140">
            <v>680130.86538792623</v>
          </cell>
          <cell r="BJ140">
            <v>681778.09779048176</v>
          </cell>
          <cell r="BK140">
            <v>682545.93848135869</v>
          </cell>
          <cell r="BL140">
            <v>685001.88091676577</v>
          </cell>
          <cell r="BM140">
            <v>686424.56219106575</v>
          </cell>
          <cell r="BN140">
            <v>686559.34761922178</v>
          </cell>
          <cell r="BO140">
            <v>688519.78601217619</v>
          </cell>
          <cell r="BP140">
            <v>689759</v>
          </cell>
          <cell r="BQ140">
            <v>690292</v>
          </cell>
          <cell r="BR140">
            <v>690950</v>
          </cell>
          <cell r="BS140">
            <v>726756</v>
          </cell>
          <cell r="BT140">
            <v>747725</v>
          </cell>
          <cell r="BU140">
            <v>769641</v>
          </cell>
          <cell r="BV140">
            <v>881676</v>
          </cell>
          <cell r="BW140">
            <v>883397</v>
          </cell>
          <cell r="BX140">
            <v>888594</v>
          </cell>
          <cell r="BY140">
            <v>888743</v>
          </cell>
          <cell r="BZ140">
            <v>903756</v>
          </cell>
          <cell r="CA140">
            <v>906526</v>
          </cell>
          <cell r="CB140">
            <v>929879.42999999993</v>
          </cell>
          <cell r="CC140">
            <v>1372008.51</v>
          </cell>
          <cell r="CD140">
            <v>1372202.9300000002</v>
          </cell>
          <cell r="CE140">
            <v>1401784.42</v>
          </cell>
          <cell r="CF140">
            <v>1403461.77</v>
          </cell>
          <cell r="CG140">
            <v>1404372.77</v>
          </cell>
          <cell r="CH140">
            <v>1412621.1</v>
          </cell>
          <cell r="CI140">
            <v>1415191.77</v>
          </cell>
          <cell r="CJ140">
            <v>1415973.8699999999</v>
          </cell>
          <cell r="CK140">
            <v>1515235.91</v>
          </cell>
          <cell r="CL140">
            <v>1523874.4300000002</v>
          </cell>
          <cell r="CM140">
            <v>1543240.84</v>
          </cell>
          <cell r="CN140">
            <v>1550214.0471888385</v>
          </cell>
          <cell r="CO140">
            <v>1553826.3407588738</v>
          </cell>
          <cell r="CP140">
            <v>1554594.6435084501</v>
          </cell>
          <cell r="CQ140">
            <v>1554965.5579090789</v>
          </cell>
          <cell r="CR140">
            <v>1560337.377167664</v>
          </cell>
          <cell r="CS140">
            <v>1705165.1107509593</v>
          </cell>
          <cell r="CT140">
            <v>78933.0525670598</v>
          </cell>
          <cell r="CU140">
            <v>80598.205904101385</v>
          </cell>
          <cell r="CV140">
            <v>81537.369925579696</v>
          </cell>
          <cell r="CW140">
            <v>82187.14612699725</v>
          </cell>
          <cell r="CX140">
            <v>82319.762095422673</v>
          </cell>
          <cell r="CY140">
            <v>82829.372536934607</v>
          </cell>
          <cell r="CZ140">
            <v>26809.48</v>
          </cell>
          <cell r="DA140">
            <v>393.83592266443713</v>
          </cell>
          <cell r="DB140">
            <v>4138.8080226858747</v>
          </cell>
          <cell r="DC140">
            <v>4537.6563526043665</v>
          </cell>
          <cell r="DD140">
            <v>4803.815319209597</v>
          </cell>
          <cell r="DE140">
            <v>23230.569437118313</v>
          </cell>
          <cell r="DF140">
            <v>47322.401929178333</v>
          </cell>
          <cell r="DG140">
            <v>47631.598785814327</v>
          </cell>
          <cell r="DH140">
            <v>52008.429440469423</v>
          </cell>
          <cell r="DI140">
            <v>52735.969412603168</v>
          </cell>
          <cell r="DJ140">
            <v>131798.47953214397</v>
          </cell>
          <cell r="DK140">
            <v>155512.47714779922</v>
          </cell>
          <cell r="DL140">
            <v>181217.67038122274</v>
          </cell>
          <cell r="DM140">
            <v>185986.86277554603</v>
          </cell>
          <cell r="DN140">
            <v>62705.956329916953</v>
          </cell>
          <cell r="DO140">
            <v>26601.149137814093</v>
          </cell>
          <cell r="DP140">
            <v>63572.571897174028</v>
          </cell>
          <cell r="DQ140">
            <v>65676.791032358742</v>
          </cell>
          <cell r="DR140">
            <v>67003.178436365313</v>
          </cell>
          <cell r="DS140">
            <v>67828.711796497955</v>
          </cell>
          <cell r="DT140">
            <v>69085.605613547712</v>
          </cell>
          <cell r="DU140">
            <v>69640.77859159252</v>
          </cell>
          <cell r="DV140">
            <v>76364.107524101302</v>
          </cell>
          <cell r="DW140">
            <v>76995.154533060268</v>
          </cell>
          <cell r="DX140">
            <v>27509.608643363856</v>
          </cell>
          <cell r="DY140">
            <v>598.20211493731995</v>
          </cell>
          <cell r="DZ140">
            <v>839.30998360622937</v>
          </cell>
          <cell r="EA140">
            <v>1043.9802060806942</v>
          </cell>
          <cell r="EB140">
            <v>1308.8811115108481</v>
          </cell>
          <cell r="EC140">
            <v>1521.2565748278682</v>
          </cell>
          <cell r="ED140">
            <v>11879.014987608847</v>
          </cell>
          <cell r="EE140">
            <v>12024.271767862147</v>
          </cell>
          <cell r="EF140">
            <v>12104.551955216768</v>
          </cell>
          <cell r="EG140">
            <v>12231.777726157519</v>
          </cell>
          <cell r="EH140">
            <v>13176.31925278722</v>
          </cell>
          <cell r="EI140">
            <v>13284.060437690772</v>
          </cell>
          <cell r="EJ140" t="str">
            <v xml:space="preserve">*        </v>
          </cell>
          <cell r="EK140" t="str">
            <v xml:space="preserve">*        </v>
          </cell>
          <cell r="EL140" t="str">
            <v xml:space="preserve">*        </v>
          </cell>
          <cell r="EM140" t="str">
            <v xml:space="preserve">*        </v>
          </cell>
          <cell r="EN140" t="str">
            <v xml:space="preserve">*        </v>
          </cell>
          <cell r="EO140" t="str">
            <v xml:space="preserve">*        </v>
          </cell>
          <cell r="EP140" t="str">
            <v xml:space="preserve">*        </v>
          </cell>
          <cell r="EQ140" t="str">
            <v xml:space="preserve">*        </v>
          </cell>
          <cell r="ER140" t="str">
            <v xml:space="preserve">*        </v>
          </cell>
          <cell r="ES140" t="str">
            <v xml:space="preserve">*        </v>
          </cell>
          <cell r="ET140" t="str">
            <v xml:space="preserve">*        </v>
          </cell>
          <cell r="EU140" t="str">
            <v xml:space="preserve">*        </v>
          </cell>
        </row>
        <row r="141">
          <cell r="C141" t="str">
            <v>Capital</v>
          </cell>
          <cell r="G141" t="str">
            <v>LCM_FIN</v>
          </cell>
          <cell r="AP141">
            <v>0.71538239941973414</v>
          </cell>
          <cell r="AQ141">
            <v>2418601</v>
          </cell>
          <cell r="AR141">
            <v>568990.56686586363</v>
          </cell>
          <cell r="AS141">
            <v>569719.58921764791</v>
          </cell>
          <cell r="AT141">
            <v>566827.84609678609</v>
          </cell>
          <cell r="AU141">
            <v>575243.27196031949</v>
          </cell>
          <cell r="AV141">
            <v>628581.30088735442</v>
          </cell>
          <cell r="AW141">
            <v>675669.34190396615</v>
          </cell>
          <cell r="AX141">
            <v>680056.29153342103</v>
          </cell>
          <cell r="AY141">
            <v>694642.77977472788</v>
          </cell>
          <cell r="AZ141">
            <v>758652.88235094165</v>
          </cell>
          <cell r="BA141">
            <v>852944.85794099374</v>
          </cell>
          <cell r="BB141">
            <v>1017518.0184911909</v>
          </cell>
          <cell r="BC141">
            <v>1164426.4655176876</v>
          </cell>
          <cell r="BD141">
            <v>1112704.7757501667</v>
          </cell>
          <cell r="BE141">
            <v>1138705.1084966667</v>
          </cell>
          <cell r="BF141">
            <v>1220893.1620897085</v>
          </cell>
          <cell r="BG141">
            <v>1407742.6842497084</v>
          </cell>
          <cell r="BH141">
            <v>1533311.0222190835</v>
          </cell>
          <cell r="BI141">
            <v>1555714.6187630834</v>
          </cell>
          <cell r="BJ141">
            <v>1545367.9695604926</v>
          </cell>
          <cell r="BK141">
            <v>1544742.2923317424</v>
          </cell>
          <cell r="BL141">
            <v>1544590.775222403</v>
          </cell>
          <cell r="BM141">
            <v>1546391.9542292028</v>
          </cell>
          <cell r="BN141">
            <v>1549601.7908267484</v>
          </cell>
          <cell r="BO141">
            <v>1554039.5264069559</v>
          </cell>
          <cell r="BP141">
            <v>1557508.2523149487</v>
          </cell>
          <cell r="BQ141">
            <v>1581025.557563981</v>
          </cell>
          <cell r="BR141">
            <v>1621488.9904875804</v>
          </cell>
          <cell r="BS141">
            <v>1682861.6588247747</v>
          </cell>
          <cell r="BT141">
            <v>1721094.526719643</v>
          </cell>
          <cell r="BU141">
            <v>1801361.146175029</v>
          </cell>
          <cell r="BV141">
            <v>1860700.5589898005</v>
          </cell>
          <cell r="BW141">
            <v>1858749.7421485793</v>
          </cell>
          <cell r="BX141">
            <v>1855214.2899191484</v>
          </cell>
          <cell r="BY141">
            <v>1877906.8130516366</v>
          </cell>
          <cell r="BZ141">
            <v>1924850.7995919355</v>
          </cell>
          <cell r="CA141">
            <v>1965728.4275743843</v>
          </cell>
          <cell r="CB141">
            <v>2352025.8210863308</v>
          </cell>
          <cell r="CC141">
            <v>2771806.4000578192</v>
          </cell>
          <cell r="CD141">
            <v>2793602.8024090505</v>
          </cell>
          <cell r="CE141">
            <v>2818522.2311187368</v>
          </cell>
          <cell r="CF141">
            <v>2819424.4586119424</v>
          </cell>
          <cell r="CG141">
            <v>2825912.0915822857</v>
          </cell>
          <cell r="CH141">
            <v>2833923.2583637969</v>
          </cell>
          <cell r="CI141">
            <v>2831535.8704008069</v>
          </cell>
          <cell r="CJ141">
            <v>2925589.4778836113</v>
          </cell>
          <cell r="CK141">
            <v>3025527.4373795781</v>
          </cell>
          <cell r="CL141">
            <v>3040212.1898484603</v>
          </cell>
          <cell r="CM141">
            <v>3058707.0808612816</v>
          </cell>
          <cell r="CN141">
            <v>2641673.2450608606</v>
          </cell>
          <cell r="CO141">
            <v>2639103.6443961104</v>
          </cell>
          <cell r="CP141">
            <v>2636072.3004627312</v>
          </cell>
          <cell r="CQ141">
            <v>2642166.0402069991</v>
          </cell>
          <cell r="CR141">
            <v>2758986.43447104</v>
          </cell>
          <cell r="CS141">
            <v>2869468.5398107725</v>
          </cell>
          <cell r="CT141">
            <v>276384.67276052694</v>
          </cell>
          <cell r="CU141">
            <v>279281.32043465722</v>
          </cell>
          <cell r="CV141">
            <v>283502.36046248634</v>
          </cell>
          <cell r="CW141">
            <v>286416.20666867204</v>
          </cell>
          <cell r="CX141">
            <v>300169.55841498915</v>
          </cell>
          <cell r="CY141">
            <v>314131.76213047688</v>
          </cell>
          <cell r="CZ141">
            <v>100866.81894973239</v>
          </cell>
          <cell r="DA141">
            <v>6819.7393445309099</v>
          </cell>
          <cell r="DB141">
            <v>12566.696569563916</v>
          </cell>
          <cell r="DC141">
            <v>13680.697172203689</v>
          </cell>
          <cell r="DD141">
            <v>48293.023430351903</v>
          </cell>
          <cell r="DE141">
            <v>117051.61241118223</v>
          </cell>
          <cell r="DF141">
            <v>152734.56290876734</v>
          </cell>
          <cell r="DG141">
            <v>178389.86146365144</v>
          </cell>
          <cell r="DH141">
            <v>203426.76975618041</v>
          </cell>
          <cell r="DI141">
            <v>337955.94110046269</v>
          </cell>
          <cell r="DJ141">
            <v>505637.80220104335</v>
          </cell>
          <cell r="DK141">
            <v>579167.60844014643</v>
          </cell>
          <cell r="DL141">
            <v>626845.90189189126</v>
          </cell>
          <cell r="DM141">
            <v>643339.78742794914</v>
          </cell>
          <cell r="DN141">
            <v>242437.5</v>
          </cell>
          <cell r="DO141">
            <v>115957.39</v>
          </cell>
          <cell r="DP141">
            <v>168871.99</v>
          </cell>
          <cell r="DQ141">
            <v>174160.43</v>
          </cell>
          <cell r="DR141">
            <v>181282.77</v>
          </cell>
          <cell r="DS141">
            <v>186925.96</v>
          </cell>
          <cell r="DT141">
            <v>188963.58</v>
          </cell>
          <cell r="DU141">
            <v>196206.73</v>
          </cell>
          <cell r="DV141">
            <v>203426.43</v>
          </cell>
          <cell r="DW141">
            <v>204136.85</v>
          </cell>
          <cell r="DX141">
            <v>70269.649999999994</v>
          </cell>
          <cell r="DY141">
            <v>2183.75</v>
          </cell>
          <cell r="DZ141">
            <v>3036.97</v>
          </cell>
          <cell r="EA141">
            <v>4159.29</v>
          </cell>
          <cell r="EB141">
            <v>5024.3100000000004</v>
          </cell>
          <cell r="EC141">
            <v>14355.09</v>
          </cell>
          <cell r="ED141">
            <v>23610.73</v>
          </cell>
          <cell r="EE141">
            <v>27029.29</v>
          </cell>
          <cell r="EF141">
            <v>30650.21</v>
          </cell>
          <cell r="EG141">
            <v>32113.98</v>
          </cell>
          <cell r="EH141">
            <v>33322.71</v>
          </cell>
          <cell r="EI141">
            <v>33332.28</v>
          </cell>
          <cell r="EJ141" t="str">
            <v xml:space="preserve">*        </v>
          </cell>
          <cell r="EK141" t="str">
            <v xml:space="preserve">*        </v>
          </cell>
          <cell r="EL141" t="str">
            <v xml:space="preserve">*        </v>
          </cell>
          <cell r="EM141" t="str">
            <v xml:space="preserve">*        </v>
          </cell>
          <cell r="EN141" t="str">
            <v xml:space="preserve">*        </v>
          </cell>
          <cell r="EO141" t="str">
            <v xml:space="preserve">*        </v>
          </cell>
          <cell r="EP141" t="str">
            <v xml:space="preserve">*        </v>
          </cell>
          <cell r="EQ141" t="str">
            <v xml:space="preserve">*        </v>
          </cell>
          <cell r="ER141" t="str">
            <v xml:space="preserve">*        </v>
          </cell>
          <cell r="ES141" t="str">
            <v xml:space="preserve">*        </v>
          </cell>
          <cell r="ET141" t="str">
            <v xml:space="preserve">*        </v>
          </cell>
          <cell r="EU141" t="str">
            <v xml:space="preserve">*        </v>
          </cell>
        </row>
        <row r="142">
          <cell r="C142" t="str">
            <v>Property tax</v>
          </cell>
          <cell r="G142" t="str">
            <v>LCM_PROP</v>
          </cell>
          <cell r="AP142">
            <v>2.659389933760397E-2</v>
          </cell>
          <cell r="AQ142">
            <v>89910</v>
          </cell>
          <cell r="AR142">
            <v>54707</v>
          </cell>
          <cell r="AS142">
            <v>54707</v>
          </cell>
          <cell r="AT142">
            <v>54707</v>
          </cell>
          <cell r="AU142">
            <v>54707</v>
          </cell>
          <cell r="AV142">
            <v>54707</v>
          </cell>
          <cell r="AW142">
            <v>54707</v>
          </cell>
          <cell r="AX142">
            <v>54707</v>
          </cell>
          <cell r="AY142">
            <v>54707</v>
          </cell>
          <cell r="AZ142">
            <v>54707</v>
          </cell>
          <cell r="BA142">
            <v>54707</v>
          </cell>
          <cell r="BB142">
            <v>54707</v>
          </cell>
          <cell r="BC142">
            <v>54707</v>
          </cell>
          <cell r="BD142">
            <v>125405.85</v>
          </cell>
          <cell r="BE142">
            <v>125405.85</v>
          </cell>
          <cell r="BF142">
            <v>125405.85</v>
          </cell>
          <cell r="BG142">
            <v>125405.85</v>
          </cell>
          <cell r="BH142">
            <v>125405.85</v>
          </cell>
          <cell r="BI142">
            <v>125405.85</v>
          </cell>
          <cell r="BJ142">
            <v>125405.85</v>
          </cell>
          <cell r="BK142">
            <v>125405.85</v>
          </cell>
          <cell r="BL142">
            <v>125405.85</v>
          </cell>
          <cell r="BM142">
            <v>125405.85</v>
          </cell>
          <cell r="BN142">
            <v>125405.85</v>
          </cell>
          <cell r="BO142">
            <v>125405.85</v>
          </cell>
          <cell r="BP142">
            <v>171961</v>
          </cell>
          <cell r="BQ142">
            <v>171961</v>
          </cell>
          <cell r="BR142">
            <v>171961</v>
          </cell>
          <cell r="BS142">
            <v>171961</v>
          </cell>
          <cell r="BT142">
            <v>171961</v>
          </cell>
          <cell r="BU142">
            <v>171961</v>
          </cell>
          <cell r="BV142">
            <v>171961</v>
          </cell>
          <cell r="BW142">
            <v>171961</v>
          </cell>
          <cell r="BX142">
            <v>171961</v>
          </cell>
          <cell r="BY142">
            <v>171961</v>
          </cell>
          <cell r="BZ142">
            <v>171961</v>
          </cell>
          <cell r="CA142">
            <v>171961</v>
          </cell>
          <cell r="CB142">
            <v>213770.5</v>
          </cell>
          <cell r="CC142">
            <v>213770.5</v>
          </cell>
          <cell r="CD142">
            <v>213770.5</v>
          </cell>
          <cell r="CE142">
            <v>213770.5</v>
          </cell>
          <cell r="CF142">
            <v>213770.5</v>
          </cell>
          <cell r="CG142">
            <v>213770.5</v>
          </cell>
          <cell r="CH142">
            <v>213770.5</v>
          </cell>
          <cell r="CI142">
            <v>213770.5</v>
          </cell>
          <cell r="CJ142">
            <v>213770.5</v>
          </cell>
          <cell r="CK142">
            <v>213770.5</v>
          </cell>
          <cell r="CL142">
            <v>213770.5</v>
          </cell>
          <cell r="CM142">
            <v>213770.5</v>
          </cell>
          <cell r="CN142">
            <v>359610</v>
          </cell>
          <cell r="CO142">
            <v>359610</v>
          </cell>
          <cell r="CP142">
            <v>359610</v>
          </cell>
          <cell r="CQ142">
            <v>359610</v>
          </cell>
          <cell r="CR142">
            <v>359610</v>
          </cell>
          <cell r="CS142">
            <v>359610</v>
          </cell>
          <cell r="CT142">
            <v>0</v>
          </cell>
          <cell r="CU142">
            <v>0</v>
          </cell>
          <cell r="CV142">
            <v>0</v>
          </cell>
          <cell r="CW142">
            <v>0</v>
          </cell>
          <cell r="CX142">
            <v>0</v>
          </cell>
          <cell r="CY142">
            <v>0</v>
          </cell>
          <cell r="CZ142">
            <v>0</v>
          </cell>
          <cell r="DA142">
            <v>0</v>
          </cell>
          <cell r="DB142">
            <v>0</v>
          </cell>
          <cell r="DC142">
            <v>0</v>
          </cell>
          <cell r="DD142">
            <v>0</v>
          </cell>
          <cell r="DE142">
            <v>0</v>
          </cell>
          <cell r="DF142">
            <v>38512.264129687603</v>
          </cell>
          <cell r="DG142">
            <v>38512.264129687603</v>
          </cell>
          <cell r="DH142">
            <v>38512.264129687603</v>
          </cell>
          <cell r="DI142">
            <v>38512.264129687603</v>
          </cell>
          <cell r="DJ142">
            <v>38512.264129687603</v>
          </cell>
          <cell r="DK142">
            <v>38512.264129687603</v>
          </cell>
          <cell r="DL142">
            <v>111741.38633895539</v>
          </cell>
          <cell r="DM142">
            <v>111741.38633895539</v>
          </cell>
          <cell r="DN142">
            <v>36045.60849643722</v>
          </cell>
          <cell r="DO142">
            <v>0</v>
          </cell>
          <cell r="DP142">
            <v>0</v>
          </cell>
          <cell r="DQ142">
            <v>0</v>
          </cell>
          <cell r="DR142">
            <v>0</v>
          </cell>
          <cell r="DS142">
            <v>0</v>
          </cell>
          <cell r="DT142">
            <v>0</v>
          </cell>
          <cell r="DU142">
            <v>0</v>
          </cell>
          <cell r="DV142">
            <v>0</v>
          </cell>
          <cell r="DW142">
            <v>0</v>
          </cell>
          <cell r="DX142">
            <v>24885.46</v>
          </cell>
          <cell r="DY142">
            <v>24885.46</v>
          </cell>
          <cell r="DZ142">
            <v>24885.46</v>
          </cell>
          <cell r="EA142">
            <v>24885.46</v>
          </cell>
          <cell r="EB142">
            <v>24885.46</v>
          </cell>
          <cell r="EC142">
            <v>24885.46</v>
          </cell>
          <cell r="ED142">
            <v>24885.46</v>
          </cell>
          <cell r="EE142">
            <v>24885.46</v>
          </cell>
          <cell r="EF142">
            <v>24885.46</v>
          </cell>
          <cell r="EG142">
            <v>24885.46</v>
          </cell>
          <cell r="EH142">
            <v>24885.46</v>
          </cell>
          <cell r="EI142">
            <v>24885.46</v>
          </cell>
          <cell r="EJ142">
            <v>0</v>
          </cell>
          <cell r="EK142">
            <v>0</v>
          </cell>
          <cell r="EL142">
            <v>0</v>
          </cell>
          <cell r="EM142">
            <v>0</v>
          </cell>
          <cell r="EN142">
            <v>0</v>
          </cell>
          <cell r="EO142">
            <v>0</v>
          </cell>
          <cell r="EP142">
            <v>0</v>
          </cell>
          <cell r="EQ142">
            <v>0</v>
          </cell>
          <cell r="ER142">
            <v>0</v>
          </cell>
          <cell r="ES142">
            <v>0</v>
          </cell>
          <cell r="ET142">
            <v>0</v>
          </cell>
          <cell r="EU142">
            <v>0</v>
          </cell>
        </row>
        <row r="143">
          <cell r="C143" t="str">
            <v>Amortization (2012, 2013)</v>
          </cell>
          <cell r="AR143">
            <v>77684.052777777775</v>
          </cell>
          <cell r="AS143">
            <v>77684.052777777775</v>
          </cell>
          <cell r="AT143">
            <v>77684.052777777775</v>
          </cell>
          <cell r="AU143">
            <v>77684.052777777775</v>
          </cell>
          <cell r="AV143">
            <v>77684.052777777775</v>
          </cell>
          <cell r="AW143">
            <v>77684.052777777775</v>
          </cell>
          <cell r="AX143">
            <v>77684.052777777775</v>
          </cell>
          <cell r="AY143">
            <v>77684.052777777775</v>
          </cell>
          <cell r="AZ143">
            <v>77684.052777777775</v>
          </cell>
          <cell r="BA143">
            <v>77684.052777777775</v>
          </cell>
          <cell r="BB143">
            <v>77684.052777777775</v>
          </cell>
          <cell r="BC143">
            <v>77684.052777777775</v>
          </cell>
          <cell r="BD143">
            <v>77684.052777777775</v>
          </cell>
          <cell r="BE143">
            <v>77684.052777777775</v>
          </cell>
          <cell r="BF143">
            <v>77684.052777777775</v>
          </cell>
          <cell r="BG143">
            <v>77684.052777777775</v>
          </cell>
          <cell r="BH143">
            <v>77684.052777777775</v>
          </cell>
          <cell r="BI143">
            <v>77684.052777777775</v>
          </cell>
          <cell r="BJ143">
            <v>36713.740740740737</v>
          </cell>
          <cell r="BK143">
            <v>36713.740740740737</v>
          </cell>
          <cell r="BL143">
            <v>36713.740740740737</v>
          </cell>
          <cell r="BM143">
            <v>36713.740740740737</v>
          </cell>
          <cell r="BN143">
            <v>36713.740740740737</v>
          </cell>
          <cell r="BO143">
            <v>36713.740740740737</v>
          </cell>
          <cell r="BP143">
            <v>36713.740740740737</v>
          </cell>
          <cell r="BQ143">
            <v>36713.740740740737</v>
          </cell>
          <cell r="BR143">
            <v>36713.740740740737</v>
          </cell>
          <cell r="BS143">
            <v>36713.740740740737</v>
          </cell>
          <cell r="BT143">
            <v>36713.740740740737</v>
          </cell>
          <cell r="BU143">
            <v>36713.740740740737</v>
          </cell>
          <cell r="BV143">
            <v>36713.740740740737</v>
          </cell>
          <cell r="BW143">
            <v>36713.740740740737</v>
          </cell>
          <cell r="BX143">
            <v>36713.740740740737</v>
          </cell>
          <cell r="BY143">
            <v>36713.740740740737</v>
          </cell>
          <cell r="BZ143">
            <v>36713.740740740737</v>
          </cell>
          <cell r="CA143">
            <v>36713.740740740737</v>
          </cell>
          <cell r="CB143">
            <v>36713.740740740737</v>
          </cell>
          <cell r="CC143">
            <v>36713.740740740737</v>
          </cell>
          <cell r="CD143">
            <v>36713.740740740737</v>
          </cell>
          <cell r="CE143">
            <v>36713.740740740737</v>
          </cell>
          <cell r="CF143">
            <v>36713.740740740737</v>
          </cell>
          <cell r="CG143">
            <v>36713.740740740737</v>
          </cell>
          <cell r="CH143">
            <v>36713.740740740737</v>
          </cell>
          <cell r="CI143">
            <v>36713.740740740737</v>
          </cell>
          <cell r="CJ143">
            <v>36713.740740740737</v>
          </cell>
          <cell r="CK143">
            <v>36713.740740740737</v>
          </cell>
          <cell r="CL143">
            <v>36713.740740740737</v>
          </cell>
          <cell r="CM143">
            <v>36713.740740740737</v>
          </cell>
          <cell r="CN143">
            <v>36713.740740740737</v>
          </cell>
          <cell r="CO143">
            <v>36713.740740740737</v>
          </cell>
          <cell r="CP143">
            <v>36713.740740740737</v>
          </cell>
          <cell r="CQ143">
            <v>36713.740740740737</v>
          </cell>
          <cell r="CR143">
            <v>36713.740740740737</v>
          </cell>
          <cell r="CS143">
            <v>36713.740740740737</v>
          </cell>
          <cell r="CT143">
            <v>36713.740740740737</v>
          </cell>
          <cell r="CU143">
            <v>36713.740740740737</v>
          </cell>
          <cell r="CV143">
            <v>36713.740740740737</v>
          </cell>
          <cell r="CW143">
            <v>36713.740740740737</v>
          </cell>
          <cell r="CX143">
            <v>36713.740740740737</v>
          </cell>
          <cell r="CY143">
            <v>36713.740740740737</v>
          </cell>
          <cell r="CZ143">
            <v>36713.740740740737</v>
          </cell>
          <cell r="DA143">
            <v>36713.740740740737</v>
          </cell>
          <cell r="DB143">
            <v>36713.740740740737</v>
          </cell>
          <cell r="DC143">
            <v>36713.740740740737</v>
          </cell>
          <cell r="DD143">
            <v>36713.740740740737</v>
          </cell>
          <cell r="DE143">
            <v>36713.740740740737</v>
          </cell>
          <cell r="DF143">
            <v>36713.740740740737</v>
          </cell>
          <cell r="DG143">
            <v>36713.740740740737</v>
          </cell>
          <cell r="DH143">
            <v>36713.740740740737</v>
          </cell>
          <cell r="DI143">
            <v>36713.740740740737</v>
          </cell>
          <cell r="DJ143">
            <v>36713.740740740737</v>
          </cell>
          <cell r="DK143">
            <v>36713.740740740737</v>
          </cell>
        </row>
        <row r="144">
          <cell r="C144" t="str">
            <v>Monitor expense</v>
          </cell>
          <cell r="G144" t="str">
            <v>LCM_E3</v>
          </cell>
          <cell r="AR144">
            <v>0</v>
          </cell>
          <cell r="AS144">
            <v>0</v>
          </cell>
          <cell r="AT144">
            <v>0</v>
          </cell>
          <cell r="AU144">
            <v>0</v>
          </cell>
          <cell r="AV144">
            <v>0</v>
          </cell>
          <cell r="AW144">
            <v>0</v>
          </cell>
          <cell r="AX144">
            <v>0</v>
          </cell>
          <cell r="AY144">
            <v>0</v>
          </cell>
          <cell r="AZ144">
            <v>0</v>
          </cell>
          <cell r="BA144">
            <v>0</v>
          </cell>
          <cell r="BB144">
            <v>0</v>
          </cell>
          <cell r="BC144">
            <v>0</v>
          </cell>
          <cell r="BD144">
            <v>56134.290000000008</v>
          </cell>
          <cell r="BE144">
            <v>56134.290000000008</v>
          </cell>
          <cell r="BF144">
            <v>56134.290000000008</v>
          </cell>
          <cell r="BG144">
            <v>56134.290000000008</v>
          </cell>
          <cell r="BH144">
            <v>56134.290000000008</v>
          </cell>
          <cell r="BI144">
            <v>56134.290000000008</v>
          </cell>
          <cell r="BJ144">
            <v>17398.611666666668</v>
          </cell>
          <cell r="BK144">
            <v>17398.611666666668</v>
          </cell>
          <cell r="BL144">
            <v>17398.611666666668</v>
          </cell>
          <cell r="BM144">
            <v>17398.611666666668</v>
          </cell>
          <cell r="BN144">
            <v>17398.611666666668</v>
          </cell>
          <cell r="BO144">
            <v>17398.611666666668</v>
          </cell>
          <cell r="BP144">
            <v>19981.5</v>
          </cell>
          <cell r="BQ144">
            <v>19981.5</v>
          </cell>
          <cell r="BR144">
            <v>19981.5</v>
          </cell>
          <cell r="BS144">
            <v>19981.5</v>
          </cell>
          <cell r="BT144">
            <v>19981.5</v>
          </cell>
          <cell r="BU144">
            <v>19981.5</v>
          </cell>
          <cell r="BV144">
            <v>10862</v>
          </cell>
          <cell r="BW144">
            <v>10862</v>
          </cell>
          <cell r="BX144">
            <v>10862</v>
          </cell>
          <cell r="BY144">
            <v>10862</v>
          </cell>
          <cell r="BZ144">
            <v>10862</v>
          </cell>
          <cell r="CA144">
            <v>10862</v>
          </cell>
          <cell r="CB144">
            <v>10862</v>
          </cell>
          <cell r="CC144">
            <v>10862</v>
          </cell>
          <cell r="CD144">
            <v>10862</v>
          </cell>
          <cell r="CE144">
            <v>10862</v>
          </cell>
          <cell r="CF144">
            <v>10862</v>
          </cell>
          <cell r="CG144">
            <v>10862</v>
          </cell>
          <cell r="CH144">
            <v>15390.17</v>
          </cell>
          <cell r="CI144">
            <v>15390.17</v>
          </cell>
          <cell r="CJ144">
            <v>15390.17</v>
          </cell>
          <cell r="CK144">
            <v>15390.17</v>
          </cell>
          <cell r="CL144">
            <v>15390.17</v>
          </cell>
          <cell r="CM144">
            <v>15390.17</v>
          </cell>
          <cell r="CN144">
            <v>15390.17</v>
          </cell>
          <cell r="CO144">
            <v>15390.17</v>
          </cell>
          <cell r="CP144">
            <v>15390.17</v>
          </cell>
          <cell r="CQ144">
            <v>15390.17</v>
          </cell>
          <cell r="CR144">
            <v>15390.17</v>
          </cell>
          <cell r="CS144">
            <v>15390.17</v>
          </cell>
          <cell r="CT144">
            <v>17436.405589539736</v>
          </cell>
          <cell r="CU144">
            <v>17436.405589539736</v>
          </cell>
          <cell r="CV144">
            <v>17436.405589539736</v>
          </cell>
          <cell r="CW144">
            <v>17436.405589539736</v>
          </cell>
          <cell r="CX144">
            <v>17436.405589539736</v>
          </cell>
          <cell r="CY144">
            <v>17436.405589539736</v>
          </cell>
          <cell r="CZ144">
            <v>17436.405589539736</v>
          </cell>
          <cell r="DA144">
            <v>17436.405589539736</v>
          </cell>
          <cell r="DB144">
            <v>17436.405589539736</v>
          </cell>
          <cell r="DC144">
            <v>17436.405589539736</v>
          </cell>
          <cell r="DD144">
            <v>17436.405589539736</v>
          </cell>
          <cell r="DE144">
            <v>17436.405589539736</v>
          </cell>
          <cell r="DF144">
            <v>11099.416666666666</v>
          </cell>
          <cell r="DG144">
            <v>11099.416666666666</v>
          </cell>
          <cell r="DH144">
            <v>11099.416666666666</v>
          </cell>
          <cell r="DI144">
            <v>11099.416666666666</v>
          </cell>
          <cell r="DJ144">
            <v>11099.416666666666</v>
          </cell>
          <cell r="DK144">
            <v>11099.416666666666</v>
          </cell>
          <cell r="DL144">
            <v>9051.3808333333345</v>
          </cell>
          <cell r="DM144">
            <v>9051.3808333333345</v>
          </cell>
          <cell r="DN144">
            <v>9051.3808333333345</v>
          </cell>
          <cell r="DO144">
            <v>9051.3808333333345</v>
          </cell>
          <cell r="DP144">
            <v>9051.3808333333345</v>
          </cell>
          <cell r="DQ144">
            <v>9051.3808333333345</v>
          </cell>
          <cell r="DR144">
            <v>2300.8045833333326</v>
          </cell>
          <cell r="DS144">
            <v>2300.8045833333326</v>
          </cell>
          <cell r="DT144">
            <v>13287.434583333332</v>
          </cell>
          <cell r="DU144">
            <v>3005.0745833333326</v>
          </cell>
          <cell r="DV144">
            <v>14414.274583333334</v>
          </cell>
          <cell r="DW144">
            <v>15381.984583333329</v>
          </cell>
          <cell r="DX144">
            <v>-5005.3554166666672</v>
          </cell>
          <cell r="DY144">
            <v>2300.8045833333326</v>
          </cell>
          <cell r="DZ144">
            <v>2300.8045833333326</v>
          </cell>
          <cell r="EA144">
            <v>2864.2245833333327</v>
          </cell>
          <cell r="EB144">
            <v>2300.8045833333326</v>
          </cell>
          <cell r="EC144">
            <v>3427.6345833333326</v>
          </cell>
          <cell r="ED144">
            <v>9930.2199999999993</v>
          </cell>
          <cell r="EE144">
            <v>1267.69</v>
          </cell>
          <cell r="EF144">
            <v>3720.6</v>
          </cell>
          <cell r="EG144">
            <v>3720.6</v>
          </cell>
          <cell r="EH144">
            <v>9393.7999999999993</v>
          </cell>
          <cell r="EI144">
            <v>-4550</v>
          </cell>
          <cell r="EJ144" t="str">
            <v xml:space="preserve">*        </v>
          </cell>
          <cell r="EK144" t="str">
            <v xml:space="preserve">*        </v>
          </cell>
          <cell r="EL144" t="str">
            <v xml:space="preserve">*        </v>
          </cell>
          <cell r="EM144" t="str">
            <v xml:space="preserve">*        </v>
          </cell>
          <cell r="EN144" t="str">
            <v xml:space="preserve">*        </v>
          </cell>
          <cell r="EO144" t="str">
            <v xml:space="preserve">*        </v>
          </cell>
          <cell r="EP144" t="str">
            <v xml:space="preserve">*        </v>
          </cell>
          <cell r="EQ144" t="str">
            <v xml:space="preserve">*        </v>
          </cell>
          <cell r="ER144" t="str">
            <v xml:space="preserve">*        </v>
          </cell>
          <cell r="ES144" t="str">
            <v xml:space="preserve">*        </v>
          </cell>
          <cell r="ET144" t="str">
            <v xml:space="preserve">*        </v>
          </cell>
          <cell r="EU144" t="str">
            <v xml:space="preserve">*        </v>
          </cell>
        </row>
        <row r="145">
          <cell r="C145" t="str">
            <v>Monitor carrying costs</v>
          </cell>
          <cell r="G145" t="str">
            <v>LCM_E3_FIN</v>
          </cell>
          <cell r="AR145">
            <v>1195</v>
          </cell>
          <cell r="AS145">
            <v>1321</v>
          </cell>
          <cell r="AT145">
            <v>1539</v>
          </cell>
          <cell r="AU145">
            <v>1823</v>
          </cell>
          <cell r="AV145">
            <v>1966</v>
          </cell>
          <cell r="AW145">
            <v>2146</v>
          </cell>
          <cell r="AX145">
            <v>2356</v>
          </cell>
          <cell r="AY145">
            <v>2544</v>
          </cell>
          <cell r="AZ145">
            <v>2683</v>
          </cell>
          <cell r="BA145">
            <v>2813</v>
          </cell>
          <cell r="BB145">
            <v>2926</v>
          </cell>
          <cell r="BC145">
            <v>3004</v>
          </cell>
          <cell r="BD145">
            <v>2676</v>
          </cell>
          <cell r="BE145">
            <v>2386</v>
          </cell>
          <cell r="BF145">
            <v>2223</v>
          </cell>
          <cell r="BG145">
            <v>2022</v>
          </cell>
          <cell r="BH145">
            <v>1771</v>
          </cell>
          <cell r="BI145">
            <v>1422</v>
          </cell>
          <cell r="BJ145">
            <v>1584.4687624999999</v>
          </cell>
          <cell r="BK145">
            <v>1669.4687624999999</v>
          </cell>
          <cell r="BL145">
            <v>1788.4687624999999</v>
          </cell>
          <cell r="BM145">
            <v>1825.4687624999999</v>
          </cell>
          <cell r="BN145">
            <v>1853.4687624999999</v>
          </cell>
          <cell r="BO145">
            <v>1843.4687624999999</v>
          </cell>
          <cell r="BP145">
            <v>633.53</v>
          </cell>
          <cell r="BQ145">
            <v>668.53</v>
          </cell>
          <cell r="BR145">
            <v>651.53</v>
          </cell>
          <cell r="BS145">
            <v>651.53</v>
          </cell>
          <cell r="BT145">
            <v>625.53</v>
          </cell>
          <cell r="BU145">
            <v>566.53</v>
          </cell>
          <cell r="BV145">
            <v>2576.08</v>
          </cell>
          <cell r="BW145">
            <v>2568.08</v>
          </cell>
          <cell r="BX145">
            <v>2537.08</v>
          </cell>
          <cell r="BY145">
            <v>2651.08</v>
          </cell>
          <cell r="BZ145">
            <v>2719.08</v>
          </cell>
          <cell r="CA145">
            <v>2671.08</v>
          </cell>
          <cell r="CB145">
            <v>2594.08</v>
          </cell>
          <cell r="CC145">
            <v>2680.08</v>
          </cell>
          <cell r="CD145">
            <v>2748.08</v>
          </cell>
          <cell r="CE145">
            <v>2807.08</v>
          </cell>
          <cell r="CF145">
            <v>2907.08</v>
          </cell>
          <cell r="CG145">
            <v>2881.08</v>
          </cell>
          <cell r="CH145">
            <v>3572.41</v>
          </cell>
          <cell r="CI145">
            <v>3513.41</v>
          </cell>
          <cell r="CJ145">
            <v>3471.41</v>
          </cell>
          <cell r="CK145">
            <v>3503.41</v>
          </cell>
          <cell r="CL145">
            <v>3516.41</v>
          </cell>
          <cell r="CM145">
            <v>3465.41</v>
          </cell>
          <cell r="CN145">
            <v>3162.41</v>
          </cell>
          <cell r="CO145">
            <v>3048.41</v>
          </cell>
          <cell r="CP145">
            <v>3069.41</v>
          </cell>
          <cell r="CQ145">
            <v>3107.41</v>
          </cell>
          <cell r="CR145">
            <v>3134.41</v>
          </cell>
          <cell r="CS145">
            <v>3141.41</v>
          </cell>
          <cell r="CT145">
            <v>2785.4629715425958</v>
          </cell>
          <cell r="CU145">
            <v>2702.5631870581856</v>
          </cell>
          <cell r="CV145">
            <v>2842.4676357142534</v>
          </cell>
          <cell r="CW145">
            <v>2885.515251990937</v>
          </cell>
          <cell r="CX145">
            <v>2875.7907610061234</v>
          </cell>
          <cell r="CY145">
            <v>2804.1545795072029</v>
          </cell>
          <cell r="CZ145">
            <v>2716.6420867212082</v>
          </cell>
          <cell r="DA145">
            <v>2548.0543923008722</v>
          </cell>
          <cell r="DB145">
            <v>2308.8452116191597</v>
          </cell>
          <cell r="DC145">
            <v>2145.3626517705652</v>
          </cell>
          <cell r="DD145">
            <v>2022.0776152476233</v>
          </cell>
          <cell r="DE145">
            <v>1855.9729685839541</v>
          </cell>
          <cell r="DF145">
            <v>628.93488750000029</v>
          </cell>
          <cell r="DG145">
            <v>584.51459062500021</v>
          </cell>
          <cell r="DH145">
            <v>521.9626125000002</v>
          </cell>
          <cell r="DI145">
            <v>495.63512812500016</v>
          </cell>
          <cell r="DJ145">
            <v>446.90191875000011</v>
          </cell>
          <cell r="DK145">
            <v>387.26717812500016</v>
          </cell>
          <cell r="DL145">
            <v>326.75627578125011</v>
          </cell>
          <cell r="DM145">
            <v>277.85238046875008</v>
          </cell>
          <cell r="DN145">
            <v>228.79148428542325</v>
          </cell>
          <cell r="DO145">
            <v>211.42318424876129</v>
          </cell>
          <cell r="DP145">
            <v>203.99748485300046</v>
          </cell>
          <cell r="DQ145">
            <v>173.11751485020326</v>
          </cell>
          <cell r="DR145">
            <v>150.62736225525308</v>
          </cell>
          <cell r="DS145">
            <v>137.52933075479629</v>
          </cell>
          <cell r="DT145">
            <v>124.43129925433952</v>
          </cell>
          <cell r="DU145">
            <v>111.33326775388274</v>
          </cell>
          <cell r="DV145">
            <v>98.235236253425967</v>
          </cell>
          <cell r="DW145">
            <v>85.137204752969154</v>
          </cell>
          <cell r="DX145">
            <v>72.039173252512384</v>
          </cell>
          <cell r="DY145">
            <v>58.941141752055586</v>
          </cell>
          <cell r="DZ145">
            <v>46.387548552987575</v>
          </cell>
          <cell r="EA145">
            <v>33.133963252133995</v>
          </cell>
          <cell r="EB145">
            <v>19.880377951280412</v>
          </cell>
          <cell r="EC145">
            <v>6.6267926504268315</v>
          </cell>
        </row>
        <row r="146">
          <cell r="C146" t="str">
            <v>CWIP return</v>
          </cell>
          <cell r="AR146">
            <v>1135782.4406514899</v>
          </cell>
          <cell r="AS146">
            <v>1173956.5899249418</v>
          </cell>
          <cell r="AT146">
            <v>1212286.5498981019</v>
          </cell>
          <cell r="AU146">
            <v>1250542.3679545438</v>
          </cell>
          <cell r="AV146">
            <v>1248585.8699654797</v>
          </cell>
          <cell r="AW146">
            <v>1257116.0857824651</v>
          </cell>
          <cell r="AX146">
            <v>1306358.5277647676</v>
          </cell>
          <cell r="AY146">
            <v>1375193.254418843</v>
          </cell>
          <cell r="AZ146">
            <v>1393267.6568566307</v>
          </cell>
          <cell r="BA146">
            <v>1404279.5863389436</v>
          </cell>
          <cell r="BB146">
            <v>1323768.4808084634</v>
          </cell>
          <cell r="BC146">
            <v>1255632.6162518063</v>
          </cell>
          <cell r="BD146">
            <v>1234247.801652245</v>
          </cell>
          <cell r="BE146">
            <v>1251692.1034959892</v>
          </cell>
          <cell r="BF146">
            <v>1226589.562093073</v>
          </cell>
          <cell r="BG146">
            <v>1084426.8003485461</v>
          </cell>
          <cell r="BH146">
            <v>987178.12175329728</v>
          </cell>
          <cell r="BI146">
            <v>998471.47307484562</v>
          </cell>
          <cell r="BJ146">
            <v>1014523.4056594237</v>
          </cell>
          <cell r="BK146">
            <v>1040765.2290374187</v>
          </cell>
          <cell r="BL146">
            <v>1080163.2192443211</v>
          </cell>
          <cell r="BM146">
            <v>1133945.7706497873</v>
          </cell>
          <cell r="BN146">
            <v>1212412.7037872917</v>
          </cell>
          <cell r="BO146">
            <v>1303233.2762132988</v>
          </cell>
          <cell r="BP146">
            <v>1253849.5833333333</v>
          </cell>
          <cell r="BQ146">
            <v>1253849.5833333333</v>
          </cell>
          <cell r="BR146">
            <v>1253849.5833333333</v>
          </cell>
          <cell r="BS146">
            <v>1253849.5833333333</v>
          </cell>
          <cell r="BT146">
            <v>1253849.5833333333</v>
          </cell>
          <cell r="BU146">
            <v>1253849.5833333333</v>
          </cell>
          <cell r="BV146">
            <v>1253849.5833333333</v>
          </cell>
          <cell r="BW146">
            <v>1253849.5833333333</v>
          </cell>
          <cell r="BX146">
            <v>1253849.5833333333</v>
          </cell>
          <cell r="BY146">
            <v>1253849.5833333333</v>
          </cell>
          <cell r="BZ146">
            <v>1253849.5833333333</v>
          </cell>
          <cell r="CA146">
            <v>1253849.5833333333</v>
          </cell>
          <cell r="CB146">
            <v>974246.20097032562</v>
          </cell>
          <cell r="CC146">
            <v>568518.18651141971</v>
          </cell>
          <cell r="CD146">
            <v>585587.11716278829</v>
          </cell>
          <cell r="CE146">
            <v>600483.73009451502</v>
          </cell>
          <cell r="CF146">
            <v>619458.56160857726</v>
          </cell>
          <cell r="CG146">
            <v>640450.35857901268</v>
          </cell>
          <cell r="CH146">
            <v>660372.42889571283</v>
          </cell>
          <cell r="CI146">
            <v>690792.77875269682</v>
          </cell>
          <cell r="CJ146">
            <v>628470.43382817856</v>
          </cell>
          <cell r="CK146">
            <v>529744.92340906058</v>
          </cell>
          <cell r="CL146">
            <v>513189.18958359619</v>
          </cell>
          <cell r="CM146">
            <v>521636.6355466026</v>
          </cell>
          <cell r="CN146">
            <v>464577.95213197899</v>
          </cell>
          <cell r="CO146">
            <v>481124.60440852924</v>
          </cell>
          <cell r="CP146">
            <v>511029.38486094633</v>
          </cell>
          <cell r="CQ146">
            <v>569493.14392477623</v>
          </cell>
          <cell r="CR146">
            <v>491782.71903501404</v>
          </cell>
          <cell r="CS146">
            <v>382081.68866326002</v>
          </cell>
        </row>
        <row r="147">
          <cell r="C147" t="str">
            <v>Total Expenses</v>
          </cell>
          <cell r="G147" t="str">
            <v>LCM_EXP</v>
          </cell>
          <cell r="AR147">
            <v>2036494.796737035</v>
          </cell>
          <cell r="AS147">
            <v>2080389.1871255068</v>
          </cell>
          <cell r="AT147">
            <v>2112296.5912831514</v>
          </cell>
          <cell r="AU147">
            <v>2159690.0336592565</v>
          </cell>
          <cell r="AV147">
            <v>2215312.6080866493</v>
          </cell>
          <cell r="AW147">
            <v>2310598.2486953419</v>
          </cell>
          <cell r="AX147">
            <v>2365597.3554585399</v>
          </cell>
          <cell r="AY147">
            <v>2455477.7840632852</v>
          </cell>
          <cell r="AZ147">
            <v>2540674.7307755612</v>
          </cell>
          <cell r="BA147">
            <v>2688633.6794857727</v>
          </cell>
          <cell r="BB147">
            <v>2802256.5610710988</v>
          </cell>
          <cell r="BC147">
            <v>3005115.3834378938</v>
          </cell>
          <cell r="BD147">
            <v>3087030.9121815814</v>
          </cell>
          <cell r="BE147">
            <v>3148898.6278370796</v>
          </cell>
          <cell r="BF147">
            <v>3208462.9793312745</v>
          </cell>
          <cell r="BG147">
            <v>3318121.7675922569</v>
          </cell>
          <cell r="BH147">
            <v>3446792.1029325421</v>
          </cell>
          <cell r="BI147">
            <v>3494963.150003633</v>
          </cell>
          <cell r="BJ147">
            <v>3422772.1441803058</v>
          </cell>
          <cell r="BK147">
            <v>3449241.1310204277</v>
          </cell>
          <cell r="BL147">
            <v>3491062.5465533976</v>
          </cell>
          <cell r="BM147">
            <v>3548105.9582399633</v>
          </cell>
          <cell r="BN147">
            <v>3629945.5134031698</v>
          </cell>
          <cell r="BO147">
            <v>3727154.2598023387</v>
          </cell>
          <cell r="BP147">
            <v>3730406.6063890224</v>
          </cell>
          <cell r="BQ147">
            <v>3754491.911638055</v>
          </cell>
          <cell r="BR147">
            <v>3795596.3445616541</v>
          </cell>
          <cell r="BS147">
            <v>3892775.0128988484</v>
          </cell>
          <cell r="BT147">
            <v>3951950.8807937168</v>
          </cell>
          <cell r="BU147">
            <v>4054074.5002491027</v>
          </cell>
          <cell r="BV147">
            <v>4218338.9630638743</v>
          </cell>
          <cell r="BW147">
            <v>4218101.1462226529</v>
          </cell>
          <cell r="BX147">
            <v>4219731.693993222</v>
          </cell>
          <cell r="BY147">
            <v>4242687.2171257101</v>
          </cell>
          <cell r="BZ147">
            <v>4304712.203666009</v>
          </cell>
          <cell r="CA147">
            <v>4348311.8316484578</v>
          </cell>
          <cell r="CB147">
            <v>4520091.7727973973</v>
          </cell>
          <cell r="CC147">
            <v>4976359.4173099799</v>
          </cell>
          <cell r="CD147">
            <v>5015487.1703125797</v>
          </cell>
          <cell r="CE147">
            <v>5084943.7019539922</v>
          </cell>
          <cell r="CF147">
            <v>5106598.1109612603</v>
          </cell>
          <cell r="CG147">
            <v>5134962.540902039</v>
          </cell>
          <cell r="CH147">
            <v>5176363.6080002505</v>
          </cell>
          <cell r="CI147">
            <v>5206908.2398942439</v>
          </cell>
          <cell r="CJ147">
            <v>5239379.6024525305</v>
          </cell>
          <cell r="CK147">
            <v>5339886.0915293796</v>
          </cell>
          <cell r="CL147">
            <v>5346666.6301727965</v>
          </cell>
          <cell r="CM147">
            <v>5392924.3771486245</v>
          </cell>
          <cell r="CN147">
            <v>5071341.565122419</v>
          </cell>
          <cell r="CO147">
            <v>5088816.9103042549</v>
          </cell>
          <cell r="CP147">
            <v>5116479.6495728679</v>
          </cell>
          <cell r="CQ147">
            <v>5181446.0627815947</v>
          </cell>
          <cell r="CR147">
            <v>5225954.8514144588</v>
          </cell>
          <cell r="CS147">
            <v>5371570.6599657321</v>
          </cell>
          <cell r="CT147">
            <v>412253.33462940983</v>
          </cell>
          <cell r="CU147">
            <v>416732.23585609725</v>
          </cell>
          <cell r="CV147">
            <v>422032.34435406077</v>
          </cell>
          <cell r="CW147">
            <v>425639.01437794068</v>
          </cell>
          <cell r="CX147">
            <v>439515.25760169839</v>
          </cell>
          <cell r="CY147">
            <v>453915.43557719915</v>
          </cell>
          <cell r="CZ147">
            <v>184543.08736673405</v>
          </cell>
          <cell r="DA147">
            <v>63911.775989776688</v>
          </cell>
          <cell r="DB147">
            <v>73164.49613414942</v>
          </cell>
          <cell r="DC147">
            <v>74513.862506859092</v>
          </cell>
          <cell r="DD147">
            <v>109269.0626950896</v>
          </cell>
          <cell r="DE147">
            <v>196288.30114716495</v>
          </cell>
          <cell r="DF147">
            <v>287011.3212625407</v>
          </cell>
          <cell r="DG147">
            <v>312931.39637718583</v>
          </cell>
          <cell r="DH147">
            <v>342282.58334624488</v>
          </cell>
          <cell r="DI147">
            <v>477512.96717828594</v>
          </cell>
          <cell r="DJ147">
            <v>724208.60518903239</v>
          </cell>
          <cell r="DK147">
            <v>821392.77430316561</v>
          </cell>
          <cell r="DL147">
            <v>929183.09572118393</v>
          </cell>
          <cell r="DM147">
            <v>950397.26975625264</v>
          </cell>
          <cell r="DN147">
            <v>350469.23714397295</v>
          </cell>
          <cell r="DO147">
            <v>151821.34315539617</v>
          </cell>
          <cell r="DP147">
            <v>241699.94021536034</v>
          </cell>
          <cell r="DQ147">
            <v>249061.71938054226</v>
          </cell>
          <cell r="DR147">
            <v>250737.38038195387</v>
          </cell>
          <cell r="DS147">
            <v>257193.00571058609</v>
          </cell>
          <cell r="DT147">
            <v>271461.05149613536</v>
          </cell>
          <cell r="DU147">
            <v>268963.91644267977</v>
          </cell>
          <cell r="DV147">
            <v>294303.04734368809</v>
          </cell>
          <cell r="DW147">
            <v>296599.1263211465</v>
          </cell>
          <cell r="DX147">
            <v>117731.4023999497</v>
          </cell>
          <cell r="DY147">
            <v>30027.157840022712</v>
          </cell>
          <cell r="DZ147">
            <v>31108.932115492549</v>
          </cell>
          <cell r="EA147">
            <v>32986.088752666161</v>
          </cell>
          <cell r="EB147">
            <v>33539.336072795464</v>
          </cell>
          <cell r="EC147">
            <v>44196.06795081163</v>
          </cell>
          <cell r="ED147">
            <v>70305.424987608843</v>
          </cell>
          <cell r="EE147">
            <v>65206.711767862151</v>
          </cell>
          <cell r="EF147">
            <v>71360.821955216772</v>
          </cell>
          <cell r="EG147">
            <v>72951.817726157518</v>
          </cell>
          <cell r="EH147">
            <v>80778.289252787232</v>
          </cell>
          <cell r="EI147">
            <v>66951.800437690777</v>
          </cell>
          <cell r="EJ147" t="str">
            <v xml:space="preserve">*        </v>
          </cell>
          <cell r="EK147" t="str">
            <v xml:space="preserve">*        </v>
          </cell>
          <cell r="EL147" t="str">
            <v xml:space="preserve">*        </v>
          </cell>
          <cell r="EM147" t="str">
            <v xml:space="preserve">*        </v>
          </cell>
          <cell r="EN147" t="str">
            <v xml:space="preserve">*        </v>
          </cell>
          <cell r="EO147" t="str">
            <v xml:space="preserve">*        </v>
          </cell>
          <cell r="EP147" t="str">
            <v xml:space="preserve">*        </v>
          </cell>
          <cell r="EQ147" t="str">
            <v xml:space="preserve">*        </v>
          </cell>
          <cell r="ER147" t="str">
            <v xml:space="preserve">*        </v>
          </cell>
          <cell r="ES147" t="str">
            <v xml:space="preserve">*        </v>
          </cell>
          <cell r="ET147" t="str">
            <v xml:space="preserve">*        </v>
          </cell>
          <cell r="EU147" t="str">
            <v xml:space="preserve">*        </v>
          </cell>
        </row>
        <row r="149">
          <cell r="C149" t="str">
            <v>Variance: over/(under)</v>
          </cell>
        </row>
        <row r="150">
          <cell r="C150" t="str">
            <v>Gross</v>
          </cell>
          <cell r="AR150">
            <v>1856397.203262965</v>
          </cell>
          <cell r="AS150">
            <v>282382.81287449319</v>
          </cell>
          <cell r="AT150">
            <v>210662.40871684859</v>
          </cell>
          <cell r="AU150">
            <v>-317582.03365925653</v>
          </cell>
          <cell r="AV150">
            <v>-297375.60808664933</v>
          </cell>
          <cell r="AW150">
            <v>-96098.24869534187</v>
          </cell>
          <cell r="AX150">
            <v>359377.64454146009</v>
          </cell>
          <cell r="AY150">
            <v>239917.21593671478</v>
          </cell>
          <cell r="AZ150">
            <v>-291442.73077556118</v>
          </cell>
          <cell r="BA150">
            <v>-404817.67948577274</v>
          </cell>
          <cell r="BB150">
            <v>-419575.56107109878</v>
          </cell>
          <cell r="BC150">
            <v>-249032.27872235794</v>
          </cell>
          <cell r="BD150">
            <v>1043152.0879455428</v>
          </cell>
          <cell r="BE150">
            <v>189502.37216292042</v>
          </cell>
          <cell r="BF150">
            <v>520977.02066872548</v>
          </cell>
          <cell r="BG150">
            <v>-716069.76759225689</v>
          </cell>
          <cell r="BH150">
            <v>-360592.1029325421</v>
          </cell>
          <cell r="BI150">
            <v>-252461.150003633</v>
          </cell>
          <cell r="BJ150">
            <v>387563.85581969423</v>
          </cell>
          <cell r="BK150">
            <v>270899.86897957232</v>
          </cell>
          <cell r="BL150">
            <v>31413.454817836639</v>
          </cell>
          <cell r="BM150">
            <v>-533337.95481282566</v>
          </cell>
          <cell r="BN150">
            <v>-681167.50922387</v>
          </cell>
          <cell r="BO150">
            <v>-264675.96934334328</v>
          </cell>
          <cell r="BP150">
            <v>794823.46739610378</v>
          </cell>
          <cell r="BQ150">
            <v>349359.60732028494</v>
          </cell>
          <cell r="BR150">
            <v>104119.66902363254</v>
          </cell>
          <cell r="BS150">
            <v>-364258.96365605667</v>
          </cell>
          <cell r="BT150">
            <v>-393286.06582177756</v>
          </cell>
          <cell r="BU150">
            <v>-31847.897912177257</v>
          </cell>
          <cell r="BV150">
            <v>1484701.9977988862</v>
          </cell>
          <cell r="BW150">
            <v>1707273.4435166987</v>
          </cell>
          <cell r="BX150">
            <v>518460.32089557312</v>
          </cell>
          <cell r="BY150">
            <v>-19051.490240185522</v>
          </cell>
          <cell r="BZ150">
            <v>-137912.79240006581</v>
          </cell>
          <cell r="CA150">
            <v>805578.99503347371</v>
          </cell>
          <cell r="CB150">
            <v>724176.63018434122</v>
          </cell>
          <cell r="CC150">
            <v>-1003139.4788947483</v>
          </cell>
          <cell r="CD150">
            <v>142664.60248406231</v>
          </cell>
          <cell r="CE150">
            <v>-1255387.4883375475</v>
          </cell>
          <cell r="CF150">
            <v>-787325.3565622326</v>
          </cell>
          <cell r="CG150">
            <v>-440012.91956304573</v>
          </cell>
          <cell r="CH150">
            <v>352712.91568098404</v>
          </cell>
          <cell r="CI150">
            <v>115625.44735258352</v>
          </cell>
          <cell r="CJ150">
            <v>-633511.8258907022</v>
          </cell>
          <cell r="CK150">
            <v>-811985.31653592456</v>
          </cell>
          <cell r="CL150">
            <v>-703989.26702797972</v>
          </cell>
          <cell r="CM150">
            <v>-866536.87691664323</v>
          </cell>
          <cell r="CN150">
            <v>644724.04957159515</v>
          </cell>
          <cell r="CO150">
            <v>21641.084447244182</v>
          </cell>
          <cell r="CP150">
            <v>-28736.319437318482</v>
          </cell>
          <cell r="CQ150">
            <v>-729521.99651143514</v>
          </cell>
          <cell r="CR150">
            <v>-575653.42571448348</v>
          </cell>
          <cell r="CS150">
            <v>-351479.56147185434</v>
          </cell>
          <cell r="CT150">
            <v>2194197.0836531185</v>
          </cell>
          <cell r="CU150">
            <v>-1196072.951568794</v>
          </cell>
          <cell r="CV150">
            <v>-126912.30377293873</v>
          </cell>
          <cell r="CW150">
            <v>-94383.758616729931</v>
          </cell>
          <cell r="CX150">
            <v>-136674.80099132512</v>
          </cell>
          <cell r="CY150">
            <v>-138854.59524929238</v>
          </cell>
          <cell r="CZ150">
            <v>171169.35812531534</v>
          </cell>
          <cell r="DA150">
            <v>639787.77727048448</v>
          </cell>
          <cell r="DB150">
            <v>555224.08488905383</v>
          </cell>
          <cell r="DC150">
            <v>433075.97397892748</v>
          </cell>
          <cell r="DD150">
            <v>410587.71335738327</v>
          </cell>
          <cell r="DE150">
            <v>350966.2452247758</v>
          </cell>
          <cell r="DF150">
            <v>426838.93645159918</v>
          </cell>
          <cell r="DG150">
            <v>351270.52058131981</v>
          </cell>
          <cell r="DH150">
            <v>176570.09621341247</v>
          </cell>
          <cell r="DI150">
            <v>91043.184985952452</v>
          </cell>
          <cell r="DJ150">
            <v>-162095.34807158064</v>
          </cell>
          <cell r="DK150">
            <v>-265224.96553352696</v>
          </cell>
          <cell r="DL150">
            <v>-304005.4984827087</v>
          </cell>
          <cell r="DM150">
            <v>-378075.49040081049</v>
          </cell>
          <cell r="DN150">
            <v>505975.48050469271</v>
          </cell>
          <cell r="DO150">
            <v>-454032.49884489155</v>
          </cell>
          <cell r="DP150">
            <v>-221054.91365960811</v>
          </cell>
          <cell r="DQ150">
            <v>-232011.03499896004</v>
          </cell>
          <cell r="DR150">
            <v>-230667.98485754943</v>
          </cell>
          <cell r="DS150">
            <v>-239234.84894124317</v>
          </cell>
          <cell r="DT150">
            <v>-256106.64643082552</v>
          </cell>
          <cell r="DU150">
            <v>-252451.05274998568</v>
          </cell>
          <cell r="DV150">
            <v>-279925.23520171986</v>
          </cell>
          <cell r="DW150">
            <v>-279881.7698645193</v>
          </cell>
          <cell r="DX150">
            <v>-100526.21019917262</v>
          </cell>
          <cell r="DY150">
            <v>-12346.711367855449</v>
          </cell>
          <cell r="DZ150">
            <v>-67584.514758544654</v>
          </cell>
          <cell r="EA150">
            <v>-56165.0179682179</v>
          </cell>
          <cell r="EB150">
            <v>-59716.864781534969</v>
          </cell>
          <cell r="EC150">
            <v>-72290.702633856839</v>
          </cell>
          <cell r="ED150">
            <v>-100239.85510175192</v>
          </cell>
          <cell r="EE150">
            <v>-97379.838865635873</v>
          </cell>
          <cell r="EF150">
            <v>-97206.839151370485</v>
          </cell>
          <cell r="EG150">
            <v>-104035.92836548522</v>
          </cell>
          <cell r="EH150">
            <v>-105986.45543301775</v>
          </cell>
          <cell r="EI150">
            <v>-87810.118883131843</v>
          </cell>
          <cell r="EJ150" t="str">
            <v xml:space="preserve">*        </v>
          </cell>
          <cell r="EK150" t="str">
            <v xml:space="preserve">*        </v>
          </cell>
          <cell r="EL150" t="str">
            <v xml:space="preserve">*        </v>
          </cell>
          <cell r="EM150" t="str">
            <v xml:space="preserve">*        </v>
          </cell>
          <cell r="EN150" t="str">
            <v xml:space="preserve">*        </v>
          </cell>
          <cell r="EO150" t="str">
            <v xml:space="preserve">*        </v>
          </cell>
          <cell r="EP150" t="str">
            <v xml:space="preserve">*        </v>
          </cell>
          <cell r="EQ150" t="str">
            <v xml:space="preserve">*        </v>
          </cell>
          <cell r="ER150" t="str">
            <v xml:space="preserve">*        </v>
          </cell>
          <cell r="ES150" t="str">
            <v xml:space="preserve">*        </v>
          </cell>
          <cell r="ET150" t="str">
            <v xml:space="preserve">*        </v>
          </cell>
          <cell r="EU150" t="str">
            <v xml:space="preserve">*        </v>
          </cell>
        </row>
        <row r="151">
          <cell r="C151" t="str">
            <v>Recovery/(return) of approved variance</v>
          </cell>
          <cell r="G151" t="str">
            <v>LCM_VAR</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-144795.92034314276</v>
          </cell>
          <cell r="DY151">
            <v>-144795.92034314276</v>
          </cell>
          <cell r="DZ151">
            <v>-144795.92034314276</v>
          </cell>
          <cell r="EA151">
            <v>-144795.92034314276</v>
          </cell>
          <cell r="EB151">
            <v>-144795.92034314276</v>
          </cell>
          <cell r="EC151">
            <v>-144795.92034314276</v>
          </cell>
          <cell r="ED151">
            <v>-144795.92034314276</v>
          </cell>
          <cell r="EE151">
            <v>-144795.92034314276</v>
          </cell>
          <cell r="EF151">
            <v>-144795.92034314276</v>
          </cell>
          <cell r="EG151">
            <v>-144795.92034314276</v>
          </cell>
          <cell r="EH151">
            <v>-144795.92034314276</v>
          </cell>
          <cell r="EI151">
            <v>-144795.92034314276</v>
          </cell>
          <cell r="EJ151">
            <v>86510.169808014063</v>
          </cell>
          <cell r="EK151">
            <v>86510.169808014063</v>
          </cell>
          <cell r="EL151">
            <v>86510.169808014063</v>
          </cell>
          <cell r="EM151">
            <v>86510.169808014063</v>
          </cell>
          <cell r="EN151">
            <v>86510.169808014063</v>
          </cell>
          <cell r="EO151">
            <v>86510.169808014063</v>
          </cell>
          <cell r="EP151">
            <v>86510.169808014063</v>
          </cell>
          <cell r="EQ151">
            <v>86510.169808014063</v>
          </cell>
          <cell r="ER151">
            <v>86510.169808014063</v>
          </cell>
          <cell r="ES151">
            <v>86510.169808014063</v>
          </cell>
          <cell r="ET151">
            <v>86510.169808014063</v>
          </cell>
          <cell r="EU151">
            <v>86510.169808014063</v>
          </cell>
        </row>
        <row r="152">
          <cell r="C152" t="str">
            <v>Net</v>
          </cell>
          <cell r="AR152">
            <v>1856397.203262965</v>
          </cell>
          <cell r="AS152">
            <v>282382.81287449319</v>
          </cell>
          <cell r="AT152">
            <v>210662.40871684859</v>
          </cell>
          <cell r="AU152">
            <v>-317582.03365925653</v>
          </cell>
          <cell r="AV152">
            <v>-297375.60808664933</v>
          </cell>
          <cell r="AW152">
            <v>-96098.24869534187</v>
          </cell>
          <cell r="AX152">
            <v>359377.64454146009</v>
          </cell>
          <cell r="AY152">
            <v>239917.21593671478</v>
          </cell>
          <cell r="AZ152">
            <v>-291442.73077556118</v>
          </cell>
          <cell r="BA152">
            <v>-404817.67948577274</v>
          </cell>
          <cell r="BB152">
            <v>-419575.56107109878</v>
          </cell>
          <cell r="BC152">
            <v>-249032.27872235794</v>
          </cell>
          <cell r="BD152">
            <v>1043152.0879455428</v>
          </cell>
          <cell r="BE152">
            <v>189502.37216292042</v>
          </cell>
          <cell r="BF152">
            <v>520977.02066872548</v>
          </cell>
          <cell r="BG152">
            <v>-716069.76759225689</v>
          </cell>
          <cell r="BH152">
            <v>-360592.1029325421</v>
          </cell>
          <cell r="BI152">
            <v>-252461.150003633</v>
          </cell>
          <cell r="BJ152">
            <v>387563.85581969423</v>
          </cell>
          <cell r="BK152">
            <v>270899.86897957232</v>
          </cell>
          <cell r="BL152">
            <v>31413.454817836639</v>
          </cell>
          <cell r="BM152">
            <v>-533337.95481282566</v>
          </cell>
          <cell r="BN152">
            <v>-681167.50922387</v>
          </cell>
          <cell r="BO152">
            <v>-264675.96934334328</v>
          </cell>
          <cell r="BP152">
            <v>794823.46739610378</v>
          </cell>
          <cell r="BQ152">
            <v>349359.60732028494</v>
          </cell>
          <cell r="BR152">
            <v>104119.66902363254</v>
          </cell>
          <cell r="BS152">
            <v>-364258.96365605667</v>
          </cell>
          <cell r="BT152">
            <v>-393286.06582177756</v>
          </cell>
          <cell r="BU152">
            <v>-31847.897912177257</v>
          </cell>
          <cell r="BV152">
            <v>1484701.9977988862</v>
          </cell>
          <cell r="BW152">
            <v>1707273.4435166987</v>
          </cell>
          <cell r="BX152">
            <v>518460.32089557312</v>
          </cell>
          <cell r="BY152">
            <v>-19051.490240185522</v>
          </cell>
          <cell r="BZ152">
            <v>-137912.79240006581</v>
          </cell>
          <cell r="CA152">
            <v>805578.99503347371</v>
          </cell>
          <cell r="CB152">
            <v>724176.63018434122</v>
          </cell>
          <cell r="CC152">
            <v>-1003139.4788947483</v>
          </cell>
          <cell r="CD152">
            <v>142664.60248406231</v>
          </cell>
          <cell r="CE152">
            <v>-1255387.4883375475</v>
          </cell>
          <cell r="CF152">
            <v>-787325.3565622326</v>
          </cell>
          <cell r="CG152">
            <v>-440012.91956304573</v>
          </cell>
          <cell r="CH152">
            <v>352712.91568098404</v>
          </cell>
          <cell r="CI152">
            <v>115625.44735258352</v>
          </cell>
          <cell r="CJ152">
            <v>-633511.8258907022</v>
          </cell>
          <cell r="CK152">
            <v>-811985.31653592456</v>
          </cell>
          <cell r="CL152">
            <v>-703989.26702797972</v>
          </cell>
          <cell r="CM152">
            <v>-866536.87691664323</v>
          </cell>
          <cell r="CN152">
            <v>644724.04957159515</v>
          </cell>
          <cell r="CO152">
            <v>21641.084447244182</v>
          </cell>
          <cell r="CP152">
            <v>-28736.319437318482</v>
          </cell>
          <cell r="CQ152">
            <v>-729521.99651143514</v>
          </cell>
          <cell r="CR152">
            <v>-575653.42571448348</v>
          </cell>
          <cell r="CS152">
            <v>-351479.56147185434</v>
          </cell>
          <cell r="CT152">
            <v>2194197.0836531185</v>
          </cell>
          <cell r="CU152">
            <v>-1196072.951568794</v>
          </cell>
          <cell r="CV152">
            <v>-126912.30377293873</v>
          </cell>
          <cell r="CW152">
            <v>-94383.758616729931</v>
          </cell>
          <cell r="CX152">
            <v>-136674.80099132512</v>
          </cell>
          <cell r="CY152">
            <v>-138854.59524929238</v>
          </cell>
          <cell r="CZ152">
            <v>171169.35812531534</v>
          </cell>
          <cell r="DA152">
            <v>639787.77727048448</v>
          </cell>
          <cell r="DB152">
            <v>555224.08488905383</v>
          </cell>
          <cell r="DC152">
            <v>433075.97397892748</v>
          </cell>
          <cell r="DD152">
            <v>410587.71335738327</v>
          </cell>
          <cell r="DE152">
            <v>350966.2452247758</v>
          </cell>
          <cell r="DF152">
            <v>426838.93645159918</v>
          </cell>
          <cell r="DG152">
            <v>351270.52058131981</v>
          </cell>
          <cell r="DH152">
            <v>176570.09621341247</v>
          </cell>
          <cell r="DI152">
            <v>91043.184985952452</v>
          </cell>
          <cell r="DJ152">
            <v>-162095.34807158064</v>
          </cell>
          <cell r="DK152">
            <v>-265224.96553352696</v>
          </cell>
          <cell r="DL152">
            <v>-304005.4984827087</v>
          </cell>
          <cell r="DM152">
            <v>-378075.49040081049</v>
          </cell>
          <cell r="DN152">
            <v>505975.48050469271</v>
          </cell>
          <cell r="DO152">
            <v>-454032.49884489155</v>
          </cell>
          <cell r="DP152">
            <v>-221054.91365960811</v>
          </cell>
          <cell r="DQ152">
            <v>-232011.03499896004</v>
          </cell>
          <cell r="DR152">
            <v>-230667.98485754943</v>
          </cell>
          <cell r="DS152">
            <v>-239234.84894124317</v>
          </cell>
          <cell r="DT152">
            <v>-256106.64643082552</v>
          </cell>
          <cell r="DU152">
            <v>-252451.05274998568</v>
          </cell>
          <cell r="DV152">
            <v>-279925.23520171986</v>
          </cell>
          <cell r="DW152">
            <v>-279881.7698645193</v>
          </cell>
          <cell r="DX152">
            <v>44269.710143970136</v>
          </cell>
          <cell r="DY152">
            <v>132449.2089752873</v>
          </cell>
          <cell r="DZ152">
            <v>77211.405584598106</v>
          </cell>
          <cell r="EA152">
            <v>88630.902374924859</v>
          </cell>
          <cell r="EB152">
            <v>85079.055561607791</v>
          </cell>
          <cell r="EC152">
            <v>72505.21770928592</v>
          </cell>
          <cell r="ED152">
            <v>44556.065241390839</v>
          </cell>
          <cell r="EE152">
            <v>47416.081477506887</v>
          </cell>
          <cell r="EF152">
            <v>47589.081191772275</v>
          </cell>
          <cell r="EG152">
            <v>40759.991977657541</v>
          </cell>
          <cell r="EH152">
            <v>38809.464910125011</v>
          </cell>
          <cell r="EI152">
            <v>56985.801460010916</v>
          </cell>
          <cell r="EJ152" t="str">
            <v xml:space="preserve">*        </v>
          </cell>
          <cell r="EK152" t="str">
            <v xml:space="preserve">*        </v>
          </cell>
          <cell r="EL152" t="str">
            <v xml:space="preserve">*        </v>
          </cell>
          <cell r="EM152" t="str">
            <v xml:space="preserve">*        </v>
          </cell>
          <cell r="EN152" t="str">
            <v xml:space="preserve">*        </v>
          </cell>
          <cell r="EO152" t="str">
            <v xml:space="preserve">*        </v>
          </cell>
          <cell r="EP152" t="str">
            <v xml:space="preserve">*        </v>
          </cell>
          <cell r="EQ152" t="str">
            <v xml:space="preserve">*        </v>
          </cell>
          <cell r="ER152" t="str">
            <v xml:space="preserve">*        </v>
          </cell>
          <cell r="ES152" t="str">
            <v xml:space="preserve">*        </v>
          </cell>
          <cell r="ET152" t="str">
            <v xml:space="preserve">*        </v>
          </cell>
          <cell r="EU152" t="str">
            <v xml:space="preserve">*        </v>
          </cell>
        </row>
        <row r="154">
          <cell r="B154" t="str">
            <v>Regulatory liability/(asset)</v>
          </cell>
        </row>
        <row r="155">
          <cell r="C155" t="str">
            <v>Actual</v>
          </cell>
          <cell r="G155" t="str">
            <v>LCM_REG</v>
          </cell>
          <cell r="DK155">
            <v>2820755</v>
          </cell>
          <cell r="DL155">
            <v>2516749.5015172912</v>
          </cell>
          <cell r="DM155">
            <v>2138674.0111164805</v>
          </cell>
          <cell r="DN155">
            <v>2644649.491621173</v>
          </cell>
          <cell r="DO155">
            <v>2190616.9927762812</v>
          </cell>
          <cell r="DP155">
            <v>1969562.0791166732</v>
          </cell>
          <cell r="DQ155">
            <v>1737551.0441177131</v>
          </cell>
          <cell r="DR155">
            <v>1506883.0592601637</v>
          </cell>
          <cell r="DS155">
            <v>1267648.2103189204</v>
          </cell>
          <cell r="DT155">
            <v>1011541.5638880949</v>
          </cell>
          <cell r="DU155">
            <v>759090.51113810914</v>
          </cell>
          <cell r="DV155">
            <v>479165.27593638928</v>
          </cell>
          <cell r="DW155">
            <v>199283.50607186998</v>
          </cell>
          <cell r="DX155">
            <v>98757.295872697359</v>
          </cell>
          <cell r="DY155">
            <v>86410.584504841914</v>
          </cell>
          <cell r="DZ155">
            <v>18826.06974629726</v>
          </cell>
          <cell r="EA155">
            <v>-37338.94822192064</v>
          </cell>
          <cell r="EB155">
            <v>-97055.813003455609</v>
          </cell>
          <cell r="EC155">
            <v>-169346.51563731243</v>
          </cell>
          <cell r="ED155">
            <v>-269586.37073906435</v>
          </cell>
          <cell r="EE155">
            <v>-366966.20960470021</v>
          </cell>
          <cell r="EF155">
            <v>-464173.04875607067</v>
          </cell>
          <cell r="EG155">
            <v>-568208.97712155594</v>
          </cell>
          <cell r="EH155">
            <v>-674195.43255457375</v>
          </cell>
          <cell r="EI155">
            <v>-762005.55143770564</v>
          </cell>
          <cell r="EJ155" t="e">
            <v>#N/A</v>
          </cell>
          <cell r="EK155" t="e">
            <v>#N/A</v>
          </cell>
          <cell r="EL155" t="e">
            <v>#N/A</v>
          </cell>
          <cell r="EM155" t="e">
            <v>#N/A</v>
          </cell>
          <cell r="EN155" t="e">
            <v>#N/A</v>
          </cell>
          <cell r="EO155" t="e">
            <v>#N/A</v>
          </cell>
          <cell r="EP155" t="e">
            <v>#N/A</v>
          </cell>
          <cell r="EQ155" t="e">
            <v>#N/A</v>
          </cell>
          <cell r="ER155" t="e">
            <v>#N/A</v>
          </cell>
          <cell r="ES155" t="e">
            <v>#N/A</v>
          </cell>
          <cell r="ET155" t="e">
            <v>#N/A</v>
          </cell>
          <cell r="EU155" t="e">
            <v>#N/A</v>
          </cell>
        </row>
        <row r="156">
          <cell r="C156" t="str">
            <v>Forecast</v>
          </cell>
          <cell r="G156" t="str">
            <v>LCM_REG_F</v>
          </cell>
          <cell r="DK156" t="e">
            <v>#N/A</v>
          </cell>
          <cell r="DL156" t="e">
            <v>#N/A</v>
          </cell>
          <cell r="DM156" t="e">
            <v>#N/A</v>
          </cell>
          <cell r="DN156" t="e">
            <v>#N/A</v>
          </cell>
          <cell r="DO156" t="e">
            <v>#N/A</v>
          </cell>
          <cell r="DP156" t="e">
            <v>#N/A</v>
          </cell>
          <cell r="DQ156" t="e">
            <v>#N/A</v>
          </cell>
          <cell r="DR156" t="e">
            <v>#N/A</v>
          </cell>
          <cell r="DS156" t="e">
            <v>#N/A</v>
          </cell>
          <cell r="DT156" t="e">
            <v>#N/A</v>
          </cell>
          <cell r="DU156" t="e">
            <v>#N/A</v>
          </cell>
          <cell r="DV156" t="e">
            <v>#N/A</v>
          </cell>
          <cell r="DW156" t="e">
            <v>#N/A</v>
          </cell>
          <cell r="DX156" t="e">
            <v>#N/A</v>
          </cell>
          <cell r="DY156" t="e">
            <v>#N/A</v>
          </cell>
          <cell r="DZ156" t="e">
            <v>#N/A</v>
          </cell>
          <cell r="EA156" t="e">
            <v>#N/A</v>
          </cell>
          <cell r="EB156" t="e">
            <v>#N/A</v>
          </cell>
          <cell r="EC156" t="e">
            <v>#N/A</v>
          </cell>
          <cell r="ED156" t="e">
            <v>#N/A</v>
          </cell>
          <cell r="EE156" t="e">
            <v>#N/A</v>
          </cell>
          <cell r="EF156" t="e">
            <v>#N/A</v>
          </cell>
          <cell r="EG156" t="e">
            <v>#N/A</v>
          </cell>
          <cell r="EH156" t="e">
            <v>#N/A</v>
          </cell>
          <cell r="EI156">
            <v>-762005.55143770564</v>
          </cell>
          <cell r="EJ156">
            <v>-675495.38162969158</v>
          </cell>
          <cell r="EK156">
            <v>-588985.21182167751</v>
          </cell>
          <cell r="EL156">
            <v>-502475.04201366345</v>
          </cell>
          <cell r="EM156">
            <v>-415964.87220564939</v>
          </cell>
          <cell r="EN156">
            <v>-329454.70239763532</v>
          </cell>
          <cell r="EO156">
            <v>-242944.53258962126</v>
          </cell>
          <cell r="EP156">
            <v>-156434.3627816072</v>
          </cell>
          <cell r="EQ156">
            <v>-69924.192973593134</v>
          </cell>
          <cell r="ER156">
            <v>16585.97683442093</v>
          </cell>
          <cell r="ES156">
            <v>103096.14664243499</v>
          </cell>
          <cell r="ET156">
            <v>189606.31645044906</v>
          </cell>
          <cell r="EU156" t="e">
            <v>#N/A</v>
          </cell>
        </row>
        <row r="158">
          <cell r="B158" t="str">
            <v>Ledger</v>
          </cell>
        </row>
        <row r="159">
          <cell r="C159" t="str">
            <v>Regulatory asset</v>
          </cell>
          <cell r="G159">
            <v>1823316</v>
          </cell>
          <cell r="DL159">
            <v>2565645.2999999998</v>
          </cell>
          <cell r="DM159">
            <v>3192.34</v>
          </cell>
          <cell r="DN159">
            <v>-2568837.64</v>
          </cell>
          <cell r="DO159">
            <v>2715743.04</v>
          </cell>
          <cell r="DP159">
            <v>60251.54</v>
          </cell>
          <cell r="DQ159">
            <v>-2775994.58</v>
          </cell>
          <cell r="DR159">
            <v>2899563.44</v>
          </cell>
          <cell r="DS159">
            <v>63633.7</v>
          </cell>
          <cell r="DT159">
            <v>-2963197.14</v>
          </cell>
          <cell r="DX159">
            <v>0</v>
          </cell>
          <cell r="DY159">
            <v>157828.85</v>
          </cell>
          <cell r="DZ159">
            <v>183898.91</v>
          </cell>
          <cell r="EA159">
            <v>170440.33</v>
          </cell>
          <cell r="EB159">
            <v>174706.58</v>
          </cell>
          <cell r="EC159">
            <v>178630.37</v>
          </cell>
          <cell r="ED159">
            <v>223888.21000000002</v>
          </cell>
          <cell r="EE159">
            <v>212966.67</v>
          </cell>
          <cell r="EF159">
            <v>-835765.51</v>
          </cell>
          <cell r="EG159">
            <v>102893.15</v>
          </cell>
          <cell r="EH159">
            <v>106806.41</v>
          </cell>
          <cell r="EI159">
            <v>0</v>
          </cell>
          <cell r="EJ159" t="str">
            <v xml:space="preserve">*        </v>
          </cell>
          <cell r="EK159" t="str">
            <v xml:space="preserve">*        </v>
          </cell>
          <cell r="EL159" t="str">
            <v xml:space="preserve">*        </v>
          </cell>
          <cell r="EM159" t="str">
            <v xml:space="preserve">*        </v>
          </cell>
          <cell r="EN159" t="str">
            <v xml:space="preserve">*        </v>
          </cell>
          <cell r="EO159" t="str">
            <v xml:space="preserve">*        </v>
          </cell>
          <cell r="EP159" t="str">
            <v xml:space="preserve">*        </v>
          </cell>
          <cell r="EQ159" t="str">
            <v xml:space="preserve">*        </v>
          </cell>
          <cell r="ER159" t="str">
            <v xml:space="preserve">*        </v>
          </cell>
          <cell r="ES159" t="str">
            <v xml:space="preserve">*        </v>
          </cell>
          <cell r="ET159" t="str">
            <v xml:space="preserve">*        </v>
          </cell>
          <cell r="EU159" t="str">
            <v xml:space="preserve">*        </v>
          </cell>
        </row>
        <row r="160">
          <cell r="C160" t="str">
            <v>Regulatory liability</v>
          </cell>
          <cell r="G160">
            <v>2543316</v>
          </cell>
          <cell r="DL160">
            <v>-2596859.44</v>
          </cell>
          <cell r="DM160">
            <v>0</v>
          </cell>
          <cell r="DN160">
            <v>2659547.46</v>
          </cell>
          <cell r="DO160">
            <v>-2659547.46</v>
          </cell>
          <cell r="DP160">
            <v>0</v>
          </cell>
          <cell r="DQ160">
            <v>2836945.54</v>
          </cell>
          <cell r="DR160">
            <v>-2836945.54</v>
          </cell>
          <cell r="DS160">
            <v>0</v>
          </cell>
          <cell r="DT160">
            <v>-1003267.3200000001</v>
          </cell>
          <cell r="DX160">
            <v>75148.81</v>
          </cell>
          <cell r="DY160">
            <v>130038</v>
          </cell>
          <cell r="DZ160">
            <v>0</v>
          </cell>
          <cell r="EA160">
            <v>0</v>
          </cell>
          <cell r="EB160">
            <v>0</v>
          </cell>
          <cell r="EC160">
            <v>0</v>
          </cell>
          <cell r="ED160">
            <v>0</v>
          </cell>
          <cell r="EE160">
            <v>0</v>
          </cell>
          <cell r="EF160">
            <v>0</v>
          </cell>
          <cell r="EG160">
            <v>0</v>
          </cell>
          <cell r="EH160">
            <v>0</v>
          </cell>
          <cell r="EI160">
            <v>0</v>
          </cell>
          <cell r="EJ160" t="str">
            <v xml:space="preserve">*        </v>
          </cell>
          <cell r="EK160" t="str">
            <v xml:space="preserve">*        </v>
          </cell>
          <cell r="EL160" t="str">
            <v xml:space="preserve">*        </v>
          </cell>
          <cell r="EM160" t="str">
            <v xml:space="preserve">*        </v>
          </cell>
          <cell r="EN160" t="str">
            <v xml:space="preserve">*        </v>
          </cell>
          <cell r="EO160" t="str">
            <v xml:space="preserve">*        </v>
          </cell>
          <cell r="EP160" t="str">
            <v xml:space="preserve">*        </v>
          </cell>
          <cell r="EQ160" t="str">
            <v xml:space="preserve">*        </v>
          </cell>
          <cell r="ER160" t="str">
            <v xml:space="preserve">*        </v>
          </cell>
          <cell r="ES160" t="str">
            <v xml:space="preserve">*        </v>
          </cell>
          <cell r="ET160" t="str">
            <v xml:space="preserve">*        </v>
          </cell>
          <cell r="EU160" t="str">
            <v xml:space="preserve">*        </v>
          </cell>
        </row>
        <row r="161">
          <cell r="C161" t="str">
            <v>Total liability/(asset)</v>
          </cell>
          <cell r="DK161">
            <v>2596859.44</v>
          </cell>
          <cell r="DL161">
            <v>2565645.3000000003</v>
          </cell>
          <cell r="DM161">
            <v>2568837.64</v>
          </cell>
          <cell r="DN161">
            <v>2659547.46</v>
          </cell>
          <cell r="DO161">
            <v>2715743.04</v>
          </cell>
          <cell r="DP161">
            <v>2775994.58</v>
          </cell>
          <cell r="DQ161">
            <v>2836945.54</v>
          </cell>
          <cell r="DR161">
            <v>2899563.4400000004</v>
          </cell>
          <cell r="DS161">
            <v>2963197.1400000006</v>
          </cell>
          <cell r="DT161">
            <v>-1003267.3199999996</v>
          </cell>
          <cell r="DW161">
            <v>205186.81</v>
          </cell>
          <cell r="DX161">
            <v>130038</v>
          </cell>
          <cell r="DY161">
            <v>-157828.85</v>
          </cell>
          <cell r="DZ161">
            <v>-341727.76</v>
          </cell>
          <cell r="EA161">
            <v>-512168.08999999997</v>
          </cell>
          <cell r="EB161">
            <v>-686874.66999999993</v>
          </cell>
          <cell r="EC161">
            <v>-865505.03999999992</v>
          </cell>
          <cell r="ED161">
            <v>-1089393.25</v>
          </cell>
          <cell r="EE161">
            <v>-1302359.92</v>
          </cell>
          <cell r="EF161">
            <v>-466594.40999999992</v>
          </cell>
          <cell r="EG161">
            <v>-569487.55999999994</v>
          </cell>
          <cell r="EH161">
            <v>-676293.97</v>
          </cell>
          <cell r="EI161">
            <v>-676293.97</v>
          </cell>
          <cell r="EJ161" t="str">
            <v xml:space="preserve">*        </v>
          </cell>
          <cell r="EK161" t="str">
            <v xml:space="preserve">*        </v>
          </cell>
          <cell r="EL161" t="str">
            <v xml:space="preserve">*        </v>
          </cell>
          <cell r="EM161" t="str">
            <v xml:space="preserve">*        </v>
          </cell>
          <cell r="EN161" t="str">
            <v xml:space="preserve">*        </v>
          </cell>
          <cell r="EO161" t="str">
            <v xml:space="preserve">*        </v>
          </cell>
          <cell r="EP161" t="str">
            <v xml:space="preserve">*        </v>
          </cell>
          <cell r="EQ161" t="str">
            <v xml:space="preserve">*        </v>
          </cell>
          <cell r="ER161" t="str">
            <v xml:space="preserve">*        </v>
          </cell>
          <cell r="ES161" t="str">
            <v xml:space="preserve">*        </v>
          </cell>
          <cell r="ET161" t="str">
            <v xml:space="preserve">*        </v>
          </cell>
          <cell r="EU161" t="str">
            <v xml:space="preserve">*        </v>
          </cell>
        </row>
        <row r="163">
          <cell r="C163" t="str">
            <v>Reg-Accounting Alignment?</v>
          </cell>
          <cell r="EB163" t="str">
            <v xml:space="preserve">*        </v>
          </cell>
          <cell r="EC163" t="str">
            <v xml:space="preserve">*        </v>
          </cell>
          <cell r="ED163" t="str">
            <v xml:space="preserve">*        </v>
          </cell>
          <cell r="EE163" t="str">
            <v xml:space="preserve">*        </v>
          </cell>
          <cell r="EF163" t="str">
            <v xml:space="preserve">*        </v>
          </cell>
          <cell r="EG163" t="str">
            <v xml:space="preserve">*        </v>
          </cell>
          <cell r="EH163" t="str">
            <v xml:space="preserve">*        </v>
          </cell>
          <cell r="EI163">
            <v>-85711.581437705667</v>
          </cell>
          <cell r="EJ163" t="str">
            <v xml:space="preserve">*        </v>
          </cell>
          <cell r="EK163" t="str">
            <v xml:space="preserve">*        </v>
          </cell>
          <cell r="EL163" t="str">
            <v xml:space="preserve">*        </v>
          </cell>
          <cell r="EM163" t="str">
            <v xml:space="preserve">*        </v>
          </cell>
          <cell r="EN163" t="str">
            <v xml:space="preserve">*        </v>
          </cell>
          <cell r="EO163" t="str">
            <v xml:space="preserve">*        </v>
          </cell>
          <cell r="EP163" t="str">
            <v xml:space="preserve">*        </v>
          </cell>
          <cell r="EQ163" t="str">
            <v xml:space="preserve">*        </v>
          </cell>
          <cell r="ER163" t="str">
            <v xml:space="preserve">*        </v>
          </cell>
          <cell r="ES163" t="str">
            <v xml:space="preserve">*        </v>
          </cell>
          <cell r="ET163" t="str">
            <v xml:space="preserve">*        </v>
          </cell>
          <cell r="EU163" t="str">
            <v xml:space="preserve">*        </v>
          </cell>
        </row>
        <row r="165">
          <cell r="B165" t="str">
            <v>Depreciation expense (Unit 1)</v>
          </cell>
          <cell r="G165" t="str">
            <v>Page 1</v>
          </cell>
        </row>
        <row r="166">
          <cell r="C166" t="str">
            <v>Actual</v>
          </cell>
        </row>
        <row r="167">
          <cell r="C167" t="str">
            <v>Plant (I&amp;M, BOM)</v>
          </cell>
        </row>
        <row r="168">
          <cell r="D168" t="str">
            <v>Gross</v>
          </cell>
          <cell r="G168" t="str">
            <v>LCM_PLT_BOM_U1</v>
          </cell>
          <cell r="T168">
            <v>0</v>
          </cell>
          <cell r="U168">
            <v>0</v>
          </cell>
          <cell r="V168">
            <v>0</v>
          </cell>
          <cell r="W168">
            <v>0</v>
          </cell>
          <cell r="X168">
            <v>32.92</v>
          </cell>
          <cell r="Y168">
            <v>33.92</v>
          </cell>
          <cell r="Z168">
            <v>33.92</v>
          </cell>
          <cell r="AA168">
            <v>8707.11</v>
          </cell>
          <cell r="AB168">
            <v>8707.11</v>
          </cell>
          <cell r="AC168">
            <v>8707.11</v>
          </cell>
          <cell r="AD168">
            <v>12056.33</v>
          </cell>
          <cell r="AE168">
            <v>12056.33</v>
          </cell>
          <cell r="AF168">
            <v>12056.33</v>
          </cell>
          <cell r="AG168">
            <v>12056.33</v>
          </cell>
          <cell r="AH168">
            <v>12056.33</v>
          </cell>
          <cell r="AI168">
            <v>12056.33</v>
          </cell>
          <cell r="AJ168">
            <v>12056.33</v>
          </cell>
          <cell r="AK168">
            <v>14154722.810000001</v>
          </cell>
          <cell r="AL168">
            <v>14689098.390000001</v>
          </cell>
          <cell r="AM168">
            <v>14845776.529999999</v>
          </cell>
          <cell r="AN168">
            <v>14978132.34</v>
          </cell>
          <cell r="AO168">
            <v>15201886.859999999</v>
          </cell>
          <cell r="AP168">
            <v>23560292.149999999</v>
          </cell>
          <cell r="AQ168">
            <v>23816476.52</v>
          </cell>
          <cell r="AR168">
            <v>24418926.039999999</v>
          </cell>
          <cell r="AS168">
            <v>24445135.890000001</v>
          </cell>
          <cell r="AT168">
            <v>24467753.370000001</v>
          </cell>
          <cell r="AU168">
            <v>24430526.420000002</v>
          </cell>
          <cell r="AV168">
            <v>24452958.210000001</v>
          </cell>
          <cell r="AW168">
            <v>24539159.18</v>
          </cell>
          <cell r="AX168">
            <v>24559375.690000001</v>
          </cell>
          <cell r="AY168">
            <v>26651985.620000001</v>
          </cell>
          <cell r="AZ168">
            <v>26707550.25</v>
          </cell>
          <cell r="BA168">
            <v>26719029.899999999</v>
          </cell>
          <cell r="BB168">
            <v>35258470.240000002</v>
          </cell>
          <cell r="BC168">
            <v>80389071.549999997</v>
          </cell>
          <cell r="BD168">
            <v>89434538.029999986</v>
          </cell>
          <cell r="BE168">
            <v>96227119.039999977</v>
          </cell>
          <cell r="BF168">
            <v>97301011.469999999</v>
          </cell>
          <cell r="BG168">
            <v>99643213.229999974</v>
          </cell>
          <cell r="BH168">
            <v>99604807.769999996</v>
          </cell>
          <cell r="BI168">
            <v>98913370.199999988</v>
          </cell>
          <cell r="BJ168">
            <v>99093665</v>
          </cell>
          <cell r="BK168">
            <v>98782271</v>
          </cell>
          <cell r="BL168">
            <v>99175890</v>
          </cell>
          <cell r="BM168">
            <v>99367741</v>
          </cell>
          <cell r="BN168">
            <v>99675406</v>
          </cell>
          <cell r="BO168">
            <v>99902155</v>
          </cell>
          <cell r="BP168">
            <v>99950514.730000004</v>
          </cell>
          <cell r="BQ168">
            <v>99984493.180000007</v>
          </cell>
          <cell r="BR168">
            <v>100028432.7</v>
          </cell>
          <cell r="BS168">
            <v>100140371.65000001</v>
          </cell>
          <cell r="BT168">
            <v>107836806.08</v>
          </cell>
          <cell r="BU168">
            <v>115543829.51000001</v>
          </cell>
          <cell r="BV168">
            <v>156611299.68000001</v>
          </cell>
          <cell r="BW168">
            <v>157257416.36000001</v>
          </cell>
          <cell r="BX168">
            <v>158879588.38999999</v>
          </cell>
          <cell r="BY168">
            <v>158910226.53</v>
          </cell>
          <cell r="BZ168">
            <v>159057552.96000001</v>
          </cell>
          <cell r="CA168">
            <v>159509217.84</v>
          </cell>
          <cell r="CB168">
            <v>159831800.47</v>
          </cell>
          <cell r="CC168">
            <v>160236904.61000007</v>
          </cell>
          <cell r="CD168">
            <v>160083913.58000007</v>
          </cell>
          <cell r="CE168">
            <v>160123955.66000006</v>
          </cell>
          <cell r="CF168">
            <v>160084449.28000006</v>
          </cell>
          <cell r="CG168">
            <v>160084493.51000005</v>
          </cell>
          <cell r="CH168">
            <v>162964798.67000008</v>
          </cell>
          <cell r="CI168">
            <v>163013113.03000009</v>
          </cell>
          <cell r="CJ168">
            <v>163066950.95000011</v>
          </cell>
          <cell r="CK168">
            <v>163100636.8000001</v>
          </cell>
          <cell r="CL168">
            <v>163539354.21000007</v>
          </cell>
          <cell r="CM168">
            <v>165641668.3300001</v>
          </cell>
          <cell r="CN168">
            <v>165533520.44999999</v>
          </cell>
          <cell r="CO168">
            <v>166350335.74000001</v>
          </cell>
          <cell r="CP168">
            <v>166468508.81999999</v>
          </cell>
          <cell r="CQ168">
            <v>166481588.00999999</v>
          </cell>
          <cell r="CR168">
            <v>167209057.18000001</v>
          </cell>
          <cell r="CS168">
            <v>167653187.97</v>
          </cell>
          <cell r="CT168">
            <v>2046397</v>
          </cell>
          <cell r="CU168">
            <v>2049080.95</v>
          </cell>
          <cell r="CV168">
            <v>2053580.35</v>
          </cell>
          <cell r="CW168">
            <v>2057389.82</v>
          </cell>
          <cell r="CX168">
            <v>2049513.02</v>
          </cell>
          <cell r="CY168">
            <v>2051906.82</v>
          </cell>
          <cell r="CZ168">
            <v>0</v>
          </cell>
          <cell r="DA168">
            <v>157296.49</v>
          </cell>
          <cell r="DB168">
            <v>170940.68</v>
          </cell>
          <cell r="DC168">
            <v>157300.76</v>
          </cell>
          <cell r="DD168">
            <v>158201.85</v>
          </cell>
          <cell r="DE168">
            <v>16081588.33</v>
          </cell>
          <cell r="DF168">
            <v>34758499.710000001</v>
          </cell>
          <cell r="DG168">
            <v>35100884.57</v>
          </cell>
          <cell r="DH168">
            <v>36233515.979999997</v>
          </cell>
          <cell r="DI168">
            <v>36536149.259999998</v>
          </cell>
          <cell r="DJ168">
            <v>40575082.799999997</v>
          </cell>
          <cell r="DK168">
            <v>41499198.420000002</v>
          </cell>
          <cell r="DL168">
            <v>58700002.310000002</v>
          </cell>
          <cell r="DM168">
            <v>59254380.700000003</v>
          </cell>
          <cell r="DN168">
            <v>62492026.060000002</v>
          </cell>
          <cell r="DO168">
            <v>4594233</v>
          </cell>
          <cell r="DP168">
            <v>6721050.3600000003</v>
          </cell>
          <cell r="DQ168">
            <v>7112039.9299999997</v>
          </cell>
          <cell r="DR168">
            <v>7287148.6500000004</v>
          </cell>
          <cell r="DS168">
            <v>7329323.6500000004</v>
          </cell>
          <cell r="DT168">
            <v>7493346.7199999997</v>
          </cell>
          <cell r="DU168">
            <v>7511507.0099999998</v>
          </cell>
          <cell r="DV168">
            <v>7561891.2099999972</v>
          </cell>
          <cell r="DW168">
            <v>7609559.5599999996</v>
          </cell>
          <cell r="DX168">
            <v>7690724.1400000006</v>
          </cell>
          <cell r="DY168">
            <v>56413.890000002313</v>
          </cell>
          <cell r="DZ168">
            <v>86529.270000001095</v>
          </cell>
          <cell r="EA168">
            <v>118279.75</v>
          </cell>
          <cell r="EB168">
            <v>136933.66</v>
          </cell>
          <cell r="EC168">
            <v>154949.73000000001</v>
          </cell>
          <cell r="ED168">
            <v>2470641.91</v>
          </cell>
          <cell r="EE168">
            <v>2493282.67</v>
          </cell>
          <cell r="EF168">
            <v>2511692.0499999998</v>
          </cell>
          <cell r="EG168">
            <v>2545143.42</v>
          </cell>
          <cell r="EH168">
            <v>2585272.2599999998</v>
          </cell>
          <cell r="EI168">
            <v>2600014.25</v>
          </cell>
          <cell r="EJ168" t="str">
            <v xml:space="preserve">*        </v>
          </cell>
          <cell r="EK168" t="str">
            <v xml:space="preserve">*        </v>
          </cell>
          <cell r="EL168" t="str">
            <v xml:space="preserve">*        </v>
          </cell>
          <cell r="EM168" t="str">
            <v xml:space="preserve">*        </v>
          </cell>
          <cell r="EN168" t="str">
            <v xml:space="preserve">*        </v>
          </cell>
          <cell r="EO168" t="str">
            <v xml:space="preserve">*        </v>
          </cell>
          <cell r="EP168" t="str">
            <v xml:space="preserve">*        </v>
          </cell>
          <cell r="EQ168" t="str">
            <v xml:space="preserve">*        </v>
          </cell>
          <cell r="ER168" t="str">
            <v xml:space="preserve">*        </v>
          </cell>
          <cell r="ES168" t="str">
            <v xml:space="preserve">*        </v>
          </cell>
          <cell r="ET168" t="str">
            <v xml:space="preserve">*        </v>
          </cell>
          <cell r="EU168" t="str">
            <v xml:space="preserve">*        </v>
          </cell>
        </row>
        <row r="169">
          <cell r="D169" t="str">
            <v>Retired</v>
          </cell>
          <cell r="G169" t="str">
            <v>LCM_RET_BOM_U1</v>
          </cell>
          <cell r="CT169">
            <v>367226.39999999851</v>
          </cell>
          <cell r="CU169">
            <v>367226.39999999851</v>
          </cell>
          <cell r="CV169">
            <v>367226.39999999851</v>
          </cell>
          <cell r="CW169">
            <v>367226.39999999851</v>
          </cell>
          <cell r="CX169">
            <v>367226.39999999851</v>
          </cell>
          <cell r="CY169">
            <v>367226.39999999851</v>
          </cell>
          <cell r="CZ169">
            <v>0</v>
          </cell>
          <cell r="DA169">
            <v>73314.61</v>
          </cell>
          <cell r="DB169">
            <v>73314.61</v>
          </cell>
          <cell r="DC169">
            <v>73314.61</v>
          </cell>
          <cell r="DD169">
            <v>73314.61</v>
          </cell>
          <cell r="DE169">
            <v>7797291.8600000003</v>
          </cell>
          <cell r="DF169">
            <v>13296371.029999999</v>
          </cell>
          <cell r="DG169">
            <v>13296371.029999999</v>
          </cell>
          <cell r="DH169">
            <v>13297818.630000001</v>
          </cell>
          <cell r="DI169">
            <v>13328640.02</v>
          </cell>
          <cell r="DJ169">
            <v>14716806.340000002</v>
          </cell>
          <cell r="DK169">
            <v>14716806.340000002</v>
          </cell>
          <cell r="DL169">
            <v>19811637.350000001</v>
          </cell>
          <cell r="DM169">
            <v>19811637.350000001</v>
          </cell>
          <cell r="DN169">
            <v>19811637.350000001</v>
          </cell>
          <cell r="DO169">
            <v>169257</v>
          </cell>
          <cell r="DP169">
            <v>889273.4</v>
          </cell>
          <cell r="DQ169">
            <v>981975.21</v>
          </cell>
          <cell r="DR169">
            <v>983975.21</v>
          </cell>
          <cell r="DS169">
            <v>983975.21</v>
          </cell>
          <cell r="DT169">
            <v>983975.21</v>
          </cell>
          <cell r="DU169">
            <v>983975.21</v>
          </cell>
          <cell r="DV169">
            <v>983975.21000000008</v>
          </cell>
          <cell r="DW169">
            <v>983975.21000000008</v>
          </cell>
          <cell r="DX169">
            <v>983973.06</v>
          </cell>
          <cell r="DY169">
            <v>0</v>
          </cell>
          <cell r="DZ169">
            <v>0</v>
          </cell>
          <cell r="EA169">
            <v>0</v>
          </cell>
          <cell r="EB169">
            <v>0</v>
          </cell>
          <cell r="EC169">
            <v>0</v>
          </cell>
          <cell r="ED169">
            <v>159939.35999999999</v>
          </cell>
          <cell r="EE169">
            <v>159939.35999999999</v>
          </cell>
          <cell r="EF169">
            <v>159939.35999999999</v>
          </cell>
          <cell r="EG169">
            <v>159939.35999999999</v>
          </cell>
          <cell r="EH169">
            <v>159939.35999999999</v>
          </cell>
          <cell r="EI169">
            <v>160031.67999999999</v>
          </cell>
          <cell r="EJ169" t="str">
            <v xml:space="preserve">*        </v>
          </cell>
          <cell r="EK169" t="str">
            <v xml:space="preserve">*        </v>
          </cell>
          <cell r="EL169" t="str">
            <v xml:space="preserve">*        </v>
          </cell>
          <cell r="EM169" t="str">
            <v xml:space="preserve">*        </v>
          </cell>
          <cell r="EN169" t="str">
            <v xml:space="preserve">*        </v>
          </cell>
          <cell r="EO169" t="str">
            <v xml:space="preserve">*        </v>
          </cell>
          <cell r="EP169" t="str">
            <v xml:space="preserve">*        </v>
          </cell>
          <cell r="EQ169" t="str">
            <v xml:space="preserve">*        </v>
          </cell>
          <cell r="ER169" t="str">
            <v xml:space="preserve">*        </v>
          </cell>
          <cell r="ES169" t="str">
            <v xml:space="preserve">*        </v>
          </cell>
          <cell r="ET169" t="str">
            <v xml:space="preserve">*        </v>
          </cell>
          <cell r="EU169" t="str">
            <v xml:space="preserve">*        </v>
          </cell>
        </row>
        <row r="170">
          <cell r="C170" t="str">
            <v>Plant (IN, BOM)</v>
          </cell>
        </row>
        <row r="171">
          <cell r="D171" t="str">
            <v>Jurisdictional factor (IN)</v>
          </cell>
          <cell r="T171">
            <v>0.65454900000000005</v>
          </cell>
          <cell r="U171">
            <v>0.65454900000000005</v>
          </cell>
          <cell r="V171">
            <v>0.65454900000000005</v>
          </cell>
          <cell r="W171">
            <v>0.65454900000000005</v>
          </cell>
          <cell r="X171">
            <v>0.65454900000000005</v>
          </cell>
          <cell r="Y171">
            <v>0.65454900000000005</v>
          </cell>
          <cell r="Z171">
            <v>0.65454900000000005</v>
          </cell>
          <cell r="AA171">
            <v>0.65454900000000005</v>
          </cell>
          <cell r="AB171">
            <v>0.65454900000000005</v>
          </cell>
          <cell r="AC171">
            <v>0.65454900000000005</v>
          </cell>
          <cell r="AD171">
            <v>0.65454900000000005</v>
          </cell>
          <cell r="AE171">
            <v>0.65454900000000005</v>
          </cell>
          <cell r="AF171">
            <v>0.65454900000000005</v>
          </cell>
          <cell r="AG171">
            <v>0.65454900000000005</v>
          </cell>
          <cell r="AH171">
            <v>0.64655189999999996</v>
          </cell>
          <cell r="AI171">
            <v>0.64655189999999996</v>
          </cell>
          <cell r="AJ171">
            <v>0.64655189999999996</v>
          </cell>
          <cell r="AK171">
            <v>0.64655189999999996</v>
          </cell>
          <cell r="AL171">
            <v>0.64655189999999996</v>
          </cell>
          <cell r="AM171">
            <v>0.64655189999999996</v>
          </cell>
          <cell r="AN171">
            <v>0.64655189999999996</v>
          </cell>
          <cell r="AO171">
            <v>0.64655189999999996</v>
          </cell>
          <cell r="AP171">
            <v>0.64655189999999996</v>
          </cell>
          <cell r="AQ171">
            <v>0.64655189999999996</v>
          </cell>
          <cell r="AR171">
            <v>0.64655189999999996</v>
          </cell>
          <cell r="AS171">
            <v>0.64655189999999996</v>
          </cell>
          <cell r="AT171">
            <v>0.64655189999999996</v>
          </cell>
          <cell r="AU171">
            <v>0.64655189999999996</v>
          </cell>
          <cell r="AV171">
            <v>0.64655189999999996</v>
          </cell>
          <cell r="AW171">
            <v>0.64655189999999996</v>
          </cell>
          <cell r="AX171">
            <v>0.64655189999999996</v>
          </cell>
          <cell r="AY171">
            <v>0.64655189999999996</v>
          </cell>
          <cell r="AZ171">
            <v>0.64655189999999996</v>
          </cell>
          <cell r="BA171">
            <v>0.64655189999999996</v>
          </cell>
          <cell r="BB171">
            <v>0.64655189999999996</v>
          </cell>
          <cell r="BC171">
            <v>0.64655189999999996</v>
          </cell>
          <cell r="BD171">
            <v>0.64655189999999996</v>
          </cell>
          <cell r="BE171">
            <v>0.64655189999999996</v>
          </cell>
          <cell r="BF171">
            <v>0.64655189999999996</v>
          </cell>
          <cell r="BG171">
            <v>0.64655189999999996</v>
          </cell>
          <cell r="BH171">
            <v>0.64655189999999996</v>
          </cell>
          <cell r="BI171">
            <v>0.64655189999999996</v>
          </cell>
          <cell r="BJ171">
            <v>0.64655189999999996</v>
          </cell>
          <cell r="BK171">
            <v>0.64655189999999996</v>
          </cell>
          <cell r="BL171">
            <v>0.64655189999999996</v>
          </cell>
          <cell r="BM171">
            <v>0.64655189999999996</v>
          </cell>
          <cell r="BN171">
            <v>0.64655189999999996</v>
          </cell>
          <cell r="BO171">
            <v>0.64655189999999996</v>
          </cell>
          <cell r="BP171">
            <v>0.64655189999999996</v>
          </cell>
          <cell r="BQ171">
            <v>0.64655189999999996</v>
          </cell>
          <cell r="BR171">
            <v>0.64655189999999996</v>
          </cell>
          <cell r="BS171">
            <v>0.64655189999999996</v>
          </cell>
          <cell r="BT171">
            <v>0.64655189999999996</v>
          </cell>
          <cell r="BU171">
            <v>0.64655189999999996</v>
          </cell>
          <cell r="BV171">
            <v>0.64655189999999996</v>
          </cell>
          <cell r="BW171">
            <v>0.64655189999999996</v>
          </cell>
          <cell r="BX171">
            <v>0.64655189999999996</v>
          </cell>
          <cell r="BY171">
            <v>0.64655189999999996</v>
          </cell>
          <cell r="BZ171">
            <v>0.64655189999999996</v>
          </cell>
          <cell r="CA171">
            <v>0.64655189999999996</v>
          </cell>
          <cell r="CB171">
            <v>0.64655189999999996</v>
          </cell>
          <cell r="CC171">
            <v>0.64655189999999996</v>
          </cell>
          <cell r="CD171">
            <v>0.64655189999999996</v>
          </cell>
          <cell r="CE171">
            <v>0.64655189999999996</v>
          </cell>
          <cell r="CF171">
            <v>0.64655189999999996</v>
          </cell>
          <cell r="CG171">
            <v>0.64655189999999996</v>
          </cell>
          <cell r="CH171">
            <v>0.64655189999999996</v>
          </cell>
          <cell r="CI171">
            <v>0.64655189999999996</v>
          </cell>
          <cell r="CJ171">
            <v>0.64655189999999996</v>
          </cell>
          <cell r="CK171">
            <v>0.64655189999999996</v>
          </cell>
          <cell r="CL171">
            <v>0.64655189999999996</v>
          </cell>
          <cell r="CM171">
            <v>0.64655189999999996</v>
          </cell>
          <cell r="CN171">
            <v>0.64655189999999996</v>
          </cell>
          <cell r="CO171">
            <v>0.64655189999999996</v>
          </cell>
          <cell r="CP171">
            <v>0.64655189999999996</v>
          </cell>
          <cell r="CQ171">
            <v>0.64655189999999996</v>
          </cell>
          <cell r="CR171">
            <v>0.64655189999999996</v>
          </cell>
          <cell r="CS171">
            <v>0.64655189999999996</v>
          </cell>
          <cell r="CT171">
            <v>0.65210290000000004</v>
          </cell>
          <cell r="CU171">
            <v>0.65210290000000004</v>
          </cell>
          <cell r="CV171">
            <v>0.65210290000000004</v>
          </cell>
          <cell r="CW171">
            <v>0.65210290000000004</v>
          </cell>
          <cell r="CX171">
            <v>0.65210290000000004</v>
          </cell>
          <cell r="CY171">
            <v>0.65210290000000004</v>
          </cell>
          <cell r="CZ171">
            <v>0.65210290000000004</v>
          </cell>
          <cell r="DA171">
            <v>0.65210290000000004</v>
          </cell>
          <cell r="DB171">
            <v>0.65210290000000004</v>
          </cell>
          <cell r="DC171">
            <v>0.65210290000000004</v>
          </cell>
          <cell r="DD171">
            <v>0.65210290000000004</v>
          </cell>
          <cell r="DE171">
            <v>0.65210290000000004</v>
          </cell>
          <cell r="DF171">
            <v>0.65210290000000004</v>
          </cell>
          <cell r="DG171">
            <v>0.65210290000000004</v>
          </cell>
          <cell r="DH171">
            <v>0.65210290000000004</v>
          </cell>
          <cell r="DI171">
            <v>0.65210290000000004</v>
          </cell>
          <cell r="DJ171">
            <v>0.65210290000000004</v>
          </cell>
          <cell r="DK171">
            <v>0.65210290000000004</v>
          </cell>
          <cell r="DL171">
            <v>0.65210290000000004</v>
          </cell>
          <cell r="DM171">
            <v>0.65210290000000004</v>
          </cell>
          <cell r="DN171">
            <v>0.65210290000000004</v>
          </cell>
          <cell r="DO171">
            <v>0.66233529999999996</v>
          </cell>
          <cell r="DP171">
            <v>0.66233529999999996</v>
          </cell>
          <cell r="DQ171">
            <v>0.66233529999999996</v>
          </cell>
          <cell r="DR171">
            <v>0.66233529999999996</v>
          </cell>
          <cell r="DS171">
            <v>0.66233529999999996</v>
          </cell>
          <cell r="DT171">
            <v>0.66233529999999996</v>
          </cell>
          <cell r="DU171">
            <v>0.66233529999999996</v>
          </cell>
          <cell r="DV171">
            <v>0.66233529999999996</v>
          </cell>
          <cell r="DW171">
            <v>0.66233529999999996</v>
          </cell>
          <cell r="DX171">
            <v>0.66233529999999996</v>
          </cell>
          <cell r="DY171">
            <v>0.66233529999999996</v>
          </cell>
          <cell r="DZ171">
            <v>0.66233529999999996</v>
          </cell>
          <cell r="EA171">
            <v>0.66233529999999996</v>
          </cell>
          <cell r="EB171">
            <v>0.66233529999999996</v>
          </cell>
          <cell r="EC171">
            <v>0.66233529999999996</v>
          </cell>
          <cell r="ED171">
            <v>0.66233529999999996</v>
          </cell>
          <cell r="EE171">
            <v>0.66233529999999996</v>
          </cell>
          <cell r="EF171">
            <v>0.66233529999999996</v>
          </cell>
          <cell r="EG171">
            <v>0.66233529999999996</v>
          </cell>
          <cell r="EH171">
            <v>0.66233529999999996</v>
          </cell>
          <cell r="EI171">
            <v>0.66233529999999996</v>
          </cell>
          <cell r="EJ171">
            <v>0.66233529999999996</v>
          </cell>
          <cell r="EK171">
            <v>0.66233529999999996</v>
          </cell>
          <cell r="EL171">
            <v>0.70696000000000003</v>
          </cell>
          <cell r="EM171">
            <v>0.70696000000000003</v>
          </cell>
          <cell r="EN171">
            <v>0.70696000000000003</v>
          </cell>
          <cell r="EO171">
            <v>0.70696000000000003</v>
          </cell>
          <cell r="EP171">
            <v>0.70696000000000003</v>
          </cell>
          <cell r="EQ171">
            <v>0.70696000000000003</v>
          </cell>
          <cell r="ER171">
            <v>0.70696000000000003</v>
          </cell>
          <cell r="ES171">
            <v>0.70696000000000003</v>
          </cell>
          <cell r="ET171">
            <v>0.70696000000000003</v>
          </cell>
          <cell r="EU171">
            <v>0.70696000000000003</v>
          </cell>
        </row>
        <row r="172">
          <cell r="D172" t="str">
            <v>Gross</v>
          </cell>
          <cell r="T172">
            <v>0</v>
          </cell>
          <cell r="U172">
            <v>0</v>
          </cell>
          <cell r="V172">
            <v>0</v>
          </cell>
          <cell r="W172">
            <v>0</v>
          </cell>
          <cell r="X172">
            <v>21.547753080000003</v>
          </cell>
          <cell r="Y172">
            <v>22.202302080000003</v>
          </cell>
          <cell r="Z172">
            <v>22.202302080000003</v>
          </cell>
          <cell r="AA172">
            <v>5699.2301433900011</v>
          </cell>
          <cell r="AB172">
            <v>5699.2301433900011</v>
          </cell>
          <cell r="AC172">
            <v>5699.2301433900011</v>
          </cell>
          <cell r="AD172">
            <v>7891.4587451700008</v>
          </cell>
          <cell r="AE172">
            <v>7891.4587451700008</v>
          </cell>
          <cell r="AF172">
            <v>7891.4587451700008</v>
          </cell>
          <cell r="AG172">
            <v>7891.4587451700008</v>
          </cell>
          <cell r="AH172">
            <v>7795.0430685269994</v>
          </cell>
          <cell r="AI172">
            <v>7795.0430685269994</v>
          </cell>
          <cell r="AJ172">
            <v>7795.0430685269994</v>
          </cell>
          <cell r="AK172">
            <v>9151762.926778838</v>
          </cell>
          <cell r="AL172">
            <v>9497264.4733414408</v>
          </cell>
          <cell r="AM172">
            <v>9598565.0224469062</v>
          </cell>
          <cell r="AN172">
            <v>9684139.9228784461</v>
          </cell>
          <cell r="AO172">
            <v>9828808.832918033</v>
          </cell>
          <cell r="AP172">
            <v>15232951.654137583</v>
          </cell>
          <cell r="AQ172">
            <v>15398588.145311387</v>
          </cell>
          <cell r="AR172">
            <v>15788103.027121475</v>
          </cell>
          <cell r="AS172">
            <v>15805049.05543769</v>
          </cell>
          <cell r="AT172">
            <v>15819672.430104902</v>
          </cell>
          <cell r="AU172">
            <v>15795603.274851197</v>
          </cell>
          <cell r="AV172">
            <v>15810106.591296099</v>
          </cell>
          <cell r="AW172">
            <v>15865839.992231442</v>
          </cell>
          <cell r="AX172">
            <v>15878911.015183311</v>
          </cell>
          <cell r="AY172">
            <v>17231891.941383678</v>
          </cell>
          <cell r="AZ172">
            <v>17267817.358482976</v>
          </cell>
          <cell r="BA172">
            <v>17275239.548001807</v>
          </cell>
          <cell r="BB172">
            <v>22796430.924765456</v>
          </cell>
          <cell r="BC172">
            <v>51975706.949888438</v>
          </cell>
          <cell r="BD172">
            <v>57824070.488918744</v>
          </cell>
          <cell r="BE172">
            <v>62215826.646838158</v>
          </cell>
          <cell r="BF172">
            <v>62910153.837850288</v>
          </cell>
          <cell r="BG172">
            <v>64424508.835961618</v>
          </cell>
          <cell r="BH172">
            <v>64399677.712828256</v>
          </cell>
          <cell r="BI172">
            <v>63952627.438213371</v>
          </cell>
          <cell r="BJ172">
            <v>64069197.383713499</v>
          </cell>
          <cell r="BK172">
            <v>63867865.001364894</v>
          </cell>
          <cell r="BL172">
            <v>64122360.113690995</v>
          </cell>
          <cell r="BM172">
            <v>64246401.742257893</v>
          </cell>
          <cell r="BN172">
            <v>64445323.132571399</v>
          </cell>
          <cell r="BO172">
            <v>64591928.129344493</v>
          </cell>
          <cell r="BP172">
            <v>64623195.204659484</v>
          </cell>
          <cell r="BQ172">
            <v>64645164.03606604</v>
          </cell>
          <cell r="BR172">
            <v>64673573.216207124</v>
          </cell>
          <cell r="BS172">
            <v>64745947.557013631</v>
          </cell>
          <cell r="BT172">
            <v>69722091.860955551</v>
          </cell>
          <cell r="BU172">
            <v>74705082.502966568</v>
          </cell>
          <cell r="BV172">
            <v>101257333.36957338</v>
          </cell>
          <cell r="BW172">
            <v>101675081.33664909</v>
          </cell>
          <cell r="BX172">
            <v>102723899.74477242</v>
          </cell>
          <cell r="BY172">
            <v>102743708.8924019</v>
          </cell>
          <cell r="BZ172">
            <v>102838963.07563862</v>
          </cell>
          <cell r="CA172">
            <v>103130987.86196589</v>
          </cell>
          <cell r="CB172">
            <v>103339554.27429938</v>
          </cell>
          <cell r="CC172">
            <v>103601475.1257143</v>
          </cell>
          <cell r="CD172">
            <v>103502558.48458484</v>
          </cell>
          <cell r="CE172">
            <v>103528447.76748878</v>
          </cell>
          <cell r="CF172">
            <v>103502904.84243767</v>
          </cell>
          <cell r="CG172">
            <v>103502933.4394282</v>
          </cell>
          <cell r="CH172">
            <v>105365200.21320601</v>
          </cell>
          <cell r="CI172">
            <v>105396437.95446131</v>
          </cell>
          <cell r="CJ172">
            <v>105431246.96392937</v>
          </cell>
          <cell r="CK172">
            <v>105453026.61424997</v>
          </cell>
          <cell r="CL172">
            <v>105736680.18924853</v>
          </cell>
          <cell r="CM172">
            <v>107095935.37793139</v>
          </cell>
          <cell r="CN172">
            <v>107026012.16063634</v>
          </cell>
          <cell r="CO172">
            <v>107554125.6383349</v>
          </cell>
          <cell r="CP172">
            <v>107630530.66773775</v>
          </cell>
          <cell r="CQ172">
            <v>107638987.04288271</v>
          </cell>
          <cell r="CR172">
            <v>108109333.61693764</v>
          </cell>
          <cell r="CS172">
            <v>108396487.22306064</v>
          </cell>
          <cell r="CT172">
            <v>1334461.4182513</v>
          </cell>
          <cell r="CU172">
            <v>1336211.6298297551</v>
          </cell>
          <cell r="CV172">
            <v>1339145.7016180151</v>
          </cell>
          <cell r="CW172">
            <v>1341629.8680524782</v>
          </cell>
          <cell r="CX172">
            <v>1336493.3839297581</v>
          </cell>
          <cell r="CY172">
            <v>1338054.3878517782</v>
          </cell>
          <cell r="CZ172">
            <v>0</v>
          </cell>
          <cell r="DA172">
            <v>102573.497288821</v>
          </cell>
          <cell r="DB172">
            <v>111470.913155972</v>
          </cell>
          <cell r="DC172">
            <v>102576.28176820402</v>
          </cell>
          <cell r="DD172">
            <v>103163.88517036501</v>
          </cell>
          <cell r="DE172">
            <v>10486850.386599157</v>
          </cell>
          <cell r="DF172">
            <v>22666118.460540161</v>
          </cell>
          <cell r="DG172">
            <v>22889388.620662253</v>
          </cell>
          <cell r="DH172">
            <v>23627980.847754341</v>
          </cell>
          <cell r="DI172">
            <v>23825328.887278855</v>
          </cell>
          <cell r="DJ172">
            <v>26459129.161620121</v>
          </cell>
          <cell r="DK172">
            <v>27061747.637357421</v>
          </cell>
          <cell r="DL172">
            <v>38278441.736357704</v>
          </cell>
          <cell r="DM172">
            <v>38639953.492174037</v>
          </cell>
          <cell r="DN172">
            <v>40751231.420601577</v>
          </cell>
          <cell r="DO172">
            <v>3042922.6923248996</v>
          </cell>
          <cell r="DP172">
            <v>4451588.9065057077</v>
          </cell>
          <cell r="DQ172">
            <v>4710555.1006485289</v>
          </cell>
          <cell r="DR172">
            <v>4826535.7872423446</v>
          </cell>
          <cell r="DS172">
            <v>4854469.7785198446</v>
          </cell>
          <cell r="DT172">
            <v>4963108.0477952156</v>
          </cell>
          <cell r="DU172">
            <v>4975136.2489204528</v>
          </cell>
          <cell r="DV172">
            <v>5008507.4831427112</v>
          </cell>
          <cell r="DW172">
            <v>5040079.9140404677</v>
          </cell>
          <cell r="DX172">
            <v>5093838.0804841425</v>
          </cell>
          <cell r="DY172">
            <v>37364.910757318532</v>
          </cell>
          <cell r="DZ172">
            <v>57311.390004231725</v>
          </cell>
          <cell r="EA172">
            <v>78340.853700174994</v>
          </cell>
          <cell r="EB172">
            <v>90695.996776197993</v>
          </cell>
          <cell r="EC172">
            <v>102628.675904469</v>
          </cell>
          <cell r="ED172">
            <v>1636393.350652423</v>
          </cell>
          <cell r="EE172">
            <v>1651389.1252192508</v>
          </cell>
          <cell r="EF172">
            <v>1663582.3074443648</v>
          </cell>
          <cell r="EG172">
            <v>1685738.3306287259</v>
          </cell>
          <cell r="EH172">
            <v>1712317.0779087779</v>
          </cell>
          <cell r="EI172">
            <v>1722081.2182780248</v>
          </cell>
          <cell r="EJ172" t="str">
            <v xml:space="preserve">*        </v>
          </cell>
          <cell r="EK172" t="str">
            <v xml:space="preserve">*        </v>
          </cell>
          <cell r="EL172" t="str">
            <v xml:space="preserve">*        </v>
          </cell>
          <cell r="EM172" t="str">
            <v xml:space="preserve">*        </v>
          </cell>
          <cell r="EN172" t="str">
            <v xml:space="preserve">*        </v>
          </cell>
          <cell r="EO172" t="str">
            <v xml:space="preserve">*        </v>
          </cell>
          <cell r="EP172" t="str">
            <v xml:space="preserve">*        </v>
          </cell>
          <cell r="EQ172" t="str">
            <v xml:space="preserve">*        </v>
          </cell>
          <cell r="ER172" t="str">
            <v xml:space="preserve">*        </v>
          </cell>
          <cell r="ES172" t="str">
            <v xml:space="preserve">*        </v>
          </cell>
          <cell r="ET172" t="str">
            <v xml:space="preserve">*        </v>
          </cell>
          <cell r="EU172" t="str">
            <v xml:space="preserve">*        </v>
          </cell>
        </row>
        <row r="173">
          <cell r="D173" t="str">
            <v>Accum. Deprec</v>
          </cell>
          <cell r="G173" t="str">
            <v>LCM_ACC_DEP_U1</v>
          </cell>
          <cell r="T173">
            <v>0</v>
          </cell>
          <cell r="U173">
            <v>0</v>
          </cell>
          <cell r="V173">
            <v>0</v>
          </cell>
          <cell r="W173">
            <v>0</v>
          </cell>
          <cell r="X173">
            <v>0</v>
          </cell>
          <cell r="Y173">
            <v>7.98064928888889E-2</v>
          </cell>
          <cell r="Z173">
            <v>0.16204625343577037</v>
          </cell>
          <cell r="AA173">
            <v>0.24428601398265182</v>
          </cell>
          <cell r="AB173">
            <v>21.588802333743022</v>
          </cell>
          <cell r="AC173">
            <v>42.933318653503392</v>
          </cell>
          <cell r="AD173">
            <v>64.277834973263765</v>
          </cell>
          <cell r="AE173">
            <v>93.926247511887766</v>
          </cell>
          <cell r="AF173">
            <v>123.57466005051177</v>
          </cell>
          <cell r="AG173">
            <v>153.22307258913577</v>
          </cell>
          <cell r="AH173">
            <v>182.87148512775977</v>
          </cell>
          <cell r="AI173">
            <v>212.14906814083378</v>
          </cell>
          <cell r="AJ173">
            <v>241.42665115390778</v>
          </cell>
          <cell r="AK173">
            <v>270.70423416698179</v>
          </cell>
          <cell r="AL173">
            <v>35879.623388037297</v>
          </cell>
          <cell r="AM173">
            <v>72838.15795816778</v>
          </cell>
          <cell r="AN173">
            <v>110193.94958361381</v>
          </cell>
          <cell r="AO173">
            <v>147886.65026587693</v>
          </cell>
          <cell r="AP173">
            <v>186151.16482181431</v>
          </cell>
          <cell r="AQ173">
            <v>245860.69057306735</v>
          </cell>
          <cell r="AR173">
            <v>306230.12266365829</v>
          </cell>
          <cell r="AS173">
            <v>368157.61428148957</v>
          </cell>
          <cell r="AT173">
            <v>430153.16223794018</v>
          </cell>
          <cell r="AU173">
            <v>492207.67541482311</v>
          </cell>
          <cell r="AV173">
            <v>554164.742619019</v>
          </cell>
          <cell r="AW173">
            <v>616180.76639412902</v>
          </cell>
          <cell r="AX173">
            <v>678424.27343836299</v>
          </cell>
          <cell r="AY173">
            <v>740721.35024879314</v>
          </cell>
          <cell r="AZ173">
            <v>808586.24980078859</v>
          </cell>
          <cell r="BA173">
            <v>876599.601489558</v>
          </cell>
          <cell r="BB173">
            <v>944643.7506452105</v>
          </cell>
          <cell r="BC173">
            <v>1035692.8638707115</v>
          </cell>
          <cell r="BD173">
            <v>1533929.7800000003</v>
          </cell>
          <cell r="BE173">
            <v>1770442.7800000003</v>
          </cell>
          <cell r="BF173">
            <v>2025486.7800000003</v>
          </cell>
          <cell r="BG173">
            <v>2283472.7800000003</v>
          </cell>
          <cell r="BH173">
            <v>2547902.7800000003</v>
          </cell>
          <cell r="BI173">
            <v>2812226.7800000003</v>
          </cell>
          <cell r="BJ173">
            <v>3074631.7800000003</v>
          </cell>
          <cell r="BK173">
            <v>3337539.7800000003</v>
          </cell>
          <cell r="BL173">
            <v>3599575.7800000003</v>
          </cell>
          <cell r="BM173">
            <v>3862718.7800000003</v>
          </cell>
          <cell r="BN173">
            <v>4126402.7800000003</v>
          </cell>
          <cell r="BO173">
            <v>4390959.78</v>
          </cell>
          <cell r="BP173">
            <v>4656160.6800000006</v>
          </cell>
          <cell r="BQ173">
            <v>4921501.6800000006</v>
          </cell>
          <cell r="BR173">
            <v>5186939.6800000006</v>
          </cell>
          <cell r="BS173">
            <v>5452504.6800000006</v>
          </cell>
          <cell r="BT173">
            <v>5718394.6800000006</v>
          </cell>
          <cell r="BU173">
            <v>6006699.6800000006</v>
          </cell>
          <cell r="BV173">
            <v>6317551.6800000006</v>
          </cell>
          <cell r="BW173">
            <v>6749095.6800000006</v>
          </cell>
          <cell r="BX173">
            <v>7182547.6800000006</v>
          </cell>
          <cell r="BY173">
            <v>7620810.6800000006</v>
          </cell>
          <cell r="BZ173">
            <v>8059164.6800000006</v>
          </cell>
          <cell r="CA173">
            <v>8497959.6799999997</v>
          </cell>
          <cell r="CB173">
            <v>8938113.6799999997</v>
          </cell>
          <cell r="CC173">
            <v>9379241.6799999997</v>
          </cell>
          <cell r="CD173">
            <v>9821599.6799999997</v>
          </cell>
          <cell r="CE173">
            <v>10263490.68</v>
          </cell>
          <cell r="CF173">
            <v>10705504.68</v>
          </cell>
          <cell r="CG173">
            <v>11147396.68</v>
          </cell>
          <cell r="CH173">
            <v>11589289.68</v>
          </cell>
          <cell r="CI173">
            <v>12040135.68</v>
          </cell>
          <cell r="CJ173">
            <v>12491132.68</v>
          </cell>
          <cell r="CK173">
            <v>12942298.68</v>
          </cell>
          <cell r="CL173">
            <v>13393570.68</v>
          </cell>
          <cell r="CM173">
            <v>13846232.68</v>
          </cell>
          <cell r="CN173">
            <v>14305590.68</v>
          </cell>
          <cell r="CO173">
            <v>14764602.68</v>
          </cell>
          <cell r="CP173">
            <v>15226241.68</v>
          </cell>
          <cell r="CQ173">
            <v>15688262.68</v>
          </cell>
          <cell r="CR173">
            <v>16150326.68</v>
          </cell>
          <cell r="CS173">
            <v>16614765.68</v>
          </cell>
          <cell r="CT173">
            <v>21001</v>
          </cell>
          <cell r="CU173">
            <v>24704.130435647356</v>
          </cell>
          <cell r="CV173">
            <v>28412.117708424925</v>
          </cell>
          <cell r="CW173">
            <v>32128.247030414917</v>
          </cell>
          <cell r="CX173">
            <v>35851.269914260542</v>
          </cell>
          <cell r="CY173">
            <v>39560.03905466562</v>
          </cell>
          <cell r="CZ173">
            <v>0</v>
          </cell>
          <cell r="DA173">
            <v>0</v>
          </cell>
          <cell r="DB173">
            <v>284.64145497647831</v>
          </cell>
          <cell r="DC173">
            <v>593.97323898430068</v>
          </cell>
          <cell r="DD173">
            <v>878.62242089106689</v>
          </cell>
          <cell r="DE173">
            <v>1164.9022022388299</v>
          </cell>
          <cell r="DF173">
            <v>30265.912025051493</v>
          </cell>
          <cell r="DG173">
            <v>93164.390753050437</v>
          </cell>
          <cell r="DH173">
            <v>156682.4441753882</v>
          </cell>
          <cell r="DI173">
            <v>222250.09102790651</v>
          </cell>
          <cell r="DJ173">
            <v>288365.37869010534</v>
          </cell>
          <cell r="DK173">
            <v>361789.46211360116</v>
          </cell>
          <cell r="DL173">
            <v>436885.81180726801</v>
          </cell>
          <cell r="DM173">
            <v>543108.48762566061</v>
          </cell>
          <cell r="DN173">
            <v>650334.35856644355</v>
          </cell>
          <cell r="DO173">
            <v>0</v>
          </cell>
          <cell r="DP173">
            <v>11258.813961602129</v>
          </cell>
          <cell r="DQ173">
            <v>27729.692915673248</v>
          </cell>
          <cell r="DR173">
            <v>45158.746788072807</v>
          </cell>
          <cell r="DS173">
            <v>63016.929200869483</v>
          </cell>
          <cell r="DT173">
            <v>80978.467381392911</v>
          </cell>
          <cell r="DU173">
            <v>99341.967158235202</v>
          </cell>
          <cell r="DV173">
            <v>117749.97127924088</v>
          </cell>
          <cell r="DW173">
            <v>136281.44896686892</v>
          </cell>
          <cell r="DX173">
            <v>154929.74464881865</v>
          </cell>
          <cell r="DY173">
            <v>0</v>
          </cell>
          <cell r="DZ173">
            <v>138.25016980207857</v>
          </cell>
          <cell r="EA173">
            <v>350.30231281773598</v>
          </cell>
          <cell r="EB173">
            <v>640.16347150838351</v>
          </cell>
          <cell r="EC173">
            <v>975.73865958031615</v>
          </cell>
          <cell r="ED173">
            <v>1355.4647604268514</v>
          </cell>
          <cell r="EE173">
            <v>7410.1201578408163</v>
          </cell>
          <cell r="EF173">
            <v>13520.259921152045</v>
          </cell>
          <cell r="EG173">
            <v>19675.514458696194</v>
          </cell>
          <cell r="EH173">
            <v>25912.746282022479</v>
          </cell>
          <cell r="EI173">
            <v>32248.319470284958</v>
          </cell>
          <cell r="EJ173">
            <v>38620.019977913653</v>
          </cell>
          <cell r="EK173" t="str">
            <v xml:space="preserve">*        </v>
          </cell>
          <cell r="EL173" t="str">
            <v xml:space="preserve">*        </v>
          </cell>
          <cell r="EM173" t="str">
            <v xml:space="preserve">*        </v>
          </cell>
          <cell r="EN173" t="str">
            <v xml:space="preserve">*        </v>
          </cell>
          <cell r="EO173" t="str">
            <v xml:space="preserve">*        </v>
          </cell>
          <cell r="EP173" t="str">
            <v xml:space="preserve">*        </v>
          </cell>
          <cell r="EQ173" t="str">
            <v xml:space="preserve">*        </v>
          </cell>
          <cell r="ER173" t="str">
            <v xml:space="preserve">*        </v>
          </cell>
          <cell r="ES173" t="str">
            <v xml:space="preserve">*        </v>
          </cell>
          <cell r="ET173" t="str">
            <v xml:space="preserve">*        </v>
          </cell>
          <cell r="EU173" t="str">
            <v xml:space="preserve">*        </v>
          </cell>
        </row>
        <row r="174">
          <cell r="D174" t="str">
            <v>Net</v>
          </cell>
          <cell r="T174">
            <v>0</v>
          </cell>
          <cell r="U174">
            <v>0</v>
          </cell>
          <cell r="V174">
            <v>0</v>
          </cell>
          <cell r="W174">
            <v>0</v>
          </cell>
          <cell r="X174">
            <v>21.547753080000003</v>
          </cell>
          <cell r="Y174">
            <v>22.122495587111114</v>
          </cell>
          <cell r="Z174">
            <v>22.040255826564231</v>
          </cell>
          <cell r="AA174">
            <v>5698.9858573760184</v>
          </cell>
          <cell r="AB174">
            <v>5677.6413410562582</v>
          </cell>
          <cell r="AC174">
            <v>5656.2968247364979</v>
          </cell>
          <cell r="AD174">
            <v>7827.1809101967374</v>
          </cell>
          <cell r="AE174">
            <v>7797.5324976581132</v>
          </cell>
          <cell r="AF174">
            <v>7767.8840851194891</v>
          </cell>
          <cell r="AG174">
            <v>7738.235672580865</v>
          </cell>
          <cell r="AH174">
            <v>7612.1715833992394</v>
          </cell>
          <cell r="AI174">
            <v>7582.8940003861653</v>
          </cell>
          <cell r="AJ174">
            <v>7553.6164173730913</v>
          </cell>
          <cell r="AK174">
            <v>9151492.222544672</v>
          </cell>
          <cell r="AL174">
            <v>9461384.8499534037</v>
          </cell>
          <cell r="AM174">
            <v>9525726.8644887377</v>
          </cell>
          <cell r="AN174">
            <v>9573945.9732948318</v>
          </cell>
          <cell r="AO174">
            <v>9680922.1826521568</v>
          </cell>
          <cell r="AP174">
            <v>15046800.489315769</v>
          </cell>
          <cell r="AQ174">
            <v>15152727.454738321</v>
          </cell>
          <cell r="AR174">
            <v>15481872.904457817</v>
          </cell>
          <cell r="AS174">
            <v>15436891.441156199</v>
          </cell>
          <cell r="AT174">
            <v>15389519.267866962</v>
          </cell>
          <cell r="AU174">
            <v>15303395.599436374</v>
          </cell>
          <cell r="AV174">
            <v>15255941.84867708</v>
          </cell>
          <cell r="AW174">
            <v>15249659.225837313</v>
          </cell>
          <cell r="AX174">
            <v>15200486.741744949</v>
          </cell>
          <cell r="AY174">
            <v>16491170.591134885</v>
          </cell>
          <cell r="AZ174">
            <v>16459231.108682187</v>
          </cell>
          <cell r="BA174">
            <v>16398639.946512248</v>
          </cell>
          <cell r="BB174">
            <v>21851787.174120247</v>
          </cell>
          <cell r="BC174">
            <v>50940014.086017728</v>
          </cell>
          <cell r="BD174">
            <v>56290140.708918743</v>
          </cell>
          <cell r="BE174">
            <v>60445383.866838157</v>
          </cell>
          <cell r="BF174">
            <v>60884667.057850286</v>
          </cell>
          <cell r="BG174">
            <v>62141036.055961616</v>
          </cell>
          <cell r="BH174">
            <v>61851774.932828255</v>
          </cell>
          <cell r="BI174">
            <v>61140400.65821337</v>
          </cell>
          <cell r="BJ174">
            <v>60994565.603713498</v>
          </cell>
          <cell r="BK174">
            <v>60530325.221364893</v>
          </cell>
          <cell r="BL174">
            <v>60522784.333690993</v>
          </cell>
          <cell r="BM174">
            <v>60383682.962257892</v>
          </cell>
          <cell r="BN174">
            <v>60318920.352571398</v>
          </cell>
          <cell r="BO174">
            <v>60200968.349344492</v>
          </cell>
          <cell r="BP174">
            <v>59967034.524659485</v>
          </cell>
          <cell r="BQ174">
            <v>59723662.356066041</v>
          </cell>
          <cell r="BR174">
            <v>59486633.536207125</v>
          </cell>
          <cell r="BS174">
            <v>59293442.877013631</v>
          </cell>
          <cell r="BT174">
            <v>64003697.180955552</v>
          </cell>
          <cell r="BU174">
            <v>68698382.822966561</v>
          </cell>
          <cell r="BV174">
            <v>94939781.689573377</v>
          </cell>
          <cell r="BW174">
            <v>94925985.656649083</v>
          </cell>
          <cell r="BX174">
            <v>95541352.064772412</v>
          </cell>
          <cell r="BY174">
            <v>95122898.212401897</v>
          </cell>
          <cell r="BZ174">
            <v>94779798.395638615</v>
          </cell>
          <cell r="CA174">
            <v>94633028.181965888</v>
          </cell>
          <cell r="CB174">
            <v>94401440.594299376</v>
          </cell>
          <cell r="CC174">
            <v>94222233.445714295</v>
          </cell>
          <cell r="CD174">
            <v>93680958.804584831</v>
          </cell>
          <cell r="CE174">
            <v>93264957.08748877</v>
          </cell>
          <cell r="CF174">
            <v>92797400.162437677</v>
          </cell>
          <cell r="CG174">
            <v>92355536.759428203</v>
          </cell>
          <cell r="CH174">
            <v>93775910.533206016</v>
          </cell>
          <cell r="CI174">
            <v>93356302.274461299</v>
          </cell>
          <cell r="CJ174">
            <v>92940114.283929378</v>
          </cell>
          <cell r="CK174">
            <v>92510727.934249967</v>
          </cell>
          <cell r="CL174">
            <v>92343109.509248525</v>
          </cell>
          <cell r="CM174">
            <v>93249702.697931379</v>
          </cell>
          <cell r="CN174">
            <v>92720421.480636328</v>
          </cell>
          <cell r="CO174">
            <v>92789522.958334893</v>
          </cell>
          <cell r="CP174">
            <v>92404288.987737745</v>
          </cell>
          <cell r="CQ174">
            <v>91950724.362882704</v>
          </cell>
          <cell r="CR174">
            <v>91959006.93693763</v>
          </cell>
          <cell r="CS174">
            <v>91781721.543060631</v>
          </cell>
          <cell r="CT174">
            <v>1313460.4182513</v>
          </cell>
          <cell r="CU174">
            <v>1311507.4993941076</v>
          </cell>
          <cell r="CV174">
            <v>1310733.58390959</v>
          </cell>
          <cell r="CW174">
            <v>1309501.6210220633</v>
          </cell>
          <cell r="CX174">
            <v>1300642.1140154975</v>
          </cell>
          <cell r="CY174">
            <v>1298494.3487971125</v>
          </cell>
          <cell r="CZ174">
            <v>0</v>
          </cell>
          <cell r="DA174">
            <v>102573.497288821</v>
          </cell>
          <cell r="DB174">
            <v>111186.27170099552</v>
          </cell>
          <cell r="DC174">
            <v>101982.30852921972</v>
          </cell>
          <cell r="DD174">
            <v>102285.26274947394</v>
          </cell>
          <cell r="DE174">
            <v>10485685.484396918</v>
          </cell>
          <cell r="DF174">
            <v>22635852.548515107</v>
          </cell>
          <cell r="DG174">
            <v>22796224.229909204</v>
          </cell>
          <cell r="DH174">
            <v>23471298.403578952</v>
          </cell>
          <cell r="DI174">
            <v>23603078.796250947</v>
          </cell>
          <cell r="DJ174">
            <v>26170763.782930017</v>
          </cell>
          <cell r="DK174">
            <v>26699958.175243821</v>
          </cell>
          <cell r="DL174">
            <v>37841555.924550436</v>
          </cell>
          <cell r="DM174">
            <v>38096845.004548378</v>
          </cell>
          <cell r="DN174">
            <v>40100897.062035136</v>
          </cell>
          <cell r="DO174">
            <v>3042922.6923248996</v>
          </cell>
          <cell r="DP174">
            <v>4440330.0925441058</v>
          </cell>
          <cell r="DQ174">
            <v>4682825.4077328555</v>
          </cell>
          <cell r="DR174">
            <v>4781377.0404542722</v>
          </cell>
          <cell r="DS174">
            <v>4791452.8493189756</v>
          </cell>
          <cell r="DT174">
            <v>4882129.580413823</v>
          </cell>
          <cell r="DU174">
            <v>4875794.2817622172</v>
          </cell>
          <cell r="DV174">
            <v>4890757.5118634701</v>
          </cell>
          <cell r="DW174">
            <v>4903798.4650735985</v>
          </cell>
          <cell r="DX174">
            <v>4938908.3358353237</v>
          </cell>
          <cell r="DY174">
            <v>37364.910757318532</v>
          </cell>
          <cell r="DZ174">
            <v>57173.139834429647</v>
          </cell>
          <cell r="EA174">
            <v>77990.551387357264</v>
          </cell>
          <cell r="EB174">
            <v>90055.833304689615</v>
          </cell>
          <cell r="EC174">
            <v>101652.93724488869</v>
          </cell>
          <cell r="ED174">
            <v>1635037.8858919961</v>
          </cell>
          <cell r="EE174">
            <v>1643979.0050614099</v>
          </cell>
          <cell r="EF174">
            <v>1650062.0475232126</v>
          </cell>
          <cell r="EG174">
            <v>1666062.8161700298</v>
          </cell>
          <cell r="EH174">
            <v>1686404.3316267554</v>
          </cell>
          <cell r="EI174">
            <v>1689832.8988077398</v>
          </cell>
          <cell r="EJ174" t="str">
            <v xml:space="preserve">*        </v>
          </cell>
          <cell r="EK174" t="str">
            <v xml:space="preserve">*        </v>
          </cell>
          <cell r="EL174" t="str">
            <v xml:space="preserve">*        </v>
          </cell>
          <cell r="EM174" t="str">
            <v xml:space="preserve">*        </v>
          </cell>
          <cell r="EN174" t="str">
            <v xml:space="preserve">*        </v>
          </cell>
          <cell r="EO174" t="str">
            <v xml:space="preserve">*        </v>
          </cell>
          <cell r="EP174" t="str">
            <v xml:space="preserve">*        </v>
          </cell>
          <cell r="EQ174" t="str">
            <v xml:space="preserve">*        </v>
          </cell>
          <cell r="ER174" t="str">
            <v xml:space="preserve">*        </v>
          </cell>
          <cell r="ES174" t="str">
            <v xml:space="preserve">*        </v>
          </cell>
          <cell r="ET174" t="str">
            <v xml:space="preserve">*        </v>
          </cell>
          <cell r="EU174" t="str">
            <v xml:space="preserve">*        </v>
          </cell>
        </row>
        <row r="175">
          <cell r="C175" t="str">
            <v>Depreciation</v>
          </cell>
        </row>
        <row r="176">
          <cell r="D176" t="str">
            <v>Annual rate</v>
          </cell>
          <cell r="T176">
            <v>274</v>
          </cell>
          <cell r="U176">
            <v>273</v>
          </cell>
          <cell r="V176">
            <v>272</v>
          </cell>
          <cell r="W176">
            <v>271</v>
          </cell>
          <cell r="X176">
            <v>270</v>
          </cell>
          <cell r="Y176">
            <v>269</v>
          </cell>
          <cell r="Z176">
            <v>268</v>
          </cell>
          <cell r="AA176">
            <v>267</v>
          </cell>
          <cell r="AB176">
            <v>266</v>
          </cell>
          <cell r="AC176">
            <v>265</v>
          </cell>
          <cell r="AD176">
            <v>264</v>
          </cell>
          <cell r="AE176">
            <v>263</v>
          </cell>
          <cell r="AF176">
            <v>262</v>
          </cell>
          <cell r="AG176">
            <v>261</v>
          </cell>
          <cell r="AH176">
            <v>260</v>
          </cell>
          <cell r="AI176">
            <v>259</v>
          </cell>
          <cell r="AJ176">
            <v>258</v>
          </cell>
          <cell r="AK176">
            <v>257</v>
          </cell>
          <cell r="AL176">
            <v>256</v>
          </cell>
          <cell r="AM176">
            <v>255</v>
          </cell>
          <cell r="AN176">
            <v>254</v>
          </cell>
          <cell r="AO176">
            <v>253</v>
          </cell>
          <cell r="AP176">
            <v>252</v>
          </cell>
          <cell r="AQ176">
            <v>251</v>
          </cell>
          <cell r="AR176">
            <v>250</v>
          </cell>
          <cell r="AS176">
            <v>249</v>
          </cell>
          <cell r="AT176">
            <v>248</v>
          </cell>
          <cell r="AU176">
            <v>247</v>
          </cell>
          <cell r="AV176">
            <v>246</v>
          </cell>
          <cell r="AW176">
            <v>245</v>
          </cell>
          <cell r="AX176">
            <v>244</v>
          </cell>
          <cell r="AY176">
            <v>243</v>
          </cell>
          <cell r="AZ176">
            <v>242</v>
          </cell>
          <cell r="BA176">
            <v>241</v>
          </cell>
          <cell r="BB176">
            <v>240</v>
          </cell>
          <cell r="BC176">
            <v>239</v>
          </cell>
          <cell r="BD176">
            <v>238</v>
          </cell>
          <cell r="BE176">
            <v>237</v>
          </cell>
          <cell r="BF176">
            <v>236</v>
          </cell>
          <cell r="BG176">
            <v>235</v>
          </cell>
          <cell r="BH176">
            <v>234</v>
          </cell>
          <cell r="BI176">
            <v>233</v>
          </cell>
          <cell r="BJ176">
            <v>232</v>
          </cell>
          <cell r="BK176">
            <v>231</v>
          </cell>
          <cell r="BL176">
            <v>230</v>
          </cell>
          <cell r="BM176">
            <v>229</v>
          </cell>
          <cell r="BN176">
            <v>228</v>
          </cell>
          <cell r="BO176">
            <v>227</v>
          </cell>
          <cell r="BP176">
            <v>226</v>
          </cell>
          <cell r="BQ176">
            <v>225</v>
          </cell>
          <cell r="BR176">
            <v>224</v>
          </cell>
          <cell r="BS176">
            <v>223</v>
          </cell>
          <cell r="BT176">
            <v>222</v>
          </cell>
          <cell r="BU176">
            <v>221</v>
          </cell>
          <cell r="BV176">
            <v>220</v>
          </cell>
          <cell r="BW176">
            <v>219</v>
          </cell>
          <cell r="BX176">
            <v>218</v>
          </cell>
          <cell r="BY176">
            <v>217</v>
          </cell>
          <cell r="BZ176">
            <v>216</v>
          </cell>
          <cell r="CA176">
            <v>215</v>
          </cell>
          <cell r="CB176">
            <v>214</v>
          </cell>
          <cell r="CC176">
            <v>213</v>
          </cell>
          <cell r="CD176">
            <v>212</v>
          </cell>
          <cell r="CE176">
            <v>211</v>
          </cell>
          <cell r="CF176">
            <v>210</v>
          </cell>
          <cell r="CG176">
            <v>209</v>
          </cell>
          <cell r="CH176">
            <v>208</v>
          </cell>
          <cell r="CI176">
            <v>207</v>
          </cell>
          <cell r="CJ176">
            <v>206</v>
          </cell>
          <cell r="CK176">
            <v>205</v>
          </cell>
          <cell r="CL176">
            <v>204</v>
          </cell>
          <cell r="CM176">
            <v>203</v>
          </cell>
          <cell r="CN176">
            <v>202</v>
          </cell>
          <cell r="CO176">
            <v>201</v>
          </cell>
          <cell r="CP176">
            <v>200</v>
          </cell>
          <cell r="CQ176">
            <v>199</v>
          </cell>
          <cell r="CR176">
            <v>198</v>
          </cell>
          <cell r="CS176">
            <v>197</v>
          </cell>
          <cell r="CT176">
            <v>3.3300000000000003E-2</v>
          </cell>
          <cell r="CU176">
            <v>3.3300000000000003E-2</v>
          </cell>
          <cell r="CV176">
            <v>3.3300000000000003E-2</v>
          </cell>
          <cell r="CW176">
            <v>3.3300000000000003E-2</v>
          </cell>
          <cell r="CX176">
            <v>3.3300000000000003E-2</v>
          </cell>
          <cell r="CY176">
            <v>3.3300000000000003E-2</v>
          </cell>
          <cell r="CZ176">
            <v>3.3300000000000003E-2</v>
          </cell>
          <cell r="DA176">
            <v>3.3300000000000003E-2</v>
          </cell>
          <cell r="DB176">
            <v>3.3300000000000003E-2</v>
          </cell>
          <cell r="DC176">
            <v>3.3300000000000003E-2</v>
          </cell>
          <cell r="DD176">
            <v>3.3300000000000003E-2</v>
          </cell>
          <cell r="DE176">
            <v>3.3300000000000003E-2</v>
          </cell>
          <cell r="DF176">
            <v>3.3300000000000003E-2</v>
          </cell>
          <cell r="DG176">
            <v>3.3300000000000003E-2</v>
          </cell>
          <cell r="DH176">
            <v>3.3300000000000003E-2</v>
          </cell>
          <cell r="DI176">
            <v>3.3300000000000003E-2</v>
          </cell>
          <cell r="DJ176">
            <v>3.3300000000000003E-2</v>
          </cell>
          <cell r="DK176">
            <v>3.3300000000000003E-2</v>
          </cell>
          <cell r="DL176">
            <v>3.3300000000000003E-2</v>
          </cell>
          <cell r="DM176">
            <v>3.3300000000000003E-2</v>
          </cell>
          <cell r="DN176">
            <v>3.3300000000000003E-2</v>
          </cell>
          <cell r="DO176">
            <v>4.4400000000000002E-2</v>
          </cell>
          <cell r="DP176">
            <v>4.4400000000000002E-2</v>
          </cell>
          <cell r="DQ176">
            <v>4.4400000000000002E-2</v>
          </cell>
          <cell r="DR176">
            <v>4.4400000000000002E-2</v>
          </cell>
          <cell r="DS176">
            <v>4.4400000000000002E-2</v>
          </cell>
          <cell r="DT176">
            <v>4.4400000000000002E-2</v>
          </cell>
          <cell r="DU176">
            <v>4.4400000000000002E-2</v>
          </cell>
          <cell r="DV176">
            <v>4.4400000000000002E-2</v>
          </cell>
          <cell r="DW176">
            <v>4.4400000000000002E-2</v>
          </cell>
          <cell r="DX176">
            <v>4.4400000000000002E-2</v>
          </cell>
          <cell r="DY176">
            <v>4.4400000000000002E-2</v>
          </cell>
          <cell r="DZ176">
            <v>4.4400000000000002E-2</v>
          </cell>
          <cell r="EA176">
            <v>4.4400000000000002E-2</v>
          </cell>
          <cell r="EB176">
            <v>4.4400000000000002E-2</v>
          </cell>
          <cell r="EC176">
            <v>4.4400000000000002E-2</v>
          </cell>
          <cell r="ED176">
            <v>4.4400000000000002E-2</v>
          </cell>
          <cell r="EE176">
            <v>4.4400000000000002E-2</v>
          </cell>
          <cell r="EF176">
            <v>4.4400000000000002E-2</v>
          </cell>
          <cell r="EG176">
            <v>4.4400000000000002E-2</v>
          </cell>
          <cell r="EH176">
            <v>4.4400000000000002E-2</v>
          </cell>
          <cell r="EI176">
            <v>4.4400000000000002E-2</v>
          </cell>
          <cell r="EJ176">
            <v>4.4400000000000002E-2</v>
          </cell>
          <cell r="EK176">
            <v>4.4400000000000002E-2</v>
          </cell>
          <cell r="EL176" t="str">
            <v xml:space="preserve">*        </v>
          </cell>
          <cell r="EM176" t="str">
            <v xml:space="preserve">*        </v>
          </cell>
          <cell r="EN176" t="str">
            <v xml:space="preserve">*        </v>
          </cell>
          <cell r="EO176" t="str">
            <v xml:space="preserve">*        </v>
          </cell>
          <cell r="EP176" t="str">
            <v xml:space="preserve">*        </v>
          </cell>
          <cell r="EQ176" t="str">
            <v xml:space="preserve">*        </v>
          </cell>
          <cell r="ER176" t="str">
            <v xml:space="preserve">*        </v>
          </cell>
          <cell r="ES176" t="str">
            <v xml:space="preserve">*        </v>
          </cell>
          <cell r="ET176" t="str">
            <v xml:space="preserve">*        </v>
          </cell>
          <cell r="EU176" t="str">
            <v xml:space="preserve">*        </v>
          </cell>
        </row>
        <row r="177">
          <cell r="D177" t="str">
            <v>Gross</v>
          </cell>
          <cell r="T177">
            <v>0</v>
          </cell>
          <cell r="U177">
            <v>0</v>
          </cell>
          <cell r="V177">
            <v>0</v>
          </cell>
          <cell r="W177">
            <v>0</v>
          </cell>
          <cell r="X177">
            <v>7.98064928888889E-2</v>
          </cell>
          <cell r="Y177">
            <v>8.2239760546881466E-2</v>
          </cell>
          <cell r="Z177">
            <v>8.2239760546881452E-2</v>
          </cell>
          <cell r="AA177">
            <v>21.34451631976037</v>
          </cell>
          <cell r="AB177">
            <v>21.34451631976037</v>
          </cell>
          <cell r="AC177">
            <v>21.34451631976037</v>
          </cell>
          <cell r="AD177">
            <v>29.648412538624004</v>
          </cell>
          <cell r="AE177">
            <v>29.648412538624004</v>
          </cell>
          <cell r="AF177">
            <v>29.648412538624004</v>
          </cell>
          <cell r="AG177">
            <v>29.648412538624004</v>
          </cell>
          <cell r="AH177">
            <v>29.277583013073997</v>
          </cell>
          <cell r="AI177">
            <v>29.277583013073997</v>
          </cell>
          <cell r="AJ177">
            <v>29.277583013073997</v>
          </cell>
          <cell r="AK177">
            <v>35608.919153870316</v>
          </cell>
          <cell r="AL177">
            <v>36958.534570130483</v>
          </cell>
          <cell r="AM177">
            <v>37355.791625446029</v>
          </cell>
          <cell r="AN177">
            <v>37692.700682263116</v>
          </cell>
          <cell r="AO177">
            <v>38264.514555937378</v>
          </cell>
          <cell r="AP177">
            <v>59709.525751253052</v>
          </cell>
          <cell r="AQ177">
            <v>60369.432090590919</v>
          </cell>
          <cell r="AR177">
            <v>61927.491617831271</v>
          </cell>
          <cell r="AS177">
            <v>61995.547956450602</v>
          </cell>
          <cell r="AT177">
            <v>62054.513176882909</v>
          </cell>
          <cell r="AU177">
            <v>61957.067204195846</v>
          </cell>
          <cell r="AV177">
            <v>62016.023775110079</v>
          </cell>
          <cell r="AW177">
            <v>62243.507044233927</v>
          </cell>
          <cell r="AX177">
            <v>62297.076810430117</v>
          </cell>
          <cell r="AY177">
            <v>67864.899551995419</v>
          </cell>
          <cell r="AZ177">
            <v>68013.35168876937</v>
          </cell>
          <cell r="BA177">
            <v>68044.149155652485</v>
          </cell>
          <cell r="BB177">
            <v>91049.113225501031</v>
          </cell>
          <cell r="BC177">
            <v>213138.13425112021</v>
          </cell>
          <cell r="BD177">
            <v>236513</v>
          </cell>
          <cell r="BE177">
            <v>255044</v>
          </cell>
          <cell r="BF177">
            <v>257986</v>
          </cell>
          <cell r="BG177">
            <v>264430</v>
          </cell>
          <cell r="BH177">
            <v>264324</v>
          </cell>
          <cell r="BI177">
            <v>262405</v>
          </cell>
          <cell r="BJ177">
            <v>262908</v>
          </cell>
          <cell r="BK177">
            <v>262036</v>
          </cell>
          <cell r="BL177">
            <v>263143</v>
          </cell>
          <cell r="BM177">
            <v>263684</v>
          </cell>
          <cell r="BN177">
            <v>264557</v>
          </cell>
          <cell r="BO177">
            <v>265203</v>
          </cell>
          <cell r="BP177">
            <v>265341</v>
          </cell>
          <cell r="BQ177">
            <v>265438</v>
          </cell>
          <cell r="BR177">
            <v>265565</v>
          </cell>
          <cell r="BS177">
            <v>265890</v>
          </cell>
          <cell r="BT177">
            <v>288305</v>
          </cell>
          <cell r="BU177">
            <v>310852</v>
          </cell>
          <cell r="BV177">
            <v>431544</v>
          </cell>
          <cell r="BW177">
            <v>433452</v>
          </cell>
          <cell r="BX177">
            <v>438263</v>
          </cell>
          <cell r="BY177">
            <v>438354</v>
          </cell>
          <cell r="BZ177">
            <v>438795</v>
          </cell>
          <cell r="CA177">
            <v>440154</v>
          </cell>
          <cell r="CB177">
            <v>441128</v>
          </cell>
          <cell r="CC177">
            <v>442358</v>
          </cell>
          <cell r="CD177">
            <v>441891</v>
          </cell>
          <cell r="CE177">
            <v>442014</v>
          </cell>
          <cell r="CF177">
            <v>441892</v>
          </cell>
          <cell r="CG177">
            <v>441893</v>
          </cell>
          <cell r="CH177">
            <v>450846</v>
          </cell>
          <cell r="CI177">
            <v>450997</v>
          </cell>
          <cell r="CJ177">
            <v>451166</v>
          </cell>
          <cell r="CK177">
            <v>451272</v>
          </cell>
          <cell r="CL177">
            <v>452662</v>
          </cell>
          <cell r="CM177">
            <v>459358</v>
          </cell>
          <cell r="CN177">
            <v>459012</v>
          </cell>
          <cell r="CO177">
            <v>461639</v>
          </cell>
          <cell r="CP177">
            <v>462021</v>
          </cell>
          <cell r="CQ177">
            <v>462064</v>
          </cell>
          <cell r="CR177">
            <v>464439</v>
          </cell>
          <cell r="CS177">
            <v>465897</v>
          </cell>
          <cell r="CT177">
            <v>3703.1304356473574</v>
          </cell>
          <cell r="CU177">
            <v>3707.9872727775705</v>
          </cell>
          <cell r="CV177">
            <v>3716.1293219899921</v>
          </cell>
          <cell r="CW177">
            <v>3723.0228838456269</v>
          </cell>
          <cell r="CX177">
            <v>3708.7691404050788</v>
          </cell>
          <cell r="CY177">
            <v>3713.1009262886846</v>
          </cell>
          <cell r="CZ177">
            <v>0</v>
          </cell>
          <cell r="DA177">
            <v>284.64145497647831</v>
          </cell>
          <cell r="DB177">
            <v>309.33178400782231</v>
          </cell>
          <cell r="DC177">
            <v>284.64918190676616</v>
          </cell>
          <cell r="DD177">
            <v>286.27978134776293</v>
          </cell>
          <cell r="DE177">
            <v>29101.009822812663</v>
          </cell>
          <cell r="DF177">
            <v>62898.478727998947</v>
          </cell>
          <cell r="DG177">
            <v>63518.053422337754</v>
          </cell>
          <cell r="DH177">
            <v>65567.646852518301</v>
          </cell>
          <cell r="DI177">
            <v>66115.287662198825</v>
          </cell>
          <cell r="DJ177">
            <v>73424.083423495846</v>
          </cell>
          <cell r="DK177">
            <v>75096.349693666853</v>
          </cell>
          <cell r="DL177">
            <v>106222.67581839263</v>
          </cell>
          <cell r="DM177">
            <v>107225.87094078296</v>
          </cell>
          <cell r="DN177">
            <v>36478.9249006998</v>
          </cell>
          <cell r="DO177">
            <v>11258.813961602129</v>
          </cell>
          <cell r="DP177">
            <v>16470.878954071119</v>
          </cell>
          <cell r="DQ177">
            <v>17429.053872399556</v>
          </cell>
          <cell r="DR177">
            <v>17858.182412796676</v>
          </cell>
          <cell r="DS177">
            <v>17961.538180523425</v>
          </cell>
          <cell r="DT177">
            <v>18363.499776842298</v>
          </cell>
          <cell r="DU177">
            <v>18408.004121005677</v>
          </cell>
          <cell r="DV177">
            <v>18531.477687628034</v>
          </cell>
          <cell r="DW177">
            <v>18648.29568194973</v>
          </cell>
          <cell r="DX177">
            <v>6687.7164476033749</v>
          </cell>
          <cell r="DY177">
            <v>138.25016980207857</v>
          </cell>
          <cell r="DZ177">
            <v>212.05214301565741</v>
          </cell>
          <cell r="EA177">
            <v>289.86115869064747</v>
          </cell>
          <cell r="EB177">
            <v>335.57518807193259</v>
          </cell>
          <cell r="EC177">
            <v>379.7261008465353</v>
          </cell>
          <cell r="ED177">
            <v>6054.6553974139651</v>
          </cell>
          <cell r="EE177">
            <v>6110.1397633112283</v>
          </cell>
          <cell r="EF177">
            <v>6155.2545375441496</v>
          </cell>
          <cell r="EG177">
            <v>6237.2318233262858</v>
          </cell>
          <cell r="EH177">
            <v>6335.5731882624787</v>
          </cell>
          <cell r="EI177">
            <v>6371.7005076286923</v>
          </cell>
          <cell r="EJ177" t="str">
            <v xml:space="preserve">*        </v>
          </cell>
          <cell r="EK177" t="str">
            <v xml:space="preserve">*        </v>
          </cell>
          <cell r="EL177" t="str">
            <v xml:space="preserve">*        </v>
          </cell>
          <cell r="EM177" t="str">
            <v xml:space="preserve">*        </v>
          </cell>
          <cell r="EN177" t="str">
            <v xml:space="preserve">*        </v>
          </cell>
          <cell r="EO177" t="str">
            <v xml:space="preserve">*        </v>
          </cell>
          <cell r="EP177" t="str">
            <v xml:space="preserve">*        </v>
          </cell>
          <cell r="EQ177" t="str">
            <v xml:space="preserve">*        </v>
          </cell>
          <cell r="ER177" t="str">
            <v xml:space="preserve">*        </v>
          </cell>
          <cell r="ES177" t="str">
            <v xml:space="preserve">*        </v>
          </cell>
          <cell r="ET177" t="str">
            <v xml:space="preserve">*        </v>
          </cell>
          <cell r="EU177" t="str">
            <v xml:space="preserve">*        </v>
          </cell>
        </row>
        <row r="178">
          <cell r="D178" t="str">
            <v>Credit for retirements</v>
          </cell>
          <cell r="AR178">
            <v>0</v>
          </cell>
          <cell r="AS178">
            <v>0</v>
          </cell>
          <cell r="AT178">
            <v>0</v>
          </cell>
          <cell r="AU178">
            <v>0</v>
          </cell>
          <cell r="AV178">
            <v>0</v>
          </cell>
          <cell r="AW178">
            <v>0</v>
          </cell>
          <cell r="AX178">
            <v>0</v>
          </cell>
          <cell r="AY178">
            <v>0</v>
          </cell>
          <cell r="AZ178">
            <v>0</v>
          </cell>
          <cell r="BA178">
            <v>0</v>
          </cell>
          <cell r="BB178">
            <v>0</v>
          </cell>
          <cell r="BC178">
            <v>0</v>
          </cell>
          <cell r="BD178">
            <v>12049</v>
          </cell>
          <cell r="BE178">
            <v>19055</v>
          </cell>
          <cell r="BF178">
            <v>19587</v>
          </cell>
          <cell r="BG178">
            <v>20064</v>
          </cell>
          <cell r="BH178">
            <v>20064</v>
          </cell>
          <cell r="BI178">
            <v>20064</v>
          </cell>
          <cell r="BJ178">
            <v>20066</v>
          </cell>
          <cell r="BK178">
            <v>20066</v>
          </cell>
          <cell r="BL178">
            <v>20066</v>
          </cell>
          <cell r="BM178">
            <v>20066</v>
          </cell>
          <cell r="BN178">
            <v>22731</v>
          </cell>
          <cell r="BO178">
            <v>22756</v>
          </cell>
          <cell r="BP178">
            <v>22756</v>
          </cell>
          <cell r="BQ178">
            <v>22756</v>
          </cell>
          <cell r="BR178">
            <v>22756</v>
          </cell>
          <cell r="BS178">
            <v>22756</v>
          </cell>
          <cell r="BT178">
            <v>24462</v>
          </cell>
          <cell r="BU178">
            <v>25437</v>
          </cell>
          <cell r="BV178">
            <v>34793</v>
          </cell>
          <cell r="BW178">
            <v>34793</v>
          </cell>
          <cell r="BX178">
            <v>35159</v>
          </cell>
          <cell r="BY178">
            <v>35207</v>
          </cell>
          <cell r="BZ178">
            <v>35207</v>
          </cell>
          <cell r="CA178">
            <v>35307</v>
          </cell>
          <cell r="CB178">
            <v>35306.550000000003</v>
          </cell>
          <cell r="CC178">
            <v>35349.040000000001</v>
          </cell>
          <cell r="CD178">
            <v>35378.99</v>
          </cell>
          <cell r="CE178">
            <v>35379</v>
          </cell>
          <cell r="CF178">
            <v>35379</v>
          </cell>
          <cell r="CG178">
            <v>35379</v>
          </cell>
          <cell r="CH178">
            <v>36710.67</v>
          </cell>
          <cell r="CI178">
            <v>36710.67</v>
          </cell>
          <cell r="CJ178">
            <v>36714.57</v>
          </cell>
          <cell r="CK178">
            <v>36714.57</v>
          </cell>
          <cell r="CL178">
            <v>36772.15</v>
          </cell>
          <cell r="CM178">
            <v>37253.199999999997</v>
          </cell>
          <cell r="CN178">
            <v>37258.959999999999</v>
          </cell>
          <cell r="CO178">
            <v>37740.83</v>
          </cell>
          <cell r="CP178">
            <v>37747.410000000003</v>
          </cell>
          <cell r="CQ178">
            <v>37747.410000000003</v>
          </cell>
          <cell r="CR178">
            <v>37747.410000000003</v>
          </cell>
          <cell r="CS178">
            <v>37747.410000000003</v>
          </cell>
          <cell r="CT178">
            <v>664.52758610045134</v>
          </cell>
          <cell r="CU178">
            <v>664.52758610045134</v>
          </cell>
          <cell r="CV178">
            <v>664.52758610045134</v>
          </cell>
          <cell r="CW178">
            <v>664.52758610045134</v>
          </cell>
          <cell r="CX178">
            <v>664.52758610045134</v>
          </cell>
          <cell r="CY178">
            <v>664.52758610045134</v>
          </cell>
          <cell r="CZ178">
            <v>0</v>
          </cell>
          <cell r="DA178">
            <v>132.66905867659898</v>
          </cell>
          <cell r="DB178">
            <v>132.66905867659898</v>
          </cell>
          <cell r="DC178">
            <v>132.66905867659898</v>
          </cell>
          <cell r="DD178">
            <v>132.66905867659898</v>
          </cell>
          <cell r="DE178">
            <v>14109.866659495396</v>
          </cell>
          <cell r="DF178">
            <v>24060.920850085691</v>
          </cell>
          <cell r="DG178">
            <v>24060.920850085691</v>
          </cell>
          <cell r="DH178">
            <v>24063.540406124255</v>
          </cell>
          <cell r="DI178">
            <v>24119.314348022112</v>
          </cell>
          <cell r="DJ178">
            <v>26631.320058220375</v>
          </cell>
          <cell r="DK178">
            <v>26631.320058220375</v>
          </cell>
          <cell r="DL178">
            <v>35850.852620871206</v>
          </cell>
          <cell r="DM178">
            <v>35850.852620871206</v>
          </cell>
          <cell r="DN178">
            <v>11564.79116802297</v>
          </cell>
          <cell r="DO178">
            <v>414.78807772677004</v>
          </cell>
          <cell r="DP178">
            <v>2179.2895074327744</v>
          </cell>
          <cell r="DQ178">
            <v>2406.468327639278</v>
          </cell>
          <cell r="DR178">
            <v>2411.3696088592783</v>
          </cell>
          <cell r="DS178">
            <v>2411.3696088592783</v>
          </cell>
          <cell r="DT178">
            <v>2411.3696088592783</v>
          </cell>
          <cell r="DU178">
            <v>2411.3696088592783</v>
          </cell>
          <cell r="DV178">
            <v>2411.3696088592783</v>
          </cell>
          <cell r="DW178">
            <v>2411.3696088592783</v>
          </cell>
          <cell r="DX178">
            <v>855.64541096134303</v>
          </cell>
          <cell r="DY178">
            <v>0</v>
          </cell>
          <cell r="DZ178">
            <v>0</v>
          </cell>
          <cell r="EA178">
            <v>0</v>
          </cell>
          <cell r="EB178">
            <v>0</v>
          </cell>
          <cell r="EC178">
            <v>0</v>
          </cell>
          <cell r="ED178">
            <v>391.95389075340955</v>
          </cell>
          <cell r="EE178">
            <v>391.95389075340955</v>
          </cell>
          <cell r="EF178">
            <v>391.95389075340955</v>
          </cell>
          <cell r="EG178">
            <v>391.95389075340955</v>
          </cell>
          <cell r="EH178">
            <v>391.95389075340955</v>
          </cell>
          <cell r="EI178">
            <v>392.18013389452477</v>
          </cell>
          <cell r="EJ178" t="str">
            <v xml:space="preserve">*        </v>
          </cell>
          <cell r="EK178" t="str">
            <v xml:space="preserve">*        </v>
          </cell>
          <cell r="EL178" t="str">
            <v xml:space="preserve">*        </v>
          </cell>
          <cell r="EM178" t="str">
            <v xml:space="preserve">*        </v>
          </cell>
          <cell r="EN178" t="str">
            <v xml:space="preserve">*        </v>
          </cell>
          <cell r="EO178" t="str">
            <v xml:space="preserve">*        </v>
          </cell>
          <cell r="EP178" t="str">
            <v xml:space="preserve">*        </v>
          </cell>
          <cell r="EQ178" t="str">
            <v xml:space="preserve">*        </v>
          </cell>
          <cell r="ER178" t="str">
            <v xml:space="preserve">*        </v>
          </cell>
          <cell r="ES178" t="str">
            <v xml:space="preserve">*        </v>
          </cell>
          <cell r="ET178" t="str">
            <v xml:space="preserve">*        </v>
          </cell>
          <cell r="EU178" t="str">
            <v xml:space="preserve">*        </v>
          </cell>
        </row>
        <row r="179">
          <cell r="D179" t="str">
            <v>Eligible</v>
          </cell>
          <cell r="T179">
            <v>0</v>
          </cell>
          <cell r="U179">
            <v>0</v>
          </cell>
          <cell r="V179">
            <v>0</v>
          </cell>
          <cell r="W179">
            <v>0</v>
          </cell>
          <cell r="X179">
            <v>7.98064928888889E-2</v>
          </cell>
          <cell r="Y179">
            <v>8.2239760546881466E-2</v>
          </cell>
          <cell r="Z179">
            <v>8.2239760546881452E-2</v>
          </cell>
          <cell r="AA179">
            <v>21.34451631976037</v>
          </cell>
          <cell r="AB179">
            <v>21.34451631976037</v>
          </cell>
          <cell r="AC179">
            <v>21.34451631976037</v>
          </cell>
          <cell r="AD179">
            <v>29.648412538624004</v>
          </cell>
          <cell r="AE179">
            <v>29.648412538624004</v>
          </cell>
          <cell r="AF179">
            <v>29.648412538624004</v>
          </cell>
          <cell r="AG179">
            <v>29.648412538624004</v>
          </cell>
          <cell r="AH179">
            <v>29.277583013073997</v>
          </cell>
          <cell r="AI179">
            <v>29.277583013073997</v>
          </cell>
          <cell r="AJ179">
            <v>29.277583013073997</v>
          </cell>
          <cell r="AK179">
            <v>35608.919153870316</v>
          </cell>
          <cell r="AL179">
            <v>36958.534570130483</v>
          </cell>
          <cell r="AM179">
            <v>37355.791625446029</v>
          </cell>
          <cell r="AN179">
            <v>37692.700682263116</v>
          </cell>
          <cell r="AO179">
            <v>38264.514555937378</v>
          </cell>
          <cell r="AP179">
            <v>59709.525751253052</v>
          </cell>
          <cell r="AQ179">
            <v>60369.432090590919</v>
          </cell>
          <cell r="AR179">
            <v>61927.491617831271</v>
          </cell>
          <cell r="AS179">
            <v>61995.547956450602</v>
          </cell>
          <cell r="AT179">
            <v>62054.513176882909</v>
          </cell>
          <cell r="AU179">
            <v>61957.067204195846</v>
          </cell>
          <cell r="AV179">
            <v>62016.023775110079</v>
          </cell>
          <cell r="AW179">
            <v>62243.507044233927</v>
          </cell>
          <cell r="AX179">
            <v>62297.076810430117</v>
          </cell>
          <cell r="AY179">
            <v>67864.899551995419</v>
          </cell>
          <cell r="AZ179">
            <v>68013.35168876937</v>
          </cell>
          <cell r="BA179">
            <v>68044.149155652485</v>
          </cell>
          <cell r="BB179">
            <v>91049.113225501031</v>
          </cell>
          <cell r="BC179">
            <v>213138.13425112021</v>
          </cell>
          <cell r="BD179">
            <v>224464</v>
          </cell>
          <cell r="BE179">
            <v>235989</v>
          </cell>
          <cell r="BF179">
            <v>238399</v>
          </cell>
          <cell r="BG179">
            <v>244366</v>
          </cell>
          <cell r="BH179">
            <v>244260</v>
          </cell>
          <cell r="BI179">
            <v>242341</v>
          </cell>
          <cell r="BJ179">
            <v>242842</v>
          </cell>
          <cell r="BK179">
            <v>241970</v>
          </cell>
          <cell r="BL179">
            <v>243077</v>
          </cell>
          <cell r="BM179">
            <v>243618</v>
          </cell>
          <cell r="BN179">
            <v>241826</v>
          </cell>
          <cell r="BO179">
            <v>242447</v>
          </cell>
          <cell r="BP179">
            <v>242585</v>
          </cell>
          <cell r="BQ179">
            <v>242682</v>
          </cell>
          <cell r="BR179">
            <v>242809</v>
          </cell>
          <cell r="BS179">
            <v>243134</v>
          </cell>
          <cell r="BT179">
            <v>263843</v>
          </cell>
          <cell r="BU179">
            <v>285415</v>
          </cell>
          <cell r="BV179">
            <v>396751</v>
          </cell>
          <cell r="BW179">
            <v>398659</v>
          </cell>
          <cell r="BX179">
            <v>403104</v>
          </cell>
          <cell r="BY179">
            <v>403147</v>
          </cell>
          <cell r="BZ179">
            <v>403588</v>
          </cell>
          <cell r="CA179">
            <v>404847</v>
          </cell>
          <cell r="CB179">
            <v>405821.45</v>
          </cell>
          <cell r="CC179">
            <v>407008.96</v>
          </cell>
          <cell r="CD179">
            <v>406512.01</v>
          </cell>
          <cell r="CE179">
            <v>406635</v>
          </cell>
          <cell r="CF179">
            <v>406513</v>
          </cell>
          <cell r="CG179">
            <v>406514</v>
          </cell>
          <cell r="CH179">
            <v>414135.33</v>
          </cell>
          <cell r="CI179">
            <v>414286.33</v>
          </cell>
          <cell r="CJ179">
            <v>414451.43</v>
          </cell>
          <cell r="CK179">
            <v>414557.43</v>
          </cell>
          <cell r="CL179">
            <v>415889.85</v>
          </cell>
          <cell r="CM179">
            <v>422104.8</v>
          </cell>
          <cell r="CN179">
            <v>421753.04</v>
          </cell>
          <cell r="CO179">
            <v>423898.17</v>
          </cell>
          <cell r="CP179">
            <v>424273.58999999997</v>
          </cell>
          <cell r="CQ179">
            <v>424316.58999999997</v>
          </cell>
          <cell r="CR179">
            <v>426691.58999999997</v>
          </cell>
          <cell r="CS179">
            <v>428149.58999999997</v>
          </cell>
          <cell r="CT179">
            <v>3038.6028495469063</v>
          </cell>
          <cell r="CU179">
            <v>3043.459686677119</v>
          </cell>
          <cell r="CV179">
            <v>3051.6017358895406</v>
          </cell>
          <cell r="CW179">
            <v>3058.4952977451758</v>
          </cell>
          <cell r="CX179">
            <v>3044.2415543046272</v>
          </cell>
          <cell r="CY179">
            <v>3048.5733401882335</v>
          </cell>
          <cell r="CZ179">
            <v>982.46</v>
          </cell>
          <cell r="DA179">
            <v>151.97239629987934</v>
          </cell>
          <cell r="DB179">
            <v>176.66272533122333</v>
          </cell>
          <cell r="DC179">
            <v>151.98012323016718</v>
          </cell>
          <cell r="DD179">
            <v>153.61072267116396</v>
          </cell>
          <cell r="DE179">
            <v>14991.143163317267</v>
          </cell>
          <cell r="DF179">
            <v>38837.557877913256</v>
          </cell>
          <cell r="DG179">
            <v>39457.132572252063</v>
          </cell>
          <cell r="DH179">
            <v>41504.106446394042</v>
          </cell>
          <cell r="DI179">
            <v>41995.973314176714</v>
          </cell>
          <cell r="DJ179">
            <v>46792.763365275474</v>
          </cell>
          <cell r="DK179">
            <v>48465.029635446481</v>
          </cell>
          <cell r="DL179">
            <v>70371.823197521415</v>
          </cell>
          <cell r="DM179">
            <v>71375.01831991176</v>
          </cell>
          <cell r="DN179">
            <v>24914.13373267683</v>
          </cell>
          <cell r="DO179">
            <v>10844.02588387536</v>
          </cell>
          <cell r="DP179">
            <v>14291.589446638343</v>
          </cell>
          <cell r="DQ179">
            <v>15022.585544760277</v>
          </cell>
          <cell r="DR179">
            <v>15446.812803937397</v>
          </cell>
          <cell r="DS179">
            <v>15550.168571664146</v>
          </cell>
          <cell r="DT179">
            <v>15952.130167983019</v>
          </cell>
          <cell r="DU179">
            <v>15996.634512146398</v>
          </cell>
          <cell r="DV179">
            <v>16120.108078768755</v>
          </cell>
          <cell r="DW179">
            <v>16236.926073090452</v>
          </cell>
          <cell r="DX179">
            <v>5832.0710366420317</v>
          </cell>
          <cell r="DY179">
            <v>138.25016980207857</v>
          </cell>
          <cell r="DZ179">
            <v>212.05214301565741</v>
          </cell>
          <cell r="EA179">
            <v>289.86115869064747</v>
          </cell>
          <cell r="EB179">
            <v>335.57518807193259</v>
          </cell>
          <cell r="EC179">
            <v>379.7261008465353</v>
          </cell>
          <cell r="ED179">
            <v>5662.7015066605554</v>
          </cell>
          <cell r="EE179">
            <v>5718.1858725578186</v>
          </cell>
          <cell r="EF179">
            <v>5763.3006467907398</v>
          </cell>
          <cell r="EG179">
            <v>5845.2779325728761</v>
          </cell>
          <cell r="EH179">
            <v>5943.6192975090689</v>
          </cell>
          <cell r="EI179">
            <v>5979.5203737341672</v>
          </cell>
          <cell r="EJ179" t="str">
            <v xml:space="preserve">*        </v>
          </cell>
          <cell r="EK179" t="str">
            <v xml:space="preserve">*        </v>
          </cell>
          <cell r="EL179" t="str">
            <v xml:space="preserve">*        </v>
          </cell>
          <cell r="EM179" t="str">
            <v xml:space="preserve">*        </v>
          </cell>
          <cell r="EN179" t="str">
            <v xml:space="preserve">*        </v>
          </cell>
          <cell r="EO179" t="str">
            <v xml:space="preserve">*        </v>
          </cell>
          <cell r="EP179" t="str">
            <v xml:space="preserve">*        </v>
          </cell>
          <cell r="EQ179" t="str">
            <v xml:space="preserve">*        </v>
          </cell>
          <cell r="ER179" t="str">
            <v xml:space="preserve">*        </v>
          </cell>
          <cell r="ES179" t="str">
            <v xml:space="preserve">*        </v>
          </cell>
          <cell r="ET179" t="str">
            <v xml:space="preserve">*        </v>
          </cell>
          <cell r="EU179" t="str">
            <v xml:space="preserve">*        </v>
          </cell>
        </row>
        <row r="182">
          <cell r="C182" t="str">
            <v>Interim</v>
          </cell>
        </row>
        <row r="183">
          <cell r="C183" t="str">
            <v>Plant (I&amp;M, BOM)</v>
          </cell>
        </row>
        <row r="184">
          <cell r="D184" t="str">
            <v>Gross</v>
          </cell>
          <cell r="DR184">
            <v>7287148.6500000004</v>
          </cell>
          <cell r="DS184">
            <v>7745578.6500000004</v>
          </cell>
          <cell r="DT184">
            <v>8382115.0500000007</v>
          </cell>
          <cell r="DU184">
            <v>8606198.25</v>
          </cell>
          <cell r="DV184">
            <v>8771950.6500000004</v>
          </cell>
          <cell r="DW184">
            <v>8833606.6500000004</v>
          </cell>
          <cell r="EC184" t="str">
            <v>LCM-11 Interim --&gt;</v>
          </cell>
          <cell r="ED184">
            <v>2470641.91</v>
          </cell>
          <cell r="EE184">
            <v>2470641.91</v>
          </cell>
          <cell r="EF184">
            <v>2470641.91</v>
          </cell>
          <cell r="EG184">
            <v>2470641.91</v>
          </cell>
          <cell r="EH184">
            <v>2470641.91</v>
          </cell>
          <cell r="EI184">
            <v>2470641.91</v>
          </cell>
        </row>
        <row r="185">
          <cell r="D185" t="str">
            <v>Retired</v>
          </cell>
          <cell r="DR185">
            <v>983975.21</v>
          </cell>
          <cell r="DS185">
            <v>983975.21</v>
          </cell>
          <cell r="DT185">
            <v>983975.21</v>
          </cell>
          <cell r="DU185">
            <v>983975.21</v>
          </cell>
          <cell r="DV185">
            <v>983975.21</v>
          </cell>
          <cell r="DW185">
            <v>983975.21</v>
          </cell>
          <cell r="ED185">
            <v>159939.35999999999</v>
          </cell>
          <cell r="EE185">
            <v>159939.35999999999</v>
          </cell>
          <cell r="EF185">
            <v>159939.35999999999</v>
          </cell>
          <cell r="EG185">
            <v>159939.35999999999</v>
          </cell>
          <cell r="EH185">
            <v>159939.35999999999</v>
          </cell>
          <cell r="EI185">
            <v>159939.35999999999</v>
          </cell>
        </row>
        <row r="186">
          <cell r="C186" t="str">
            <v>Plant (IN, BOM)</v>
          </cell>
        </row>
        <row r="187">
          <cell r="D187" t="str">
            <v>Jurisdictional factor (IN)</v>
          </cell>
          <cell r="DR187">
            <v>0.66233529999999996</v>
          </cell>
          <cell r="DS187">
            <v>0.66233529999999996</v>
          </cell>
          <cell r="DT187">
            <v>0.66233529999999996</v>
          </cell>
          <cell r="DU187">
            <v>0.66233529999999996</v>
          </cell>
          <cell r="DV187">
            <v>0.66233529999999996</v>
          </cell>
          <cell r="DW187">
            <v>0.66233529999999996</v>
          </cell>
          <cell r="ED187">
            <v>0.66233529999999996</v>
          </cell>
          <cell r="EE187">
            <v>0.66233529999999996</v>
          </cell>
          <cell r="EF187">
            <v>0.66233529999999996</v>
          </cell>
          <cell r="EG187">
            <v>0.66233529999999996</v>
          </cell>
          <cell r="EH187">
            <v>0.66233529999999996</v>
          </cell>
          <cell r="EI187">
            <v>0.66233529999999996</v>
          </cell>
        </row>
        <row r="188">
          <cell r="D188" t="str">
            <v>Gross</v>
          </cell>
          <cell r="DR188">
            <v>4826535.7872423446</v>
          </cell>
          <cell r="DS188">
            <v>5130170.1588213453</v>
          </cell>
          <cell r="DT188">
            <v>5551770.6862762654</v>
          </cell>
          <cell r="DU188">
            <v>5700188.8997732243</v>
          </cell>
          <cell r="DV188">
            <v>5809972.5653529447</v>
          </cell>
          <cell r="DW188">
            <v>5850809.510609745</v>
          </cell>
          <cell r="ED188">
            <v>1636393.350652423</v>
          </cell>
          <cell r="EE188">
            <v>1636393.350652423</v>
          </cell>
          <cell r="EF188">
            <v>1636393.350652423</v>
          </cell>
          <cell r="EG188">
            <v>1636393.350652423</v>
          </cell>
          <cell r="EH188">
            <v>1636393.350652423</v>
          </cell>
          <cell r="EI188">
            <v>1636393.350652423</v>
          </cell>
        </row>
        <row r="189">
          <cell r="D189" t="str">
            <v>Accum. Deprec</v>
          </cell>
          <cell r="DR189">
            <v>45158.746788072807</v>
          </cell>
          <cell r="DS189">
            <v>63016.929200869483</v>
          </cell>
          <cell r="DT189">
            <v>81998.558788508468</v>
          </cell>
          <cell r="DU189">
            <v>102540.11032773065</v>
          </cell>
          <cell r="DV189">
            <v>123630.80925689159</v>
          </cell>
          <cell r="DW189">
            <v>145127.70774869749</v>
          </cell>
          <cell r="ED189">
            <v>1355.4647604268514</v>
          </cell>
          <cell r="EE189">
            <v>7410.1201578408163</v>
          </cell>
          <cell r="EF189">
            <v>13464.775555254782</v>
          </cell>
          <cell r="EG189">
            <v>19519.430952668747</v>
          </cell>
          <cell r="EH189">
            <v>25574.086350082711</v>
          </cell>
          <cell r="EI189">
            <v>31628.741747496675</v>
          </cell>
        </row>
        <row r="190">
          <cell r="D190" t="str">
            <v>Net</v>
          </cell>
          <cell r="DR190">
            <v>4781377.0404542722</v>
          </cell>
          <cell r="DS190">
            <v>5067153.2296204763</v>
          </cell>
          <cell r="DT190">
            <v>5469772.1274877572</v>
          </cell>
          <cell r="DU190">
            <v>5597648.7894454934</v>
          </cell>
          <cell r="DV190">
            <v>5686341.7560960529</v>
          </cell>
          <cell r="DW190">
            <v>5705681.8028610479</v>
          </cell>
          <cell r="ED190">
            <v>1635037.8858919961</v>
          </cell>
          <cell r="EE190">
            <v>1628983.2304945821</v>
          </cell>
          <cell r="EF190">
            <v>1622928.5750971681</v>
          </cell>
          <cell r="EG190">
            <v>1616873.9196997543</v>
          </cell>
          <cell r="EH190">
            <v>1610819.2643023403</v>
          </cell>
          <cell r="EI190">
            <v>1604764.6089049263</v>
          </cell>
        </row>
        <row r="191">
          <cell r="C191" t="str">
            <v>Depreciation</v>
          </cell>
        </row>
        <row r="192">
          <cell r="D192" t="str">
            <v>Annual rate</v>
          </cell>
          <cell r="DR192">
            <v>4.4400000000000002E-2</v>
          </cell>
          <cell r="DS192">
            <v>4.4400000000000002E-2</v>
          </cell>
          <cell r="DT192">
            <v>4.4400000000000002E-2</v>
          </cell>
          <cell r="DU192">
            <v>4.4400000000000002E-2</v>
          </cell>
          <cell r="DV192">
            <v>4.4400000000000002E-2</v>
          </cell>
          <cell r="DW192">
            <v>4.4400000000000002E-2</v>
          </cell>
          <cell r="ED192">
            <v>4.4400000000000002E-2</v>
          </cell>
          <cell r="EE192">
            <v>4.4400000000000002E-2</v>
          </cell>
          <cell r="EF192">
            <v>4.4400000000000002E-2</v>
          </cell>
          <cell r="EG192">
            <v>4.4400000000000002E-2</v>
          </cell>
          <cell r="EH192">
            <v>4.4400000000000002E-2</v>
          </cell>
          <cell r="EI192">
            <v>4.4400000000000002E-2</v>
          </cell>
        </row>
        <row r="193">
          <cell r="D193" t="str">
            <v>Gross</v>
          </cell>
          <cell r="DR193">
            <v>17858.182412796676</v>
          </cell>
          <cell r="DS193">
            <v>18981.629587638978</v>
          </cell>
          <cell r="DT193">
            <v>20541.551539222182</v>
          </cell>
          <cell r="DU193">
            <v>21090.698929160932</v>
          </cell>
          <cell r="DV193">
            <v>21496.898491805896</v>
          </cell>
          <cell r="DW193">
            <v>21647.995189256057</v>
          </cell>
          <cell r="ED193">
            <v>6054.6553974139651</v>
          </cell>
          <cell r="EE193">
            <v>6054.6553974139651</v>
          </cell>
          <cell r="EF193">
            <v>6054.6553974139651</v>
          </cell>
          <cell r="EG193">
            <v>6054.6553974139651</v>
          </cell>
          <cell r="EH193">
            <v>6054.6553974139651</v>
          </cell>
          <cell r="EI193">
            <v>6054.6553974139651</v>
          </cell>
        </row>
        <row r="194">
          <cell r="D194" t="str">
            <v>Credit for retirements</v>
          </cell>
          <cell r="DR194">
            <v>2411.3696088592783</v>
          </cell>
          <cell r="DS194">
            <v>2411.3696088592783</v>
          </cell>
          <cell r="DT194">
            <v>2411.3696088592783</v>
          </cell>
          <cell r="DU194">
            <v>2411.3696088592783</v>
          </cell>
          <cell r="DV194">
            <v>2411.3696088592783</v>
          </cell>
          <cell r="DW194">
            <v>2411.3696088592783</v>
          </cell>
          <cell r="ED194">
            <v>391.95389075340955</v>
          </cell>
          <cell r="EE194">
            <v>391.95389075340955</v>
          </cell>
          <cell r="EF194">
            <v>391.95389075340955</v>
          </cell>
          <cell r="EG194">
            <v>391.95389075340955</v>
          </cell>
          <cell r="EH194">
            <v>391.95389075340955</v>
          </cell>
          <cell r="EI194">
            <v>391.95389075340955</v>
          </cell>
        </row>
        <row r="195">
          <cell r="D195" t="str">
            <v>Eligible</v>
          </cell>
          <cell r="DR195">
            <v>15446.812803937397</v>
          </cell>
          <cell r="DS195">
            <v>16570.259978779701</v>
          </cell>
          <cell r="DT195">
            <v>18130.181930362905</v>
          </cell>
          <cell r="DU195">
            <v>18679.329320301655</v>
          </cell>
          <cell r="DV195">
            <v>19085.528882946619</v>
          </cell>
          <cell r="DW195">
            <v>19236.62558039678</v>
          </cell>
          <cell r="ED195">
            <v>5662.7015066605554</v>
          </cell>
          <cell r="EE195">
            <v>5662.7015066605554</v>
          </cell>
          <cell r="EF195">
            <v>5662.7015066605554</v>
          </cell>
          <cell r="EG195">
            <v>5662.7015066605554</v>
          </cell>
          <cell r="EH195">
            <v>5662.7015066605554</v>
          </cell>
          <cell r="EI195">
            <v>5662.7015066605554</v>
          </cell>
        </row>
        <row r="198">
          <cell r="C198" t="str">
            <v>Forecast</v>
          </cell>
        </row>
        <row r="199">
          <cell r="C199" t="str">
            <v>Plant (I&amp;M, BOM)</v>
          </cell>
        </row>
        <row r="200">
          <cell r="D200" t="str">
            <v>Gross</v>
          </cell>
          <cell r="G200" t="str">
            <v>LCM_PLT_BOM_U1_F</v>
          </cell>
          <cell r="AR200">
            <v>25008264.25</v>
          </cell>
          <cell r="AS200">
            <v>24980383</v>
          </cell>
          <cell r="AT200">
            <v>24980383</v>
          </cell>
          <cell r="AU200">
            <v>25112383</v>
          </cell>
          <cell r="AV200">
            <v>25112383</v>
          </cell>
          <cell r="AW200">
            <v>24647697</v>
          </cell>
          <cell r="AX200">
            <v>24647697</v>
          </cell>
          <cell r="AY200">
            <v>24647697</v>
          </cell>
          <cell r="AZ200">
            <v>24647697</v>
          </cell>
          <cell r="BA200">
            <v>24647697</v>
          </cell>
          <cell r="BB200">
            <v>42156488</v>
          </cell>
          <cell r="BC200">
            <v>42156488</v>
          </cell>
          <cell r="BJ200">
            <v>99093665.129999965</v>
          </cell>
          <cell r="BK200">
            <v>99198434</v>
          </cell>
          <cell r="BL200">
            <v>99291006</v>
          </cell>
          <cell r="BM200">
            <v>99395381</v>
          </cell>
          <cell r="BN200">
            <v>99445883</v>
          </cell>
          <cell r="BO200">
            <v>99466483</v>
          </cell>
          <cell r="BP200">
            <v>99487148</v>
          </cell>
          <cell r="BQ200">
            <v>99493129</v>
          </cell>
          <cell r="BR200">
            <v>99512350</v>
          </cell>
          <cell r="BS200">
            <v>99598879</v>
          </cell>
          <cell r="BT200">
            <v>99658081</v>
          </cell>
          <cell r="BU200">
            <v>99682514</v>
          </cell>
          <cell r="BV200">
            <v>135703197</v>
          </cell>
          <cell r="BW200">
            <v>137016172</v>
          </cell>
          <cell r="BX200">
            <v>137231058</v>
          </cell>
          <cell r="BY200">
            <v>137315758</v>
          </cell>
          <cell r="BZ200">
            <v>137568117</v>
          </cell>
          <cell r="CA200">
            <v>137668593</v>
          </cell>
          <cell r="CB200">
            <v>138591433</v>
          </cell>
          <cell r="CC200">
            <v>139246583</v>
          </cell>
          <cell r="CD200">
            <v>139439709</v>
          </cell>
          <cell r="CE200">
            <v>139729922</v>
          </cell>
          <cell r="CF200">
            <v>140111072</v>
          </cell>
          <cell r="CG200">
            <v>140521078</v>
          </cell>
          <cell r="CH200">
            <v>160391169</v>
          </cell>
          <cell r="CI200">
            <v>160391169</v>
          </cell>
          <cell r="CJ200">
            <v>160391169</v>
          </cell>
          <cell r="CK200">
            <v>160391169</v>
          </cell>
          <cell r="CL200">
            <v>160391169</v>
          </cell>
          <cell r="CM200">
            <v>160391169</v>
          </cell>
          <cell r="CN200">
            <v>161607691</v>
          </cell>
          <cell r="CO200">
            <v>161607691</v>
          </cell>
          <cell r="CP200">
            <v>161607691</v>
          </cell>
          <cell r="CQ200">
            <v>161607691</v>
          </cell>
          <cell r="CR200">
            <v>165726289</v>
          </cell>
          <cell r="CS200">
            <v>165809622</v>
          </cell>
          <cell r="CZ200">
            <v>0</v>
          </cell>
          <cell r="DA200">
            <v>933884.00000000023</v>
          </cell>
          <cell r="DB200">
            <v>4150596.0967636965</v>
          </cell>
          <cell r="DC200">
            <v>4825266.1967636961</v>
          </cell>
          <cell r="DD200">
            <v>4923413.6967636961</v>
          </cell>
          <cell r="DE200">
            <v>17542587.428980187</v>
          </cell>
          <cell r="DF200">
            <v>18473427.128980186</v>
          </cell>
          <cell r="DG200">
            <v>19343543.728980187</v>
          </cell>
          <cell r="DH200">
            <v>20061052.928980187</v>
          </cell>
          <cell r="DI200">
            <v>20901354.028980188</v>
          </cell>
          <cell r="DJ200">
            <v>23346120.62898019</v>
          </cell>
          <cell r="DK200">
            <v>23652051.62898019</v>
          </cell>
          <cell r="DL200">
            <v>0</v>
          </cell>
          <cell r="DM200">
            <v>2485.9999999999995</v>
          </cell>
          <cell r="DN200">
            <v>67683</v>
          </cell>
          <cell r="DO200">
            <v>72655</v>
          </cell>
          <cell r="DP200">
            <v>77627</v>
          </cell>
          <cell r="DQ200">
            <v>77627</v>
          </cell>
          <cell r="DR200">
            <v>77627</v>
          </cell>
          <cell r="DS200">
            <v>77627</v>
          </cell>
          <cell r="DT200">
            <v>77627</v>
          </cell>
          <cell r="DU200">
            <v>77627</v>
          </cell>
          <cell r="DV200">
            <v>20925641.699999999</v>
          </cell>
          <cell r="DW200">
            <v>21180425.899999999</v>
          </cell>
          <cell r="DX200">
            <v>11746937.07</v>
          </cell>
          <cell r="DY200">
            <v>11792921.07</v>
          </cell>
          <cell r="DZ200">
            <v>11833949.07</v>
          </cell>
          <cell r="EA200">
            <v>11858057.07</v>
          </cell>
          <cell r="EB200">
            <v>11878457.07</v>
          </cell>
          <cell r="EC200">
            <v>11913857.07</v>
          </cell>
          <cell r="ED200">
            <v>11913857.07</v>
          </cell>
          <cell r="EE200">
            <v>11913857.07</v>
          </cell>
          <cell r="EF200">
            <v>11913857.07</v>
          </cell>
          <cell r="EG200">
            <v>11913857.07</v>
          </cell>
          <cell r="EH200">
            <v>11913857.07</v>
          </cell>
          <cell r="EI200">
            <v>11913857.07</v>
          </cell>
          <cell r="EJ200">
            <v>2470641.91</v>
          </cell>
        </row>
        <row r="201">
          <cell r="D201" t="str">
            <v>Retired</v>
          </cell>
          <cell r="CB201">
            <v>26474</v>
          </cell>
          <cell r="CC201">
            <v>26484</v>
          </cell>
          <cell r="CD201">
            <v>379085</v>
          </cell>
          <cell r="CE201">
            <v>26516</v>
          </cell>
          <cell r="CF201">
            <v>26225</v>
          </cell>
          <cell r="CG201">
            <v>74585</v>
          </cell>
          <cell r="CH201">
            <v>0</v>
          </cell>
          <cell r="CI201">
            <v>0</v>
          </cell>
          <cell r="CJ201">
            <v>0</v>
          </cell>
          <cell r="CK201">
            <v>0</v>
          </cell>
          <cell r="CL201">
            <v>0</v>
          </cell>
          <cell r="CM201">
            <v>1216522</v>
          </cell>
          <cell r="CN201">
            <v>0</v>
          </cell>
          <cell r="CO201">
            <v>0</v>
          </cell>
          <cell r="CP201">
            <v>0</v>
          </cell>
          <cell r="CQ201">
            <v>4118598</v>
          </cell>
          <cell r="CR201">
            <v>83333</v>
          </cell>
          <cell r="CZ201">
            <v>0</v>
          </cell>
          <cell r="DA201">
            <v>0</v>
          </cell>
          <cell r="DB201">
            <v>146903.54999999999</v>
          </cell>
          <cell r="DC201">
            <v>178983.38</v>
          </cell>
          <cell r="DD201">
            <v>178983.38</v>
          </cell>
          <cell r="DE201">
            <v>7915929.0799999991</v>
          </cell>
          <cell r="DF201">
            <v>7915929.0799999991</v>
          </cell>
          <cell r="DG201">
            <v>7915929.0799999991</v>
          </cell>
          <cell r="DH201">
            <v>7915929.0799999991</v>
          </cell>
          <cell r="DI201">
            <v>7915929.0799999991</v>
          </cell>
          <cell r="DJ201">
            <v>7915929.0799999991</v>
          </cell>
          <cell r="DK201">
            <v>7915929.0799999991</v>
          </cell>
          <cell r="DL201">
            <v>0</v>
          </cell>
          <cell r="DM201">
            <v>0</v>
          </cell>
          <cell r="DN201">
            <v>0</v>
          </cell>
          <cell r="DO201">
            <v>0</v>
          </cell>
          <cell r="DP201">
            <v>0</v>
          </cell>
          <cell r="DQ201">
            <v>0</v>
          </cell>
          <cell r="DR201">
            <v>0</v>
          </cell>
          <cell r="DS201">
            <v>0</v>
          </cell>
          <cell r="DT201">
            <v>0</v>
          </cell>
          <cell r="DU201">
            <v>0</v>
          </cell>
          <cell r="DV201">
            <v>12185034.5</v>
          </cell>
          <cell r="DW201">
            <v>12185034.5</v>
          </cell>
          <cell r="DX201">
            <v>2229707.11</v>
          </cell>
          <cell r="DY201">
            <v>2229707.11</v>
          </cell>
          <cell r="DZ201">
            <v>2229707.11</v>
          </cell>
          <cell r="EA201">
            <v>2229707.11</v>
          </cell>
          <cell r="EB201">
            <v>2229707.11</v>
          </cell>
          <cell r="EC201">
            <v>2229707.11</v>
          </cell>
          <cell r="ED201">
            <v>2229707.11</v>
          </cell>
          <cell r="EE201">
            <v>2229707.11</v>
          </cell>
          <cell r="EF201">
            <v>2229707.11</v>
          </cell>
          <cell r="EG201">
            <v>2229707.11</v>
          </cell>
          <cell r="EH201">
            <v>2229707.11</v>
          </cell>
          <cell r="EI201">
            <v>2229707.11</v>
          </cell>
          <cell r="EJ201">
            <v>159939.35999999999</v>
          </cell>
        </row>
        <row r="202">
          <cell r="D202" t="str">
            <v>Jurisdictional factor</v>
          </cell>
          <cell r="AR202">
            <v>0.64655189999999996</v>
          </cell>
          <cell r="AS202">
            <v>0.64655189999999996</v>
          </cell>
          <cell r="AT202">
            <v>0.64655189999999996</v>
          </cell>
          <cell r="AU202">
            <v>0.64655189999999996</v>
          </cell>
          <cell r="AV202">
            <v>0.64655189999999996</v>
          </cell>
          <cell r="AW202">
            <v>0.64655189999999996</v>
          </cell>
          <cell r="AX202">
            <v>0.64655189999999996</v>
          </cell>
          <cell r="AY202">
            <v>0.64655189999999996</v>
          </cell>
          <cell r="AZ202">
            <v>0.64655189999999996</v>
          </cell>
          <cell r="BA202">
            <v>0.64655189999999996</v>
          </cell>
          <cell r="BB202">
            <v>0.64655189999999996</v>
          </cell>
          <cell r="BC202">
            <v>0.64655189999999996</v>
          </cell>
          <cell r="BD202">
            <v>0.64655189999999996</v>
          </cell>
          <cell r="BE202">
            <v>0.64655189999999996</v>
          </cell>
          <cell r="BF202">
            <v>0.64655189999999996</v>
          </cell>
          <cell r="BG202">
            <v>0.64655189999999996</v>
          </cell>
          <cell r="BH202">
            <v>0.64655189999999996</v>
          </cell>
          <cell r="BI202">
            <v>0.64655189999999996</v>
          </cell>
          <cell r="BJ202">
            <v>0.64655189999999996</v>
          </cell>
          <cell r="BK202">
            <v>0.64655189999999996</v>
          </cell>
          <cell r="BL202">
            <v>0.64655189999999996</v>
          </cell>
          <cell r="BM202">
            <v>0.64655189999999996</v>
          </cell>
          <cell r="BN202">
            <v>0.64655189999999996</v>
          </cell>
          <cell r="BO202">
            <v>0.64655189999999996</v>
          </cell>
          <cell r="BP202">
            <v>0.64655189999999996</v>
          </cell>
          <cell r="BQ202">
            <v>0.64655189999999996</v>
          </cell>
          <cell r="BR202">
            <v>0.64655189999999996</v>
          </cell>
          <cell r="BS202">
            <v>0.64655189999999996</v>
          </cell>
          <cell r="BT202">
            <v>0.64655189999999996</v>
          </cell>
          <cell r="BU202">
            <v>0.64655189999999996</v>
          </cell>
          <cell r="BV202">
            <v>0.64655189999999996</v>
          </cell>
          <cell r="BW202">
            <v>0.64655189999999996</v>
          </cell>
          <cell r="BX202">
            <v>0.64655189999999996</v>
          </cell>
          <cell r="BY202">
            <v>0.64655189999999996</v>
          </cell>
          <cell r="BZ202">
            <v>0.64655189999999996</v>
          </cell>
          <cell r="CA202">
            <v>0.64655189999999996</v>
          </cell>
          <cell r="CB202">
            <v>0.64655189999999996</v>
          </cell>
          <cell r="CC202">
            <v>0.64655189999999996</v>
          </cell>
          <cell r="CD202">
            <v>0.64655189999999996</v>
          </cell>
          <cell r="CE202">
            <v>0.64655189999999996</v>
          </cell>
          <cell r="CF202">
            <v>0.64655189999999996</v>
          </cell>
          <cell r="CG202">
            <v>0.64655189999999996</v>
          </cell>
          <cell r="CH202">
            <v>0.64655189999999996</v>
          </cell>
          <cell r="CI202">
            <v>0.64655189999999996</v>
          </cell>
          <cell r="CJ202">
            <v>0.64655189999999996</v>
          </cell>
          <cell r="CK202">
            <v>0.64655189999999996</v>
          </cell>
          <cell r="CL202">
            <v>0.64655189999999996</v>
          </cell>
          <cell r="CM202">
            <v>0.64655189999999996</v>
          </cell>
          <cell r="CN202">
            <v>0.64655189999999996</v>
          </cell>
          <cell r="CO202">
            <v>0.64655189999999996</v>
          </cell>
          <cell r="CP202">
            <v>0.64655189999999996</v>
          </cell>
          <cell r="CQ202">
            <v>0.64655189999999996</v>
          </cell>
          <cell r="CR202">
            <v>0.64655189999999996</v>
          </cell>
          <cell r="CS202">
            <v>0.64655189999999996</v>
          </cell>
          <cell r="CZ202">
            <v>0.65210290000000004</v>
          </cell>
          <cell r="DA202">
            <v>0.65210290000000004</v>
          </cell>
          <cell r="DB202">
            <v>0.65210290000000004</v>
          </cell>
          <cell r="DC202">
            <v>0.65210290000000004</v>
          </cell>
          <cell r="DD202">
            <v>0.65210290000000004</v>
          </cell>
          <cell r="DE202">
            <v>0.65210290000000004</v>
          </cell>
          <cell r="DF202">
            <v>0.65210290000000004</v>
          </cell>
          <cell r="DG202">
            <v>0.65210290000000004</v>
          </cell>
          <cell r="DH202">
            <v>0.65210290000000004</v>
          </cell>
          <cell r="DI202">
            <v>0.65210290000000004</v>
          </cell>
          <cell r="DJ202">
            <v>0.65210290000000004</v>
          </cell>
          <cell r="DK202">
            <v>0.65210290000000004</v>
          </cell>
          <cell r="DL202">
            <v>0.65210290000000004</v>
          </cell>
          <cell r="DM202">
            <v>0.65210290000000004</v>
          </cell>
          <cell r="DN202">
            <v>0.65903452580645161</v>
          </cell>
          <cell r="DO202">
            <v>0.66233529999999996</v>
          </cell>
          <cell r="DP202">
            <v>0.66233529999999996</v>
          </cell>
          <cell r="DQ202">
            <v>0.66233529999999996</v>
          </cell>
          <cell r="DR202">
            <v>0.66233529999999996</v>
          </cell>
          <cell r="DS202">
            <v>0.66233529999999996</v>
          </cell>
          <cell r="DT202">
            <v>0.66233529999999996</v>
          </cell>
          <cell r="DU202">
            <v>0.66233529999999996</v>
          </cell>
          <cell r="DV202">
            <v>0.66233529999999996</v>
          </cell>
          <cell r="DW202">
            <v>0.66233529999999996</v>
          </cell>
          <cell r="DX202">
            <v>0.66233529999999996</v>
          </cell>
          <cell r="DY202">
            <v>0.66233529999999996</v>
          </cell>
          <cell r="DZ202">
            <v>0.66233529999999996</v>
          </cell>
          <cell r="EA202">
            <v>0.66233529999999996</v>
          </cell>
          <cell r="EB202">
            <v>0.66233529999999996</v>
          </cell>
          <cell r="EC202">
            <v>0.66233529999999996</v>
          </cell>
          <cell r="ED202">
            <v>0.66233529999999996</v>
          </cell>
          <cell r="EE202">
            <v>0.66233529999999996</v>
          </cell>
          <cell r="EF202">
            <v>0.66233529999999996</v>
          </cell>
          <cell r="EG202">
            <v>0.66233529999999996</v>
          </cell>
          <cell r="EH202">
            <v>0.66233529999999996</v>
          </cell>
          <cell r="EI202">
            <v>0.66233529999999996</v>
          </cell>
          <cell r="EJ202">
            <v>0.66233529999999996</v>
          </cell>
        </row>
        <row r="203">
          <cell r="C203" t="str">
            <v>Plant (Indiana,  BOM)</v>
          </cell>
        </row>
        <row r="204">
          <cell r="D204" t="str">
            <v>Gross</v>
          </cell>
          <cell r="AR204">
            <v>16169140.766539574</v>
          </cell>
          <cell r="AS204">
            <v>16151114.0913777</v>
          </cell>
          <cell r="AT204">
            <v>16151114.0913777</v>
          </cell>
          <cell r="AU204">
            <v>16236458.942177698</v>
          </cell>
          <cell r="AV204">
            <v>16236458.942177698</v>
          </cell>
          <cell r="AW204">
            <v>15936015.325974299</v>
          </cell>
          <cell r="AX204">
            <v>15936015.325974299</v>
          </cell>
          <cell r="AY204">
            <v>15936015.325974299</v>
          </cell>
          <cell r="AZ204">
            <v>15936015.325974299</v>
          </cell>
          <cell r="BA204">
            <v>15936015.325974299</v>
          </cell>
          <cell r="BB204">
            <v>27256357.413727198</v>
          </cell>
          <cell r="BC204">
            <v>27256357.413727198</v>
          </cell>
          <cell r="BD204">
            <v>0</v>
          </cell>
          <cell r="BE204">
            <v>0</v>
          </cell>
          <cell r="BF204">
            <v>0</v>
          </cell>
          <cell r="BG204">
            <v>0</v>
          </cell>
          <cell r="BH204">
            <v>0</v>
          </cell>
          <cell r="BI204">
            <v>0</v>
          </cell>
          <cell r="BJ204">
            <v>64069197.46776522</v>
          </cell>
          <cell r="BK204">
            <v>64136935.979724593</v>
          </cell>
          <cell r="BL204">
            <v>64196788.582211398</v>
          </cell>
          <cell r="BM204">
            <v>64264272.436773896</v>
          </cell>
          <cell r="BN204">
            <v>64296924.600827694</v>
          </cell>
          <cell r="BO204">
            <v>64310243.569967695</v>
          </cell>
          <cell r="BP204">
            <v>64323604.564981192</v>
          </cell>
          <cell r="BQ204">
            <v>64327471.591895096</v>
          </cell>
          <cell r="BR204">
            <v>64339898.965964995</v>
          </cell>
          <cell r="BS204">
            <v>64395844.455320098</v>
          </cell>
          <cell r="BT204">
            <v>64434121.620903894</v>
          </cell>
          <cell r="BU204">
            <v>64449918.823476598</v>
          </cell>
          <cell r="BV204">
            <v>87739159.856424287</v>
          </cell>
          <cell r="BW204">
            <v>88588066.337326795</v>
          </cell>
          <cell r="BX204">
            <v>88727001.288910195</v>
          </cell>
          <cell r="BY204">
            <v>88781764.234840199</v>
          </cell>
          <cell r="BZ204">
            <v>88944927.425772294</v>
          </cell>
          <cell r="CA204">
            <v>89009890.374476701</v>
          </cell>
          <cell r="CB204">
            <v>89606554.329872698</v>
          </cell>
          <cell r="CC204">
            <v>90030142.807157695</v>
          </cell>
          <cell r="CD204">
            <v>90155008.789397091</v>
          </cell>
          <cell r="CE204">
            <v>90342646.555951789</v>
          </cell>
          <cell r="CF204">
            <v>90589079.812636793</v>
          </cell>
          <cell r="CG204">
            <v>90854169.970948189</v>
          </cell>
          <cell r="CH204">
            <v>103701215.0601711</v>
          </cell>
          <cell r="CI204">
            <v>103701215.0601711</v>
          </cell>
          <cell r="CJ204">
            <v>103701215.0601711</v>
          </cell>
          <cell r="CK204">
            <v>103701215.0601711</v>
          </cell>
          <cell r="CL204">
            <v>103701215.0601711</v>
          </cell>
          <cell r="CM204">
            <v>103701215.0601711</v>
          </cell>
          <cell r="CN204">
            <v>104487759.67066289</v>
          </cell>
          <cell r="CO204">
            <v>104487759.67066289</v>
          </cell>
          <cell r="CP204">
            <v>104487759.67066289</v>
          </cell>
          <cell r="CQ204">
            <v>104487759.67066289</v>
          </cell>
          <cell r="CR204">
            <v>107150647.0328991</v>
          </cell>
          <cell r="CS204">
            <v>107204526.14238179</v>
          </cell>
          <cell r="CZ204">
            <v>0</v>
          </cell>
          <cell r="DA204">
            <v>608988.4646636002</v>
          </cell>
          <cell r="DB204">
            <v>2706615.7514282875</v>
          </cell>
          <cell r="DC204">
            <v>3146570.0801815772</v>
          </cell>
          <cell r="DD204">
            <v>3210572.3495593271</v>
          </cell>
          <cell r="DE204">
            <v>11439572.135941524</v>
          </cell>
          <cell r="DF204">
            <v>12046575.403746653</v>
          </cell>
          <cell r="DG204">
            <v>12613980.961944794</v>
          </cell>
          <cell r="DH204">
            <v>13081870.792041475</v>
          </cell>
          <cell r="DI204">
            <v>13629833.576224666</v>
          </cell>
          <cell r="DJ204">
            <v>15224072.965907807</v>
          </cell>
          <cell r="DK204">
            <v>15423571.458207706</v>
          </cell>
          <cell r="DL204">
            <v>0</v>
          </cell>
          <cell r="DM204">
            <v>1621.1278093999997</v>
          </cell>
          <cell r="DN204">
            <v>44605.433810158065</v>
          </cell>
          <cell r="DO204">
            <v>48121.971221499996</v>
          </cell>
          <cell r="DP204">
            <v>51415.102333099996</v>
          </cell>
          <cell r="DQ204">
            <v>51415.102333099996</v>
          </cell>
          <cell r="DR204">
            <v>51415.102333099996</v>
          </cell>
          <cell r="DS204">
            <v>51415.102333099996</v>
          </cell>
          <cell r="DT204">
            <v>51415.102333099996</v>
          </cell>
          <cell r="DU204">
            <v>51415.102333099996</v>
          </cell>
          <cell r="DV204">
            <v>13859791.173062008</v>
          </cell>
          <cell r="DW204">
            <v>14028543.742604269</v>
          </cell>
          <cell r="DX204">
            <v>7780411.0883395709</v>
          </cell>
          <cell r="DY204">
            <v>7810867.9147747708</v>
          </cell>
          <cell r="DZ204">
            <v>7838042.2074631704</v>
          </cell>
          <cell r="EA204">
            <v>7854009.7868755711</v>
          </cell>
          <cell r="EB204">
            <v>7867521.4269955708</v>
          </cell>
          <cell r="EC204">
            <v>7890968.0966155706</v>
          </cell>
          <cell r="ED204">
            <v>7890968.0966155706</v>
          </cell>
          <cell r="EE204">
            <v>7890968.0966155706</v>
          </cell>
          <cell r="EF204">
            <v>7890968.0966155706</v>
          </cell>
          <cell r="EG204">
            <v>7890968.0966155706</v>
          </cell>
          <cell r="EH204">
            <v>7890968.0966155706</v>
          </cell>
          <cell r="EI204">
            <v>7890968.0966155706</v>
          </cell>
        </row>
        <row r="205">
          <cell r="D205" t="str">
            <v>Accum. Deprec.</v>
          </cell>
          <cell r="G205" t="str">
            <v>LCM_ACC_BOM_U1_F</v>
          </cell>
          <cell r="AR205">
            <v>312055</v>
          </cell>
          <cell r="AS205">
            <v>375483.3430661583</v>
          </cell>
          <cell r="AT205">
            <v>438839.28984652593</v>
          </cell>
          <cell r="AU205">
            <v>502195.23662689357</v>
          </cell>
          <cell r="AV205">
            <v>565896.7091190021</v>
          </cell>
          <cell r="AW205">
            <v>629598.18161111057</v>
          </cell>
          <cell r="AX205">
            <v>692073.35362891946</v>
          </cell>
          <cell r="AY205">
            <v>754548.52564672835</v>
          </cell>
          <cell r="AZ205">
            <v>817023.69766453723</v>
          </cell>
          <cell r="BA205">
            <v>879498.86968234612</v>
          </cell>
          <cell r="BB205">
            <v>941974.04170015501</v>
          </cell>
          <cell r="BC205">
            <v>1051617.3057502676</v>
          </cell>
          <cell r="BJ205">
            <v>3074631.7800000003</v>
          </cell>
          <cell r="BK205">
            <v>3337539.7800000003</v>
          </cell>
          <cell r="BL205">
            <v>3600740.7800000003</v>
          </cell>
          <cell r="BM205">
            <v>3864201.7800000003</v>
          </cell>
          <cell r="BN205">
            <v>4127957.7800000003</v>
          </cell>
          <cell r="BO205">
            <v>4391856.78</v>
          </cell>
          <cell r="BP205">
            <v>4655814.78</v>
          </cell>
          <cell r="BQ205">
            <v>4919831.78</v>
          </cell>
          <cell r="BR205">
            <v>5183865.78</v>
          </cell>
          <cell r="BS205">
            <v>5447954.7800000003</v>
          </cell>
          <cell r="BT205">
            <v>5712294.7800000003</v>
          </cell>
          <cell r="BU205">
            <v>5976807.7800000003</v>
          </cell>
          <cell r="BV205">
            <v>6499188.6800000006</v>
          </cell>
          <cell r="BW205">
            <v>6868461.6800000006</v>
          </cell>
          <cell r="BX205">
            <v>7241610.6800000006</v>
          </cell>
          <cell r="BY205">
            <v>7615396.6800000006</v>
          </cell>
          <cell r="BZ205">
            <v>7989435.6800000006</v>
          </cell>
          <cell r="CA205">
            <v>8364229.6800000006</v>
          </cell>
          <cell r="CB205">
            <v>8739325.6799999997</v>
          </cell>
          <cell r="CC205">
            <v>9117209.6799999997</v>
          </cell>
          <cell r="CD205">
            <v>9497082.6799999997</v>
          </cell>
          <cell r="CE205">
            <v>9877544.6799999997</v>
          </cell>
          <cell r="CF205">
            <v>10258895.68</v>
          </cell>
          <cell r="CG205">
            <v>10641420.68</v>
          </cell>
          <cell r="CH205">
            <v>11589337.68</v>
          </cell>
          <cell r="CI205">
            <v>12032183.68</v>
          </cell>
          <cell r="CJ205">
            <v>12475029.68</v>
          </cell>
          <cell r="CK205">
            <v>12917875.68</v>
          </cell>
          <cell r="CL205">
            <v>13360721.68</v>
          </cell>
          <cell r="CM205">
            <v>13803567.68</v>
          </cell>
          <cell r="CN205">
            <v>14246413.68</v>
          </cell>
          <cell r="CO205">
            <v>14693152.68</v>
          </cell>
          <cell r="CP205">
            <v>15139891.68</v>
          </cell>
          <cell r="CQ205">
            <v>15586630.68</v>
          </cell>
          <cell r="CR205">
            <v>16033369.68</v>
          </cell>
          <cell r="CS205">
            <v>16493557.68</v>
          </cell>
          <cell r="CZ205">
            <v>0</v>
          </cell>
          <cell r="DA205">
            <v>0</v>
          </cell>
          <cell r="DB205">
            <v>1689.9429894414907</v>
          </cell>
          <cell r="DC205">
            <v>9200.8016996549886</v>
          </cell>
          <cell r="DD205">
            <v>17932.533672158868</v>
          </cell>
          <cell r="DE205">
            <v>26841.871942186001</v>
          </cell>
          <cell r="DF205">
            <v>58586.68461942373</v>
          </cell>
          <cell r="DG205">
            <v>92015.931364820688</v>
          </cell>
          <cell r="DH205">
            <v>127019.72853421749</v>
          </cell>
          <cell r="DI205">
            <v>163321.91998213259</v>
          </cell>
          <cell r="DJ205">
            <v>201144.70815615603</v>
          </cell>
          <cell r="DK205">
            <v>243391.5106365502</v>
          </cell>
          <cell r="DL205">
            <v>0</v>
          </cell>
          <cell r="DM205">
            <v>0</v>
          </cell>
          <cell r="DN205">
            <v>4.4986296710849993</v>
          </cell>
          <cell r="DO205">
            <v>154.89808028420669</v>
          </cell>
          <cell r="DP205">
            <v>332.94937380375666</v>
          </cell>
          <cell r="DQ205">
            <v>523.18525243622662</v>
          </cell>
          <cell r="DR205">
            <v>713.42113106869658</v>
          </cell>
          <cell r="DS205">
            <v>903.65700970116654</v>
          </cell>
          <cell r="DT205">
            <v>1093.8928883336366</v>
          </cell>
          <cell r="DU205">
            <v>1284.1287669661067</v>
          </cell>
          <cell r="DV205">
            <v>1474.3646455985768</v>
          </cell>
          <cell r="DW205">
            <v>52755.591985928011</v>
          </cell>
          <cell r="DX205">
            <v>166775.70293795355</v>
          </cell>
          <cell r="DY205">
            <v>195563.22396480996</v>
          </cell>
          <cell r="DZ205">
            <v>224463.43524947661</v>
          </cell>
          <cell r="EA205">
            <v>253464.19141709033</v>
          </cell>
          <cell r="EB205">
            <v>282524.02762852993</v>
          </cell>
          <cell r="EC205">
            <v>311633.85690841352</v>
          </cell>
          <cell r="ED205">
            <v>340830.43886589113</v>
          </cell>
          <cell r="EE205">
            <v>370027.02082336874</v>
          </cell>
          <cell r="EF205">
            <v>399223.60278084636</v>
          </cell>
          <cell r="EG205">
            <v>428420.18473832397</v>
          </cell>
          <cell r="EH205">
            <v>457616.76669580158</v>
          </cell>
          <cell r="EI205">
            <v>486813.34865327919</v>
          </cell>
          <cell r="EJ205">
            <v>37683.397144910639</v>
          </cell>
        </row>
        <row r="206">
          <cell r="D206" t="str">
            <v>Net</v>
          </cell>
          <cell r="AR206">
            <v>15857085.766539574</v>
          </cell>
          <cell r="AS206">
            <v>15775630.748311542</v>
          </cell>
          <cell r="AT206">
            <v>15712274.801531173</v>
          </cell>
          <cell r="AU206">
            <v>15734263.705550805</v>
          </cell>
          <cell r="AV206">
            <v>15670562.233058697</v>
          </cell>
          <cell r="AW206">
            <v>15306417.144363187</v>
          </cell>
          <cell r="AX206">
            <v>15243941.972345378</v>
          </cell>
          <cell r="AY206">
            <v>15181466.800327571</v>
          </cell>
          <cell r="AZ206">
            <v>15118991.628309762</v>
          </cell>
          <cell r="BA206">
            <v>15056516.456291953</v>
          </cell>
          <cell r="BB206">
            <v>26314383.372027043</v>
          </cell>
          <cell r="BC206">
            <v>26204740.107976928</v>
          </cell>
          <cell r="BJ206">
            <v>60994565.687765218</v>
          </cell>
          <cell r="BK206">
            <v>60799396.199724592</v>
          </cell>
          <cell r="BL206">
            <v>60596047.802211396</v>
          </cell>
          <cell r="BM206">
            <v>60400070.656773895</v>
          </cell>
          <cell r="BN206">
            <v>60168966.820827693</v>
          </cell>
          <cell r="BO206">
            <v>59918386.789967693</v>
          </cell>
          <cell r="BP206">
            <v>59667789.784981191</v>
          </cell>
          <cell r="BQ206">
            <v>59407639.811895095</v>
          </cell>
          <cell r="BR206">
            <v>59156033.185964994</v>
          </cell>
          <cell r="BS206">
            <v>58947889.675320096</v>
          </cell>
          <cell r="BT206">
            <v>58721826.840903893</v>
          </cell>
          <cell r="BU206">
            <v>58473111.043476596</v>
          </cell>
          <cell r="BV206">
            <v>81239971.17642428</v>
          </cell>
          <cell r="BW206">
            <v>81719604.657326788</v>
          </cell>
          <cell r="BX206">
            <v>81485390.608910188</v>
          </cell>
          <cell r="BY206">
            <v>81166367.554840192</v>
          </cell>
          <cell r="BZ206">
            <v>80955491.745772287</v>
          </cell>
          <cell r="CA206">
            <v>80645660.694476694</v>
          </cell>
          <cell r="CB206">
            <v>80867228.64987269</v>
          </cell>
          <cell r="CC206">
            <v>80912933.127157688</v>
          </cell>
          <cell r="CD206">
            <v>80657926.109397084</v>
          </cell>
          <cell r="CE206">
            <v>80465101.875951797</v>
          </cell>
          <cell r="CF206">
            <v>80330184.132636786</v>
          </cell>
          <cell r="CG206">
            <v>80212749.290948182</v>
          </cell>
          <cell r="CH206">
            <v>92111877.38017109</v>
          </cell>
          <cell r="CI206">
            <v>91669031.38017109</v>
          </cell>
          <cell r="CJ206">
            <v>91226185.38017109</v>
          </cell>
          <cell r="CK206">
            <v>90783339.38017109</v>
          </cell>
          <cell r="CL206">
            <v>90340493.38017109</v>
          </cell>
          <cell r="CM206">
            <v>89897647.38017109</v>
          </cell>
          <cell r="CN206">
            <v>90241345.990662903</v>
          </cell>
          <cell r="CO206">
            <v>89794606.990662903</v>
          </cell>
          <cell r="CP206">
            <v>89347867.990662903</v>
          </cell>
          <cell r="CQ206">
            <v>88901128.990662903</v>
          </cell>
          <cell r="CR206">
            <v>91117277.352899104</v>
          </cell>
          <cell r="CS206">
            <v>90710968.46238178</v>
          </cell>
          <cell r="CZ206">
            <v>0</v>
          </cell>
          <cell r="DA206">
            <v>608988.4646636002</v>
          </cell>
          <cell r="DB206">
            <v>2704925.8084388459</v>
          </cell>
          <cell r="DC206">
            <v>3137369.2784819221</v>
          </cell>
          <cell r="DD206">
            <v>3192639.815887168</v>
          </cell>
          <cell r="DE206">
            <v>11412730.263999337</v>
          </cell>
          <cell r="DF206">
            <v>11987988.71912723</v>
          </cell>
          <cell r="DG206">
            <v>12521965.030579973</v>
          </cell>
          <cell r="DH206">
            <v>12954851.063507257</v>
          </cell>
          <cell r="DI206">
            <v>13466511.656242533</v>
          </cell>
          <cell r="DJ206">
            <v>15022928.257751651</v>
          </cell>
          <cell r="DK206">
            <v>15180179.947571157</v>
          </cell>
          <cell r="DL206">
            <v>0</v>
          </cell>
          <cell r="DM206">
            <v>1621.1278093999997</v>
          </cell>
          <cell r="DN206">
            <v>44600.93518048698</v>
          </cell>
          <cell r="DO206">
            <v>47967.073141215791</v>
          </cell>
          <cell r="DP206">
            <v>51082.15295929624</v>
          </cell>
          <cell r="DQ206">
            <v>50891.91708066377</v>
          </cell>
          <cell r="DR206">
            <v>50701.681202031301</v>
          </cell>
          <cell r="DS206">
            <v>50511.445323398832</v>
          </cell>
          <cell r="DT206">
            <v>50321.209444766362</v>
          </cell>
          <cell r="DU206">
            <v>50130.973566133893</v>
          </cell>
          <cell r="DV206">
            <v>13858316.808416409</v>
          </cell>
          <cell r="DW206">
            <v>13975788.150618341</v>
          </cell>
          <cell r="DX206">
            <v>7613635.3854016177</v>
          </cell>
          <cell r="DY206">
            <v>7615304.6908099605</v>
          </cell>
          <cell r="DZ206">
            <v>7613578.7722136937</v>
          </cell>
          <cell r="EA206">
            <v>7600545.5954584805</v>
          </cell>
          <cell r="EB206">
            <v>7584997.399367041</v>
          </cell>
          <cell r="EC206">
            <v>7579334.239707157</v>
          </cell>
          <cell r="ED206">
            <v>7550137.6577496799</v>
          </cell>
          <cell r="EE206">
            <v>7520941.0757922018</v>
          </cell>
          <cell r="EF206">
            <v>7491744.4938347246</v>
          </cell>
          <cell r="EG206">
            <v>7462547.9118772466</v>
          </cell>
          <cell r="EH206">
            <v>7433351.3299197694</v>
          </cell>
          <cell r="EI206">
            <v>7404154.7479622914</v>
          </cell>
        </row>
        <row r="207">
          <cell r="C207" t="str">
            <v>Depreciation expense</v>
          </cell>
        </row>
        <row r="208">
          <cell r="D208" t="str">
            <v>Rate</v>
          </cell>
          <cell r="AR208">
            <v>250</v>
          </cell>
          <cell r="AS208">
            <v>249</v>
          </cell>
          <cell r="AT208">
            <v>248</v>
          </cell>
          <cell r="AU208">
            <v>247</v>
          </cell>
          <cell r="AV208">
            <v>246</v>
          </cell>
          <cell r="AW208">
            <v>245</v>
          </cell>
          <cell r="AX208">
            <v>244</v>
          </cell>
          <cell r="AY208">
            <v>243</v>
          </cell>
          <cell r="AZ208">
            <v>242</v>
          </cell>
          <cell r="BA208">
            <v>241</v>
          </cell>
          <cell r="BB208">
            <v>240</v>
          </cell>
          <cell r="BC208">
            <v>239</v>
          </cell>
          <cell r="BD208">
            <v>238</v>
          </cell>
          <cell r="BE208">
            <v>237</v>
          </cell>
          <cell r="BF208">
            <v>236</v>
          </cell>
          <cell r="BG208">
            <v>235</v>
          </cell>
          <cell r="BH208">
            <v>234</v>
          </cell>
          <cell r="BI208">
            <v>233</v>
          </cell>
          <cell r="BJ208">
            <v>232</v>
          </cell>
          <cell r="BK208">
            <v>231</v>
          </cell>
          <cell r="BL208">
            <v>230</v>
          </cell>
          <cell r="BM208">
            <v>229</v>
          </cell>
          <cell r="BN208">
            <v>228</v>
          </cell>
          <cell r="BO208">
            <v>227</v>
          </cell>
          <cell r="BP208">
            <v>226</v>
          </cell>
          <cell r="BQ208">
            <v>225</v>
          </cell>
          <cell r="BR208">
            <v>224</v>
          </cell>
          <cell r="BS208">
            <v>223</v>
          </cell>
          <cell r="BT208">
            <v>222</v>
          </cell>
          <cell r="BU208">
            <v>221</v>
          </cell>
          <cell r="BV208">
            <v>220</v>
          </cell>
          <cell r="BW208">
            <v>219</v>
          </cell>
          <cell r="BX208">
            <v>218</v>
          </cell>
          <cell r="BY208">
            <v>217</v>
          </cell>
          <cell r="BZ208">
            <v>216</v>
          </cell>
          <cell r="CA208">
            <v>215</v>
          </cell>
          <cell r="CB208">
            <v>214</v>
          </cell>
          <cell r="CC208">
            <v>213</v>
          </cell>
          <cell r="CD208">
            <v>212</v>
          </cell>
          <cell r="CE208">
            <v>211</v>
          </cell>
          <cell r="CF208">
            <v>210</v>
          </cell>
          <cell r="CG208">
            <v>209</v>
          </cell>
          <cell r="CH208">
            <v>208</v>
          </cell>
          <cell r="CI208">
            <v>207</v>
          </cell>
          <cell r="CJ208">
            <v>206</v>
          </cell>
          <cell r="CK208">
            <v>205</v>
          </cell>
          <cell r="CL208">
            <v>204</v>
          </cell>
          <cell r="CM208">
            <v>203</v>
          </cell>
          <cell r="CN208">
            <v>202</v>
          </cell>
          <cell r="CO208">
            <v>201</v>
          </cell>
          <cell r="CP208">
            <v>200</v>
          </cell>
          <cell r="CQ208">
            <v>199</v>
          </cell>
          <cell r="CR208">
            <v>198</v>
          </cell>
          <cell r="CS208">
            <v>197</v>
          </cell>
          <cell r="CZ208">
            <v>3.3300000000000003E-2</v>
          </cell>
          <cell r="DA208">
            <v>3.3300000000000003E-2</v>
          </cell>
          <cell r="DB208">
            <v>3.3300000000000003E-2</v>
          </cell>
          <cell r="DC208">
            <v>3.3300000000000003E-2</v>
          </cell>
          <cell r="DD208">
            <v>3.3300000000000003E-2</v>
          </cell>
          <cell r="DE208">
            <v>3.3300000000000003E-2</v>
          </cell>
          <cell r="DF208">
            <v>3.3300000000000003E-2</v>
          </cell>
          <cell r="DG208">
            <v>3.3300000000000003E-2</v>
          </cell>
          <cell r="DH208">
            <v>3.3300000000000003E-2</v>
          </cell>
          <cell r="DI208">
            <v>3.3300000000000003E-2</v>
          </cell>
          <cell r="DJ208">
            <v>3.3300000000000003E-2</v>
          </cell>
          <cell r="DK208">
            <v>3.3300000000000003E-2</v>
          </cell>
          <cell r="DL208">
            <v>3.3300000000000003E-2</v>
          </cell>
          <cell r="DM208">
            <v>3.3300000000000003E-2</v>
          </cell>
          <cell r="DN208">
            <v>4.0461290322580647E-2</v>
          </cell>
          <cell r="DO208">
            <v>4.4400000000000002E-2</v>
          </cell>
          <cell r="DP208">
            <v>4.4400000000000002E-2</v>
          </cell>
          <cell r="DQ208">
            <v>4.4400000000000002E-2</v>
          </cell>
          <cell r="DR208">
            <v>4.4400000000000002E-2</v>
          </cell>
          <cell r="DS208">
            <v>4.4400000000000002E-2</v>
          </cell>
          <cell r="DT208">
            <v>4.4400000000000002E-2</v>
          </cell>
          <cell r="DU208">
            <v>4.4400000000000002E-2</v>
          </cell>
          <cell r="DV208">
            <v>4.4400000000000002E-2</v>
          </cell>
          <cell r="DW208">
            <v>4.4400000000000002E-2</v>
          </cell>
          <cell r="DX208">
            <v>4.4400000000000002E-2</v>
          </cell>
          <cell r="DY208">
            <v>4.4400000000000002E-2</v>
          </cell>
          <cell r="DZ208">
            <v>4.4400000000000002E-2</v>
          </cell>
          <cell r="EA208">
            <v>4.4400000000000002E-2</v>
          </cell>
          <cell r="EB208">
            <v>4.4400000000000002E-2</v>
          </cell>
          <cell r="EC208">
            <v>4.4400000000000002E-2</v>
          </cell>
          <cell r="ED208">
            <v>4.4400000000000002E-2</v>
          </cell>
          <cell r="EE208">
            <v>4.4400000000000002E-2</v>
          </cell>
          <cell r="EF208">
            <v>4.4400000000000002E-2</v>
          </cell>
          <cell r="EG208">
            <v>4.4400000000000002E-2</v>
          </cell>
          <cell r="EH208">
            <v>4.4400000000000002E-2</v>
          </cell>
          <cell r="EI208">
            <v>4.4400000000000002E-2</v>
          </cell>
        </row>
        <row r="209">
          <cell r="D209" t="str">
            <v>Gross</v>
          </cell>
          <cell r="AR209">
            <v>63428.343066158297</v>
          </cell>
          <cell r="AS209">
            <v>63355.946780367638</v>
          </cell>
          <cell r="AT209">
            <v>63355.946780367631</v>
          </cell>
          <cell r="AU209">
            <v>63701.472492108522</v>
          </cell>
          <cell r="AV209">
            <v>63701.472492108522</v>
          </cell>
          <cell r="AW209">
            <v>62475.172017808931</v>
          </cell>
          <cell r="AX209">
            <v>62475.172017808931</v>
          </cell>
          <cell r="AY209">
            <v>62475.172017808938</v>
          </cell>
          <cell r="AZ209">
            <v>62475.172017808931</v>
          </cell>
          <cell r="BA209">
            <v>62475.172017808931</v>
          </cell>
          <cell r="BB209">
            <v>109643.26405011267</v>
          </cell>
          <cell r="BC209">
            <v>109643.26405011267</v>
          </cell>
          <cell r="BJ209">
            <v>262908</v>
          </cell>
          <cell r="BK209">
            <v>263201</v>
          </cell>
          <cell r="BL209">
            <v>263461</v>
          </cell>
          <cell r="BM209">
            <v>263756</v>
          </cell>
          <cell r="BN209">
            <v>263899</v>
          </cell>
          <cell r="BO209">
            <v>263958</v>
          </cell>
          <cell r="BP209">
            <v>264017</v>
          </cell>
          <cell r="BQ209">
            <v>264034</v>
          </cell>
          <cell r="BR209">
            <v>264089</v>
          </cell>
          <cell r="BS209">
            <v>264340</v>
          </cell>
          <cell r="BT209">
            <v>264513</v>
          </cell>
          <cell r="BU209">
            <v>264584</v>
          </cell>
          <cell r="BV209">
            <v>369273</v>
          </cell>
          <cell r="BW209">
            <v>373149</v>
          </cell>
          <cell r="BX209">
            <v>373786</v>
          </cell>
          <cell r="BY209">
            <v>374039</v>
          </cell>
          <cell r="BZ209">
            <v>374794</v>
          </cell>
          <cell r="CA209">
            <v>375096</v>
          </cell>
          <cell r="CB209">
            <v>377884</v>
          </cell>
          <cell r="CC209">
            <v>379873</v>
          </cell>
          <cell r="CD209">
            <v>380462</v>
          </cell>
          <cell r="CE209">
            <v>381351</v>
          </cell>
          <cell r="CF209">
            <v>382525</v>
          </cell>
          <cell r="CG209">
            <v>383793</v>
          </cell>
          <cell r="CH209">
            <v>442846</v>
          </cell>
          <cell r="CI209">
            <v>442846</v>
          </cell>
          <cell r="CJ209">
            <v>442846</v>
          </cell>
          <cell r="CK209">
            <v>442846</v>
          </cell>
          <cell r="CL209">
            <v>442846</v>
          </cell>
          <cell r="CM209">
            <v>442846</v>
          </cell>
          <cell r="CN209">
            <v>446739</v>
          </cell>
          <cell r="CO209">
            <v>446739</v>
          </cell>
          <cell r="CP209">
            <v>446739</v>
          </cell>
          <cell r="CQ209">
            <v>446739</v>
          </cell>
          <cell r="CR209">
            <v>460188</v>
          </cell>
          <cell r="CS209">
            <v>460462</v>
          </cell>
          <cell r="CZ209">
            <v>0</v>
          </cell>
          <cell r="DA209">
            <v>1689.9429894414907</v>
          </cell>
          <cell r="DB209">
            <v>7510.8587102134979</v>
          </cell>
          <cell r="DC209">
            <v>8731.7319725038778</v>
          </cell>
          <cell r="DD209">
            <v>8909.3382700271341</v>
          </cell>
          <cell r="DE209">
            <v>31744.812677237729</v>
          </cell>
          <cell r="DF209">
            <v>33429.246745396966</v>
          </cell>
          <cell r="DG209">
            <v>35003.797169396807</v>
          </cell>
          <cell r="DH209">
            <v>36302.191447915095</v>
          </cell>
          <cell r="DI209">
            <v>37822.788174023452</v>
          </cell>
          <cell r="DJ209">
            <v>42246.802480394166</v>
          </cell>
          <cell r="DK209">
            <v>42800.410796526383</v>
          </cell>
          <cell r="DL209">
            <v>0</v>
          </cell>
          <cell r="DM209">
            <v>4.4986296710849993</v>
          </cell>
          <cell r="DN209">
            <v>150.39945061312167</v>
          </cell>
          <cell r="DO209">
            <v>178.05129351955</v>
          </cell>
          <cell r="DP209">
            <v>190.23587863246999</v>
          </cell>
          <cell r="DQ209">
            <v>190.23587863246999</v>
          </cell>
          <cell r="DR209">
            <v>190.23587863246999</v>
          </cell>
          <cell r="DS209">
            <v>190.23587863246999</v>
          </cell>
          <cell r="DT209">
            <v>190.23587863246999</v>
          </cell>
          <cell r="DU209">
            <v>190.23587863246999</v>
          </cell>
          <cell r="DV209">
            <v>51281.227340329431</v>
          </cell>
          <cell r="DW209">
            <v>51905.611847635795</v>
          </cell>
          <cell r="DX209">
            <v>28787.521026856415</v>
          </cell>
          <cell r="DY209">
            <v>28900.211284666653</v>
          </cell>
          <cell r="DZ209">
            <v>29000.75616761373</v>
          </cell>
          <cell r="EA209">
            <v>29059.836211439615</v>
          </cell>
          <cell r="EB209">
            <v>29109.829279883612</v>
          </cell>
          <cell r="EC209">
            <v>29196.581957477614</v>
          </cell>
          <cell r="ED209">
            <v>29196.581957477614</v>
          </cell>
          <cell r="EE209">
            <v>29196.581957477614</v>
          </cell>
          <cell r="EF209">
            <v>29196.581957477614</v>
          </cell>
          <cell r="EG209">
            <v>29196.581957477614</v>
          </cell>
          <cell r="EH209">
            <v>29196.581957477614</v>
          </cell>
          <cell r="EI209">
            <v>29196.581957477614</v>
          </cell>
        </row>
        <row r="210">
          <cell r="D210" t="str">
            <v>Credit</v>
          </cell>
          <cell r="AR210">
            <v>0</v>
          </cell>
          <cell r="AS210">
            <v>0</v>
          </cell>
          <cell r="AT210">
            <v>0</v>
          </cell>
          <cell r="AU210">
            <v>0</v>
          </cell>
          <cell r="AV210">
            <v>0</v>
          </cell>
          <cell r="AW210">
            <v>0</v>
          </cell>
          <cell r="AX210">
            <v>1</v>
          </cell>
          <cell r="AY210">
            <v>2</v>
          </cell>
          <cell r="AZ210">
            <v>3</v>
          </cell>
          <cell r="BA210">
            <v>4</v>
          </cell>
          <cell r="BB210">
            <v>5</v>
          </cell>
          <cell r="BC210">
            <v>6</v>
          </cell>
          <cell r="BJ210">
            <v>20064</v>
          </cell>
          <cell r="BK210">
            <v>20064</v>
          </cell>
          <cell r="BL210">
            <v>20064</v>
          </cell>
          <cell r="BM210">
            <v>20064</v>
          </cell>
          <cell r="BN210">
            <v>20064</v>
          </cell>
          <cell r="BO210">
            <v>21113.610483333334</v>
          </cell>
          <cell r="BP210">
            <v>21113.610483333334</v>
          </cell>
          <cell r="BQ210">
            <v>21113.610483333334</v>
          </cell>
          <cell r="BR210">
            <v>21113.610483333334</v>
          </cell>
          <cell r="BS210">
            <v>63946.374983333328</v>
          </cell>
          <cell r="BT210">
            <v>63946.374983333328</v>
          </cell>
          <cell r="BU210">
            <v>63946.374983333328</v>
          </cell>
          <cell r="BV210">
            <v>35279.765439833332</v>
          </cell>
          <cell r="BW210">
            <v>35279.765439833332</v>
          </cell>
          <cell r="BX210">
            <v>35279.765439833332</v>
          </cell>
          <cell r="BY210">
            <v>35279.765439833332</v>
          </cell>
          <cell r="BZ210">
            <v>35279.765439833332</v>
          </cell>
          <cell r="CA210">
            <v>35279.765439833332</v>
          </cell>
          <cell r="CB210">
            <v>41159.754102333332</v>
          </cell>
          <cell r="CC210">
            <v>41159.754102333332</v>
          </cell>
          <cell r="CD210">
            <v>41159.754102333332</v>
          </cell>
          <cell r="CE210">
            <v>41259.21861708333</v>
          </cell>
          <cell r="CF210">
            <v>41259.21861708333</v>
          </cell>
          <cell r="CG210">
            <v>41259.21861708333</v>
          </cell>
          <cell r="CH210">
            <v>35880.00602866667</v>
          </cell>
          <cell r="CI210">
            <v>35880.00602866667</v>
          </cell>
          <cell r="CJ210">
            <v>35880.00602866667</v>
          </cell>
          <cell r="CK210">
            <v>35880.00602866667</v>
          </cell>
          <cell r="CL210">
            <v>35880.00602866667</v>
          </cell>
          <cell r="CM210">
            <v>37520.315599249996</v>
          </cell>
          <cell r="CN210">
            <v>37520.315599249996</v>
          </cell>
          <cell r="CO210">
            <v>37520.315599249996</v>
          </cell>
          <cell r="CP210">
            <v>37520.315599249996</v>
          </cell>
          <cell r="CQ210">
            <v>48263.824453416659</v>
          </cell>
          <cell r="CR210">
            <v>48263.824453416659</v>
          </cell>
          <cell r="CS210">
            <v>48263.824453416659</v>
          </cell>
          <cell r="CZ210">
            <v>0</v>
          </cell>
          <cell r="DA210">
            <v>0</v>
          </cell>
          <cell r="DB210">
            <v>265.83454095644362</v>
          </cell>
          <cell r="DC210">
            <v>323.88573769070058</v>
          </cell>
          <cell r="DD210">
            <v>323.88573769070058</v>
          </cell>
          <cell r="DE210">
            <v>14324.550858202971</v>
          </cell>
          <cell r="DF210">
            <v>14324.550858202971</v>
          </cell>
          <cell r="DG210">
            <v>14324.550858202971</v>
          </cell>
          <cell r="DH210">
            <v>14324.550858202971</v>
          </cell>
          <cell r="DI210">
            <v>14324.550858202971</v>
          </cell>
          <cell r="DJ210">
            <v>14324.550858202971</v>
          </cell>
          <cell r="DK210">
            <v>14324.550858202971</v>
          </cell>
          <cell r="DL210">
            <v>0</v>
          </cell>
          <cell r="DM210">
            <v>0</v>
          </cell>
          <cell r="DN210">
            <v>0</v>
          </cell>
          <cell r="DO210">
            <v>0</v>
          </cell>
          <cell r="DP210">
            <v>0</v>
          </cell>
          <cell r="DQ210">
            <v>0</v>
          </cell>
          <cell r="DR210">
            <v>0</v>
          </cell>
          <cell r="DS210">
            <v>0</v>
          </cell>
          <cell r="DT210">
            <v>0</v>
          </cell>
          <cell r="DU210">
            <v>0</v>
          </cell>
          <cell r="DV210">
            <v>29861.140379951044</v>
          </cell>
          <cell r="DW210">
            <v>29861.140379951044</v>
          </cell>
          <cell r="DX210">
            <v>5464.2107921717361</v>
          </cell>
          <cell r="DY210">
            <v>5464.2107921717361</v>
          </cell>
          <cell r="DZ210">
            <v>5464.2107921717361</v>
          </cell>
          <cell r="EA210">
            <v>5464.2107921717361</v>
          </cell>
          <cell r="EB210">
            <v>5464.2107921717361</v>
          </cell>
          <cell r="EC210">
            <v>5464.2107921717361</v>
          </cell>
          <cell r="ED210">
            <v>5464.2107921717361</v>
          </cell>
          <cell r="EE210">
            <v>5464.2107921717361</v>
          </cell>
          <cell r="EF210">
            <v>5464.2107921717361</v>
          </cell>
          <cell r="EG210">
            <v>5464.2107921717361</v>
          </cell>
          <cell r="EH210">
            <v>5464.2107921717361</v>
          </cell>
          <cell r="EI210">
            <v>5464.2107921717361</v>
          </cell>
        </row>
        <row r="211">
          <cell r="D211" t="str">
            <v>Eligible</v>
          </cell>
          <cell r="AR211">
            <v>63428.343066158297</v>
          </cell>
          <cell r="AS211">
            <v>63355.946780367638</v>
          </cell>
          <cell r="AT211">
            <v>63355.946780367631</v>
          </cell>
          <cell r="AU211">
            <v>63701.472492108522</v>
          </cell>
          <cell r="AV211">
            <v>63701.472492108522</v>
          </cell>
          <cell r="AW211">
            <v>62475.172017808931</v>
          </cell>
          <cell r="AX211">
            <v>62474.172017808931</v>
          </cell>
          <cell r="AY211">
            <v>62473.172017808938</v>
          </cell>
          <cell r="AZ211">
            <v>62472.172017808931</v>
          </cell>
          <cell r="BA211">
            <v>62471.172017808931</v>
          </cell>
          <cell r="BB211">
            <v>109638.26405011267</v>
          </cell>
          <cell r="BC211">
            <v>109637.26405011267</v>
          </cell>
          <cell r="BJ211">
            <v>242844</v>
          </cell>
          <cell r="BK211">
            <v>243137</v>
          </cell>
          <cell r="BL211">
            <v>243397</v>
          </cell>
          <cell r="BM211">
            <v>243692</v>
          </cell>
          <cell r="BN211">
            <v>243835</v>
          </cell>
          <cell r="BO211">
            <v>242844.38951666668</v>
          </cell>
          <cell r="BP211">
            <v>242903.38951666668</v>
          </cell>
          <cell r="BQ211">
            <v>242920.38951666668</v>
          </cell>
          <cell r="BR211">
            <v>242975.38951666668</v>
          </cell>
          <cell r="BS211">
            <v>200393.62501666666</v>
          </cell>
          <cell r="BT211">
            <v>200566.62501666666</v>
          </cell>
          <cell r="BU211">
            <v>200637.62501666666</v>
          </cell>
          <cell r="BV211">
            <v>333993.23456016666</v>
          </cell>
          <cell r="BW211">
            <v>337869.23456016666</v>
          </cell>
          <cell r="BX211">
            <v>338506.23456016666</v>
          </cell>
          <cell r="BY211">
            <v>338759.23456016666</v>
          </cell>
          <cell r="BZ211">
            <v>339514.23456016666</v>
          </cell>
          <cell r="CA211">
            <v>339816.23456016666</v>
          </cell>
          <cell r="CB211">
            <v>336724.24589766667</v>
          </cell>
          <cell r="CC211">
            <v>338713.24589766667</v>
          </cell>
          <cell r="CD211">
            <v>339302.24589766667</v>
          </cell>
          <cell r="CE211">
            <v>340091.78138291667</v>
          </cell>
          <cell r="CF211">
            <v>341265.78138291667</v>
          </cell>
          <cell r="CG211">
            <v>342533.78138291667</v>
          </cell>
          <cell r="CH211">
            <v>406965.99397133332</v>
          </cell>
          <cell r="CI211">
            <v>406965.99397133332</v>
          </cell>
          <cell r="CJ211">
            <v>406965.99397133332</v>
          </cell>
          <cell r="CK211">
            <v>406965.99397133332</v>
          </cell>
          <cell r="CL211">
            <v>406965.99397133332</v>
          </cell>
          <cell r="CM211">
            <v>405325.68440074997</v>
          </cell>
          <cell r="CN211">
            <v>409218.68440074997</v>
          </cell>
          <cell r="CO211">
            <v>409218.68440074997</v>
          </cell>
          <cell r="CP211">
            <v>409218.68440074997</v>
          </cell>
          <cell r="CQ211">
            <v>398475.17554658337</v>
          </cell>
          <cell r="CR211">
            <v>411924.17554658337</v>
          </cell>
          <cell r="CS211">
            <v>412198.17554658337</v>
          </cell>
          <cell r="CZ211">
            <v>0</v>
          </cell>
          <cell r="DA211">
            <v>1689.9429894414907</v>
          </cell>
          <cell r="DB211">
            <v>7245.0241692570544</v>
          </cell>
          <cell r="DC211">
            <v>8407.8462348131779</v>
          </cell>
          <cell r="DD211">
            <v>8585.4525323364342</v>
          </cell>
          <cell r="DE211">
            <v>17420.261819034757</v>
          </cell>
          <cell r="DF211">
            <v>19104.695887193993</v>
          </cell>
          <cell r="DG211">
            <v>20679.246311193834</v>
          </cell>
          <cell r="DH211">
            <v>21977.640589712122</v>
          </cell>
          <cell r="DI211">
            <v>23498.237315820479</v>
          </cell>
          <cell r="DJ211">
            <v>27922.251622191194</v>
          </cell>
          <cell r="DK211">
            <v>28475.85993832341</v>
          </cell>
          <cell r="DL211">
            <v>0</v>
          </cell>
          <cell r="DM211">
            <v>4.4986296710849993</v>
          </cell>
          <cell r="DN211">
            <v>150.39945061312167</v>
          </cell>
          <cell r="DO211">
            <v>178.05129351955</v>
          </cell>
          <cell r="DP211">
            <v>190.23587863246999</v>
          </cell>
          <cell r="DQ211">
            <v>190.23587863246999</v>
          </cell>
          <cell r="DR211">
            <v>190.23587863246999</v>
          </cell>
          <cell r="DS211">
            <v>190.23587863246999</v>
          </cell>
          <cell r="DT211">
            <v>190.23587863246999</v>
          </cell>
          <cell r="DU211">
            <v>190.23587863246999</v>
          </cell>
          <cell r="DV211">
            <v>21420.086960378387</v>
          </cell>
          <cell r="DW211">
            <v>22044.471467684751</v>
          </cell>
          <cell r="DX211">
            <v>23323.310234684679</v>
          </cell>
          <cell r="DY211">
            <v>23436.000492494917</v>
          </cell>
          <cell r="DZ211">
            <v>23536.545375441994</v>
          </cell>
          <cell r="EA211">
            <v>23595.625419267879</v>
          </cell>
          <cell r="EB211">
            <v>23645.618487711876</v>
          </cell>
          <cell r="EC211">
            <v>23732.371165305878</v>
          </cell>
          <cell r="ED211">
            <v>23732.371165305878</v>
          </cell>
          <cell r="EE211">
            <v>23732.371165305878</v>
          </cell>
          <cell r="EF211">
            <v>23732.371165305878</v>
          </cell>
          <cell r="EG211">
            <v>23732.371165305878</v>
          </cell>
          <cell r="EH211">
            <v>23732.371165305878</v>
          </cell>
          <cell r="EI211">
            <v>23732.371165305878</v>
          </cell>
        </row>
        <row r="214">
          <cell r="B214" t="str">
            <v>Depreciation expense (Unit 2)</v>
          </cell>
        </row>
        <row r="215">
          <cell r="B215" t="str">
            <v xml:space="preserve"> ACTUAL</v>
          </cell>
        </row>
        <row r="216">
          <cell r="C216" t="str">
            <v>Plant (I&amp;M, BOM)</v>
          </cell>
        </row>
        <row r="217">
          <cell r="D217" t="str">
            <v>Gross</v>
          </cell>
          <cell r="G217" t="str">
            <v>LCM_PLT_BOM_U2</v>
          </cell>
          <cell r="T217">
            <v>0</v>
          </cell>
          <cell r="U217">
            <v>15500.87</v>
          </cell>
          <cell r="V217">
            <v>15500.87</v>
          </cell>
          <cell r="W217">
            <v>15500.87</v>
          </cell>
          <cell r="X217">
            <v>15500.87</v>
          </cell>
          <cell r="Y217">
            <v>1347245.66</v>
          </cell>
          <cell r="Z217">
            <v>11093814.16</v>
          </cell>
          <cell r="AA217">
            <v>11323518.720000001</v>
          </cell>
          <cell r="AB217">
            <v>11370439.48</v>
          </cell>
          <cell r="AC217">
            <v>11637215.93</v>
          </cell>
          <cell r="AD217">
            <v>11733753.16</v>
          </cell>
          <cell r="AE217">
            <v>11790731.369999999</v>
          </cell>
          <cell r="AF217">
            <v>11836332.779999999</v>
          </cell>
          <cell r="AG217">
            <v>11943091.869999999</v>
          </cell>
          <cell r="AH217">
            <v>11997295.390000001</v>
          </cell>
          <cell r="AI217">
            <v>12022156.1</v>
          </cell>
          <cell r="AJ217">
            <v>14367381.210000001</v>
          </cell>
          <cell r="AK217">
            <v>15036167.77</v>
          </cell>
          <cell r="AL217">
            <v>15467068.68</v>
          </cell>
          <cell r="AM217">
            <v>15761184.34</v>
          </cell>
          <cell r="AN217">
            <v>16859946</v>
          </cell>
          <cell r="AO217">
            <v>17098678.359999999</v>
          </cell>
          <cell r="AP217">
            <v>18415963.149999999</v>
          </cell>
          <cell r="AQ217">
            <v>33330332</v>
          </cell>
          <cell r="AR217">
            <v>61548167.299999997</v>
          </cell>
          <cell r="AS217">
            <v>63677595.140000001</v>
          </cell>
          <cell r="AT217">
            <v>61993237.729999997</v>
          </cell>
          <cell r="AU217">
            <v>62229349.729999997</v>
          </cell>
          <cell r="AV217">
            <v>64003531.640000001</v>
          </cell>
          <cell r="AW217">
            <v>81187847.150000006</v>
          </cell>
          <cell r="AX217">
            <v>81670303.390000001</v>
          </cell>
          <cell r="AY217">
            <v>81976006.400000006</v>
          </cell>
          <cell r="AZ217">
            <v>83199414.879999995</v>
          </cell>
          <cell r="BA217">
            <v>101536527</v>
          </cell>
          <cell r="BB217">
            <v>104306785.31</v>
          </cell>
          <cell r="BC217">
            <v>105129029.63</v>
          </cell>
          <cell r="BD217">
            <v>121428752.38999996</v>
          </cell>
          <cell r="BE217">
            <v>124762548.40999997</v>
          </cell>
          <cell r="BF217">
            <v>124863764.94999999</v>
          </cell>
          <cell r="BG217">
            <v>152514577.73000005</v>
          </cell>
          <cell r="BH217">
            <v>197189536.95999998</v>
          </cell>
          <cell r="BI217">
            <v>205142884.74000004</v>
          </cell>
          <cell r="BJ217">
            <v>205846220</v>
          </cell>
          <cell r="BK217">
            <v>206528481</v>
          </cell>
          <cell r="BL217">
            <v>207088870</v>
          </cell>
          <cell r="BM217">
            <v>207452969</v>
          </cell>
          <cell r="BN217">
            <v>208245674</v>
          </cell>
          <cell r="BO217">
            <v>208794665</v>
          </cell>
          <cell r="BP217">
            <v>209260800.24000001</v>
          </cell>
          <cell r="BQ217">
            <v>209445415.81999999</v>
          </cell>
          <cell r="BR217">
            <v>209660331.18000001</v>
          </cell>
          <cell r="BS217">
            <v>223999110.99000001</v>
          </cell>
          <cell r="BT217">
            <v>224103900.25</v>
          </cell>
          <cell r="BU217">
            <v>224241414.34999999</v>
          </cell>
          <cell r="BV217">
            <v>224520521.59999999</v>
          </cell>
          <cell r="BW217">
            <v>224843656.56</v>
          </cell>
          <cell r="BX217">
            <v>225165182.97999999</v>
          </cell>
          <cell r="BY217">
            <v>225206911.16</v>
          </cell>
          <cell r="BZ217">
            <v>231511102.25999999</v>
          </cell>
          <cell r="CA217">
            <v>232145260.56</v>
          </cell>
          <cell r="CB217">
            <v>242065289.63999999</v>
          </cell>
          <cell r="CC217">
            <v>429313108.99999994</v>
          </cell>
          <cell r="CD217">
            <v>429584024.61000007</v>
          </cell>
          <cell r="CE217">
            <v>441406637.31999993</v>
          </cell>
          <cell r="CF217">
            <v>442202461.02999985</v>
          </cell>
          <cell r="CG217">
            <v>442550056.62999994</v>
          </cell>
          <cell r="CH217">
            <v>442788662.55000001</v>
          </cell>
          <cell r="CI217">
            <v>443745411.99999994</v>
          </cell>
          <cell r="CJ217">
            <v>443978069.1500001</v>
          </cell>
          <cell r="CK217">
            <v>485271934.57000005</v>
          </cell>
          <cell r="CL217">
            <v>486118270.57999998</v>
          </cell>
          <cell r="CM217">
            <v>491481908.23999995</v>
          </cell>
          <cell r="CN217">
            <v>495081238.56</v>
          </cell>
          <cell r="CO217">
            <v>495623672.73000002</v>
          </cell>
          <cell r="CP217">
            <v>495768295.44999999</v>
          </cell>
          <cell r="CQ217">
            <v>495888495.72000003</v>
          </cell>
          <cell r="CR217">
            <v>496998938.70999998</v>
          </cell>
          <cell r="CS217">
            <v>555265146.01999998</v>
          </cell>
          <cell r="CT217">
            <v>62422997.119999997</v>
          </cell>
          <cell r="CU217">
            <v>63386807.290000029</v>
          </cell>
          <cell r="CV217">
            <v>63927270.060000002</v>
          </cell>
          <cell r="CW217">
            <v>64300466.600000016</v>
          </cell>
          <cell r="CX217">
            <v>64492869.110000007</v>
          </cell>
          <cell r="CY217">
            <v>64786185.820000008</v>
          </cell>
          <cell r="CZ217">
            <v>0</v>
          </cell>
          <cell r="DA217">
            <v>140402.95000000001</v>
          </cell>
          <cell r="DB217">
            <v>2411151.6800000002</v>
          </cell>
          <cell r="DC217">
            <v>2885102.11</v>
          </cell>
          <cell r="DD217">
            <v>3038662.11</v>
          </cell>
          <cell r="DE217">
            <v>5841988.1299999999</v>
          </cell>
          <cell r="DF217">
            <v>5984454.3399999999</v>
          </cell>
          <cell r="DG217">
            <v>6050892.0800000001</v>
          </cell>
          <cell r="DH217">
            <v>7821485.2400000002</v>
          </cell>
          <cell r="DI217">
            <v>7958294.6200000001</v>
          </cell>
          <cell r="DJ217">
            <v>76995132.159999996</v>
          </cell>
          <cell r="DK217">
            <v>94810092.090000004</v>
          </cell>
          <cell r="DL217">
            <v>97863172.060000002</v>
          </cell>
          <cell r="DM217">
            <v>100049351.73999999</v>
          </cell>
          <cell r="DN217">
            <v>101525462.72000001</v>
          </cell>
          <cell r="DO217">
            <v>8718693</v>
          </cell>
          <cell r="DP217">
            <v>33119400.940000001</v>
          </cell>
          <cell r="DQ217">
            <v>33754086.119999997</v>
          </cell>
          <cell r="DR217">
            <v>34190483.549999997</v>
          </cell>
          <cell r="DS217">
            <v>34524264.299999997</v>
          </cell>
          <cell r="DT217">
            <v>34919402.450000003</v>
          </cell>
          <cell r="DU217">
            <v>35155426.609999999</v>
          </cell>
          <cell r="DV217">
            <v>38205788.659999989</v>
          </cell>
          <cell r="DW217">
            <v>38443458.380000003</v>
          </cell>
          <cell r="DX217">
            <v>38597370.759999998</v>
          </cell>
          <cell r="DY217">
            <v>212583.58999999994</v>
          </cell>
          <cell r="DZ217">
            <v>289910.12000000052</v>
          </cell>
          <cell r="EA217">
            <v>348543.66</v>
          </cell>
          <cell r="EB217">
            <v>516221.61</v>
          </cell>
          <cell r="EC217">
            <v>593972.73</v>
          </cell>
          <cell r="ED217">
            <v>3078429.48</v>
          </cell>
          <cell r="EE217">
            <v>3119921.08</v>
          </cell>
          <cell r="EF217">
            <v>3136174.06</v>
          </cell>
          <cell r="EG217">
            <v>3157087.3</v>
          </cell>
          <cell r="EH217">
            <v>3617434.98</v>
          </cell>
          <cell r="EI217">
            <v>3650638.51</v>
          </cell>
          <cell r="EJ217" t="str">
            <v xml:space="preserve">*        </v>
          </cell>
          <cell r="EK217" t="str">
            <v xml:space="preserve">*        </v>
          </cell>
          <cell r="EL217" t="str">
            <v xml:space="preserve">*        </v>
          </cell>
          <cell r="EM217" t="str">
            <v xml:space="preserve">*        </v>
          </cell>
          <cell r="EN217" t="str">
            <v xml:space="preserve">*        </v>
          </cell>
          <cell r="EO217" t="str">
            <v xml:space="preserve">*        </v>
          </cell>
          <cell r="EP217" t="str">
            <v xml:space="preserve">*        </v>
          </cell>
          <cell r="EQ217" t="str">
            <v xml:space="preserve">*        </v>
          </cell>
          <cell r="ER217" t="str">
            <v xml:space="preserve">*        </v>
          </cell>
          <cell r="ES217" t="str">
            <v xml:space="preserve">*        </v>
          </cell>
          <cell r="ET217" t="str">
            <v xml:space="preserve">*        </v>
          </cell>
          <cell r="EU217" t="str">
            <v xml:space="preserve">*        </v>
          </cell>
        </row>
        <row r="218">
          <cell r="D218" t="str">
            <v>Retired</v>
          </cell>
          <cell r="G218" t="str">
            <v>LCM_RET_BOM_U2</v>
          </cell>
          <cell r="H218" t="e">
            <v>#REF!</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T218">
            <v>18365901</v>
          </cell>
          <cell r="CU218">
            <v>18365901</v>
          </cell>
          <cell r="CV218">
            <v>18365901</v>
          </cell>
          <cell r="CW218">
            <v>18365901.049999997</v>
          </cell>
          <cell r="CX218">
            <v>18473044.980000004</v>
          </cell>
          <cell r="CY218">
            <v>18473044.980000004</v>
          </cell>
          <cell r="CZ218">
            <v>0</v>
          </cell>
          <cell r="DA218">
            <v>0</v>
          </cell>
          <cell r="DB218">
            <v>111107.11999998987</v>
          </cell>
          <cell r="DC218">
            <v>339195.79</v>
          </cell>
          <cell r="DD218">
            <v>339195.79</v>
          </cell>
          <cell r="DE218">
            <v>1058961.2199999997</v>
          </cell>
          <cell r="DF218">
            <v>1058961.2199999997</v>
          </cell>
          <cell r="DG218">
            <v>1305574.8</v>
          </cell>
          <cell r="DH218">
            <v>1723674.8</v>
          </cell>
          <cell r="DI218">
            <v>1723674.8</v>
          </cell>
          <cell r="DJ218">
            <v>27648901.68</v>
          </cell>
          <cell r="DK218">
            <v>32668529.670000002</v>
          </cell>
          <cell r="DL218">
            <v>33516620.210000001</v>
          </cell>
          <cell r="DM218">
            <v>33516620.210000001</v>
          </cell>
          <cell r="DN218">
            <v>33516620.210000001</v>
          </cell>
          <cell r="DO218">
            <v>1435963</v>
          </cell>
          <cell r="DP218">
            <v>10342395.039999999</v>
          </cell>
          <cell r="DQ218">
            <v>10342395.039999999</v>
          </cell>
          <cell r="DR218">
            <v>10361826.210000001</v>
          </cell>
          <cell r="DS218">
            <v>10361826.210000001</v>
          </cell>
          <cell r="DT218">
            <v>10361826.210000001</v>
          </cell>
          <cell r="DU218">
            <v>10361826.210000001</v>
          </cell>
          <cell r="DV218">
            <v>10361824.059999999</v>
          </cell>
          <cell r="DW218">
            <v>10361824.059999999</v>
          </cell>
          <cell r="DX218">
            <v>10361821.909999998</v>
          </cell>
          <cell r="DY218">
            <v>0</v>
          </cell>
          <cell r="DZ218">
            <v>0</v>
          </cell>
          <cell r="EA218">
            <v>0</v>
          </cell>
          <cell r="EB218">
            <v>66372.73</v>
          </cell>
          <cell r="EC218">
            <v>66372.73</v>
          </cell>
          <cell r="ED218">
            <v>205333.17</v>
          </cell>
          <cell r="EE218">
            <v>205333.17</v>
          </cell>
          <cell r="EF218">
            <v>205333.17</v>
          </cell>
          <cell r="EG218">
            <v>205333.17</v>
          </cell>
          <cell r="EH218">
            <v>274578.53999999998</v>
          </cell>
          <cell r="EI218">
            <v>274578.53999999998</v>
          </cell>
          <cell r="EJ218" t="str">
            <v xml:space="preserve">*        </v>
          </cell>
          <cell r="EK218" t="str">
            <v xml:space="preserve">*        </v>
          </cell>
          <cell r="EL218" t="str">
            <v xml:space="preserve">*        </v>
          </cell>
          <cell r="EM218" t="str">
            <v xml:space="preserve">*        </v>
          </cell>
          <cell r="EN218" t="str">
            <v xml:space="preserve">*        </v>
          </cell>
          <cell r="EO218" t="str">
            <v xml:space="preserve">*        </v>
          </cell>
          <cell r="EP218" t="str">
            <v xml:space="preserve">*        </v>
          </cell>
          <cell r="EQ218" t="str">
            <v xml:space="preserve">*        </v>
          </cell>
          <cell r="ER218" t="str">
            <v xml:space="preserve">*        </v>
          </cell>
          <cell r="ES218" t="str">
            <v xml:space="preserve">*        </v>
          </cell>
          <cell r="ET218" t="str">
            <v xml:space="preserve">*        </v>
          </cell>
          <cell r="EU218" t="str">
            <v xml:space="preserve">*        </v>
          </cell>
        </row>
        <row r="219">
          <cell r="C219" t="str">
            <v>Plant (IN, BOM)</v>
          </cell>
        </row>
        <row r="220">
          <cell r="D220" t="str">
            <v>Jurisdictional factor (IN)</v>
          </cell>
          <cell r="T220">
            <v>0.65454900000000005</v>
          </cell>
          <cell r="U220">
            <v>0.65454900000000005</v>
          </cell>
          <cell r="V220">
            <v>0.65454900000000005</v>
          </cell>
          <cell r="W220">
            <v>0.65454900000000005</v>
          </cell>
          <cell r="X220">
            <v>0.65454900000000005</v>
          </cell>
          <cell r="Y220">
            <v>0.65454900000000005</v>
          </cell>
          <cell r="Z220">
            <v>0.65454900000000005</v>
          </cell>
          <cell r="AA220">
            <v>0.65454900000000005</v>
          </cell>
          <cell r="AB220">
            <v>0.65454900000000005</v>
          </cell>
          <cell r="AC220">
            <v>0.65454900000000005</v>
          </cell>
          <cell r="AD220">
            <v>0.65454900000000005</v>
          </cell>
          <cell r="AE220">
            <v>0.65454900000000005</v>
          </cell>
          <cell r="AF220">
            <v>0.65454900000000005</v>
          </cell>
          <cell r="AG220">
            <v>0.65454900000000005</v>
          </cell>
          <cell r="AH220">
            <v>0.64655189999999996</v>
          </cell>
          <cell r="AI220">
            <v>0.64655189999999996</v>
          </cell>
          <cell r="AJ220">
            <v>0.64655189999999996</v>
          </cell>
          <cell r="AK220">
            <v>0.64655189999999996</v>
          </cell>
          <cell r="AL220">
            <v>0.64655189999999996</v>
          </cell>
          <cell r="AM220">
            <v>0.64655189999999996</v>
          </cell>
          <cell r="AN220">
            <v>0.64655189999999996</v>
          </cell>
          <cell r="AO220">
            <v>0.64655189999999996</v>
          </cell>
          <cell r="AP220">
            <v>0.64655189999999996</v>
          </cell>
          <cell r="AQ220">
            <v>0.64655189999999996</v>
          </cell>
          <cell r="AR220">
            <v>0.64655189999999996</v>
          </cell>
          <cell r="AS220">
            <v>0.64655189999999996</v>
          </cell>
          <cell r="AT220">
            <v>0.64655189999999996</v>
          </cell>
          <cell r="AU220">
            <v>0.64655189999999996</v>
          </cell>
          <cell r="AV220">
            <v>0.64655189999999996</v>
          </cell>
          <cell r="AW220">
            <v>0.64655189999999996</v>
          </cell>
          <cell r="AX220">
            <v>0.64655189999999996</v>
          </cell>
          <cell r="AY220">
            <v>0.64655189999999996</v>
          </cell>
          <cell r="AZ220">
            <v>0.64655189999999996</v>
          </cell>
          <cell r="BA220">
            <v>0.64655189999999996</v>
          </cell>
          <cell r="BB220">
            <v>0.64655189999999996</v>
          </cell>
          <cell r="BC220">
            <v>0.64655189999999996</v>
          </cell>
          <cell r="BD220">
            <v>0.64655189999999996</v>
          </cell>
          <cell r="BE220">
            <v>0.64655189999999996</v>
          </cell>
          <cell r="BF220">
            <v>0.64655189999999996</v>
          </cell>
          <cell r="BG220">
            <v>0.64655189999999996</v>
          </cell>
          <cell r="BH220">
            <v>0.64655189999999996</v>
          </cell>
          <cell r="BI220">
            <v>0.64655189999999996</v>
          </cell>
          <cell r="BJ220">
            <v>0.64655189999999996</v>
          </cell>
          <cell r="BK220">
            <v>0.64655189999999996</v>
          </cell>
          <cell r="BL220">
            <v>0.64655189999999996</v>
          </cell>
          <cell r="BM220">
            <v>0.64655189999999996</v>
          </cell>
          <cell r="BN220">
            <v>0.64655189999999996</v>
          </cell>
          <cell r="BO220">
            <v>0.64655189999999996</v>
          </cell>
          <cell r="BP220">
            <v>0.64655189999999996</v>
          </cell>
          <cell r="BQ220">
            <v>0.64655189999999996</v>
          </cell>
          <cell r="BR220">
            <v>0.64655189999999996</v>
          </cell>
          <cell r="BS220">
            <v>0.64655189999999996</v>
          </cell>
          <cell r="BT220">
            <v>0.64655189999999996</v>
          </cell>
          <cell r="BU220">
            <v>0.64655189999999996</v>
          </cell>
          <cell r="BV220">
            <v>0.64655189999999996</v>
          </cell>
          <cell r="BW220">
            <v>0.64655189999999996</v>
          </cell>
          <cell r="BX220">
            <v>0.64655189999999996</v>
          </cell>
          <cell r="BY220">
            <v>0.64655189999999996</v>
          </cell>
          <cell r="BZ220">
            <v>0.64655189999999996</v>
          </cell>
          <cell r="CA220">
            <v>0.64655189999999996</v>
          </cell>
          <cell r="CB220">
            <v>0.64655189999999996</v>
          </cell>
          <cell r="CC220">
            <v>0.64655189999999996</v>
          </cell>
          <cell r="CD220">
            <v>0.64655189999999996</v>
          </cell>
          <cell r="CE220">
            <v>0.64655189999999996</v>
          </cell>
          <cell r="CF220">
            <v>0.64655189999999996</v>
          </cell>
          <cell r="CG220">
            <v>0.64655189999999996</v>
          </cell>
          <cell r="CH220">
            <v>0.64655189999999996</v>
          </cell>
          <cell r="CI220">
            <v>0.64655189999999996</v>
          </cell>
          <cell r="CJ220">
            <v>0.64655189999999996</v>
          </cell>
          <cell r="CK220">
            <v>0.64655189999999996</v>
          </cell>
          <cell r="CL220">
            <v>0.64655189999999996</v>
          </cell>
          <cell r="CM220">
            <v>0.64655189999999996</v>
          </cell>
          <cell r="CN220">
            <v>0.64655189999999996</v>
          </cell>
          <cell r="CO220">
            <v>0.64655189999999996</v>
          </cell>
          <cell r="CP220">
            <v>0.64655189999999996</v>
          </cell>
          <cell r="CQ220">
            <v>0.64655189999999996</v>
          </cell>
          <cell r="CR220">
            <v>0.64655189999999996</v>
          </cell>
          <cell r="CS220">
            <v>0.64655189999999996</v>
          </cell>
          <cell r="CT220">
            <v>0.65210290000000004</v>
          </cell>
          <cell r="CU220">
            <v>0.65210290000000004</v>
          </cell>
          <cell r="CV220">
            <v>0.65210290000000004</v>
          </cell>
          <cell r="CW220">
            <v>0.65210290000000004</v>
          </cell>
          <cell r="CX220">
            <v>0.65210290000000004</v>
          </cell>
          <cell r="CY220">
            <v>0.65210290000000004</v>
          </cell>
          <cell r="CZ220">
            <v>0.65210290000000004</v>
          </cell>
          <cell r="DA220">
            <v>0.65210290000000004</v>
          </cell>
          <cell r="DB220">
            <v>0.65210290000000004</v>
          </cell>
          <cell r="DC220">
            <v>0.65210290000000004</v>
          </cell>
          <cell r="DD220">
            <v>0.65210290000000004</v>
          </cell>
          <cell r="DE220">
            <v>0.65210290000000004</v>
          </cell>
          <cell r="DF220">
            <v>0.65210290000000004</v>
          </cell>
          <cell r="DG220">
            <v>0.65210290000000004</v>
          </cell>
          <cell r="DH220">
            <v>0.65210290000000004</v>
          </cell>
          <cell r="DI220">
            <v>0.65210290000000004</v>
          </cell>
          <cell r="DJ220">
            <v>0.65210290000000004</v>
          </cell>
          <cell r="DK220">
            <v>0.65210290000000004</v>
          </cell>
          <cell r="DL220">
            <v>0.65210290000000004</v>
          </cell>
          <cell r="DM220">
            <v>0.65210290000000004</v>
          </cell>
          <cell r="DN220">
            <v>0.65210290000000004</v>
          </cell>
          <cell r="DO220">
            <v>0.66233529999999996</v>
          </cell>
          <cell r="DP220">
            <v>0.66233529999999996</v>
          </cell>
          <cell r="DQ220">
            <v>0.66233529999999996</v>
          </cell>
          <cell r="DR220">
            <v>0.66233529999999996</v>
          </cell>
          <cell r="DS220">
            <v>0.66233529999999996</v>
          </cell>
          <cell r="DT220">
            <v>0.66233529999999996</v>
          </cell>
          <cell r="DU220">
            <v>0.66233529999999996</v>
          </cell>
          <cell r="DV220">
            <v>0.66233529999999996</v>
          </cell>
          <cell r="DW220">
            <v>0.66233529999999996</v>
          </cell>
          <cell r="DX220">
            <v>0.66233529999999996</v>
          </cell>
          <cell r="DY220">
            <v>0.66233529999999996</v>
          </cell>
          <cell r="DZ220">
            <v>0.66233529999999996</v>
          </cell>
          <cell r="EA220">
            <v>0.66233529999999996</v>
          </cell>
          <cell r="EB220">
            <v>0.66233529999999996</v>
          </cell>
          <cell r="EC220">
            <v>0.66233529999999996</v>
          </cell>
          <cell r="ED220">
            <v>0.66233529999999996</v>
          </cell>
          <cell r="EE220">
            <v>0.66233529999999996</v>
          </cell>
          <cell r="EF220">
            <v>0.66233529999999996</v>
          </cell>
          <cell r="EG220">
            <v>0.66233529999999996</v>
          </cell>
          <cell r="EH220">
            <v>0.66233529999999996</v>
          </cell>
          <cell r="EI220">
            <v>0.66233529999999996</v>
          </cell>
          <cell r="EJ220">
            <v>0.66233529999999996</v>
          </cell>
          <cell r="EK220">
            <v>0.66233529999999996</v>
          </cell>
          <cell r="EL220">
            <v>0.70696000000000003</v>
          </cell>
          <cell r="EM220">
            <v>0.70696000000000003</v>
          </cell>
          <cell r="EN220">
            <v>0.70696000000000003</v>
          </cell>
          <cell r="EO220">
            <v>0.70696000000000003</v>
          </cell>
          <cell r="EP220">
            <v>0.70696000000000003</v>
          </cell>
          <cell r="EQ220">
            <v>0.70696000000000003</v>
          </cell>
          <cell r="ER220">
            <v>0.70696000000000003</v>
          </cell>
          <cell r="ES220">
            <v>0.70696000000000003</v>
          </cell>
          <cell r="ET220">
            <v>0.70696000000000003</v>
          </cell>
          <cell r="EU220">
            <v>0.70696000000000003</v>
          </cell>
        </row>
        <row r="221">
          <cell r="D221" t="str">
            <v>Gross</v>
          </cell>
          <cell r="T221">
            <v>0</v>
          </cell>
          <cell r="U221">
            <v>10146.078957630001</v>
          </cell>
          <cell r="V221">
            <v>10146.078957630001</v>
          </cell>
          <cell r="W221">
            <v>10146.078957630001</v>
          </cell>
          <cell r="X221">
            <v>10146.078957630001</v>
          </cell>
          <cell r="Y221">
            <v>881838.29950734007</v>
          </cell>
          <cell r="Z221">
            <v>7261444.9646138409</v>
          </cell>
          <cell r="AA221">
            <v>7411797.8546572812</v>
          </cell>
          <cell r="AB221">
            <v>7442509.7911945209</v>
          </cell>
          <cell r="AC221">
            <v>7617128.0497655701</v>
          </cell>
          <cell r="AD221">
            <v>7680316.3971248409</v>
          </cell>
          <cell r="AE221">
            <v>7717611.4275021302</v>
          </cell>
          <cell r="AF221">
            <v>7747459.7848162204</v>
          </cell>
          <cell r="AG221">
            <v>7817338.8404166298</v>
          </cell>
          <cell r="AH221">
            <v>7756874.1292657405</v>
          </cell>
          <cell r="AI221">
            <v>7772947.8685515895</v>
          </cell>
          <cell r="AJ221">
            <v>9289257.6193497982</v>
          </cell>
          <cell r="AK221">
            <v>9721662.8404122628</v>
          </cell>
          <cell r="AL221">
            <v>10000262.642484492</v>
          </cell>
          <cell r="AM221">
            <v>10190423.681277245</v>
          </cell>
          <cell r="AN221">
            <v>10900830.120197399</v>
          </cell>
          <cell r="AO221">
            <v>11055182.981146883</v>
          </cell>
          <cell r="AP221">
            <v>11906875.964962482</v>
          </cell>
          <cell r="AQ221">
            <v>21549789.482230797</v>
          </cell>
          <cell r="AR221">
            <v>39794084.509332865</v>
          </cell>
          <cell r="AS221">
            <v>41170870.125197761</v>
          </cell>
          <cell r="AT221">
            <v>40081845.64148318</v>
          </cell>
          <cell r="AU221">
            <v>40234504.303695984</v>
          </cell>
          <cell r="AV221">
            <v>41381604.988552116</v>
          </cell>
          <cell r="AW221">
            <v>52492156.831742086</v>
          </cell>
          <cell r="AX221">
            <v>52804089.830380939</v>
          </cell>
          <cell r="AY221">
            <v>53001742.692332163</v>
          </cell>
          <cell r="AZ221">
            <v>53792739.769552268</v>
          </cell>
          <cell r="BA221">
            <v>65648634.451251298</v>
          </cell>
          <cell r="BB221">
            <v>67439750.225072592</v>
          </cell>
          <cell r="BC221">
            <v>67971373.852432787</v>
          </cell>
          <cell r="BD221">
            <v>78509990.572384015</v>
          </cell>
          <cell r="BE221">
            <v>80665462.723327458</v>
          </cell>
          <cell r="BF221">
            <v>80730904.469575897</v>
          </cell>
          <cell r="BG221">
            <v>98608590.00902921</v>
          </cell>
          <cell r="BH221">
            <v>127493269.78160821</v>
          </cell>
          <cell r="BI221">
            <v>132635521.90012802</v>
          </cell>
          <cell r="BJ221">
            <v>133090264.64881799</v>
          </cell>
          <cell r="BK221">
            <v>133531381.79466389</v>
          </cell>
          <cell r="BL221">
            <v>133893702.36735299</v>
          </cell>
          <cell r="BM221">
            <v>134129111.26759109</v>
          </cell>
          <cell r="BN221">
            <v>134641636.19148058</v>
          </cell>
          <cell r="BO221">
            <v>134996587.36561349</v>
          </cell>
          <cell r="BP221">
            <v>135297968</v>
          </cell>
          <cell r="BQ221">
            <v>135417332</v>
          </cell>
          <cell r="BR221">
            <v>135556285</v>
          </cell>
          <cell r="BS221">
            <v>144827051</v>
          </cell>
          <cell r="BT221">
            <v>144894803</v>
          </cell>
          <cell r="BU221">
            <v>144983713</v>
          </cell>
          <cell r="BV221">
            <v>145164170</v>
          </cell>
          <cell r="BW221">
            <v>145373093</v>
          </cell>
          <cell r="BX221">
            <v>145580977</v>
          </cell>
          <cell r="BY221">
            <v>145607956</v>
          </cell>
          <cell r="BZ221">
            <v>149683943</v>
          </cell>
          <cell r="CA221">
            <v>150093959.29106307</v>
          </cell>
          <cell r="CB221">
            <v>156507772.94079229</v>
          </cell>
          <cell r="CC221">
            <v>277573206.31885701</v>
          </cell>
          <cell r="CD221">
            <v>277748367.32124227</v>
          </cell>
          <cell r="CE221">
            <v>285392300.03185683</v>
          </cell>
          <cell r="CF221">
            <v>285906841.36362237</v>
          </cell>
          <cell r="CG221">
            <v>286131579.95923406</v>
          </cell>
          <cell r="CH221">
            <v>286285851.07016134</v>
          </cell>
          <cell r="CI221">
            <v>286904439.24488276</v>
          </cell>
          <cell r="CJ221">
            <v>287054864.16726393</v>
          </cell>
          <cell r="CK221">
            <v>313753491.31290919</v>
          </cell>
          <cell r="CL221">
            <v>314300691.46821308</v>
          </cell>
          <cell r="CM221">
            <v>317768561.58819759</v>
          </cell>
          <cell r="CN221">
            <v>320095715.44532126</v>
          </cell>
          <cell r="CO221">
            <v>320446427.28855968</v>
          </cell>
          <cell r="CP221">
            <v>320539933.38295883</v>
          </cell>
          <cell r="CQ221">
            <v>320617649.09590787</v>
          </cell>
          <cell r="CR221">
            <v>321335608.12093401</v>
          </cell>
          <cell r="CS221">
            <v>359007735.16300839</v>
          </cell>
          <cell r="CT221">
            <v>40706217.448643647</v>
          </cell>
          <cell r="CU221">
            <v>41334720.855550162</v>
          </cell>
          <cell r="CV221">
            <v>41687158.195209175</v>
          </cell>
          <cell r="CW221">
            <v>41930520.74121315</v>
          </cell>
          <cell r="CX221">
            <v>42055986.975951426</v>
          </cell>
          <cell r="CY221">
            <v>42247259.653160885</v>
          </cell>
          <cell r="CZ221">
            <v>0</v>
          </cell>
          <cell r="DA221">
            <v>91557.170863555017</v>
          </cell>
          <cell r="DB221">
            <v>1572319.0028678721</v>
          </cell>
          <cell r="DC221">
            <v>1881383.452727119</v>
          </cell>
          <cell r="DD221">
            <v>1981520.374051119</v>
          </cell>
          <cell r="DE221">
            <v>3809577.4013385773</v>
          </cell>
          <cell r="DF221">
            <v>3902480.0300315861</v>
          </cell>
          <cell r="DG221">
            <v>3945804.2729550321</v>
          </cell>
          <cell r="DH221">
            <v>5100413.2073111963</v>
          </cell>
          <cell r="DI221">
            <v>5189627.0007563988</v>
          </cell>
          <cell r="DJ221">
            <v>50208748.967419267</v>
          </cell>
          <cell r="DK221">
            <v>61825936.001156069</v>
          </cell>
          <cell r="DL221">
            <v>63816858.303524978</v>
          </cell>
          <cell r="DM221">
            <v>65242472.412774049</v>
          </cell>
          <cell r="DN221">
            <v>66205048.663553901</v>
          </cell>
          <cell r="DO221">
            <v>5774698.1437628996</v>
          </cell>
          <cell r="DP221">
            <v>21936148.357415181</v>
          </cell>
          <cell r="DQ221">
            <v>22356522.756516032</v>
          </cell>
          <cell r="DR221">
            <v>22645564.179234311</v>
          </cell>
          <cell r="DS221">
            <v>22866638.952419788</v>
          </cell>
          <cell r="DT221">
            <v>23128352.897541486</v>
          </cell>
          <cell r="DU221">
            <v>23284680.03036233</v>
          </cell>
          <cell r="DV221">
            <v>25305042.493857689</v>
          </cell>
          <cell r="DW221">
            <v>25462459.539154813</v>
          </cell>
          <cell r="DX221">
            <v>25564401.141535826</v>
          </cell>
          <cell r="DY221">
            <v>140801.61585772695</v>
          </cell>
          <cell r="DZ221">
            <v>192017.70630323634</v>
          </cell>
          <cell r="EA221">
            <v>230852.76960919797</v>
          </cell>
          <cell r="EB221">
            <v>341911.79492583295</v>
          </cell>
          <cell r="EC221">
            <v>393409.10631636897</v>
          </cell>
          <cell r="ED221">
            <v>2038952.5131646439</v>
          </cell>
          <cell r="EE221">
            <v>2066433.864498124</v>
          </cell>
          <cell r="EF221">
            <v>2077198.7868823179</v>
          </cell>
          <cell r="EG221">
            <v>2091050.3639716897</v>
          </cell>
          <cell r="EH221">
            <v>2395954.882708794</v>
          </cell>
          <cell r="EI221">
            <v>2417946.7527124025</v>
          </cell>
          <cell r="EJ221" t="str">
            <v xml:space="preserve">*        </v>
          </cell>
          <cell r="EK221" t="str">
            <v xml:space="preserve">*        </v>
          </cell>
          <cell r="EL221" t="str">
            <v xml:space="preserve">*        </v>
          </cell>
          <cell r="EM221" t="str">
            <v xml:space="preserve">*        </v>
          </cell>
          <cell r="EN221" t="str">
            <v xml:space="preserve">*        </v>
          </cell>
          <cell r="EO221" t="str">
            <v xml:space="preserve">*        </v>
          </cell>
          <cell r="EP221" t="str">
            <v xml:space="preserve">*        </v>
          </cell>
          <cell r="EQ221" t="str">
            <v xml:space="preserve">*        </v>
          </cell>
          <cell r="ER221" t="str">
            <v xml:space="preserve">*        </v>
          </cell>
          <cell r="ES221" t="str">
            <v xml:space="preserve">*        </v>
          </cell>
          <cell r="ET221" t="str">
            <v xml:space="preserve">*        </v>
          </cell>
          <cell r="EU221" t="str">
            <v xml:space="preserve">*        </v>
          </cell>
        </row>
        <row r="222">
          <cell r="D222" t="str">
            <v>Accum. Deprec</v>
          </cell>
          <cell r="G222" t="str">
            <v>LCM_ACC_DEP_U2</v>
          </cell>
          <cell r="T222">
            <v>0</v>
          </cell>
          <cell r="U222">
            <v>0</v>
          </cell>
          <cell r="V222">
            <v>32.624048095273317</v>
          </cell>
          <cell r="W222">
            <v>65.248096190546633</v>
          </cell>
          <cell r="X222">
            <v>97.872144285819957</v>
          </cell>
          <cell r="Y222">
            <v>130.49619238109327</v>
          </cell>
          <cell r="Z222">
            <v>3002.508581029168</v>
          </cell>
          <cell r="AA222">
            <v>26722.908764142932</v>
          </cell>
          <cell r="AB222">
            <v>50936.269242481096</v>
          </cell>
          <cell r="AC222">
            <v>75250.655827849652</v>
          </cell>
          <cell r="AD222">
            <v>100141.34029629097</v>
          </cell>
          <cell r="AE222">
            <v>125241.25770300803</v>
          </cell>
          <cell r="AF222">
            <v>150465.07886513136</v>
          </cell>
          <cell r="AG222">
            <v>175788.39455163499</v>
          </cell>
          <cell r="AH222">
            <v>201345.4194541935</v>
          </cell>
          <cell r="AI222">
            <v>226699.54264148057</v>
          </cell>
          <cell r="AJ222">
            <v>252107.78616306343</v>
          </cell>
          <cell r="AK222">
            <v>282638.69776166725</v>
          </cell>
          <cell r="AL222">
            <v>314635.38977065234</v>
          </cell>
          <cell r="AM222">
            <v>347579.70015403273</v>
          </cell>
          <cell r="AN222">
            <v>381173.02432168875</v>
          </cell>
          <cell r="AO222">
            <v>417199.24725276994</v>
          </cell>
          <cell r="AP222">
            <v>453755.89238642668</v>
          </cell>
          <cell r="AQ222">
            <v>493249.40987806825</v>
          </cell>
          <cell r="AR222">
            <v>566110</v>
          </cell>
          <cell r="AS222">
            <v>702318.24482407246</v>
          </cell>
          <cell r="AT222">
            <v>843323.65207276121</v>
          </cell>
          <cell r="AU222">
            <v>980521.28140636405</v>
          </cell>
          <cell r="AV222">
            <v>1118254.5551687838</v>
          </cell>
          <cell r="AW222">
            <v>1260026.915849711</v>
          </cell>
          <cell r="AX222">
            <v>1441059.17703661</v>
          </cell>
          <cell r="AY222">
            <v>1623197.583608753</v>
          </cell>
          <cell r="AZ222">
            <v>1806039.3811486941</v>
          </cell>
          <cell r="BA222">
            <v>1991706.1682501354</v>
          </cell>
          <cell r="BB222">
            <v>2219867.2015225408</v>
          </cell>
          <cell r="BC222">
            <v>2454471.0972907064</v>
          </cell>
          <cell r="BD222">
            <v>3033887.3800000027</v>
          </cell>
          <cell r="BE222">
            <v>3307351.3800000027</v>
          </cell>
          <cell r="BF222">
            <v>3588653.3800000027</v>
          </cell>
          <cell r="BG222">
            <v>3870194.3800000027</v>
          </cell>
          <cell r="BH222">
            <v>4217221.3800000027</v>
          </cell>
          <cell r="BI222">
            <v>4670442.3800000027</v>
          </cell>
          <cell r="BJ222">
            <v>5142638.2453879286</v>
          </cell>
          <cell r="BK222">
            <v>5616518.3431784101</v>
          </cell>
          <cell r="BL222">
            <v>6092038.2816597689</v>
          </cell>
          <cell r="BM222">
            <v>6568910.1625765348</v>
          </cell>
          <cell r="BN222">
            <v>7046663.7247676002</v>
          </cell>
          <cell r="BO222">
            <v>7526344.0723868217</v>
          </cell>
          <cell r="BP222">
            <v>8007364.4699999988</v>
          </cell>
          <cell r="BQ222">
            <v>8489525.4699999988</v>
          </cell>
          <cell r="BR222">
            <v>8972140.4699999988</v>
          </cell>
          <cell r="BS222">
            <v>9455286.4699999988</v>
          </cell>
          <cell r="BT222">
            <v>9973952.4699999988</v>
          </cell>
          <cell r="BU222">
            <v>10492878.469999999</v>
          </cell>
          <cell r="BV222">
            <v>11012148.469999999</v>
          </cell>
          <cell r="BW222">
            <v>11532117.469999999</v>
          </cell>
          <cell r="BX222">
            <v>12052899.469999999</v>
          </cell>
          <cell r="BY222">
            <v>12574493.469999999</v>
          </cell>
          <cell r="BZ222">
            <v>13096193.469999999</v>
          </cell>
          <cell r="CA222">
            <v>13633940.469999999</v>
          </cell>
          <cell r="CB222">
            <v>14173306.72000001</v>
          </cell>
          <cell r="CC222">
            <v>14738125.72000001</v>
          </cell>
          <cell r="CD222">
            <v>15785277.72000001</v>
          </cell>
          <cell r="CE222">
            <v>16833129.72000001</v>
          </cell>
          <cell r="CF222">
            <v>17911680.72000001</v>
          </cell>
          <cell r="CG222">
            <v>18992306.72000001</v>
          </cell>
          <cell r="CH222">
            <v>20073842.72000001</v>
          </cell>
          <cell r="CI222">
            <v>21156005.72000001</v>
          </cell>
          <cell r="CJ222">
            <v>22240692.72000001</v>
          </cell>
          <cell r="CK222">
            <v>23325996.72000001</v>
          </cell>
          <cell r="CL222">
            <v>24521171.72000001</v>
          </cell>
          <cell r="CM222">
            <v>25718607.72000001</v>
          </cell>
          <cell r="CN222">
            <v>26930433.72000001</v>
          </cell>
          <cell r="CO222">
            <v>28151955.727188848</v>
          </cell>
          <cell r="CP222">
            <v>29374945.147947721</v>
          </cell>
          <cell r="CQ222">
            <v>30598327.451456171</v>
          </cell>
          <cell r="CR222">
            <v>31822037.66936525</v>
          </cell>
          <cell r="CS222">
            <v>33048790.086532913</v>
          </cell>
          <cell r="CT222">
            <v>176284</v>
          </cell>
          <cell r="CU222">
            <v>283816.25776016701</v>
          </cell>
          <cell r="CV222">
            <v>393008.81202024536</v>
          </cell>
          <cell r="CW222">
            <v>503132.38825258962</v>
          </cell>
          <cell r="CX222">
            <v>613898.84721062775</v>
          </cell>
          <cell r="CY222">
            <v>724996.74613876606</v>
          </cell>
          <cell r="CZ222">
            <v>0</v>
          </cell>
          <cell r="DA222">
            <v>0</v>
          </cell>
          <cell r="DB222">
            <v>241.86352636455783</v>
          </cell>
          <cell r="DC222">
            <v>4395.4062256071866</v>
          </cell>
          <cell r="DD222">
            <v>9365.394179894658</v>
          </cell>
          <cell r="DE222">
            <v>14599.910501346363</v>
          </cell>
          <cell r="DF222">
            <v>24663.544136549106</v>
          </cell>
          <cell r="DG222">
            <v>34972.595549215883</v>
          </cell>
          <cell r="DH222">
            <v>45396.095170272092</v>
          </cell>
          <cell r="DI222">
            <v>58869.686726252505</v>
          </cell>
          <cell r="DJ222">
            <v>72578.951386583998</v>
          </cell>
          <cell r="DK222">
            <v>205213.7299088499</v>
          </cell>
          <cell r="DL222">
            <v>368537.24417857052</v>
          </cell>
          <cell r="DM222">
            <v>537120.1115303823</v>
          </cell>
          <cell r="DN222">
            <v>709468.97615412704</v>
          </cell>
          <cell r="DO222">
            <v>0</v>
          </cell>
          <cell r="DP222">
            <v>18864.013936292136</v>
          </cell>
          <cell r="DQ222">
            <v>90522.098570515052</v>
          </cell>
          <cell r="DR222">
            <v>163553.40624180075</v>
          </cell>
          <cell r="DS222">
            <v>237528.91589396616</v>
          </cell>
          <cell r="DT222">
            <v>312226.60313853744</v>
          </cell>
          <cell r="DU222">
            <v>387779.22260383959</v>
          </cell>
          <cell r="DV222">
            <v>463842.51070302317</v>
          </cell>
          <cell r="DW222">
            <v>546505.64951629168</v>
          </cell>
          <cell r="DX222">
            <v>629683.01734419737</v>
          </cell>
          <cell r="DY222">
            <v>0</v>
          </cell>
          <cell r="DZ222">
            <v>459.95194513524132</v>
          </cell>
          <cell r="EA222">
            <v>1087.2097857258132</v>
          </cell>
          <cell r="EB222">
            <v>1841.3288331158597</v>
          </cell>
          <cell r="EC222">
            <v>2958.240696540247</v>
          </cell>
          <cell r="ED222">
            <v>4243.3771105070518</v>
          </cell>
          <cell r="EE222">
            <v>10903.955320178222</v>
          </cell>
          <cell r="EF222">
            <v>17654.305944205425</v>
          </cell>
          <cell r="EG222">
            <v>24439.821981354329</v>
          </cell>
          <cell r="EH222">
            <v>31270.586503661849</v>
          </cell>
          <cell r="EI222">
            <v>39097.372453843906</v>
          </cell>
          <cell r="EJ222">
            <v>46995.99851270442</v>
          </cell>
          <cell r="EK222" t="str">
            <v xml:space="preserve">*        </v>
          </cell>
          <cell r="EL222" t="str">
            <v xml:space="preserve">*        </v>
          </cell>
          <cell r="EM222" t="str">
            <v xml:space="preserve">*        </v>
          </cell>
          <cell r="EN222" t="str">
            <v xml:space="preserve">*        </v>
          </cell>
          <cell r="EO222" t="str">
            <v xml:space="preserve">*        </v>
          </cell>
          <cell r="EP222" t="str">
            <v xml:space="preserve">*        </v>
          </cell>
          <cell r="EQ222" t="str">
            <v xml:space="preserve">*        </v>
          </cell>
          <cell r="ER222" t="str">
            <v xml:space="preserve">*        </v>
          </cell>
          <cell r="ES222" t="str">
            <v xml:space="preserve">*        </v>
          </cell>
          <cell r="ET222" t="str">
            <v xml:space="preserve">*        </v>
          </cell>
          <cell r="EU222" t="str">
            <v xml:space="preserve">*        </v>
          </cell>
        </row>
        <row r="223">
          <cell r="D223" t="str">
            <v>Net</v>
          </cell>
          <cell r="T223">
            <v>0</v>
          </cell>
          <cell r="U223">
            <v>10146.078957630001</v>
          </cell>
          <cell r="V223">
            <v>10113.454909534728</v>
          </cell>
          <cell r="W223">
            <v>10080.830861439455</v>
          </cell>
          <cell r="X223">
            <v>10048.206813344181</v>
          </cell>
          <cell r="Y223">
            <v>881707.80331495893</v>
          </cell>
          <cell r="Z223">
            <v>7258442.4560328117</v>
          </cell>
          <cell r="AA223">
            <v>7385074.9458931386</v>
          </cell>
          <cell r="AB223">
            <v>7391573.5219520396</v>
          </cell>
          <cell r="AC223">
            <v>7541877.39393772</v>
          </cell>
          <cell r="AD223">
            <v>7580175.0568285501</v>
          </cell>
          <cell r="AE223">
            <v>7592370.169799122</v>
          </cell>
          <cell r="AF223">
            <v>7596994.705951089</v>
          </cell>
          <cell r="AG223">
            <v>7641550.445864995</v>
          </cell>
          <cell r="AH223">
            <v>7555528.7098115468</v>
          </cell>
          <cell r="AI223">
            <v>7546248.3259101091</v>
          </cell>
          <cell r="AJ223">
            <v>9037149.8331867345</v>
          </cell>
          <cell r="AK223">
            <v>9439024.1426505949</v>
          </cell>
          <cell r="AL223">
            <v>9685627.2527138386</v>
          </cell>
          <cell r="AM223">
            <v>9842843.9811232127</v>
          </cell>
          <cell r="AN223">
            <v>10519657.09587571</v>
          </cell>
          <cell r="AO223">
            <v>10637983.733894113</v>
          </cell>
          <cell r="AP223">
            <v>11453120.072576055</v>
          </cell>
          <cell r="AQ223">
            <v>21056540.07235273</v>
          </cell>
          <cell r="AR223">
            <v>39227974.509332865</v>
          </cell>
          <cell r="AS223">
            <v>40468551.880373687</v>
          </cell>
          <cell r="AT223">
            <v>39238521.989410415</v>
          </cell>
          <cell r="AU223">
            <v>39253983.022289619</v>
          </cell>
          <cell r="AV223">
            <v>40263350.433383331</v>
          </cell>
          <cell r="AW223">
            <v>51232129.915892377</v>
          </cell>
          <cell r="AX223">
            <v>51363030.653344326</v>
          </cell>
          <cell r="AY223">
            <v>51378545.108723409</v>
          </cell>
          <cell r="AZ223">
            <v>51986700.388403572</v>
          </cell>
          <cell r="BA223">
            <v>63656928.283001162</v>
          </cell>
          <cell r="BB223">
            <v>65219883.023550048</v>
          </cell>
          <cell r="BC223">
            <v>65516902.755142078</v>
          </cell>
          <cell r="BD223">
            <v>75476103.192384005</v>
          </cell>
          <cell r="BE223">
            <v>77358111.343327463</v>
          </cell>
          <cell r="BF223">
            <v>77142251.089575887</v>
          </cell>
          <cell r="BG223">
            <v>94738395.629029214</v>
          </cell>
          <cell r="BH223">
            <v>123276048.4016082</v>
          </cell>
          <cell r="BI223">
            <v>127965079.52012801</v>
          </cell>
          <cell r="BJ223">
            <v>127947626.40343006</v>
          </cell>
          <cell r="BK223">
            <v>127914863.45148548</v>
          </cell>
          <cell r="BL223">
            <v>127801664.08569323</v>
          </cell>
          <cell r="BM223">
            <v>127560201.10501455</v>
          </cell>
          <cell r="BN223">
            <v>127594972.46671298</v>
          </cell>
          <cell r="BO223">
            <v>127470243.29322667</v>
          </cell>
          <cell r="BP223">
            <v>127290603.53</v>
          </cell>
          <cell r="BQ223">
            <v>126927806.53</v>
          </cell>
          <cell r="BR223">
            <v>126584144.53</v>
          </cell>
          <cell r="BS223">
            <v>135371764.53</v>
          </cell>
          <cell r="BT223">
            <v>134920850.53</v>
          </cell>
          <cell r="BU223">
            <v>134490834.53</v>
          </cell>
          <cell r="BV223">
            <v>134152021.53</v>
          </cell>
          <cell r="BW223">
            <v>133840975.53</v>
          </cell>
          <cell r="BX223">
            <v>133528077.53</v>
          </cell>
          <cell r="BY223">
            <v>133033462.53</v>
          </cell>
          <cell r="BZ223">
            <v>136587749.53</v>
          </cell>
          <cell r="CA223">
            <v>136460018.82106307</v>
          </cell>
          <cell r="CB223">
            <v>142334466.22079229</v>
          </cell>
          <cell r="CC223">
            <v>262835080.59885702</v>
          </cell>
          <cell r="CD223">
            <v>261963089.60124227</v>
          </cell>
          <cell r="CE223">
            <v>268559170.31185681</v>
          </cell>
          <cell r="CF223">
            <v>267995160.64362237</v>
          </cell>
          <cell r="CG223">
            <v>267139273.23923406</v>
          </cell>
          <cell r="CH223">
            <v>266212008.35016134</v>
          </cell>
          <cell r="CI223">
            <v>265748433.52488276</v>
          </cell>
          <cell r="CJ223">
            <v>264814171.44726393</v>
          </cell>
          <cell r="CK223">
            <v>290427494.59290916</v>
          </cell>
          <cell r="CL223">
            <v>289779519.74821305</v>
          </cell>
          <cell r="CM223">
            <v>292049953.86819756</v>
          </cell>
          <cell r="CN223">
            <v>293165281.72532123</v>
          </cell>
          <cell r="CO223">
            <v>292294471.56137085</v>
          </cell>
          <cell r="CP223">
            <v>291164988.2350111</v>
          </cell>
          <cell r="CQ223">
            <v>290019321.64445168</v>
          </cell>
          <cell r="CR223">
            <v>289513570.45156878</v>
          </cell>
          <cell r="CS223">
            <v>325958945.0764755</v>
          </cell>
          <cell r="CT223">
            <v>40529933.448643647</v>
          </cell>
          <cell r="CU223">
            <v>41050904.597789995</v>
          </cell>
          <cell r="CV223">
            <v>41294149.383188933</v>
          </cell>
          <cell r="CW223">
            <v>41427388.352960564</v>
          </cell>
          <cell r="CX223">
            <v>41442088.128740795</v>
          </cell>
          <cell r="CY223">
            <v>41522262.907022119</v>
          </cell>
          <cell r="CZ223">
            <v>0</v>
          </cell>
          <cell r="DA223">
            <v>91557.170863555017</v>
          </cell>
          <cell r="DB223">
            <v>1572077.1393415076</v>
          </cell>
          <cell r="DC223">
            <v>1876988.0465015117</v>
          </cell>
          <cell r="DD223">
            <v>1972154.9798712244</v>
          </cell>
          <cell r="DE223">
            <v>3794977.4908372308</v>
          </cell>
          <cell r="DF223">
            <v>3877816.4858950372</v>
          </cell>
          <cell r="DG223">
            <v>3910831.677405816</v>
          </cell>
          <cell r="DH223">
            <v>5055017.1121409237</v>
          </cell>
          <cell r="DI223">
            <v>5130757.3140301462</v>
          </cell>
          <cell r="DJ223">
            <v>50136170.016032681</v>
          </cell>
          <cell r="DK223">
            <v>61620722.271247223</v>
          </cell>
          <cell r="DL223">
            <v>63448321.059346408</v>
          </cell>
          <cell r="DM223">
            <v>64705352.301243663</v>
          </cell>
          <cell r="DN223">
            <v>65495579.687399775</v>
          </cell>
          <cell r="DO223">
            <v>5774698.1437628996</v>
          </cell>
          <cell r="DP223">
            <v>21917284.343478888</v>
          </cell>
          <cell r="DQ223">
            <v>22266000.657945517</v>
          </cell>
          <cell r="DR223">
            <v>22482010.77299251</v>
          </cell>
          <cell r="DS223">
            <v>22629110.036525823</v>
          </cell>
          <cell r="DT223">
            <v>22816126.29440295</v>
          </cell>
          <cell r="DU223">
            <v>22896900.807758491</v>
          </cell>
          <cell r="DV223">
            <v>24841199.983154666</v>
          </cell>
          <cell r="DW223">
            <v>24915953.889638521</v>
          </cell>
          <cell r="DX223">
            <v>24934718.124191627</v>
          </cell>
          <cell r="DY223">
            <v>140801.61585772695</v>
          </cell>
          <cell r="DZ223">
            <v>191557.75435810108</v>
          </cell>
          <cell r="EA223">
            <v>229765.55982347217</v>
          </cell>
          <cell r="EB223">
            <v>340070.46609271708</v>
          </cell>
          <cell r="EC223">
            <v>390450.86561982875</v>
          </cell>
          <cell r="ED223">
            <v>2034709.1360541368</v>
          </cell>
          <cell r="EE223">
            <v>2055529.9091779457</v>
          </cell>
          <cell r="EF223">
            <v>2059544.4809381124</v>
          </cell>
          <cell r="EG223">
            <v>2066610.5419903353</v>
          </cell>
          <cell r="EH223">
            <v>2364684.2962051323</v>
          </cell>
          <cell r="EI223">
            <v>2378849.3802585588</v>
          </cell>
          <cell r="EJ223" t="str">
            <v xml:space="preserve">*        </v>
          </cell>
          <cell r="EK223" t="str">
            <v xml:space="preserve">*        </v>
          </cell>
          <cell r="EL223" t="str">
            <v xml:space="preserve">*        </v>
          </cell>
          <cell r="EM223" t="str">
            <v xml:space="preserve">*        </v>
          </cell>
          <cell r="EN223" t="str">
            <v xml:space="preserve">*        </v>
          </cell>
          <cell r="EO223" t="str">
            <v xml:space="preserve">*        </v>
          </cell>
          <cell r="EP223" t="str">
            <v xml:space="preserve">*        </v>
          </cell>
          <cell r="EQ223" t="str">
            <v xml:space="preserve">*        </v>
          </cell>
          <cell r="ER223" t="str">
            <v xml:space="preserve">*        </v>
          </cell>
          <cell r="ES223" t="str">
            <v xml:space="preserve">*        </v>
          </cell>
          <cell r="ET223" t="str">
            <v xml:space="preserve">*        </v>
          </cell>
          <cell r="EU223" t="str">
            <v xml:space="preserve">*        </v>
          </cell>
        </row>
        <row r="224">
          <cell r="C224" t="str">
            <v xml:space="preserve">Depreciation </v>
          </cell>
        </row>
        <row r="225">
          <cell r="D225" t="str">
            <v>Annual rate</v>
          </cell>
          <cell r="T225">
            <v>312</v>
          </cell>
          <cell r="U225">
            <v>311</v>
          </cell>
          <cell r="V225">
            <v>310</v>
          </cell>
          <cell r="W225">
            <v>309</v>
          </cell>
          <cell r="X225">
            <v>308</v>
          </cell>
          <cell r="Y225">
            <v>307</v>
          </cell>
          <cell r="Z225">
            <v>306</v>
          </cell>
          <cell r="AA225">
            <v>305</v>
          </cell>
          <cell r="AB225">
            <v>304</v>
          </cell>
          <cell r="AC225">
            <v>303</v>
          </cell>
          <cell r="AD225">
            <v>302</v>
          </cell>
          <cell r="AE225">
            <v>301</v>
          </cell>
          <cell r="AF225">
            <v>300</v>
          </cell>
          <cell r="AG225">
            <v>299</v>
          </cell>
          <cell r="AH225">
            <v>298</v>
          </cell>
          <cell r="AI225">
            <v>297</v>
          </cell>
          <cell r="AJ225">
            <v>296</v>
          </cell>
          <cell r="AK225">
            <v>295</v>
          </cell>
          <cell r="AL225">
            <v>294</v>
          </cell>
          <cell r="AM225">
            <v>293</v>
          </cell>
          <cell r="AN225">
            <v>292</v>
          </cell>
          <cell r="AO225">
            <v>291</v>
          </cell>
          <cell r="AP225">
            <v>290</v>
          </cell>
          <cell r="AQ225">
            <v>289</v>
          </cell>
          <cell r="AR225">
            <v>288</v>
          </cell>
          <cell r="AS225">
            <v>287</v>
          </cell>
          <cell r="AT225">
            <v>286</v>
          </cell>
          <cell r="AU225">
            <v>285</v>
          </cell>
          <cell r="AV225">
            <v>284</v>
          </cell>
          <cell r="AW225">
            <v>283</v>
          </cell>
          <cell r="AX225">
            <v>282</v>
          </cell>
          <cell r="AY225">
            <v>281</v>
          </cell>
          <cell r="AZ225">
            <v>280</v>
          </cell>
          <cell r="BA225">
            <v>279</v>
          </cell>
          <cell r="BB225">
            <v>278</v>
          </cell>
          <cell r="BC225">
            <v>277</v>
          </cell>
          <cell r="BD225">
            <v>276</v>
          </cell>
          <cell r="BE225">
            <v>275</v>
          </cell>
          <cell r="BF225">
            <v>274</v>
          </cell>
          <cell r="BG225">
            <v>273</v>
          </cell>
          <cell r="BH225">
            <v>272</v>
          </cell>
          <cell r="BI225">
            <v>271</v>
          </cell>
          <cell r="BJ225">
            <v>270</v>
          </cell>
          <cell r="BK225">
            <v>269</v>
          </cell>
          <cell r="BL225">
            <v>268</v>
          </cell>
          <cell r="BM225">
            <v>267</v>
          </cell>
          <cell r="BN225">
            <v>266</v>
          </cell>
          <cell r="BO225">
            <v>265</v>
          </cell>
          <cell r="BP225">
            <v>264</v>
          </cell>
          <cell r="BQ225">
            <v>263</v>
          </cell>
          <cell r="BR225">
            <v>262</v>
          </cell>
          <cell r="BS225">
            <v>261</v>
          </cell>
          <cell r="BT225">
            <v>260</v>
          </cell>
          <cell r="BU225">
            <v>259</v>
          </cell>
          <cell r="BV225">
            <v>258</v>
          </cell>
          <cell r="BW225">
            <v>257</v>
          </cell>
          <cell r="BX225">
            <v>256</v>
          </cell>
          <cell r="BY225">
            <v>255</v>
          </cell>
          <cell r="BZ225">
            <v>254</v>
          </cell>
          <cell r="CA225">
            <v>253</v>
          </cell>
          <cell r="CB225">
            <v>252</v>
          </cell>
          <cell r="CC225">
            <v>251</v>
          </cell>
          <cell r="CD225">
            <v>250</v>
          </cell>
          <cell r="CE225">
            <v>249</v>
          </cell>
          <cell r="CF225">
            <v>248</v>
          </cell>
          <cell r="CG225">
            <v>247</v>
          </cell>
          <cell r="CH225">
            <v>246</v>
          </cell>
          <cell r="CI225">
            <v>245</v>
          </cell>
          <cell r="CJ225">
            <v>244</v>
          </cell>
          <cell r="CK225">
            <v>243</v>
          </cell>
          <cell r="CL225">
            <v>242</v>
          </cell>
          <cell r="CM225">
            <v>241</v>
          </cell>
          <cell r="CN225">
            <v>240</v>
          </cell>
          <cell r="CO225">
            <v>239</v>
          </cell>
          <cell r="CP225">
            <v>238</v>
          </cell>
          <cell r="CQ225">
            <v>237</v>
          </cell>
          <cell r="CR225">
            <v>236</v>
          </cell>
          <cell r="CS225">
            <v>235</v>
          </cell>
          <cell r="CT225">
            <v>3.1699999999999999E-2</v>
          </cell>
          <cell r="CU225">
            <v>3.1699999999999999E-2</v>
          </cell>
          <cell r="CV225">
            <v>3.1699999999999999E-2</v>
          </cell>
          <cell r="CW225">
            <v>3.1699999999999999E-2</v>
          </cell>
          <cell r="CX225">
            <v>3.1699999999999999E-2</v>
          </cell>
          <cell r="CY225">
            <v>3.1699999999999999E-2</v>
          </cell>
          <cell r="CZ225">
            <v>3.1699999999999999E-2</v>
          </cell>
          <cell r="DA225">
            <v>3.1699999999999999E-2</v>
          </cell>
          <cell r="DB225">
            <v>3.1699999999999999E-2</v>
          </cell>
          <cell r="DC225">
            <v>3.1699999999999999E-2</v>
          </cell>
          <cell r="DD225">
            <v>3.1699999999999999E-2</v>
          </cell>
          <cell r="DE225">
            <v>3.1699999999999999E-2</v>
          </cell>
          <cell r="DF225">
            <v>3.1699999999999999E-2</v>
          </cell>
          <cell r="DG225">
            <v>3.1699999999999999E-2</v>
          </cell>
          <cell r="DH225">
            <v>3.1699999999999999E-2</v>
          </cell>
          <cell r="DI225">
            <v>3.1699999999999999E-2</v>
          </cell>
          <cell r="DJ225">
            <v>3.1699999999999999E-2</v>
          </cell>
          <cell r="DK225">
            <v>3.1699999999999999E-2</v>
          </cell>
          <cell r="DL225">
            <v>3.1699999999999999E-2</v>
          </cell>
          <cell r="DM225">
            <v>3.1699999999999999E-2</v>
          </cell>
          <cell r="DN225">
            <v>3.1699999999999999E-2</v>
          </cell>
          <cell r="DO225">
            <v>3.9199999999999999E-2</v>
          </cell>
          <cell r="DP225">
            <v>3.9199999999999999E-2</v>
          </cell>
          <cell r="DQ225">
            <v>3.9199999999999999E-2</v>
          </cell>
          <cell r="DR225">
            <v>3.9199999999999999E-2</v>
          </cell>
          <cell r="DS225">
            <v>3.9199999999999999E-2</v>
          </cell>
          <cell r="DT225">
            <v>3.9199999999999999E-2</v>
          </cell>
          <cell r="DU225">
            <v>3.9199999999999999E-2</v>
          </cell>
          <cell r="DV225">
            <v>3.9199999999999999E-2</v>
          </cell>
          <cell r="DW225">
            <v>3.9199999999999999E-2</v>
          </cell>
          <cell r="DX225">
            <v>3.9199999999999999E-2</v>
          </cell>
          <cell r="DY225">
            <v>3.9199999999999999E-2</v>
          </cell>
          <cell r="DZ225">
            <v>3.9199999999999999E-2</v>
          </cell>
          <cell r="EA225">
            <v>3.9199999999999999E-2</v>
          </cell>
          <cell r="EB225">
            <v>3.9199999999999999E-2</v>
          </cell>
          <cell r="EC225">
            <v>3.9199999999999999E-2</v>
          </cell>
          <cell r="ED225">
            <v>3.9199999999999999E-2</v>
          </cell>
          <cell r="EE225">
            <v>3.9199999999999999E-2</v>
          </cell>
          <cell r="EF225">
            <v>3.9199999999999999E-2</v>
          </cell>
          <cell r="EG225">
            <v>3.9199999999999999E-2</v>
          </cell>
          <cell r="EH225">
            <v>3.9199999999999999E-2</v>
          </cell>
          <cell r="EI225">
            <v>3.9199999999999999E-2</v>
          </cell>
          <cell r="EJ225">
            <v>3.9199999999999999E-2</v>
          </cell>
          <cell r="EK225">
            <v>3.9199999999999999E-2</v>
          </cell>
          <cell r="EL225">
            <v>0</v>
          </cell>
          <cell r="EM225">
            <v>0</v>
          </cell>
          <cell r="EN225">
            <v>0</v>
          </cell>
          <cell r="EO225">
            <v>0</v>
          </cell>
          <cell r="EP225">
            <v>0</v>
          </cell>
          <cell r="EQ225">
            <v>0</v>
          </cell>
          <cell r="ER225">
            <v>0</v>
          </cell>
          <cell r="ES225">
            <v>0</v>
          </cell>
          <cell r="ET225">
            <v>0</v>
          </cell>
          <cell r="EU225">
            <v>0</v>
          </cell>
        </row>
        <row r="226">
          <cell r="D226" t="str">
            <v>Gross</v>
          </cell>
          <cell r="T226">
            <v>0</v>
          </cell>
          <cell r="U226">
            <v>32.624048095273317</v>
          </cell>
          <cell r="V226">
            <v>32.624048095273317</v>
          </cell>
          <cell r="W226">
            <v>32.624048095273317</v>
          </cell>
          <cell r="X226">
            <v>32.624048095273317</v>
          </cell>
          <cell r="Y226">
            <v>2872.0123886480746</v>
          </cell>
          <cell r="Z226">
            <v>23720.400183113765</v>
          </cell>
          <cell r="AA226">
            <v>24213.36047833816</v>
          </cell>
          <cell r="AB226">
            <v>24314.386585368553</v>
          </cell>
          <cell r="AC226">
            <v>24890.684468441319</v>
          </cell>
          <cell r="AD226">
            <v>25099.917406717053</v>
          </cell>
          <cell r="AE226">
            <v>25223.821162123328</v>
          </cell>
          <cell r="AF226">
            <v>25323.315686503629</v>
          </cell>
          <cell r="AG226">
            <v>25557.024902558511</v>
          </cell>
          <cell r="AH226">
            <v>25354.12318728707</v>
          </cell>
          <cell r="AI226">
            <v>25408.243521582859</v>
          </cell>
          <cell r="AJ226">
            <v>30530.911598603834</v>
          </cell>
          <cell r="AK226">
            <v>31996.692008985068</v>
          </cell>
          <cell r="AL226">
            <v>32944.310383380405</v>
          </cell>
          <cell r="AM226">
            <v>33593.324167656014</v>
          </cell>
          <cell r="AN226">
            <v>36026.222931081196</v>
          </cell>
          <cell r="AO226">
            <v>36556.645133656748</v>
          </cell>
          <cell r="AP226">
            <v>39493.517491641571</v>
          </cell>
          <cell r="AQ226">
            <v>72860.000250355472</v>
          </cell>
          <cell r="AR226">
            <v>136208.24482407246</v>
          </cell>
          <cell r="AS226">
            <v>141005.4072486888</v>
          </cell>
          <cell r="AT226">
            <v>137197.62933360285</v>
          </cell>
          <cell r="AU226">
            <v>137733.2737624197</v>
          </cell>
          <cell r="AV226">
            <v>141772.36068092723</v>
          </cell>
          <cell r="AW226">
            <v>181032.26118689886</v>
          </cell>
          <cell r="AX226">
            <v>182138.40657214299</v>
          </cell>
          <cell r="AY226">
            <v>182841.79753994095</v>
          </cell>
          <cell r="AZ226">
            <v>185666.78710144132</v>
          </cell>
          <cell r="BA226">
            <v>228161.03327240559</v>
          </cell>
          <cell r="BB226">
            <v>234603.89576816565</v>
          </cell>
          <cell r="BC226">
            <v>236523.11463950208</v>
          </cell>
          <cell r="BD226">
            <v>273464.14200139133</v>
          </cell>
          <cell r="BE226">
            <v>281302.22306664533</v>
          </cell>
          <cell r="BF226">
            <v>281541.06237071491</v>
          </cell>
          <cell r="BG226">
            <v>347027.09021622426</v>
          </cell>
          <cell r="BH226">
            <v>453220.76618238306</v>
          </cell>
          <cell r="BI226">
            <v>472195.86538792623</v>
          </cell>
          <cell r="BJ226">
            <v>473880.0977904817</v>
          </cell>
          <cell r="BK226">
            <v>475519.93848135869</v>
          </cell>
          <cell r="BL226">
            <v>476871.88091676577</v>
          </cell>
          <cell r="BM226">
            <v>477753.56219106575</v>
          </cell>
          <cell r="BN226">
            <v>479680.34761922172</v>
          </cell>
          <cell r="BO226">
            <v>481019.78601217613</v>
          </cell>
          <cell r="BP226">
            <v>482161</v>
          </cell>
          <cell r="BQ226">
            <v>482615</v>
          </cell>
          <cell r="BR226">
            <v>483146</v>
          </cell>
          <cell r="BS226">
            <v>518666</v>
          </cell>
          <cell r="BT226">
            <v>518926</v>
          </cell>
          <cell r="BU226">
            <v>519270</v>
          </cell>
          <cell r="BV226">
            <v>519969</v>
          </cell>
          <cell r="BW226">
            <v>520782</v>
          </cell>
          <cell r="BX226">
            <v>521594</v>
          </cell>
          <cell r="BY226">
            <v>521700</v>
          </cell>
          <cell r="BZ226">
            <v>537747</v>
          </cell>
          <cell r="CA226">
            <v>539368</v>
          </cell>
          <cell r="CB226">
            <v>564819</v>
          </cell>
          <cell r="CC226">
            <v>1047152</v>
          </cell>
          <cell r="CD226">
            <v>1047852</v>
          </cell>
          <cell r="CE226">
            <v>1078551</v>
          </cell>
          <cell r="CF226">
            <v>1080626</v>
          </cell>
          <cell r="CG226">
            <v>1081536</v>
          </cell>
          <cell r="CH226">
            <v>1082163</v>
          </cell>
          <cell r="CI226">
            <v>1084687</v>
          </cell>
          <cell r="CJ226">
            <v>1085304</v>
          </cell>
          <cell r="CK226">
            <v>1195175</v>
          </cell>
          <cell r="CL226">
            <v>1197436</v>
          </cell>
          <cell r="CM226">
            <v>1211826</v>
          </cell>
          <cell r="CN226">
            <v>1221522.0071888384</v>
          </cell>
          <cell r="CO226">
            <v>1222989.4207588739</v>
          </cell>
          <cell r="CP226">
            <v>1223382.30350845</v>
          </cell>
          <cell r="CQ226">
            <v>1223710.2179090788</v>
          </cell>
          <cell r="CR226">
            <v>1226752.4171676643</v>
          </cell>
          <cell r="CS226">
            <v>1387059.3407509595</v>
          </cell>
          <cell r="CT226">
            <v>107532.25776016698</v>
          </cell>
          <cell r="CU226">
            <v>109192.55426007835</v>
          </cell>
          <cell r="CV226">
            <v>110123.57623234425</v>
          </cell>
          <cell r="CW226">
            <v>110766.45895803807</v>
          </cell>
          <cell r="CX226">
            <v>111097.89892813835</v>
          </cell>
          <cell r="CY226">
            <v>111603.17758376668</v>
          </cell>
          <cell r="CZ226">
            <v>0</v>
          </cell>
          <cell r="DA226">
            <v>241.86352636455783</v>
          </cell>
          <cell r="DB226">
            <v>4153.5426992426292</v>
          </cell>
          <cell r="DC226">
            <v>4969.9879542874723</v>
          </cell>
          <cell r="DD226">
            <v>5234.5163214517061</v>
          </cell>
          <cell r="DE226">
            <v>10063.633635202741</v>
          </cell>
          <cell r="DF226">
            <v>10309.051412666773</v>
          </cell>
          <cell r="DG226">
            <v>10423.499621056209</v>
          </cell>
          <cell r="DH226">
            <v>13473.591555980411</v>
          </cell>
          <cell r="DI226">
            <v>13709.264660331488</v>
          </cell>
          <cell r="DJ226">
            <v>132634.7785222659</v>
          </cell>
          <cell r="DK226">
            <v>163323.51426972062</v>
          </cell>
          <cell r="DL226">
            <v>168582.86735181182</v>
          </cell>
          <cell r="DM226">
            <v>172348.86462374477</v>
          </cell>
          <cell r="DN226">
            <v>56416.667812759639</v>
          </cell>
          <cell r="DO226">
            <v>18864.013936292136</v>
          </cell>
          <cell r="DP226">
            <v>71658.08463422292</v>
          </cell>
          <cell r="DQ226">
            <v>73031.3076712857</v>
          </cell>
          <cell r="DR226">
            <v>73975.509652165405</v>
          </cell>
          <cell r="DS226">
            <v>74697.687244571294</v>
          </cell>
          <cell r="DT226">
            <v>75552.619465302181</v>
          </cell>
          <cell r="DU226">
            <v>76063.288099183614</v>
          </cell>
          <cell r="DV226">
            <v>82663.138813268451</v>
          </cell>
          <cell r="DW226">
            <v>83177.36782790572</v>
          </cell>
          <cell r="DX226">
            <v>29632.714441479158</v>
          </cell>
          <cell r="DY226">
            <v>459.95194513524132</v>
          </cell>
          <cell r="DZ226">
            <v>627.25784059057196</v>
          </cell>
          <cell r="EA226">
            <v>754.1190473900466</v>
          </cell>
          <cell r="EB226">
            <v>1116.9118634243875</v>
          </cell>
          <cell r="EC226">
            <v>1285.1364139668051</v>
          </cell>
          <cell r="ED226">
            <v>6660.5782096711691</v>
          </cell>
          <cell r="EE226">
            <v>6750.3506240272045</v>
          </cell>
          <cell r="EF226">
            <v>6785.5160371489046</v>
          </cell>
          <cell r="EG226">
            <v>6830.7645223075197</v>
          </cell>
          <cell r="EH226">
            <v>7826.7859501820594</v>
          </cell>
          <cell r="EI226">
            <v>7898.6260588605146</v>
          </cell>
          <cell r="EJ226" t="str">
            <v xml:space="preserve">*        </v>
          </cell>
          <cell r="EK226" t="str">
            <v xml:space="preserve">*        </v>
          </cell>
          <cell r="EL226" t="str">
            <v xml:space="preserve">*        </v>
          </cell>
          <cell r="EM226" t="str">
            <v xml:space="preserve">*        </v>
          </cell>
          <cell r="EN226" t="str">
            <v xml:space="preserve">*        </v>
          </cell>
          <cell r="EO226" t="str">
            <v xml:space="preserve">*        </v>
          </cell>
          <cell r="EP226" t="str">
            <v xml:space="preserve">*        </v>
          </cell>
          <cell r="EQ226" t="str">
            <v xml:space="preserve">*        </v>
          </cell>
          <cell r="ER226" t="str">
            <v xml:space="preserve">*        </v>
          </cell>
          <cell r="ES226" t="str">
            <v xml:space="preserve">*        </v>
          </cell>
          <cell r="ET226" t="str">
            <v xml:space="preserve">*        </v>
          </cell>
          <cell r="EU226" t="str">
            <v xml:space="preserve">*        </v>
          </cell>
        </row>
        <row r="227">
          <cell r="D227" t="str">
            <v>Credit for retirements</v>
          </cell>
          <cell r="AR227">
            <v>0</v>
          </cell>
          <cell r="AS227">
            <v>0</v>
          </cell>
          <cell r="AT227">
            <v>0</v>
          </cell>
          <cell r="AU227">
            <v>0</v>
          </cell>
          <cell r="AV227">
            <v>0</v>
          </cell>
          <cell r="AW227">
            <v>0</v>
          </cell>
          <cell r="AX227">
            <v>0</v>
          </cell>
          <cell r="AY227">
            <v>0</v>
          </cell>
          <cell r="AZ227">
            <v>0</v>
          </cell>
          <cell r="BA227">
            <v>0</v>
          </cell>
          <cell r="BB227">
            <v>0</v>
          </cell>
          <cell r="BC227">
            <v>0</v>
          </cell>
          <cell r="BD227">
            <v>19750</v>
          </cell>
          <cell r="BE227">
            <v>20400</v>
          </cell>
          <cell r="BF227">
            <v>20407</v>
          </cell>
          <cell r="BG227">
            <v>26687</v>
          </cell>
          <cell r="BH227">
            <v>32173</v>
          </cell>
          <cell r="BI227">
            <v>34406</v>
          </cell>
          <cell r="BJ227">
            <v>34944</v>
          </cell>
          <cell r="BK227">
            <v>34944</v>
          </cell>
          <cell r="BL227">
            <v>34947</v>
          </cell>
          <cell r="BM227">
            <v>34947</v>
          </cell>
          <cell r="BN227">
            <v>34947</v>
          </cell>
          <cell r="BO227">
            <v>34947</v>
          </cell>
          <cell r="BP227">
            <v>34987</v>
          </cell>
          <cell r="BQ227">
            <v>35005</v>
          </cell>
          <cell r="BR227">
            <v>35005</v>
          </cell>
          <cell r="BS227">
            <v>35044</v>
          </cell>
          <cell r="BT227">
            <v>35044</v>
          </cell>
          <cell r="BU227">
            <v>35044</v>
          </cell>
          <cell r="BV227">
            <v>35044</v>
          </cell>
          <cell r="BW227">
            <v>36044</v>
          </cell>
          <cell r="BX227">
            <v>36104</v>
          </cell>
          <cell r="BY227">
            <v>36104</v>
          </cell>
          <cell r="BZ227">
            <v>37579</v>
          </cell>
          <cell r="CA227">
            <v>37689</v>
          </cell>
          <cell r="CB227">
            <v>40761.019999999997</v>
          </cell>
          <cell r="CC227">
            <v>82152.45</v>
          </cell>
          <cell r="CD227">
            <v>82161.08</v>
          </cell>
          <cell r="CE227">
            <v>83401.58</v>
          </cell>
          <cell r="CF227">
            <v>83677.23</v>
          </cell>
          <cell r="CG227">
            <v>83677.23</v>
          </cell>
          <cell r="CH227">
            <v>83677.23</v>
          </cell>
          <cell r="CI227">
            <v>83781.56</v>
          </cell>
          <cell r="CJ227">
            <v>83781.56</v>
          </cell>
          <cell r="CK227">
            <v>94496.52</v>
          </cell>
          <cell r="CL227">
            <v>89451.42</v>
          </cell>
          <cell r="CM227">
            <v>90689.96</v>
          </cell>
          <cell r="CN227">
            <v>93061</v>
          </cell>
          <cell r="CO227">
            <v>93061.25</v>
          </cell>
          <cell r="CP227">
            <v>93061.25</v>
          </cell>
          <cell r="CQ227">
            <v>93061.25</v>
          </cell>
          <cell r="CR227">
            <v>93106.63</v>
          </cell>
          <cell r="CS227">
            <v>110043.82</v>
          </cell>
          <cell r="CT227">
            <v>31637.808042654084</v>
          </cell>
          <cell r="CU227">
            <v>31637.808042654084</v>
          </cell>
          <cell r="CV227">
            <v>31637.808042654084</v>
          </cell>
          <cell r="CW227">
            <v>31637.808128785997</v>
          </cell>
          <cell r="CX227">
            <v>31822.378387020311</v>
          </cell>
          <cell r="CY227">
            <v>31822.378387020311</v>
          </cell>
          <cell r="CZ227">
            <v>0</v>
          </cell>
          <cell r="DA227">
            <v>0</v>
          </cell>
          <cell r="DB227">
            <v>191.39740188797768</v>
          </cell>
          <cell r="DC227">
            <v>584.31172491327288</v>
          </cell>
          <cell r="DD227">
            <v>584.31172491327288</v>
          </cell>
          <cell r="DE227">
            <v>1824.2073614016958</v>
          </cell>
          <cell r="DF227">
            <v>1824.2073614016958</v>
          </cell>
          <cell r="DG227">
            <v>2249.0334074939474</v>
          </cell>
          <cell r="DH227">
            <v>2969.2685619050308</v>
          </cell>
          <cell r="DI227">
            <v>2969.2685619050308</v>
          </cell>
          <cell r="DJ227">
            <v>47629.062355397422</v>
          </cell>
          <cell r="DK227">
            <v>56276.066757367873</v>
          </cell>
          <cell r="DL227">
            <v>57737.020168110481</v>
          </cell>
          <cell r="DM227">
            <v>57737.020168110481</v>
          </cell>
          <cell r="DN227">
            <v>18624.845215519508</v>
          </cell>
          <cell r="DO227">
            <v>3106.8906823534062</v>
          </cell>
          <cell r="DP227">
            <v>22377.102183687239</v>
          </cell>
          <cell r="DQ227">
            <v>22377.102183687239</v>
          </cell>
          <cell r="DR227">
            <v>22419.144019737494</v>
          </cell>
          <cell r="DS227">
            <v>22419.144019737494</v>
          </cell>
          <cell r="DT227">
            <v>22419.144019737494</v>
          </cell>
          <cell r="DU227">
            <v>22419.144019737494</v>
          </cell>
          <cell r="DV227">
            <v>22419.139367935903</v>
          </cell>
          <cell r="DW227">
            <v>22419.139367935903</v>
          </cell>
          <cell r="DX227">
            <v>7955.1768347573352</v>
          </cell>
          <cell r="DY227">
            <v>0</v>
          </cell>
          <cell r="DZ227">
            <v>0</v>
          </cell>
          <cell r="EA227">
            <v>0</v>
          </cell>
          <cell r="EB227">
            <v>143.60593998547205</v>
          </cell>
          <cell r="EC227">
            <v>143.60593998547205</v>
          </cell>
          <cell r="ED227">
            <v>444.26472872287655</v>
          </cell>
          <cell r="EE227">
            <v>444.26472872287655</v>
          </cell>
          <cell r="EF227">
            <v>444.26472872287655</v>
          </cell>
          <cell r="EG227">
            <v>444.26472872287655</v>
          </cell>
          <cell r="EH227">
            <v>594.08599490390907</v>
          </cell>
          <cell r="EI227">
            <v>594.08599490390907</v>
          </cell>
          <cell r="EJ227" t="str">
            <v xml:space="preserve">*        </v>
          </cell>
          <cell r="EK227" t="str">
            <v xml:space="preserve">*        </v>
          </cell>
          <cell r="EL227" t="str">
            <v xml:space="preserve">*        </v>
          </cell>
          <cell r="EM227" t="str">
            <v xml:space="preserve">*        </v>
          </cell>
          <cell r="EN227" t="str">
            <v xml:space="preserve">*        </v>
          </cell>
          <cell r="EO227" t="str">
            <v xml:space="preserve">*        </v>
          </cell>
          <cell r="EP227" t="str">
            <v xml:space="preserve">*        </v>
          </cell>
          <cell r="EQ227" t="str">
            <v xml:space="preserve">*        </v>
          </cell>
          <cell r="ER227" t="str">
            <v xml:space="preserve">*        </v>
          </cell>
          <cell r="ES227" t="str">
            <v xml:space="preserve">*        </v>
          </cell>
          <cell r="ET227" t="str">
            <v xml:space="preserve">*        </v>
          </cell>
          <cell r="EU227" t="str">
            <v xml:space="preserve">*        </v>
          </cell>
        </row>
        <row r="228">
          <cell r="D228" t="str">
            <v>Eligible</v>
          </cell>
          <cell r="T228">
            <v>0</v>
          </cell>
          <cell r="U228">
            <v>32.624048095273317</v>
          </cell>
          <cell r="V228">
            <v>32.624048095273317</v>
          </cell>
          <cell r="W228">
            <v>32.624048095273317</v>
          </cell>
          <cell r="X228">
            <v>32.624048095273317</v>
          </cell>
          <cell r="Y228">
            <v>2872.0123886480746</v>
          </cell>
          <cell r="Z228">
            <v>23720.400183113765</v>
          </cell>
          <cell r="AA228">
            <v>24213.36047833816</v>
          </cell>
          <cell r="AB228">
            <v>24314.386585368553</v>
          </cell>
          <cell r="AC228">
            <v>24890.684468441319</v>
          </cell>
          <cell r="AD228">
            <v>25099.917406717053</v>
          </cell>
          <cell r="AE228">
            <v>25223.821162123328</v>
          </cell>
          <cell r="AF228">
            <v>25323.315686503629</v>
          </cell>
          <cell r="AG228">
            <v>25557.024902558511</v>
          </cell>
          <cell r="AH228">
            <v>25354.12318728707</v>
          </cell>
          <cell r="AI228">
            <v>25408.243521582859</v>
          </cell>
          <cell r="AJ228">
            <v>30530.911598603834</v>
          </cell>
          <cell r="AK228">
            <v>31996.692008985068</v>
          </cell>
          <cell r="AL228">
            <v>32944.310383380405</v>
          </cell>
          <cell r="AM228">
            <v>33593.324167656014</v>
          </cell>
          <cell r="AN228">
            <v>36026.222931081196</v>
          </cell>
          <cell r="AO228">
            <v>36556.645133656748</v>
          </cell>
          <cell r="AP228">
            <v>39493.517491641571</v>
          </cell>
          <cell r="AQ228">
            <v>72860.000250355472</v>
          </cell>
          <cell r="AR228">
            <v>136208.24482407246</v>
          </cell>
          <cell r="AS228">
            <v>141005.4072486888</v>
          </cell>
          <cell r="AT228">
            <v>137197.62933360285</v>
          </cell>
          <cell r="AU228">
            <v>137733.2737624197</v>
          </cell>
          <cell r="AV228">
            <v>141772.36068092723</v>
          </cell>
          <cell r="AW228">
            <v>181032.26118689886</v>
          </cell>
          <cell r="AX228">
            <v>182138.40657214299</v>
          </cell>
          <cell r="AY228">
            <v>182841.79753994095</v>
          </cell>
          <cell r="AZ228">
            <v>185666.78710144132</v>
          </cell>
          <cell r="BA228">
            <v>228161.03327240559</v>
          </cell>
          <cell r="BB228">
            <v>234603.89576816565</v>
          </cell>
          <cell r="BC228">
            <v>236523.11463950208</v>
          </cell>
          <cell r="BD228">
            <v>253714.14200139133</v>
          </cell>
          <cell r="BE228">
            <v>260902.22306664533</v>
          </cell>
          <cell r="BF228">
            <v>261134.06237071491</v>
          </cell>
          <cell r="BG228">
            <v>320340.09021622426</v>
          </cell>
          <cell r="BH228">
            <v>421047.76618238306</v>
          </cell>
          <cell r="BI228">
            <v>437789.86538792623</v>
          </cell>
          <cell r="BJ228">
            <v>438936.0977904817</v>
          </cell>
          <cell r="BK228">
            <v>440575.93848135869</v>
          </cell>
          <cell r="BL228">
            <v>441924.88091676577</v>
          </cell>
          <cell r="BM228">
            <v>442806.56219106575</v>
          </cell>
          <cell r="BN228">
            <v>444733.34761922172</v>
          </cell>
          <cell r="BO228">
            <v>446072.78601217613</v>
          </cell>
          <cell r="BP228">
            <v>447174</v>
          </cell>
          <cell r="BQ228">
            <v>447610</v>
          </cell>
          <cell r="BR228">
            <v>448141</v>
          </cell>
          <cell r="BS228">
            <v>483622</v>
          </cell>
          <cell r="BT228">
            <v>483882</v>
          </cell>
          <cell r="BU228">
            <v>484226</v>
          </cell>
          <cell r="BV228">
            <v>484925</v>
          </cell>
          <cell r="BW228">
            <v>484738</v>
          </cell>
          <cell r="BX228">
            <v>485490</v>
          </cell>
          <cell r="BY228">
            <v>485596</v>
          </cell>
          <cell r="BZ228">
            <v>500168</v>
          </cell>
          <cell r="CA228">
            <v>501679</v>
          </cell>
          <cell r="CB228">
            <v>524057.98</v>
          </cell>
          <cell r="CC228">
            <v>964999.55</v>
          </cell>
          <cell r="CD228">
            <v>965690.92</v>
          </cell>
          <cell r="CE228">
            <v>995149.42</v>
          </cell>
          <cell r="CF228">
            <v>996948.77</v>
          </cell>
          <cell r="CG228">
            <v>997858.77</v>
          </cell>
          <cell r="CH228">
            <v>998485.77</v>
          </cell>
          <cell r="CI228">
            <v>1000905.44</v>
          </cell>
          <cell r="CJ228">
            <v>1001522.44</v>
          </cell>
          <cell r="CK228">
            <v>1100678.48</v>
          </cell>
          <cell r="CL228">
            <v>1107984.58</v>
          </cell>
          <cell r="CM228">
            <v>1121136.04</v>
          </cell>
          <cell r="CN228">
            <v>1128461.0071888384</v>
          </cell>
          <cell r="CO228">
            <v>1129928.1707588739</v>
          </cell>
          <cell r="CP228">
            <v>1130321.05350845</v>
          </cell>
          <cell r="CQ228">
            <v>1130648.9679090788</v>
          </cell>
          <cell r="CR228">
            <v>1133645.7871676642</v>
          </cell>
          <cell r="CS228">
            <v>1277015.5207509594</v>
          </cell>
          <cell r="CT228">
            <v>75894.449717512893</v>
          </cell>
          <cell r="CU228">
            <v>77554.746217424268</v>
          </cell>
          <cell r="CV228">
            <v>78485.768189690163</v>
          </cell>
          <cell r="CW228">
            <v>79128.650829252074</v>
          </cell>
          <cell r="CX228">
            <v>79275.52054111805</v>
          </cell>
          <cell r="CY228">
            <v>79780.799196746375</v>
          </cell>
          <cell r="CZ228">
            <v>25827.02</v>
          </cell>
          <cell r="DA228">
            <v>241.86352636455783</v>
          </cell>
          <cell r="DB228">
            <v>3962.1452973546516</v>
          </cell>
          <cell r="DC228">
            <v>4385.6762293741995</v>
          </cell>
          <cell r="DD228">
            <v>4650.2045965384332</v>
          </cell>
          <cell r="DE228">
            <v>8239.4262738010457</v>
          </cell>
          <cell r="DF228">
            <v>8484.8440512650777</v>
          </cell>
          <cell r="DG228">
            <v>8174.4662135622621</v>
          </cell>
          <cell r="DH228">
            <v>10504.322994075381</v>
          </cell>
          <cell r="DI228">
            <v>10739.996098426458</v>
          </cell>
          <cell r="DJ228">
            <v>85005.716166868486</v>
          </cell>
          <cell r="DK228">
            <v>107047.44751235275</v>
          </cell>
          <cell r="DL228">
            <v>110845.84718370133</v>
          </cell>
          <cell r="DM228">
            <v>114611.84445563429</v>
          </cell>
          <cell r="DN228">
            <v>37791.822597240127</v>
          </cell>
          <cell r="DO228">
            <v>15757.123253938731</v>
          </cell>
          <cell r="DP228">
            <v>49280.982450535681</v>
          </cell>
          <cell r="DQ228">
            <v>50654.205487598461</v>
          </cell>
          <cell r="DR228">
            <v>51556.365632427915</v>
          </cell>
          <cell r="DS228">
            <v>52278.543224833804</v>
          </cell>
          <cell r="DT228">
            <v>53133.475445564691</v>
          </cell>
          <cell r="DU228">
            <v>53644.144079446123</v>
          </cell>
          <cell r="DV228">
            <v>60243.999445332549</v>
          </cell>
          <cell r="DW228">
            <v>60758.228459969818</v>
          </cell>
          <cell r="DX228">
            <v>21677.537606721824</v>
          </cell>
          <cell r="DY228">
            <v>459.95194513524132</v>
          </cell>
          <cell r="DZ228">
            <v>627.25784059057196</v>
          </cell>
          <cell r="EA228">
            <v>754.1190473900466</v>
          </cell>
          <cell r="EB228">
            <v>973.30592343891544</v>
          </cell>
          <cell r="EC228">
            <v>1141.530473981333</v>
          </cell>
          <cell r="ED228">
            <v>6216.3134809482926</v>
          </cell>
          <cell r="EE228">
            <v>6306.085895304328</v>
          </cell>
          <cell r="EF228">
            <v>6341.2513084260281</v>
          </cell>
          <cell r="EG228">
            <v>6386.4997935846432</v>
          </cell>
          <cell r="EH228">
            <v>7232.6999552781508</v>
          </cell>
          <cell r="EI228">
            <v>7304.5400639566051</v>
          </cell>
          <cell r="EJ228" t="str">
            <v xml:space="preserve">*        </v>
          </cell>
          <cell r="EK228" t="str">
            <v xml:space="preserve">*        </v>
          </cell>
          <cell r="EL228" t="str">
            <v xml:space="preserve">*        </v>
          </cell>
          <cell r="EM228" t="str">
            <v xml:space="preserve">*        </v>
          </cell>
          <cell r="EN228" t="str">
            <v xml:space="preserve">*        </v>
          </cell>
          <cell r="EO228" t="str">
            <v xml:space="preserve">*        </v>
          </cell>
          <cell r="EP228" t="str">
            <v xml:space="preserve">*        </v>
          </cell>
          <cell r="EQ228" t="str">
            <v xml:space="preserve">*        </v>
          </cell>
          <cell r="ER228" t="str">
            <v xml:space="preserve">*        </v>
          </cell>
          <cell r="ES228" t="str">
            <v xml:space="preserve">*        </v>
          </cell>
          <cell r="ET228" t="str">
            <v xml:space="preserve">*        </v>
          </cell>
          <cell r="EU228" t="str">
            <v xml:space="preserve">*        </v>
          </cell>
        </row>
        <row r="231">
          <cell r="B231" t="str">
            <v xml:space="preserve"> INTERIM</v>
          </cell>
        </row>
        <row r="232">
          <cell r="C232" t="str">
            <v>Plant (I&amp;M, BOM)</v>
          </cell>
        </row>
        <row r="233">
          <cell r="D233" t="str">
            <v>Gross</v>
          </cell>
          <cell r="DR233">
            <v>34190483.549999997</v>
          </cell>
          <cell r="DS233">
            <v>34386537.149999999</v>
          </cell>
          <cell r="DT233">
            <v>34624893.149999999</v>
          </cell>
          <cell r="DU233">
            <v>34758983.549999997</v>
          </cell>
          <cell r="DV233">
            <v>34876791.149999999</v>
          </cell>
          <cell r="DW233">
            <v>34986171.149999999</v>
          </cell>
          <cell r="EC233" t="str">
            <v>LCM-11 Interim --&gt;</v>
          </cell>
          <cell r="ED233">
            <v>3078429.48</v>
          </cell>
          <cell r="EE233" t="str">
            <v xml:space="preserve">*        </v>
          </cell>
          <cell r="EF233" t="str">
            <v xml:space="preserve">*        </v>
          </cell>
          <cell r="EG233" t="str">
            <v xml:space="preserve">*        </v>
          </cell>
          <cell r="EH233" t="str">
            <v xml:space="preserve">*        </v>
          </cell>
          <cell r="EI233" t="str">
            <v xml:space="preserve">*        </v>
          </cell>
        </row>
        <row r="234">
          <cell r="D234" t="str">
            <v>Retired</v>
          </cell>
          <cell r="DR234">
            <v>10361826.210000001</v>
          </cell>
          <cell r="DS234">
            <v>10361826.210000001</v>
          </cell>
          <cell r="DT234">
            <v>10361826.210000001</v>
          </cell>
          <cell r="DU234">
            <v>10361826.210000001</v>
          </cell>
          <cell r="DV234">
            <v>10361826.210000001</v>
          </cell>
          <cell r="DW234">
            <v>10361826.210000001</v>
          </cell>
          <cell r="ED234">
            <v>205333.17</v>
          </cell>
          <cell r="EE234" t="str">
            <v xml:space="preserve">*        </v>
          </cell>
          <cell r="EF234" t="str">
            <v xml:space="preserve">*        </v>
          </cell>
          <cell r="EG234" t="str">
            <v xml:space="preserve">*        </v>
          </cell>
          <cell r="EH234" t="str">
            <v xml:space="preserve">*        </v>
          </cell>
          <cell r="EI234" t="str">
            <v xml:space="preserve">*        </v>
          </cell>
        </row>
        <row r="235">
          <cell r="C235" t="str">
            <v>Plant (IN, BOM)</v>
          </cell>
        </row>
        <row r="236">
          <cell r="D236" t="str">
            <v>Jurisdictional factor (IN)</v>
          </cell>
          <cell r="DR236">
            <v>0.66233529999999996</v>
          </cell>
          <cell r="DS236">
            <v>0.66233529999999996</v>
          </cell>
          <cell r="DT236">
            <v>0.66233529999999996</v>
          </cell>
          <cell r="DU236">
            <v>0.66233529999999996</v>
          </cell>
          <cell r="DV236">
            <v>0.66233529999999996</v>
          </cell>
          <cell r="DW236">
            <v>0.66233529999999996</v>
          </cell>
          <cell r="ED236">
            <v>0.66233529999999996</v>
          </cell>
          <cell r="EE236">
            <v>0.66233529999999996</v>
          </cell>
          <cell r="EF236">
            <v>0.66233529999999996</v>
          </cell>
          <cell r="EG236">
            <v>0.66233529999999996</v>
          </cell>
          <cell r="EH236">
            <v>0.66233529999999996</v>
          </cell>
          <cell r="EI236">
            <v>0.66233529999999996</v>
          </cell>
        </row>
        <row r="237">
          <cell r="D237" t="str">
            <v>Gross</v>
          </cell>
          <cell r="DR237">
            <v>22645564.179234311</v>
          </cell>
          <cell r="DS237">
            <v>22775417.399206392</v>
          </cell>
          <cell r="DT237">
            <v>22933288.991973191</v>
          </cell>
          <cell r="DU237">
            <v>23022101.797284313</v>
          </cell>
          <cell r="DV237">
            <v>23100129.929372594</v>
          </cell>
          <cell r="DW237">
            <v>23172576.164486591</v>
          </cell>
          <cell r="ED237">
            <v>2038952.5131646439</v>
          </cell>
          <cell r="EE237" t="str">
            <v xml:space="preserve">*        </v>
          </cell>
          <cell r="EF237" t="str">
            <v xml:space="preserve">*        </v>
          </cell>
          <cell r="EG237" t="str">
            <v xml:space="preserve">*        </v>
          </cell>
          <cell r="EH237" t="str">
            <v xml:space="preserve">*        </v>
          </cell>
          <cell r="EI237" t="str">
            <v xml:space="preserve">*        </v>
          </cell>
        </row>
        <row r="238">
          <cell r="D238" t="str">
            <v>Accum. Deprec</v>
          </cell>
          <cell r="DR238">
            <v>163553.40624180075</v>
          </cell>
          <cell r="DS238">
            <v>237528.91589396616</v>
          </cell>
          <cell r="DT238">
            <v>311928.61273137369</v>
          </cell>
          <cell r="DU238">
            <v>386844.0234384861</v>
          </cell>
          <cell r="DV238">
            <v>462049.55597628152</v>
          </cell>
          <cell r="DW238">
            <v>537509.98041223199</v>
          </cell>
          <cell r="ED238">
            <v>4243.3771105070518</v>
          </cell>
          <cell r="EE238" t="str">
            <v xml:space="preserve">*        </v>
          </cell>
          <cell r="EF238" t="str">
            <v xml:space="preserve">*        </v>
          </cell>
          <cell r="EG238" t="str">
            <v xml:space="preserve">*        </v>
          </cell>
          <cell r="EH238" t="str">
            <v xml:space="preserve">*        </v>
          </cell>
          <cell r="EI238" t="str">
            <v xml:space="preserve">*        </v>
          </cell>
        </row>
        <row r="239">
          <cell r="D239" t="str">
            <v>Net</v>
          </cell>
          <cell r="DR239">
            <v>22482010.77299251</v>
          </cell>
          <cell r="DS239">
            <v>22537888.483312428</v>
          </cell>
          <cell r="DT239">
            <v>22621360.379241817</v>
          </cell>
          <cell r="DU239">
            <v>22635257.773845825</v>
          </cell>
          <cell r="DV239">
            <v>22638080.373396311</v>
          </cell>
          <cell r="DW239">
            <v>22635066.184074357</v>
          </cell>
          <cell r="ED239">
            <v>2034709.1360541368</v>
          </cell>
          <cell r="EE239" t="str">
            <v xml:space="preserve">*        </v>
          </cell>
          <cell r="EF239" t="str">
            <v xml:space="preserve">*        </v>
          </cell>
          <cell r="EG239" t="str">
            <v xml:space="preserve">*        </v>
          </cell>
          <cell r="EH239" t="str">
            <v xml:space="preserve">*        </v>
          </cell>
          <cell r="EI239" t="str">
            <v xml:space="preserve">*        </v>
          </cell>
        </row>
        <row r="240">
          <cell r="C240" t="str">
            <v>Depreciation</v>
          </cell>
        </row>
        <row r="241">
          <cell r="D241" t="str">
            <v>Annual rate</v>
          </cell>
          <cell r="DR241">
            <v>3.9199999999999999E-2</v>
          </cell>
          <cell r="DS241">
            <v>3.9199999999999999E-2</v>
          </cell>
          <cell r="DT241">
            <v>3.9199999999999999E-2</v>
          </cell>
          <cell r="DU241">
            <v>3.9199999999999999E-2</v>
          </cell>
          <cell r="DV241">
            <v>3.9199999999999999E-2</v>
          </cell>
          <cell r="DW241">
            <v>3.9199999999999999E-2</v>
          </cell>
          <cell r="ED241" t="e">
            <v>#REF!</v>
          </cell>
          <cell r="EE241" t="e">
            <v>#REF!</v>
          </cell>
          <cell r="EF241" t="e">
            <v>#REF!</v>
          </cell>
          <cell r="EG241" t="e">
            <v>#REF!</v>
          </cell>
          <cell r="EH241" t="e">
            <v>#REF!</v>
          </cell>
          <cell r="EI241" t="e">
            <v>#REF!</v>
          </cell>
        </row>
        <row r="242">
          <cell r="D242" t="str">
            <v>Gross</v>
          </cell>
          <cell r="DR242">
            <v>73975.509652165405</v>
          </cell>
          <cell r="DS242">
            <v>74399.696837407537</v>
          </cell>
          <cell r="DT242">
            <v>74915.410707112416</v>
          </cell>
          <cell r="DU242">
            <v>75205.532537795414</v>
          </cell>
          <cell r="DV242">
            <v>75460.424435950466</v>
          </cell>
          <cell r="DW242">
            <v>75697.082137322854</v>
          </cell>
          <cell r="ED242" t="str">
            <v xml:space="preserve">*        </v>
          </cell>
          <cell r="EE242" t="str">
            <v xml:space="preserve">*        </v>
          </cell>
          <cell r="EF242" t="str">
            <v xml:space="preserve">*        </v>
          </cell>
          <cell r="EG242" t="str">
            <v xml:space="preserve">*        </v>
          </cell>
          <cell r="EH242" t="str">
            <v xml:space="preserve">*        </v>
          </cell>
          <cell r="EI242" t="str">
            <v xml:space="preserve">*        </v>
          </cell>
        </row>
        <row r="243">
          <cell r="D243" t="str">
            <v>Credit for retirements</v>
          </cell>
          <cell r="DR243">
            <v>22419.144019737494</v>
          </cell>
          <cell r="DS243">
            <v>22419.144019737494</v>
          </cell>
          <cell r="DT243">
            <v>22419.144019737494</v>
          </cell>
          <cell r="DU243">
            <v>22419.144019737494</v>
          </cell>
          <cell r="DV243">
            <v>22419.144019737494</v>
          </cell>
          <cell r="DW243">
            <v>22419.144019737494</v>
          </cell>
          <cell r="ED243" t="str">
            <v xml:space="preserve">*        </v>
          </cell>
          <cell r="EE243" t="str">
            <v xml:space="preserve">*        </v>
          </cell>
          <cell r="EF243" t="str">
            <v xml:space="preserve">*        </v>
          </cell>
          <cell r="EG243" t="str">
            <v xml:space="preserve">*        </v>
          </cell>
          <cell r="EH243" t="str">
            <v xml:space="preserve">*        </v>
          </cell>
          <cell r="EI243" t="str">
            <v xml:space="preserve">*        </v>
          </cell>
        </row>
        <row r="244">
          <cell r="D244" t="str">
            <v>Eligible</v>
          </cell>
          <cell r="DR244">
            <v>51556.365632427915</v>
          </cell>
          <cell r="DS244">
            <v>51980.552817670046</v>
          </cell>
          <cell r="DT244">
            <v>52496.266687374926</v>
          </cell>
          <cell r="DU244">
            <v>52786.388518057924</v>
          </cell>
          <cell r="DV244">
            <v>53041.280416212976</v>
          </cell>
          <cell r="DW244">
            <v>53277.938117585363</v>
          </cell>
          <cell r="ED244" t="str">
            <v xml:space="preserve">*        </v>
          </cell>
          <cell r="EE244" t="str">
            <v xml:space="preserve">*        </v>
          </cell>
          <cell r="EF244" t="str">
            <v xml:space="preserve">*        </v>
          </cell>
          <cell r="EG244" t="str">
            <v xml:space="preserve">*        </v>
          </cell>
          <cell r="EH244" t="str">
            <v xml:space="preserve">*        </v>
          </cell>
          <cell r="EI244" t="str">
            <v xml:space="preserve">*        </v>
          </cell>
        </row>
        <row r="247">
          <cell r="B247" t="str">
            <v xml:space="preserve"> FORECAST</v>
          </cell>
        </row>
        <row r="248">
          <cell r="C248" t="str">
            <v>Plant (I&amp;M, BOM)</v>
          </cell>
        </row>
        <row r="249">
          <cell r="D249" t="str">
            <v>Gross</v>
          </cell>
          <cell r="AR249">
            <v>76385909.219999999</v>
          </cell>
          <cell r="AS249">
            <v>76923356</v>
          </cell>
          <cell r="AT249">
            <v>75890111</v>
          </cell>
          <cell r="AU249">
            <v>76084680</v>
          </cell>
          <cell r="AV249">
            <v>76275717</v>
          </cell>
          <cell r="AW249">
            <v>76334337</v>
          </cell>
          <cell r="AX249">
            <v>76359847</v>
          </cell>
          <cell r="AY249">
            <v>76631742</v>
          </cell>
          <cell r="AZ249">
            <v>76903637</v>
          </cell>
          <cell r="BA249">
            <v>77227518</v>
          </cell>
          <cell r="BB249">
            <v>77372463</v>
          </cell>
          <cell r="BC249">
            <v>89337041</v>
          </cell>
          <cell r="BV249">
            <v>212729277</v>
          </cell>
          <cell r="BW249">
            <v>213555460</v>
          </cell>
          <cell r="BX249">
            <v>214378428</v>
          </cell>
          <cell r="BY249">
            <v>214952641</v>
          </cell>
          <cell r="BZ249">
            <v>215212575</v>
          </cell>
          <cell r="CA249">
            <v>291504427</v>
          </cell>
          <cell r="CB249">
            <v>297632159</v>
          </cell>
          <cell r="CC249">
            <v>299035925</v>
          </cell>
          <cell r="CD249">
            <v>312552420</v>
          </cell>
          <cell r="CE249">
            <v>318789127</v>
          </cell>
          <cell r="CF249">
            <v>319926348</v>
          </cell>
          <cell r="CG249">
            <v>320658472</v>
          </cell>
          <cell r="CH249">
            <v>441426623</v>
          </cell>
          <cell r="CI249">
            <v>442301004</v>
          </cell>
          <cell r="CJ249">
            <v>442758291</v>
          </cell>
          <cell r="CK249">
            <v>443786110</v>
          </cell>
          <cell r="CL249">
            <v>445063089</v>
          </cell>
          <cell r="CM249">
            <v>445547490</v>
          </cell>
          <cell r="CN249">
            <v>469631177</v>
          </cell>
          <cell r="CO249">
            <v>470722618</v>
          </cell>
          <cell r="CP249">
            <v>473081574</v>
          </cell>
          <cell r="CQ249">
            <v>474784468</v>
          </cell>
          <cell r="CR249">
            <v>478868676</v>
          </cell>
          <cell r="CS249">
            <v>496928847</v>
          </cell>
          <cell r="CZ249">
            <v>0</v>
          </cell>
          <cell r="DA249">
            <v>164318</v>
          </cell>
          <cell r="DB249">
            <v>2542900.0035959068</v>
          </cell>
          <cell r="DC249">
            <v>2917168.6245438103</v>
          </cell>
          <cell r="DD249">
            <v>2961709.8245438104</v>
          </cell>
          <cell r="DE249">
            <v>2962589.8245438104</v>
          </cell>
          <cell r="DF249">
            <v>2990118.4245438105</v>
          </cell>
          <cell r="DG249">
            <v>2990118.4245438105</v>
          </cell>
          <cell r="DH249">
            <v>2990118.4245438105</v>
          </cell>
          <cell r="DI249">
            <v>2990118.4245438105</v>
          </cell>
          <cell r="DJ249">
            <v>2990118.4245438105</v>
          </cell>
          <cell r="DK249">
            <v>17844918.053872526</v>
          </cell>
          <cell r="DL249">
            <v>0</v>
          </cell>
          <cell r="DM249">
            <v>82852</v>
          </cell>
          <cell r="DN249">
            <v>222156</v>
          </cell>
          <cell r="DO249">
            <v>366586</v>
          </cell>
          <cell r="DP249">
            <v>502748.4</v>
          </cell>
          <cell r="DQ249">
            <v>604305.9</v>
          </cell>
          <cell r="DR249">
            <v>659305.9</v>
          </cell>
          <cell r="DS249">
            <v>659305.9</v>
          </cell>
          <cell r="DT249">
            <v>659305.9</v>
          </cell>
          <cell r="DU249">
            <v>659305.9</v>
          </cell>
          <cell r="DV249">
            <v>659305.9</v>
          </cell>
          <cell r="DW249">
            <v>659305.9</v>
          </cell>
          <cell r="DX249">
            <v>35064243.149999999</v>
          </cell>
          <cell r="DY249">
            <v>35088723.149999999</v>
          </cell>
          <cell r="DZ249">
            <v>35113203.149999999</v>
          </cell>
          <cell r="EA249">
            <v>35134803.149999999</v>
          </cell>
          <cell r="EB249">
            <v>35165403.149999999</v>
          </cell>
          <cell r="EC249">
            <v>60383973.140000001</v>
          </cell>
          <cell r="ED249">
            <v>61435722.869999997</v>
          </cell>
          <cell r="EE249">
            <v>61750138.599999994</v>
          </cell>
          <cell r="EF249">
            <v>62415073.799999997</v>
          </cell>
          <cell r="EG249">
            <v>62683590.729999997</v>
          </cell>
          <cell r="EH249">
            <v>62967833.659999996</v>
          </cell>
          <cell r="EI249">
            <v>63175132.589999996</v>
          </cell>
          <cell r="EJ249" t="str">
            <v xml:space="preserve">*        </v>
          </cell>
        </row>
        <row r="250">
          <cell r="D250" t="str">
            <v>Retired</v>
          </cell>
          <cell r="CB250">
            <v>183747651.36000001</v>
          </cell>
          <cell r="CC250">
            <v>11686608</v>
          </cell>
          <cell r="CD250">
            <v>2844559</v>
          </cell>
          <cell r="CE250">
            <v>404228</v>
          </cell>
          <cell r="CF250">
            <v>247285</v>
          </cell>
          <cell r="CG250">
            <v>431002</v>
          </cell>
          <cell r="CH250">
            <v>874381</v>
          </cell>
          <cell r="CI250">
            <v>457287</v>
          </cell>
          <cell r="CJ250">
            <v>1027819</v>
          </cell>
          <cell r="CK250">
            <v>1276979</v>
          </cell>
          <cell r="CL250">
            <v>484401</v>
          </cell>
          <cell r="CM250">
            <v>24083687</v>
          </cell>
          <cell r="CN250">
            <v>1091441</v>
          </cell>
          <cell r="CO250">
            <v>2358956</v>
          </cell>
          <cell r="CP250">
            <v>1702894</v>
          </cell>
          <cell r="CQ250">
            <v>4084208</v>
          </cell>
          <cell r="CR250">
            <v>18060171</v>
          </cell>
          <cell r="CZ250">
            <v>0</v>
          </cell>
          <cell r="DA250">
            <v>0</v>
          </cell>
          <cell r="DB250">
            <v>146903.54999999999</v>
          </cell>
          <cell r="DC250">
            <v>178983.38</v>
          </cell>
          <cell r="DD250">
            <v>178983.38</v>
          </cell>
          <cell r="DE250">
            <v>7915929.0799999991</v>
          </cell>
          <cell r="DF250">
            <v>7915929.0799999991</v>
          </cell>
          <cell r="DG250">
            <v>7915929.0799999991</v>
          </cell>
          <cell r="DH250">
            <v>7915929.0799999991</v>
          </cell>
          <cell r="DI250">
            <v>7915929.0799999991</v>
          </cell>
          <cell r="DJ250">
            <v>7915929.0799999991</v>
          </cell>
          <cell r="DK250">
            <v>7915929.0799999991</v>
          </cell>
          <cell r="DL250">
            <v>0</v>
          </cell>
          <cell r="DM250">
            <v>0</v>
          </cell>
          <cell r="DN250">
            <v>0</v>
          </cell>
          <cell r="DO250">
            <v>0</v>
          </cell>
          <cell r="DP250">
            <v>0</v>
          </cell>
          <cell r="DQ250">
            <v>0</v>
          </cell>
          <cell r="DR250">
            <v>0</v>
          </cell>
          <cell r="DS250">
            <v>0</v>
          </cell>
          <cell r="DT250">
            <v>0</v>
          </cell>
          <cell r="DU250">
            <v>0</v>
          </cell>
          <cell r="DV250">
            <v>0</v>
          </cell>
          <cell r="DW250">
            <v>0</v>
          </cell>
          <cell r="DX250">
            <v>10361826.210000001</v>
          </cell>
          <cell r="DY250">
            <v>10361826.210000001</v>
          </cell>
          <cell r="DZ250">
            <v>10361826.210000001</v>
          </cell>
          <cell r="EA250">
            <v>10361826.210000001</v>
          </cell>
          <cell r="EB250">
            <v>10361826.210000001</v>
          </cell>
          <cell r="EC250">
            <v>23560262.210000001</v>
          </cell>
          <cell r="ED250">
            <v>23560262.210000001</v>
          </cell>
          <cell r="EE250">
            <v>23560262.210000001</v>
          </cell>
          <cell r="EF250">
            <v>23941642.490000002</v>
          </cell>
          <cell r="EG250">
            <v>23941642.490000002</v>
          </cell>
          <cell r="EH250">
            <v>23941642.490000002</v>
          </cell>
          <cell r="EI250">
            <v>23941642.490000002</v>
          </cell>
          <cell r="EJ250" t="str">
            <v xml:space="preserve">*        </v>
          </cell>
        </row>
        <row r="251">
          <cell r="D251" t="str">
            <v>Jurisdictional factor</v>
          </cell>
          <cell r="AR251">
            <v>0.64655189999999996</v>
          </cell>
          <cell r="AS251">
            <v>0.64655189999999996</v>
          </cell>
          <cell r="AT251">
            <v>0.64655189999999996</v>
          </cell>
          <cell r="AU251">
            <v>0.64655189999999996</v>
          </cell>
          <cell r="AV251">
            <v>0.64655189999999996</v>
          </cell>
          <cell r="AW251">
            <v>0.64655189999999996</v>
          </cell>
          <cell r="AX251">
            <v>0.64655189999999996</v>
          </cell>
          <cell r="AY251">
            <v>0.64655189999999996</v>
          </cell>
          <cell r="AZ251">
            <v>0.64655189999999996</v>
          </cell>
          <cell r="BA251">
            <v>0.64655189999999996</v>
          </cell>
          <cell r="BB251">
            <v>0.64655189999999996</v>
          </cell>
          <cell r="BC251">
            <v>0.64655189999999996</v>
          </cell>
          <cell r="BD251">
            <v>0.64655189999999996</v>
          </cell>
          <cell r="BE251">
            <v>0.64655189999999996</v>
          </cell>
          <cell r="BF251">
            <v>0.64655189999999996</v>
          </cell>
          <cell r="BG251">
            <v>0.64655189999999996</v>
          </cell>
          <cell r="BH251">
            <v>0.64655189999999996</v>
          </cell>
          <cell r="BI251">
            <v>0.64655189999999996</v>
          </cell>
          <cell r="BJ251">
            <v>0.64655189999999996</v>
          </cell>
          <cell r="BK251">
            <v>0.64655189999999996</v>
          </cell>
          <cell r="BL251">
            <v>0.64655189999999996</v>
          </cell>
          <cell r="BM251">
            <v>0.64655189999999996</v>
          </cell>
          <cell r="BN251">
            <v>0.64655189999999996</v>
          </cell>
          <cell r="BO251">
            <v>0.64655189999999996</v>
          </cell>
          <cell r="BP251">
            <v>0.64655189999999996</v>
          </cell>
          <cell r="BQ251">
            <v>0.64655189999999996</v>
          </cell>
          <cell r="BR251">
            <v>0.64655189999999996</v>
          </cell>
          <cell r="BS251">
            <v>0.64655189999999996</v>
          </cell>
          <cell r="BT251">
            <v>0.64655189999999996</v>
          </cell>
          <cell r="BU251">
            <v>0.64655189999999996</v>
          </cell>
          <cell r="BV251">
            <v>0.64655189999999996</v>
          </cell>
          <cell r="BW251">
            <v>0.64655189999999996</v>
          </cell>
          <cell r="BX251">
            <v>0.64655189999999996</v>
          </cell>
          <cell r="BY251">
            <v>0.64655189999999996</v>
          </cell>
          <cell r="BZ251">
            <v>0.64655189999999996</v>
          </cell>
          <cell r="CA251">
            <v>0.64655189999999996</v>
          </cell>
          <cell r="CB251">
            <v>0.64655189999999996</v>
          </cell>
          <cell r="CC251">
            <v>0.64655189999999996</v>
          </cell>
          <cell r="CD251">
            <v>0.64655189999999996</v>
          </cell>
          <cell r="CE251">
            <v>0.64655189999999996</v>
          </cell>
          <cell r="CF251">
            <v>0.64655189999999996</v>
          </cell>
          <cell r="CG251">
            <v>0.64655189999999996</v>
          </cell>
          <cell r="CH251">
            <v>0.64655189999999996</v>
          </cell>
          <cell r="CI251">
            <v>0.64655189999999996</v>
          </cell>
          <cell r="CJ251">
            <v>0.64655189999999996</v>
          </cell>
          <cell r="CK251">
            <v>0.64655189999999996</v>
          </cell>
          <cell r="CL251">
            <v>0.64655189999999996</v>
          </cell>
          <cell r="CM251">
            <v>0.64655189999999996</v>
          </cell>
          <cell r="CN251">
            <v>0.64655189999999996</v>
          </cell>
          <cell r="CO251">
            <v>0.64655189999999996</v>
          </cell>
          <cell r="CP251">
            <v>0.64655189999999996</v>
          </cell>
          <cell r="CQ251">
            <v>0.64655189999999996</v>
          </cell>
          <cell r="CR251">
            <v>0.64655189999999996</v>
          </cell>
          <cell r="CS251">
            <v>0.64655189999999996</v>
          </cell>
          <cell r="CZ251">
            <v>0.65210290000000004</v>
          </cell>
          <cell r="DA251">
            <v>0.65210290000000004</v>
          </cell>
          <cell r="DB251">
            <v>0.65210290000000004</v>
          </cell>
          <cell r="DC251">
            <v>0.65210290000000004</v>
          </cell>
          <cell r="DD251">
            <v>0.65210290000000004</v>
          </cell>
          <cell r="DE251">
            <v>0.65210290000000004</v>
          </cell>
          <cell r="DF251">
            <v>0.65210290000000004</v>
          </cell>
          <cell r="DG251">
            <v>0.65210290000000004</v>
          </cell>
          <cell r="DH251">
            <v>0.65210290000000004</v>
          </cell>
          <cell r="DI251">
            <v>0.65210290000000004</v>
          </cell>
          <cell r="DJ251">
            <v>0.65210290000000004</v>
          </cell>
          <cell r="DK251">
            <v>0.65210290000000004</v>
          </cell>
          <cell r="DL251">
            <v>0.65210290000000004</v>
          </cell>
          <cell r="DM251">
            <v>0.65210290000000004</v>
          </cell>
          <cell r="DN251">
            <v>0.65903452580645161</v>
          </cell>
          <cell r="DO251">
            <v>0.66233529999999996</v>
          </cell>
          <cell r="DP251">
            <v>0.66233529999999996</v>
          </cell>
          <cell r="DQ251">
            <v>0.66233529999999996</v>
          </cell>
          <cell r="DR251">
            <v>0.66233529999999996</v>
          </cell>
          <cell r="DS251">
            <v>0.66233529999999996</v>
          </cell>
          <cell r="DT251">
            <v>0.66233529999999996</v>
          </cell>
          <cell r="DU251">
            <v>0.66233529999999996</v>
          </cell>
          <cell r="DV251">
            <v>0.66233529999999996</v>
          </cell>
          <cell r="DW251">
            <v>0.66233529999999996</v>
          </cell>
          <cell r="DX251">
            <v>0.66233529999999996</v>
          </cell>
          <cell r="DY251">
            <v>0.66233529999999996</v>
          </cell>
          <cell r="DZ251">
            <v>0.66233529999999996</v>
          </cell>
          <cell r="EA251">
            <v>0.66233529999999996</v>
          </cell>
          <cell r="EB251">
            <v>0.66233529999999996</v>
          </cell>
          <cell r="EC251">
            <v>0.66233529999999996</v>
          </cell>
          <cell r="ED251">
            <v>0.66233529999999996</v>
          </cell>
          <cell r="EE251">
            <v>0.66233529999999996</v>
          </cell>
          <cell r="EF251">
            <v>0.66233529999999996</v>
          </cell>
          <cell r="EG251">
            <v>0.66233529999999996</v>
          </cell>
          <cell r="EH251">
            <v>0.66233529999999996</v>
          </cell>
          <cell r="EI251">
            <v>0.66233529999999996</v>
          </cell>
        </row>
        <row r="252">
          <cell r="C252" t="str">
            <v>Plant (Indiana, BOM)</v>
          </cell>
        </row>
        <row r="253">
          <cell r="D253" t="str">
            <v>Gross</v>
          </cell>
          <cell r="AR253">
            <v>49387454.739418514</v>
          </cell>
          <cell r="AS253">
            <v>49734941.976176396</v>
          </cell>
          <cell r="AT253">
            <v>49066895.458260894</v>
          </cell>
          <cell r="AU253">
            <v>49192694.414891995</v>
          </cell>
          <cell r="AV253">
            <v>49316209.750212297</v>
          </cell>
          <cell r="AW253">
            <v>49354110.622590296</v>
          </cell>
          <cell r="AX253">
            <v>49370604.161559299</v>
          </cell>
          <cell r="AY253">
            <v>49546398.390409797</v>
          </cell>
          <cell r="AZ253">
            <v>49722192.619260296</v>
          </cell>
          <cell r="BA253">
            <v>49931598.495184198</v>
          </cell>
          <cell r="BB253">
            <v>50025312.960329697</v>
          </cell>
          <cell r="BC253">
            <v>57761033.598927893</v>
          </cell>
          <cell r="BP253">
            <v>137233484</v>
          </cell>
          <cell r="BQ253">
            <v>137322675</v>
          </cell>
          <cell r="BR253">
            <v>137410791</v>
          </cell>
          <cell r="BS253">
            <v>137518493</v>
          </cell>
          <cell r="BT253">
            <v>137606638</v>
          </cell>
          <cell r="BU253">
            <v>137728210</v>
          </cell>
          <cell r="BV253">
            <v>137540518</v>
          </cell>
          <cell r="BW253">
            <v>138074688</v>
          </cell>
          <cell r="BX253">
            <v>138606780</v>
          </cell>
          <cell r="BY253">
            <v>138978038</v>
          </cell>
          <cell r="BZ253">
            <v>139146099</v>
          </cell>
          <cell r="CA253">
            <v>188472741</v>
          </cell>
          <cell r="CB253">
            <v>192434638</v>
          </cell>
          <cell r="CC253">
            <v>193342245</v>
          </cell>
          <cell r="CD253">
            <v>202081361</v>
          </cell>
          <cell r="CE253">
            <v>206113716</v>
          </cell>
          <cell r="CF253">
            <v>206848988</v>
          </cell>
          <cell r="CG253">
            <v>207322344</v>
          </cell>
          <cell r="CH253">
            <v>285405222</v>
          </cell>
          <cell r="CI253">
            <v>285970555</v>
          </cell>
          <cell r="CJ253">
            <v>286266214</v>
          </cell>
          <cell r="CK253">
            <v>286930753</v>
          </cell>
          <cell r="CL253">
            <v>287756386</v>
          </cell>
          <cell r="CM253">
            <v>288069576</v>
          </cell>
          <cell r="CN253">
            <v>303640930</v>
          </cell>
          <cell r="CO253">
            <v>304346603</v>
          </cell>
          <cell r="CP253">
            <v>305871791</v>
          </cell>
          <cell r="CQ253">
            <v>306972800</v>
          </cell>
          <cell r="CR253">
            <v>309613452</v>
          </cell>
          <cell r="CS253">
            <v>321290290</v>
          </cell>
          <cell r="CZ253">
            <v>0</v>
          </cell>
          <cell r="DA253">
            <v>107152.2443222</v>
          </cell>
          <cell r="DB253">
            <v>1658232.4667549015</v>
          </cell>
          <cell r="DC253">
            <v>1902294.11985403</v>
          </cell>
          <cell r="DD253">
            <v>1931339.56554351</v>
          </cell>
          <cell r="DE253">
            <v>1931913.4160955101</v>
          </cell>
          <cell r="DF253">
            <v>1949864.8959884502</v>
          </cell>
          <cell r="DG253">
            <v>1949864.8959884502</v>
          </cell>
          <cell r="DH253">
            <v>1949864.8959884502</v>
          </cell>
          <cell r="DI253">
            <v>1949864.8959884502</v>
          </cell>
          <cell r="DJ253">
            <v>1949864.8959884502</v>
          </cell>
          <cell r="DK253">
            <v>11636722.81319263</v>
          </cell>
          <cell r="DL253">
            <v>0</v>
          </cell>
          <cell r="DM253">
            <v>54028.0294708</v>
          </cell>
          <cell r="DN253">
            <v>146408.47411505805</v>
          </cell>
          <cell r="DO253">
            <v>242802.84828579999</v>
          </cell>
          <cell r="DP253">
            <v>332988.01233851997</v>
          </cell>
          <cell r="DQ253">
            <v>400253.12956827</v>
          </cell>
          <cell r="DR253">
            <v>436681.57106827002</v>
          </cell>
          <cell r="DS253">
            <v>436681.57106827002</v>
          </cell>
          <cell r="DT253">
            <v>436681.57106827002</v>
          </cell>
          <cell r="DU253">
            <v>436681.57106827002</v>
          </cell>
          <cell r="DV253">
            <v>436681.57106827002</v>
          </cell>
          <cell r="DW253">
            <v>436681.57106827002</v>
          </cell>
          <cell r="DX253">
            <v>23224286.006028194</v>
          </cell>
          <cell r="DY253">
            <v>23240499.974172194</v>
          </cell>
          <cell r="DZ253">
            <v>23256713.942316193</v>
          </cell>
          <cell r="EA253">
            <v>23271020.384796191</v>
          </cell>
          <cell r="EB253">
            <v>23291287.844976194</v>
          </cell>
          <cell r="EC253">
            <v>39994436.964873843</v>
          </cell>
          <cell r="ED253">
            <v>40691047.937818304</v>
          </cell>
          <cell r="EE253">
            <v>40899296.574672572</v>
          </cell>
          <cell r="EF253">
            <v>41339706.629845135</v>
          </cell>
          <cell r="EG253">
            <v>41517554.871231765</v>
          </cell>
          <cell r="EH253">
            <v>41705818.997546196</v>
          </cell>
          <cell r="EI253">
            <v>41843120.396537423</v>
          </cell>
        </row>
        <row r="254">
          <cell r="D254" t="str">
            <v>Accum. Deprec.</v>
          </cell>
          <cell r="G254" t="str">
            <v>LCM_ACC_BOM_U2_F</v>
          </cell>
          <cell r="AR254">
            <v>1174236</v>
          </cell>
          <cell r="AS254">
            <v>1341643.0095118699</v>
          </cell>
          <cell r="AT254">
            <v>1510260.7759462411</v>
          </cell>
          <cell r="AU254">
            <v>1676542.7153948937</v>
          </cell>
          <cell r="AV254">
            <v>1843266.0546913748</v>
          </cell>
          <cell r="AW254">
            <v>2010424.307140392</v>
          </cell>
          <cell r="AX254">
            <v>2177716.4849335011</v>
          </cell>
          <cell r="AY254">
            <v>2345067.1504534506</v>
          </cell>
          <cell r="AZ254">
            <v>2513043.4182113023</v>
          </cell>
          <cell r="BA254">
            <v>2681647.5225007627</v>
          </cell>
          <cell r="BB254">
            <v>2851002.1854852913</v>
          </cell>
          <cell r="BC254">
            <v>3020693.9508624296</v>
          </cell>
          <cell r="BP254">
            <v>8029766.3800000027</v>
          </cell>
          <cell r="BQ254">
            <v>8515494.3800000027</v>
          </cell>
          <cell r="BR254">
            <v>9001559.3800000027</v>
          </cell>
          <cell r="BS254">
            <v>9487958.3800000027</v>
          </cell>
          <cell r="BT254">
            <v>9974766.3800000027</v>
          </cell>
          <cell r="BU254">
            <v>10461911.380000003</v>
          </cell>
          <cell r="BV254">
            <v>10917879.469999999</v>
          </cell>
          <cell r="BW254">
            <v>11408664.469999999</v>
          </cell>
          <cell r="BX254">
            <v>11901528.469999999</v>
          </cell>
          <cell r="BY254">
            <v>12396470.469999999</v>
          </cell>
          <cell r="BZ254">
            <v>12892868.469999999</v>
          </cell>
          <cell r="CA254">
            <v>13389928.469999999</v>
          </cell>
          <cell r="CB254">
            <v>14081955.469999999</v>
          </cell>
          <cell r="CC254">
            <v>14789704.469999999</v>
          </cell>
          <cell r="CD254">
            <v>15501069.469999999</v>
          </cell>
          <cell r="CE254">
            <v>16247390.469999999</v>
          </cell>
          <cell r="CF254">
            <v>17009905.469999999</v>
          </cell>
          <cell r="CG254">
            <v>17775385.469999999</v>
          </cell>
          <cell r="CH254">
            <v>20074616.469999999</v>
          </cell>
          <cell r="CI254">
            <v>21153196.469999999</v>
          </cell>
          <cell r="CJ254">
            <v>22234083.469999999</v>
          </cell>
          <cell r="CK254">
            <v>23316182.469999999</v>
          </cell>
          <cell r="CL254">
            <v>24401016.469999999</v>
          </cell>
          <cell r="CM254">
            <v>25489261.469999999</v>
          </cell>
          <cell r="CN254">
            <v>26578806.469999999</v>
          </cell>
          <cell r="CO254">
            <v>27733232.469999999</v>
          </cell>
          <cell r="CP254">
            <v>28890610.469999999</v>
          </cell>
          <cell r="CQ254">
            <v>30054396.469999999</v>
          </cell>
          <cell r="CR254">
            <v>31222828.469999999</v>
          </cell>
          <cell r="CS254">
            <v>32402449.469999999</v>
          </cell>
          <cell r="CZ254">
            <v>0</v>
          </cell>
          <cell r="DA254">
            <v>0</v>
          </cell>
          <cell r="DB254">
            <v>283.06051208447832</v>
          </cell>
          <cell r="DC254">
            <v>4663.5579450953428</v>
          </cell>
          <cell r="DD254">
            <v>9688.7849117097394</v>
          </cell>
          <cell r="DE254">
            <v>14790.740264020511</v>
          </cell>
          <cell r="DF254">
            <v>19894.211538206149</v>
          </cell>
          <cell r="DG254">
            <v>25045.104638442306</v>
          </cell>
          <cell r="DH254">
            <v>30195.997738678463</v>
          </cell>
          <cell r="DI254">
            <v>35346.890838914616</v>
          </cell>
          <cell r="DJ254">
            <v>40497.783939150773</v>
          </cell>
          <cell r="DK254">
            <v>45648.67703938693</v>
          </cell>
          <cell r="DL254">
            <v>0</v>
          </cell>
          <cell r="DM254">
            <v>0</v>
          </cell>
          <cell r="DN254">
            <v>142.72404451869667</v>
          </cell>
          <cell r="DO254">
            <v>588.52210535236941</v>
          </cell>
          <cell r="DP254">
            <v>1381.6780764193159</v>
          </cell>
          <cell r="DQ254">
            <v>2469.4389167251475</v>
          </cell>
          <cell r="DR254">
            <v>3776.9324733148296</v>
          </cell>
          <cell r="DS254">
            <v>5203.4256054711786</v>
          </cell>
          <cell r="DT254">
            <v>6629.9187376275277</v>
          </cell>
          <cell r="DU254">
            <v>8056.4118697838767</v>
          </cell>
          <cell r="DV254">
            <v>9482.9050019402257</v>
          </cell>
          <cell r="DW254">
            <v>10909.398134096575</v>
          </cell>
          <cell r="DX254">
            <v>613207.06254955486</v>
          </cell>
          <cell r="DY254">
            <v>689073.06350258028</v>
          </cell>
          <cell r="DZ254">
            <v>764992.03008487611</v>
          </cell>
          <cell r="EA254">
            <v>840963.96229644236</v>
          </cell>
          <cell r="EB254">
            <v>916982.62888677663</v>
          </cell>
          <cell r="EC254">
            <v>993067.50251369888</v>
          </cell>
          <cell r="ED254">
            <v>1123715.9965989534</v>
          </cell>
          <cell r="EE254">
            <v>1256640.0865291599</v>
          </cell>
          <cell r="EF254">
            <v>1390244.455339757</v>
          </cell>
          <cell r="EG254">
            <v>1525287.4969972512</v>
          </cell>
          <cell r="EH254">
            <v>1660911.5095766082</v>
          </cell>
          <cell r="EI254">
            <v>1797150.5183019259</v>
          </cell>
          <cell r="EJ254" t="str">
            <v xml:space="preserve">*        </v>
          </cell>
        </row>
        <row r="255">
          <cell r="D255" t="str">
            <v>Net</v>
          </cell>
          <cell r="AR255">
            <v>48213218.739418514</v>
          </cell>
          <cell r="AS255">
            <v>48393298.966664523</v>
          </cell>
          <cell r="AT255">
            <v>47556634.682314649</v>
          </cell>
          <cell r="AU255">
            <v>47516151.699497104</v>
          </cell>
          <cell r="AV255">
            <v>47472943.695520923</v>
          </cell>
          <cell r="AW255">
            <v>47343686.315449901</v>
          </cell>
          <cell r="AX255">
            <v>47192887.676625796</v>
          </cell>
          <cell r="AY255">
            <v>47201331.239956349</v>
          </cell>
          <cell r="AZ255">
            <v>47209149.201048993</v>
          </cell>
          <cell r="BA255">
            <v>47249950.972683437</v>
          </cell>
          <cell r="BB255">
            <v>47174310.774844408</v>
          </cell>
          <cell r="BC255">
            <v>54740339.648065463</v>
          </cell>
          <cell r="BP255">
            <v>129203717.62</v>
          </cell>
          <cell r="BQ255">
            <v>128807180.62</v>
          </cell>
          <cell r="BR255">
            <v>128409231.62</v>
          </cell>
          <cell r="BS255">
            <v>128030534.62</v>
          </cell>
          <cell r="BT255">
            <v>127631871.62</v>
          </cell>
          <cell r="BU255">
            <v>127266298.62</v>
          </cell>
          <cell r="BV255">
            <v>126622638.53</v>
          </cell>
          <cell r="BW255">
            <v>126666023.53</v>
          </cell>
          <cell r="BX255">
            <v>126705251.53</v>
          </cell>
          <cell r="BY255">
            <v>126581567.53</v>
          </cell>
          <cell r="BZ255">
            <v>126253230.53</v>
          </cell>
          <cell r="CA255">
            <v>175082812.53</v>
          </cell>
          <cell r="CB255">
            <v>178352682.53</v>
          </cell>
          <cell r="CC255">
            <v>178552540.53</v>
          </cell>
          <cell r="CD255">
            <v>186580291.53</v>
          </cell>
          <cell r="CE255">
            <v>189866325.53</v>
          </cell>
          <cell r="CF255">
            <v>189839082.53</v>
          </cell>
          <cell r="CG255">
            <v>189546958.53</v>
          </cell>
          <cell r="CH255">
            <v>265330605.53</v>
          </cell>
          <cell r="CI255">
            <v>264817358.53</v>
          </cell>
          <cell r="CJ255">
            <v>264032130.53</v>
          </cell>
          <cell r="CK255">
            <v>263614570.53</v>
          </cell>
          <cell r="CL255">
            <v>263355369.53</v>
          </cell>
          <cell r="CM255">
            <v>262580314.53</v>
          </cell>
          <cell r="CN255">
            <v>277062123.52999997</v>
          </cell>
          <cell r="CO255">
            <v>276613370.52999997</v>
          </cell>
          <cell r="CP255">
            <v>276981180.52999997</v>
          </cell>
          <cell r="CQ255">
            <v>276918403.52999997</v>
          </cell>
          <cell r="CR255">
            <v>278390623.52999997</v>
          </cell>
          <cell r="CS255">
            <v>288887840.52999997</v>
          </cell>
          <cell r="CZ255">
            <v>0</v>
          </cell>
          <cell r="DA255">
            <v>107152.2443222</v>
          </cell>
          <cell r="DB255">
            <v>1657949.4062428169</v>
          </cell>
          <cell r="DC255">
            <v>1897630.5619089347</v>
          </cell>
          <cell r="DD255">
            <v>1921650.7806318002</v>
          </cell>
          <cell r="DE255">
            <v>1917122.6758314897</v>
          </cell>
          <cell r="DF255">
            <v>1929970.6844502441</v>
          </cell>
          <cell r="DG255">
            <v>1924819.7913500078</v>
          </cell>
          <cell r="DH255">
            <v>1919668.8982497717</v>
          </cell>
          <cell r="DI255">
            <v>1914518.0051495356</v>
          </cell>
          <cell r="DJ255">
            <v>1909367.1120492993</v>
          </cell>
          <cell r="DK255">
            <v>11591074.136153243</v>
          </cell>
          <cell r="DL255">
            <v>0</v>
          </cell>
          <cell r="DM255">
            <v>54028.0294708</v>
          </cell>
          <cell r="DN255">
            <v>146265.75007053936</v>
          </cell>
          <cell r="DO255">
            <v>242214.32618044762</v>
          </cell>
          <cell r="DP255">
            <v>331606.33426210063</v>
          </cell>
          <cell r="DQ255">
            <v>397783.69065154484</v>
          </cell>
          <cell r="DR255">
            <v>432904.63859495521</v>
          </cell>
          <cell r="DS255">
            <v>431478.14546279883</v>
          </cell>
          <cell r="DT255">
            <v>430051.65233064251</v>
          </cell>
          <cell r="DU255">
            <v>428625.15919848613</v>
          </cell>
          <cell r="DV255">
            <v>427198.66606632981</v>
          </cell>
          <cell r="DW255">
            <v>425772.17293417343</v>
          </cell>
          <cell r="DX255">
            <v>22611078.94347864</v>
          </cell>
          <cell r="DY255">
            <v>22551426.910669614</v>
          </cell>
          <cell r="DZ255">
            <v>22491721.912231319</v>
          </cell>
          <cell r="EA255">
            <v>22430056.42249975</v>
          </cell>
          <cell r="EB255">
            <v>22374305.216089416</v>
          </cell>
          <cell r="EC255">
            <v>39001369.462360144</v>
          </cell>
          <cell r="ED255">
            <v>39567331.941219352</v>
          </cell>
          <cell r="EE255">
            <v>39642656.488143414</v>
          </cell>
          <cell r="EF255">
            <v>39949462.174505375</v>
          </cell>
          <cell r="EG255">
            <v>39992267.374234512</v>
          </cell>
          <cell r="EH255">
            <v>40044907.487969585</v>
          </cell>
          <cell r="EI255">
            <v>40045969.878235497</v>
          </cell>
        </row>
        <row r="256">
          <cell r="C256" t="str">
            <v>Depreciation</v>
          </cell>
        </row>
        <row r="257">
          <cell r="D257" t="str">
            <v>Rate</v>
          </cell>
          <cell r="U257">
            <v>311</v>
          </cell>
          <cell r="V257">
            <v>310</v>
          </cell>
          <cell r="W257">
            <v>309</v>
          </cell>
          <cell r="X257">
            <v>308</v>
          </cell>
          <cell r="Y257">
            <v>307</v>
          </cell>
          <cell r="Z257">
            <v>306</v>
          </cell>
          <cell r="AR257">
            <v>288</v>
          </cell>
          <cell r="AS257">
            <v>287</v>
          </cell>
          <cell r="AT257">
            <v>286</v>
          </cell>
          <cell r="AU257">
            <v>285</v>
          </cell>
          <cell r="AV257">
            <v>284</v>
          </cell>
          <cell r="AW257">
            <v>283</v>
          </cell>
          <cell r="AX257">
            <v>282</v>
          </cell>
          <cell r="AY257">
            <v>281</v>
          </cell>
          <cell r="AZ257">
            <v>280</v>
          </cell>
          <cell r="BA257">
            <v>279</v>
          </cell>
          <cell r="BB257">
            <v>278</v>
          </cell>
          <cell r="BC257">
            <v>277</v>
          </cell>
          <cell r="BD257">
            <v>276</v>
          </cell>
          <cell r="BE257">
            <v>275</v>
          </cell>
          <cell r="BF257">
            <v>274</v>
          </cell>
          <cell r="BG257">
            <v>273</v>
          </cell>
          <cell r="BH257">
            <v>272</v>
          </cell>
          <cell r="BI257">
            <v>271</v>
          </cell>
          <cell r="BJ257">
            <v>270</v>
          </cell>
          <cell r="BK257">
            <v>269</v>
          </cell>
          <cell r="BL257">
            <v>268</v>
          </cell>
          <cell r="BM257">
            <v>267</v>
          </cell>
          <cell r="BN257">
            <v>266</v>
          </cell>
          <cell r="BO257">
            <v>265</v>
          </cell>
          <cell r="BP257">
            <v>264</v>
          </cell>
          <cell r="BQ257">
            <v>263</v>
          </cell>
          <cell r="BR257">
            <v>262</v>
          </cell>
          <cell r="BS257">
            <v>261</v>
          </cell>
          <cell r="BT257">
            <v>260</v>
          </cell>
          <cell r="BU257">
            <v>259</v>
          </cell>
          <cell r="BV257">
            <v>258</v>
          </cell>
          <cell r="BW257">
            <v>257</v>
          </cell>
          <cell r="BX257">
            <v>256</v>
          </cell>
          <cell r="BY257">
            <v>255</v>
          </cell>
          <cell r="BZ257">
            <v>254</v>
          </cell>
          <cell r="CA257">
            <v>253</v>
          </cell>
          <cell r="CB257">
            <v>252</v>
          </cell>
          <cell r="CC257">
            <v>251</v>
          </cell>
          <cell r="CD257">
            <v>250</v>
          </cell>
          <cell r="CE257">
            <v>249</v>
          </cell>
          <cell r="CF257">
            <v>248</v>
          </cell>
          <cell r="CG257">
            <v>247</v>
          </cell>
          <cell r="CH257">
            <v>246</v>
          </cell>
          <cell r="CI257">
            <v>245</v>
          </cell>
          <cell r="CJ257">
            <v>244</v>
          </cell>
          <cell r="CK257">
            <v>243</v>
          </cell>
          <cell r="CL257">
            <v>242</v>
          </cell>
          <cell r="CM257">
            <v>241</v>
          </cell>
          <cell r="CN257">
            <v>240</v>
          </cell>
          <cell r="CO257">
            <v>239</v>
          </cell>
          <cell r="CP257">
            <v>238</v>
          </cell>
          <cell r="CQ257">
            <v>237</v>
          </cell>
          <cell r="CR257">
            <v>236</v>
          </cell>
          <cell r="CS257">
            <v>235</v>
          </cell>
          <cell r="CZ257">
            <v>3.1699999999999999E-2</v>
          </cell>
          <cell r="DA257">
            <v>3.1699999999999999E-2</v>
          </cell>
          <cell r="DB257">
            <v>3.1699999999999999E-2</v>
          </cell>
          <cell r="DC257">
            <v>3.1699999999999999E-2</v>
          </cell>
          <cell r="DD257">
            <v>3.1699999999999999E-2</v>
          </cell>
          <cell r="DE257">
            <v>3.1699999999999999E-2</v>
          </cell>
          <cell r="DF257">
            <v>3.1699999999999999E-2</v>
          </cell>
          <cell r="DG257">
            <v>3.1699999999999999E-2</v>
          </cell>
          <cell r="DH257">
            <v>3.1699999999999999E-2</v>
          </cell>
          <cell r="DI257">
            <v>3.1699999999999999E-2</v>
          </cell>
          <cell r="DJ257">
            <v>3.1699999999999999E-2</v>
          </cell>
          <cell r="DK257">
            <v>3.1699999999999999E-2</v>
          </cell>
          <cell r="DL257">
            <v>3.1699999999999999E-2</v>
          </cell>
          <cell r="DM257">
            <v>3.1699999999999999E-2</v>
          </cell>
          <cell r="DN257">
            <v>3.6538709677419352E-2</v>
          </cell>
          <cell r="DO257">
            <v>3.9199999999999999E-2</v>
          </cell>
          <cell r="DP257">
            <v>3.9199999999999999E-2</v>
          </cell>
          <cell r="DQ257">
            <v>3.9199999999999999E-2</v>
          </cell>
          <cell r="DR257">
            <v>3.9199999999999999E-2</v>
          </cell>
          <cell r="DS257">
            <v>3.9199999999999999E-2</v>
          </cell>
          <cell r="DT257">
            <v>3.9199999999999999E-2</v>
          </cell>
          <cell r="DU257">
            <v>3.9199999999999999E-2</v>
          </cell>
          <cell r="DV257">
            <v>3.9199999999999999E-2</v>
          </cell>
          <cell r="DW257">
            <v>3.9199999999999999E-2</v>
          </cell>
          <cell r="DX257">
            <v>3.9199999999999999E-2</v>
          </cell>
          <cell r="DY257">
            <v>3.9199999999999999E-2</v>
          </cell>
          <cell r="DZ257">
            <v>3.9199999999999999E-2</v>
          </cell>
          <cell r="EA257">
            <v>3.9199999999999999E-2</v>
          </cell>
          <cell r="EB257">
            <v>3.9199999999999999E-2</v>
          </cell>
          <cell r="EC257">
            <v>3.9199999999999999E-2</v>
          </cell>
          <cell r="ED257">
            <v>3.9199999999999999E-2</v>
          </cell>
          <cell r="EE257">
            <v>3.9199999999999999E-2</v>
          </cell>
          <cell r="EF257">
            <v>3.9199999999999999E-2</v>
          </cell>
          <cell r="EG257">
            <v>3.9199999999999999E-2</v>
          </cell>
          <cell r="EH257">
            <v>3.9199999999999999E-2</v>
          </cell>
          <cell r="EI257">
            <v>3.9199999999999999E-2</v>
          </cell>
        </row>
        <row r="258">
          <cell r="D258" t="str">
            <v>Gross</v>
          </cell>
          <cell r="AR258">
            <v>167407.00951186984</v>
          </cell>
          <cell r="AS258">
            <v>168617.76643437115</v>
          </cell>
          <cell r="AT258">
            <v>166281.93944865261</v>
          </cell>
          <cell r="AU258">
            <v>166723.33929648108</v>
          </cell>
          <cell r="AV258">
            <v>167158.25244901734</v>
          </cell>
          <cell r="AW258">
            <v>167292.17779310918</v>
          </cell>
          <cell r="AX258">
            <v>167350.66551994963</v>
          </cell>
          <cell r="AY258">
            <v>167976.26775785178</v>
          </cell>
          <cell r="AZ258">
            <v>168604.10428946069</v>
          </cell>
          <cell r="BA258">
            <v>169354.66298452846</v>
          </cell>
          <cell r="BB258">
            <v>169691.76537713816</v>
          </cell>
          <cell r="BC258">
            <v>197618.55468615692</v>
          </cell>
          <cell r="BP258">
            <v>489408</v>
          </cell>
          <cell r="BQ258">
            <v>489761</v>
          </cell>
          <cell r="BR258">
            <v>490112</v>
          </cell>
          <cell r="BS258">
            <v>490538</v>
          </cell>
          <cell r="BT258">
            <v>490892</v>
          </cell>
          <cell r="BU258">
            <v>491376</v>
          </cell>
          <cell r="BV258">
            <v>490785</v>
          </cell>
          <cell r="BW258">
            <v>492864</v>
          </cell>
          <cell r="BX258">
            <v>494942</v>
          </cell>
          <cell r="BY258">
            <v>496398</v>
          </cell>
          <cell r="BZ258">
            <v>497060</v>
          </cell>
          <cell r="CA258">
            <v>692027</v>
          </cell>
          <cell r="CB258">
            <v>707749</v>
          </cell>
          <cell r="CC258">
            <v>711365</v>
          </cell>
          <cell r="CD258">
            <v>746321</v>
          </cell>
          <cell r="CE258">
            <v>762515</v>
          </cell>
          <cell r="CF258">
            <v>765480</v>
          </cell>
          <cell r="CG258">
            <v>767397</v>
          </cell>
          <cell r="CH258">
            <v>1078580</v>
          </cell>
          <cell r="CI258">
            <v>1080887</v>
          </cell>
          <cell r="CJ258">
            <v>1082099</v>
          </cell>
          <cell r="CK258">
            <v>1084834</v>
          </cell>
          <cell r="CL258">
            <v>1088245</v>
          </cell>
          <cell r="CM258">
            <v>1089545</v>
          </cell>
          <cell r="CN258">
            <v>1154426</v>
          </cell>
          <cell r="CO258">
            <v>1157378</v>
          </cell>
          <cell r="CP258">
            <v>1163786</v>
          </cell>
          <cell r="CQ258">
            <v>1168432</v>
          </cell>
          <cell r="CR258">
            <v>1179621</v>
          </cell>
          <cell r="CS258">
            <v>1229310</v>
          </cell>
          <cell r="CZ258">
            <v>0</v>
          </cell>
          <cell r="DA258">
            <v>283.06051208447832</v>
          </cell>
          <cell r="DB258">
            <v>4380.4974330108644</v>
          </cell>
          <cell r="DC258">
            <v>5025.2269666143957</v>
          </cell>
          <cell r="DD258">
            <v>5101.9553523107725</v>
          </cell>
          <cell r="DE258">
            <v>5103.4712741856392</v>
          </cell>
          <cell r="DF258">
            <v>5150.893100236156</v>
          </cell>
          <cell r="DG258">
            <v>5150.893100236156</v>
          </cell>
          <cell r="DH258">
            <v>5150.893100236156</v>
          </cell>
          <cell r="DI258">
            <v>5150.893100236156</v>
          </cell>
          <cell r="DJ258">
            <v>5150.893100236156</v>
          </cell>
          <cell r="DK258">
            <v>30740.342764850531</v>
          </cell>
          <cell r="DL258">
            <v>0</v>
          </cell>
          <cell r="DM258">
            <v>142.72404451869667</v>
          </cell>
          <cell r="DN258">
            <v>445.79806083367271</v>
          </cell>
          <cell r="DO258">
            <v>793.15597106694656</v>
          </cell>
          <cell r="DP258">
            <v>1087.7608403058318</v>
          </cell>
          <cell r="DQ258">
            <v>1307.4935565896819</v>
          </cell>
          <cell r="DR258">
            <v>1426.4931321563486</v>
          </cell>
          <cell r="DS258">
            <v>1426.4931321563486</v>
          </cell>
          <cell r="DT258">
            <v>1426.4931321563486</v>
          </cell>
          <cell r="DU258">
            <v>1426.4931321563486</v>
          </cell>
          <cell r="DV258">
            <v>1426.4931321563486</v>
          </cell>
          <cell r="DW258">
            <v>1426.4931321563486</v>
          </cell>
          <cell r="DX258">
            <v>75866.000953025432</v>
          </cell>
          <cell r="DY258">
            <v>75918.96658229582</v>
          </cell>
          <cell r="DZ258">
            <v>75971.932211566222</v>
          </cell>
          <cell r="EA258">
            <v>76018.666590334222</v>
          </cell>
          <cell r="EB258">
            <v>76084.873626922228</v>
          </cell>
          <cell r="EC258">
            <v>130648.49408525454</v>
          </cell>
          <cell r="ED258">
            <v>132924.08993020645</v>
          </cell>
          <cell r="EE258">
            <v>133604.36881059705</v>
          </cell>
          <cell r="EF258">
            <v>135043.04165749409</v>
          </cell>
          <cell r="EG258">
            <v>135624.01257935708</v>
          </cell>
          <cell r="EH258">
            <v>136239.00872531757</v>
          </cell>
          <cell r="EI258">
            <v>136687.52662868891</v>
          </cell>
        </row>
        <row r="259">
          <cell r="D259" t="str">
            <v>Credit</v>
          </cell>
          <cell r="AR259">
            <v>0</v>
          </cell>
          <cell r="AS259">
            <v>0</v>
          </cell>
          <cell r="AT259">
            <v>0</v>
          </cell>
          <cell r="AU259">
            <v>0</v>
          </cell>
          <cell r="AV259">
            <v>0</v>
          </cell>
          <cell r="AW259">
            <v>0</v>
          </cell>
          <cell r="AX259">
            <v>1</v>
          </cell>
          <cell r="AY259">
            <v>2</v>
          </cell>
          <cell r="AZ259">
            <v>3</v>
          </cell>
          <cell r="BA259">
            <v>4</v>
          </cell>
          <cell r="BB259">
            <v>5</v>
          </cell>
          <cell r="BC259">
            <v>6</v>
          </cell>
          <cell r="BP259">
            <v>35395.874949999998</v>
          </cell>
          <cell r="BQ259">
            <v>35395.874949999998</v>
          </cell>
          <cell r="BR259">
            <v>35395.874949999998</v>
          </cell>
          <cell r="BS259">
            <v>76441.034750000006</v>
          </cell>
          <cell r="BT259">
            <v>76441.034750000006</v>
          </cell>
          <cell r="BU259">
            <v>76441.034750000006</v>
          </cell>
          <cell r="BV259">
            <v>35176.763469999998</v>
          </cell>
          <cell r="BW259">
            <v>35176.763469999998</v>
          </cell>
          <cell r="BX259">
            <v>35176.763469999998</v>
          </cell>
          <cell r="BY259">
            <v>35176.763469999998</v>
          </cell>
          <cell r="BZ259">
            <v>35176.763469999998</v>
          </cell>
          <cell r="CA259">
            <v>143042.64795416666</v>
          </cell>
          <cell r="CB259">
            <v>149252.74891883333</v>
          </cell>
          <cell r="CC259">
            <v>149252.74891883333</v>
          </cell>
          <cell r="CD259">
            <v>149252.74891883333</v>
          </cell>
          <cell r="CE259">
            <v>149392.12931741666</v>
          </cell>
          <cell r="CF259">
            <v>149392.12931741666</v>
          </cell>
          <cell r="CG259">
            <v>149392.12931741666</v>
          </cell>
          <cell r="CH259">
            <v>112461.19751975</v>
          </cell>
          <cell r="CI259">
            <v>112461.19751975</v>
          </cell>
          <cell r="CJ259">
            <v>112461.19751975</v>
          </cell>
          <cell r="CK259">
            <v>114535.23418558334</v>
          </cell>
          <cell r="CL259">
            <v>114535.23418558334</v>
          </cell>
          <cell r="CM259">
            <v>114759.51451891667</v>
          </cell>
          <cell r="CN259">
            <v>114759.51451891667</v>
          </cell>
          <cell r="CO259">
            <v>114759.51451891667</v>
          </cell>
          <cell r="CP259">
            <v>114759.51451891667</v>
          </cell>
          <cell r="CQ259">
            <v>114759.51451891667</v>
          </cell>
          <cell r="CR259">
            <v>136390.40887516667</v>
          </cell>
          <cell r="CS259">
            <v>136390.40887516667</v>
          </cell>
          <cell r="CZ259">
            <v>0</v>
          </cell>
          <cell r="DA259">
            <v>2008.5930389213399</v>
          </cell>
          <cell r="DB259">
            <v>2502.2214042816918</v>
          </cell>
          <cell r="DC259">
            <v>2557.4833543260143</v>
          </cell>
          <cell r="DD259">
            <v>2557.4833543260143</v>
          </cell>
          <cell r="DE259">
            <v>2557.4833543260143</v>
          </cell>
          <cell r="DF259">
            <v>2557.4833543260143</v>
          </cell>
          <cell r="DG259">
            <v>2557.4833543260143</v>
          </cell>
          <cell r="DH259">
            <v>2557.4833543260143</v>
          </cell>
          <cell r="DI259">
            <v>2557.4833543260143</v>
          </cell>
          <cell r="DJ259">
            <v>2557.4833543260143</v>
          </cell>
          <cell r="DK259">
            <v>16898.863388443522</v>
          </cell>
          <cell r="DL259">
            <v>0</v>
          </cell>
          <cell r="DM259">
            <v>0</v>
          </cell>
          <cell r="DN259">
            <v>0</v>
          </cell>
          <cell r="DO259">
            <v>0</v>
          </cell>
          <cell r="DP259">
            <v>0</v>
          </cell>
          <cell r="DQ259">
            <v>0</v>
          </cell>
          <cell r="DR259">
            <v>0</v>
          </cell>
          <cell r="DS259">
            <v>0</v>
          </cell>
          <cell r="DT259">
            <v>0</v>
          </cell>
          <cell r="DU259">
            <v>0</v>
          </cell>
          <cell r="DV259">
            <v>0</v>
          </cell>
          <cell r="DW259">
            <v>0</v>
          </cell>
          <cell r="DX259">
            <v>22419.144019737494</v>
          </cell>
          <cell r="DY259">
            <v>22419.144019737494</v>
          </cell>
          <cell r="DZ259">
            <v>22419.144019737494</v>
          </cell>
          <cell r="EA259">
            <v>22419.144019737494</v>
          </cell>
          <cell r="EB259">
            <v>22419.144019737494</v>
          </cell>
          <cell r="EC259">
            <v>50975.658240534103</v>
          </cell>
          <cell r="ED259">
            <v>50975.658240534103</v>
          </cell>
          <cell r="EE259">
            <v>50975.658240534103</v>
          </cell>
          <cell r="EF259">
            <v>51800.823539615863</v>
          </cell>
          <cell r="EG259">
            <v>51800.823539615863</v>
          </cell>
          <cell r="EH259">
            <v>51800.823539615863</v>
          </cell>
          <cell r="EI259">
            <v>51800.823539615863</v>
          </cell>
        </row>
        <row r="260">
          <cell r="D260" t="str">
            <v>Eligible</v>
          </cell>
          <cell r="AR260">
            <v>167407.00951186984</v>
          </cell>
          <cell r="AS260">
            <v>168617.76643437115</v>
          </cell>
          <cell r="AT260">
            <v>166281.93944865261</v>
          </cell>
          <cell r="AU260">
            <v>166723.33929648108</v>
          </cell>
          <cell r="AV260">
            <v>167158.25244901734</v>
          </cell>
          <cell r="AW260">
            <v>167292.17779310918</v>
          </cell>
          <cell r="AX260">
            <v>167349.66551994963</v>
          </cell>
          <cell r="AY260">
            <v>167974.26775785178</v>
          </cell>
          <cell r="AZ260">
            <v>168601.10428946069</v>
          </cell>
          <cell r="BA260">
            <v>169350.66298452846</v>
          </cell>
          <cell r="BB260">
            <v>169686.76537713816</v>
          </cell>
          <cell r="BC260">
            <v>197612.55468615692</v>
          </cell>
          <cell r="BD260">
            <v>0</v>
          </cell>
          <cell r="BE260">
            <v>0</v>
          </cell>
          <cell r="BF260">
            <v>0</v>
          </cell>
          <cell r="BG260">
            <v>0</v>
          </cell>
          <cell r="BH260">
            <v>0</v>
          </cell>
          <cell r="BI260">
            <v>0</v>
          </cell>
          <cell r="BJ260">
            <v>0</v>
          </cell>
          <cell r="BK260">
            <v>0</v>
          </cell>
          <cell r="BL260">
            <v>0</v>
          </cell>
          <cell r="BM260">
            <v>0</v>
          </cell>
          <cell r="BN260">
            <v>0</v>
          </cell>
          <cell r="BO260">
            <v>0</v>
          </cell>
          <cell r="BP260">
            <v>454012.12505000003</v>
          </cell>
          <cell r="BQ260">
            <v>454365.12505000003</v>
          </cell>
          <cell r="BR260">
            <v>454716.12505000003</v>
          </cell>
          <cell r="BS260">
            <v>414096.96525000001</v>
          </cell>
          <cell r="BT260">
            <v>414450.96525000001</v>
          </cell>
          <cell r="BU260">
            <v>414934.96525000001</v>
          </cell>
          <cell r="BV260">
            <v>455608.23652999999</v>
          </cell>
          <cell r="BW260">
            <v>457687.23652999999</v>
          </cell>
          <cell r="BX260">
            <v>459765.23652999999</v>
          </cell>
          <cell r="BY260">
            <v>461221.23652999999</v>
          </cell>
          <cell r="BZ260">
            <v>461883.23652999999</v>
          </cell>
          <cell r="CA260">
            <v>548984.35204583337</v>
          </cell>
          <cell r="CB260">
            <v>558496.25108116667</v>
          </cell>
          <cell r="CC260">
            <v>562112.25108116667</v>
          </cell>
          <cell r="CD260">
            <v>597068.25108116667</v>
          </cell>
          <cell r="CE260">
            <v>613122.87068258331</v>
          </cell>
          <cell r="CF260">
            <v>616087.87068258331</v>
          </cell>
          <cell r="CG260">
            <v>618004.87068258331</v>
          </cell>
          <cell r="CH260">
            <v>966118.80248025001</v>
          </cell>
          <cell r="CI260">
            <v>968425.80248025001</v>
          </cell>
          <cell r="CJ260">
            <v>969637.80248025001</v>
          </cell>
          <cell r="CK260">
            <v>970298.76581441669</v>
          </cell>
          <cell r="CL260">
            <v>973709.76581441669</v>
          </cell>
          <cell r="CM260">
            <v>974785.48548108339</v>
          </cell>
          <cell r="CN260">
            <v>1039666.4854810834</v>
          </cell>
          <cell r="CO260">
            <v>1042618.4854810834</v>
          </cell>
          <cell r="CP260">
            <v>1049026.4854810834</v>
          </cell>
          <cell r="CQ260">
            <v>1053672.4854810834</v>
          </cell>
          <cell r="CR260">
            <v>1043230.5911248333</v>
          </cell>
          <cell r="CS260">
            <v>1092919.5911248333</v>
          </cell>
          <cell r="CZ260">
            <v>0</v>
          </cell>
          <cell r="DA260">
            <v>-1725.5325268368615</v>
          </cell>
          <cell r="DB260">
            <v>1878.2760287291726</v>
          </cell>
          <cell r="DC260">
            <v>2467.7436122883814</v>
          </cell>
          <cell r="DD260">
            <v>2544.4719979847582</v>
          </cell>
          <cell r="DE260">
            <v>2545.987919859625</v>
          </cell>
          <cell r="DF260">
            <v>2593.4097459101417</v>
          </cell>
          <cell r="DG260">
            <v>2593.4097459101417</v>
          </cell>
          <cell r="DH260">
            <v>2593.4097459101417</v>
          </cell>
          <cell r="DI260">
            <v>2593.4097459101417</v>
          </cell>
          <cell r="DJ260">
            <v>2593.4097459101417</v>
          </cell>
          <cell r="DK260">
            <v>13841.479376407009</v>
          </cell>
          <cell r="DL260">
            <v>0</v>
          </cell>
          <cell r="DM260">
            <v>142.72404451869667</v>
          </cell>
          <cell r="DN260">
            <v>445.79806083367271</v>
          </cell>
          <cell r="DO260">
            <v>793.15597106694656</v>
          </cell>
          <cell r="DP260">
            <v>1087.7608403058318</v>
          </cell>
          <cell r="DQ260">
            <v>1307.4935565896819</v>
          </cell>
          <cell r="DR260">
            <v>1426.4931321563486</v>
          </cell>
          <cell r="DS260">
            <v>1426.4931321563486</v>
          </cell>
          <cell r="DT260">
            <v>1426.4931321563486</v>
          </cell>
          <cell r="DU260">
            <v>1426.4931321563486</v>
          </cell>
          <cell r="DV260">
            <v>1426.4931321563486</v>
          </cell>
          <cell r="DW260">
            <v>1426.4931321563486</v>
          </cell>
          <cell r="DX260">
            <v>53446.856933287942</v>
          </cell>
          <cell r="DY260">
            <v>53499.822562558329</v>
          </cell>
          <cell r="DZ260">
            <v>53552.788191828731</v>
          </cell>
          <cell r="EA260">
            <v>53599.522570596731</v>
          </cell>
          <cell r="EB260">
            <v>53665.729607184738</v>
          </cell>
          <cell r="EC260">
            <v>79672.835844720437</v>
          </cell>
          <cell r="ED260">
            <v>81948.431689672347</v>
          </cell>
          <cell r="EE260">
            <v>82628.710570062947</v>
          </cell>
          <cell r="EF260">
            <v>83242.218117878219</v>
          </cell>
          <cell r="EG260">
            <v>83823.189039741206</v>
          </cell>
          <cell r="EH260">
            <v>84438.185185701703</v>
          </cell>
          <cell r="EI260">
            <v>84886.703089073038</v>
          </cell>
        </row>
        <row r="263">
          <cell r="B263" t="str">
            <v>Financing Expense</v>
          </cell>
        </row>
        <row r="264">
          <cell r="B264" t="str">
            <v xml:space="preserve"> ACTUAL</v>
          </cell>
        </row>
        <row r="265">
          <cell r="C265" t="str">
            <v>Plant (I&amp;M)</v>
          </cell>
        </row>
        <row r="266">
          <cell r="D266" t="str">
            <v>Gross (BOM)</v>
          </cell>
          <cell r="T266">
            <v>0</v>
          </cell>
          <cell r="U266">
            <v>20842</v>
          </cell>
          <cell r="V266">
            <v>20842</v>
          </cell>
          <cell r="W266">
            <v>20842</v>
          </cell>
          <cell r="X266">
            <v>20876</v>
          </cell>
          <cell r="Y266">
            <v>1175442</v>
          </cell>
          <cell r="Z266">
            <v>29480477</v>
          </cell>
          <cell r="AA266">
            <v>29711159</v>
          </cell>
          <cell r="AB266">
            <v>29731781</v>
          </cell>
          <cell r="AC266">
            <v>29973106</v>
          </cell>
          <cell r="AD266">
            <v>30308301.789999999</v>
          </cell>
          <cell r="AE266">
            <v>30329286</v>
          </cell>
          <cell r="AF266">
            <v>30322853</v>
          </cell>
          <cell r="AG266">
            <v>30320781</v>
          </cell>
          <cell r="AH266">
            <v>30355809</v>
          </cell>
          <cell r="AI266">
            <v>30350867</v>
          </cell>
          <cell r="AJ266">
            <v>32973646</v>
          </cell>
          <cell r="AK266">
            <v>48853540</v>
          </cell>
          <cell r="AR266">
            <v>85967093.340000004</v>
          </cell>
          <cell r="AS266">
            <v>88122731.030000001</v>
          </cell>
          <cell r="AT266">
            <v>86460991.099999994</v>
          </cell>
          <cell r="AU266">
            <v>86659876.150000006</v>
          </cell>
          <cell r="AV266">
            <v>88456489.849999994</v>
          </cell>
          <cell r="AW266">
            <v>105727006.33000001</v>
          </cell>
          <cell r="AX266">
            <v>106229679.08</v>
          </cell>
          <cell r="AY266">
            <v>108627992.02000001</v>
          </cell>
          <cell r="AZ266">
            <v>109906965.13</v>
          </cell>
          <cell r="BA266">
            <v>128255556.90000001</v>
          </cell>
          <cell r="BB266">
            <v>139565255.55000001</v>
          </cell>
          <cell r="BC266">
            <v>185518101.18000001</v>
          </cell>
          <cell r="BJ266">
            <v>304939885</v>
          </cell>
          <cell r="BK266">
            <v>305310752</v>
          </cell>
          <cell r="BL266">
            <v>306264760</v>
          </cell>
          <cell r="BM266">
            <v>306820710</v>
          </cell>
          <cell r="BN266">
            <v>307921080</v>
          </cell>
          <cell r="BO266">
            <v>308696820</v>
          </cell>
          <cell r="BP266">
            <v>342192629.51999998</v>
          </cell>
          <cell r="BQ266">
            <v>354996785.25</v>
          </cell>
          <cell r="BR266">
            <v>355278281.32999998</v>
          </cell>
          <cell r="BS266">
            <v>375123686.73000002</v>
          </cell>
          <cell r="BT266">
            <v>384166513.83999997</v>
          </cell>
          <cell r="BU266">
            <v>393975865.82999998</v>
          </cell>
          <cell r="BV266">
            <v>421203686.13999999</v>
          </cell>
          <cell r="BW266">
            <v>422556822.45999998</v>
          </cell>
          <cell r="BX266">
            <v>423930376.81999999</v>
          </cell>
          <cell r="BY266">
            <v>424308654.81999999</v>
          </cell>
          <cell r="BZ266">
            <v>436403094.06999999</v>
          </cell>
          <cell r="CA266">
            <v>447001382.19</v>
          </cell>
          <cell r="CT266">
            <v>64469394.119999997</v>
          </cell>
          <cell r="CU266">
            <v>65435888.240000032</v>
          </cell>
          <cell r="CV266">
            <v>65980850.410000004</v>
          </cell>
          <cell r="CW266">
            <v>66357856.420000017</v>
          </cell>
          <cell r="CX266">
            <v>66542382.13000001</v>
          </cell>
          <cell r="CY266">
            <v>66838092.640000008</v>
          </cell>
          <cell r="CZ266">
            <v>0</v>
          </cell>
          <cell r="DA266">
            <v>297699.44</v>
          </cell>
          <cell r="DB266">
            <v>2582092.3600000003</v>
          </cell>
          <cell r="DC266">
            <v>3042402.87</v>
          </cell>
          <cell r="DD266">
            <v>3196863.96</v>
          </cell>
          <cell r="DE266">
            <v>21923576.460000001</v>
          </cell>
          <cell r="DF266">
            <v>40742954.049999997</v>
          </cell>
          <cell r="DG266">
            <v>41151776.649999999</v>
          </cell>
          <cell r="DH266">
            <v>44055001.219999999</v>
          </cell>
          <cell r="DI266">
            <v>44494443.879999995</v>
          </cell>
          <cell r="DJ266">
            <v>117570214.95999999</v>
          </cell>
          <cell r="DK266">
            <v>136309290.50999999</v>
          </cell>
          <cell r="DL266">
            <v>156563174.37</v>
          </cell>
          <cell r="DM266">
            <v>159303732.44</v>
          </cell>
          <cell r="DN266">
            <v>164017488.78000003</v>
          </cell>
          <cell r="DO266">
            <v>13312926</v>
          </cell>
          <cell r="DP266">
            <v>39840451.300000004</v>
          </cell>
          <cell r="DQ266">
            <v>40866126.049999997</v>
          </cell>
          <cell r="DR266">
            <v>41477632.199999996</v>
          </cell>
          <cell r="DS266">
            <v>41853587.949999996</v>
          </cell>
          <cell r="DT266">
            <v>42412749.170000002</v>
          </cell>
          <cell r="DU266">
            <v>42666933.619999997</v>
          </cell>
          <cell r="DV266">
            <v>45767679.86999999</v>
          </cell>
          <cell r="DW266">
            <v>46053017.940000005</v>
          </cell>
          <cell r="DX266">
            <v>46288094.899999999</v>
          </cell>
          <cell r="DY266">
            <v>268997.48000000225</v>
          </cell>
          <cell r="DZ266">
            <v>376439.39000000164</v>
          </cell>
          <cell r="EA266">
            <v>466823.41</v>
          </cell>
          <cell r="EB266">
            <v>653155.27</v>
          </cell>
          <cell r="EC266">
            <v>748922.46</v>
          </cell>
          <cell r="ED266">
            <v>5549071.3900000006</v>
          </cell>
          <cell r="EE266">
            <v>5613203.75</v>
          </cell>
          <cell r="EF266">
            <v>5647866.1099999994</v>
          </cell>
          <cell r="EG266">
            <v>5702230.7199999997</v>
          </cell>
          <cell r="EH266">
            <v>6202707.2400000002</v>
          </cell>
          <cell r="EI266">
            <v>6250652.7599999998</v>
          </cell>
        </row>
        <row r="267">
          <cell r="D267" t="str">
            <v>Gross (EOM)</v>
          </cell>
          <cell r="AR267">
            <v>88122731.030000001</v>
          </cell>
          <cell r="AS267">
            <v>86460991.099999994</v>
          </cell>
          <cell r="AT267">
            <v>86659876.150000006</v>
          </cell>
          <cell r="AU267">
            <v>88456489.849999994</v>
          </cell>
          <cell r="AV267">
            <v>105727006.33000001</v>
          </cell>
          <cell r="AW267">
            <v>106229679.08</v>
          </cell>
          <cell r="AX267">
            <v>108627992.02000001</v>
          </cell>
          <cell r="AY267">
            <v>109906965.13</v>
          </cell>
          <cell r="AZ267">
            <v>128255556.90000001</v>
          </cell>
          <cell r="BA267">
            <v>139565255.55000001</v>
          </cell>
          <cell r="BB267">
            <v>185518101.18000001</v>
          </cell>
          <cell r="BC267">
            <v>210863290.41999996</v>
          </cell>
          <cell r="BJ267">
            <v>305310752</v>
          </cell>
          <cell r="BK267">
            <v>306264760</v>
          </cell>
          <cell r="BL267">
            <v>306820710</v>
          </cell>
          <cell r="BM267">
            <v>307921080</v>
          </cell>
          <cell r="BN267">
            <v>308696820</v>
          </cell>
          <cell r="BO267">
            <v>309211314.97000003</v>
          </cell>
          <cell r="BP267">
            <v>354996785.25</v>
          </cell>
          <cell r="BQ267">
            <v>355278281.32999998</v>
          </cell>
          <cell r="BR267">
            <v>375123686.73000002</v>
          </cell>
          <cell r="BS267">
            <v>384166513.83999997</v>
          </cell>
          <cell r="BT267">
            <v>393975865.82999998</v>
          </cell>
          <cell r="BU267">
            <v>421203686.13999999</v>
          </cell>
          <cell r="BV267">
            <v>422556822.45999998</v>
          </cell>
          <cell r="BW267">
            <v>423930376.81999999</v>
          </cell>
          <cell r="BX267">
            <v>424308654.81999999</v>
          </cell>
          <cell r="BY267">
            <v>436403094.06999999</v>
          </cell>
          <cell r="BZ267">
            <v>447001382.19</v>
          </cell>
          <cell r="CA267">
            <v>456780579.02999997</v>
          </cell>
          <cell r="CT267">
            <v>65435888.240000032</v>
          </cell>
          <cell r="CU267">
            <v>65980850.410000004</v>
          </cell>
          <cell r="CV267">
            <v>66357856.420000017</v>
          </cell>
          <cell r="CW267">
            <v>66542382.13000001</v>
          </cell>
          <cell r="CX267">
            <v>66838092.640000008</v>
          </cell>
          <cell r="CY267">
            <v>67000729.059999995</v>
          </cell>
          <cell r="CZ267">
            <v>297699.44</v>
          </cell>
          <cell r="DA267">
            <v>2582092.3600000003</v>
          </cell>
          <cell r="DB267">
            <v>3042402.87</v>
          </cell>
          <cell r="DC267">
            <v>3196863.96</v>
          </cell>
          <cell r="DD267">
            <v>21923576.460000001</v>
          </cell>
          <cell r="DE267">
            <v>40742954.049999997</v>
          </cell>
          <cell r="DF267">
            <v>41151776.649999999</v>
          </cell>
          <cell r="DG267">
            <v>44055001.219999999</v>
          </cell>
          <cell r="DH267">
            <v>44494443.879999995</v>
          </cell>
          <cell r="DI267">
            <v>117570214.95999999</v>
          </cell>
          <cell r="DJ267">
            <v>136309290.50999999</v>
          </cell>
          <cell r="DK267">
            <v>156563174.37</v>
          </cell>
          <cell r="DL267">
            <v>159303732.44</v>
          </cell>
          <cell r="DM267">
            <v>164017488.78000003</v>
          </cell>
          <cell r="DN267">
            <v>13312926</v>
          </cell>
          <cell r="DO267">
            <v>39840451.300000004</v>
          </cell>
          <cell r="DP267">
            <v>40866126.049999997</v>
          </cell>
          <cell r="DQ267">
            <v>41477632.199999996</v>
          </cell>
          <cell r="DR267">
            <v>41853587.949999996</v>
          </cell>
          <cell r="DS267">
            <v>42412749.170000002</v>
          </cell>
          <cell r="DT267">
            <v>42666933.619999997</v>
          </cell>
          <cell r="DU267">
            <v>45767679.86999999</v>
          </cell>
          <cell r="DV267">
            <v>46053017.940000005</v>
          </cell>
          <cell r="DW267">
            <v>46288094.899999999</v>
          </cell>
          <cell r="DX267">
            <v>268997.48000000225</v>
          </cell>
          <cell r="DY267">
            <v>376439.39000000164</v>
          </cell>
          <cell r="DZ267">
            <v>466823.41</v>
          </cell>
          <cell r="EA267">
            <v>653155.27</v>
          </cell>
          <cell r="EB267">
            <v>748922.46</v>
          </cell>
          <cell r="EC267">
            <v>5549071.3900000006</v>
          </cell>
          <cell r="ED267">
            <v>5613203.75</v>
          </cell>
          <cell r="EE267">
            <v>5647866.1099999994</v>
          </cell>
          <cell r="EF267">
            <v>5702230.7199999997</v>
          </cell>
          <cell r="EG267">
            <v>6202707.2400000002</v>
          </cell>
          <cell r="EH267">
            <v>6250652.7599999998</v>
          </cell>
          <cell r="EI267">
            <v>6250652.7599999998</v>
          </cell>
        </row>
        <row r="268">
          <cell r="D268" t="str">
            <v>Rem &amp; Salvage (BOM)</v>
          </cell>
          <cell r="AR268">
            <v>25221152.439999998</v>
          </cell>
          <cell r="AS268">
            <v>25643237.260000005</v>
          </cell>
          <cell r="AT268">
            <v>26209638.659999996</v>
          </cell>
          <cell r="AU268">
            <v>26865584.239999995</v>
          </cell>
          <cell r="AV268">
            <v>28329459.260000005</v>
          </cell>
          <cell r="AW268">
            <v>29540036.960000008</v>
          </cell>
          <cell r="AX268">
            <v>29902797.610000014</v>
          </cell>
          <cell r="AY268">
            <v>32126150.680000007</v>
          </cell>
          <cell r="AZ268">
            <v>32952690.289999992</v>
          </cell>
          <cell r="BA268">
            <v>38830835.719999999</v>
          </cell>
          <cell r="BB268">
            <v>41614796.780000001</v>
          </cell>
          <cell r="BC268">
            <v>47900735.360000014</v>
          </cell>
          <cell r="BJ268">
            <v>29516650</v>
          </cell>
          <cell r="BK268">
            <v>29623719</v>
          </cell>
          <cell r="BL268">
            <v>29902342</v>
          </cell>
          <cell r="BM268">
            <v>29948645</v>
          </cell>
          <cell r="BN268">
            <v>30718733</v>
          </cell>
          <cell r="BO268">
            <v>30988368</v>
          </cell>
          <cell r="CT268">
            <v>9740496.4600000307</v>
          </cell>
          <cell r="CU268">
            <v>9839903.580000028</v>
          </cell>
          <cell r="CV268">
            <v>10031929.730000034</v>
          </cell>
          <cell r="CW268">
            <v>11120491.340000033</v>
          </cell>
          <cell r="CX268">
            <v>11120491.339999996</v>
          </cell>
          <cell r="CY268">
            <v>18115291.659999996</v>
          </cell>
          <cell r="CZ268">
            <v>0</v>
          </cell>
          <cell r="DA268">
            <v>221498.21000000089</v>
          </cell>
          <cell r="DB268">
            <v>617943.13000000268</v>
          </cell>
          <cell r="DC268">
            <v>617943.13000000268</v>
          </cell>
          <cell r="DD268">
            <v>625476.10000000149</v>
          </cell>
          <cell r="DE268">
            <v>625476.10000000149</v>
          </cell>
          <cell r="DF268">
            <v>638157.40000000596</v>
          </cell>
          <cell r="DG268">
            <v>1025533.1399999782</v>
          </cell>
          <cell r="DH268">
            <v>11540175.239999972</v>
          </cell>
          <cell r="DI268">
            <v>11568702.989999972</v>
          </cell>
          <cell r="DJ268">
            <v>11619880.409999974</v>
          </cell>
          <cell r="DK268">
            <v>11619880.409999974</v>
          </cell>
          <cell r="DL268">
            <v>13400255.750000007</v>
          </cell>
          <cell r="DM268">
            <v>15408799.699999996</v>
          </cell>
          <cell r="DN268">
            <v>15789284.949999996</v>
          </cell>
          <cell r="DO268">
            <v>3990204.2799999714</v>
          </cell>
          <cell r="DP268">
            <v>4408855.97</v>
          </cell>
          <cell r="DQ268">
            <v>4682883.99</v>
          </cell>
          <cell r="DR268">
            <v>5846440.7999999998</v>
          </cell>
          <cell r="DS268">
            <v>7748534.9299999997</v>
          </cell>
          <cell r="DT268">
            <v>8183176.1600000001</v>
          </cell>
          <cell r="DU268">
            <v>8297690.4699999997</v>
          </cell>
          <cell r="DV268">
            <v>8954640.910000002</v>
          </cell>
          <cell r="DW268">
            <v>9036548.9399999995</v>
          </cell>
          <cell r="DX268">
            <v>9117574.7400000021</v>
          </cell>
          <cell r="DY268">
            <v>207555.36000000002</v>
          </cell>
          <cell r="DZ268">
            <v>306231.02</v>
          </cell>
          <cell r="EA268">
            <v>445563.34</v>
          </cell>
          <cell r="EB268">
            <v>620681.27</v>
          </cell>
          <cell r="EC268">
            <v>620681.27</v>
          </cell>
          <cell r="ED268">
            <v>620681.27</v>
          </cell>
          <cell r="EE268">
            <v>629935.01000000013</v>
          </cell>
          <cell r="EF268">
            <v>2352516.5699999998</v>
          </cell>
          <cell r="EG268">
            <v>2477951.29</v>
          </cell>
          <cell r="EH268">
            <v>2604256.9700000002</v>
          </cell>
          <cell r="EI268">
            <v>2604256.9700000002</v>
          </cell>
        </row>
        <row r="269">
          <cell r="D269" t="str">
            <v>Rem &amp; Salvage (EOM)</v>
          </cell>
          <cell r="AR269">
            <v>25643237.260000005</v>
          </cell>
          <cell r="AS269">
            <v>26209638.659999996</v>
          </cell>
          <cell r="AT269">
            <v>26865584.239999995</v>
          </cell>
          <cell r="AU269">
            <v>28329459.260000005</v>
          </cell>
          <cell r="AV269">
            <v>29540036.960000008</v>
          </cell>
          <cell r="AW269">
            <v>29902797.610000014</v>
          </cell>
          <cell r="AX269">
            <v>32126150.680000007</v>
          </cell>
          <cell r="AY269">
            <v>32952690.289999992</v>
          </cell>
          <cell r="AZ269">
            <v>38830835.719999999</v>
          </cell>
          <cell r="BA269">
            <v>41614796.780000001</v>
          </cell>
          <cell r="BB269">
            <v>47900735.360000014</v>
          </cell>
          <cell r="BC269">
            <v>29696898.879999995</v>
          </cell>
          <cell r="BJ269">
            <v>29623719</v>
          </cell>
          <cell r="BK269">
            <v>29902342</v>
          </cell>
          <cell r="BL269">
            <v>29948645</v>
          </cell>
          <cell r="BM269">
            <v>30718733</v>
          </cell>
          <cell r="BN269">
            <v>30988368</v>
          </cell>
          <cell r="BO269">
            <v>32981315.029999971</v>
          </cell>
          <cell r="CT269">
            <v>9839903.580000028</v>
          </cell>
          <cell r="CU269">
            <v>10031929.730000034</v>
          </cell>
          <cell r="CV269">
            <v>11120491.340000033</v>
          </cell>
          <cell r="CW269">
            <v>11120491.339999996</v>
          </cell>
          <cell r="CX269">
            <v>18115291.659999996</v>
          </cell>
          <cell r="CY269">
            <v>18247208.530000016</v>
          </cell>
          <cell r="CZ269">
            <v>221498.21000000089</v>
          </cell>
          <cell r="DA269">
            <v>617943.13000000268</v>
          </cell>
          <cell r="DB269">
            <v>617943.13000000268</v>
          </cell>
          <cell r="DC269">
            <v>625476.10000000149</v>
          </cell>
          <cell r="DD269">
            <v>625476.10000000149</v>
          </cell>
          <cell r="DE269">
            <v>638157.40000000596</v>
          </cell>
          <cell r="DF269">
            <v>1025533.1399999782</v>
          </cell>
          <cell r="DG269">
            <v>11540175.239999972</v>
          </cell>
          <cell r="DH269">
            <v>11568702.989999972</v>
          </cell>
          <cell r="DI269">
            <v>11619880.409999974</v>
          </cell>
          <cell r="DJ269">
            <v>11619880.409999974</v>
          </cell>
          <cell r="DK269">
            <v>13400255.750000007</v>
          </cell>
          <cell r="DL269">
            <v>15408799.699999996</v>
          </cell>
          <cell r="DM269">
            <v>15789284.949999996</v>
          </cell>
          <cell r="DN269">
            <v>3990204.2799999714</v>
          </cell>
          <cell r="DO269">
            <v>4408855.97</v>
          </cell>
          <cell r="DP269">
            <v>4682883.99</v>
          </cell>
          <cell r="DQ269">
            <v>5846440.7999999998</v>
          </cell>
          <cell r="DR269">
            <v>7748534.9299999997</v>
          </cell>
          <cell r="DS269">
            <v>8183176.1600000001</v>
          </cell>
          <cell r="DT269">
            <v>8297690.4699999997</v>
          </cell>
          <cell r="DU269">
            <v>8954640.910000002</v>
          </cell>
          <cell r="DV269">
            <v>9036548.9399999995</v>
          </cell>
          <cell r="DW269">
            <v>9117574.7400000021</v>
          </cell>
          <cell r="DX269">
            <v>207555.36000000002</v>
          </cell>
          <cell r="DY269">
            <v>306231.02</v>
          </cell>
          <cell r="DZ269">
            <v>445563.34</v>
          </cell>
          <cell r="EA269">
            <v>620681.27</v>
          </cell>
          <cell r="EB269">
            <v>620681.27</v>
          </cell>
          <cell r="EC269">
            <v>620681.27</v>
          </cell>
          <cell r="ED269">
            <v>629935.01000000013</v>
          </cell>
          <cell r="EE269">
            <v>2352516.5699999998</v>
          </cell>
          <cell r="EF269">
            <v>2477951.29</v>
          </cell>
          <cell r="EG269">
            <v>2604256.9700000002</v>
          </cell>
          <cell r="EH269">
            <v>2604256.9700000002</v>
          </cell>
          <cell r="EI269">
            <v>2604256.9700000002</v>
          </cell>
        </row>
        <row r="270">
          <cell r="D270" t="str">
            <v>Total (ADM)</v>
          </cell>
          <cell r="T270">
            <v>0</v>
          </cell>
          <cell r="U270">
            <v>20842</v>
          </cell>
          <cell r="V270">
            <v>20842</v>
          </cell>
          <cell r="W270">
            <v>20842</v>
          </cell>
          <cell r="X270">
            <v>20876</v>
          </cell>
          <cell r="Y270">
            <v>1175442</v>
          </cell>
          <cell r="Z270">
            <v>29480477</v>
          </cell>
          <cell r="AA270">
            <v>29711159</v>
          </cell>
          <cell r="AB270">
            <v>29731781</v>
          </cell>
          <cell r="AC270">
            <v>29973106</v>
          </cell>
          <cell r="AD270">
            <v>30308301.789999999</v>
          </cell>
          <cell r="AE270">
            <v>30329286</v>
          </cell>
          <cell r="AF270">
            <v>30322853</v>
          </cell>
          <cell r="AG270">
            <v>30320781</v>
          </cell>
          <cell r="AH270">
            <v>30355809</v>
          </cell>
          <cell r="AI270">
            <v>30350867</v>
          </cell>
          <cell r="AJ270">
            <v>32973646</v>
          </cell>
          <cell r="AK270">
            <v>48853540</v>
          </cell>
          <cell r="AR270">
            <v>112477107.035</v>
          </cell>
          <cell r="AS270">
            <v>113218299.02500001</v>
          </cell>
          <cell r="AT270">
            <v>113098045.07499999</v>
          </cell>
          <cell r="AU270">
            <v>115155704.75</v>
          </cell>
          <cell r="AV270">
            <v>126026496.20000002</v>
          </cell>
          <cell r="AW270">
            <v>135699759.99000001</v>
          </cell>
          <cell r="AX270">
            <v>138443309.69500002</v>
          </cell>
          <cell r="AY270">
            <v>141806899.06</v>
          </cell>
          <cell r="AZ270">
            <v>154973024.01999998</v>
          </cell>
          <cell r="BA270">
            <v>174133222.47500002</v>
          </cell>
          <cell r="BB270">
            <v>207299444.435</v>
          </cell>
          <cell r="BC270">
            <v>236989512.91999999</v>
          </cell>
          <cell r="BJ270">
            <v>334695503</v>
          </cell>
          <cell r="BK270">
            <v>335550786.5</v>
          </cell>
          <cell r="BL270">
            <v>336468228.5</v>
          </cell>
          <cell r="BM270">
            <v>337704584</v>
          </cell>
          <cell r="BN270">
            <v>339162500.5</v>
          </cell>
          <cell r="BO270">
            <v>340938909</v>
          </cell>
          <cell r="BP270">
            <v>348594707.38499999</v>
          </cell>
          <cell r="BQ270">
            <v>355137533.28999996</v>
          </cell>
          <cell r="BR270">
            <v>365200984.02999997</v>
          </cell>
          <cell r="BS270">
            <v>379645100.28499997</v>
          </cell>
          <cell r="BT270">
            <v>389071189.83499998</v>
          </cell>
          <cell r="BU270">
            <v>407589775.98500001</v>
          </cell>
          <cell r="BV270">
            <v>421880254.29999995</v>
          </cell>
          <cell r="BW270">
            <v>423243599.63999999</v>
          </cell>
          <cell r="BX270">
            <v>424119515.81999999</v>
          </cell>
          <cell r="BY270">
            <v>430355874.44499999</v>
          </cell>
          <cell r="BZ270">
            <v>441702238.13</v>
          </cell>
          <cell r="CA270">
            <v>451890980.61000001</v>
          </cell>
          <cell r="CB270">
            <v>550642847.07847893</v>
          </cell>
          <cell r="CC270">
            <v>644586122.1659081</v>
          </cell>
          <cell r="CD270">
            <v>650789549.91857576</v>
          </cell>
          <cell r="CE270">
            <v>657659369.64998484</v>
          </cell>
          <cell r="CF270">
            <v>659106623.92299831</v>
          </cell>
          <cell r="CG270">
            <v>661917631.05173779</v>
          </cell>
          <cell r="CH270">
            <v>665655153.12846506</v>
          </cell>
          <cell r="CI270">
            <v>667586897.5096972</v>
          </cell>
          <cell r="CJ270">
            <v>690567773.4455657</v>
          </cell>
          <cell r="CK270">
            <v>714665730.6242547</v>
          </cell>
          <cell r="CL270">
            <v>719979874.7788074</v>
          </cell>
          <cell r="CM270">
            <v>726133535.4516784</v>
          </cell>
          <cell r="CN270">
            <v>729567078.83775461</v>
          </cell>
          <cell r="CO270">
            <v>731362475.30940676</v>
          </cell>
          <cell r="CP270">
            <v>732897507.53187799</v>
          </cell>
          <cell r="CQ270">
            <v>736616178.84039938</v>
          </cell>
          <cell r="CR270">
            <v>768542737.24970889</v>
          </cell>
          <cell r="CS270">
            <v>798977624.2247529</v>
          </cell>
          <cell r="CT270">
            <v>74742841.200000048</v>
          </cell>
          <cell r="CU270">
            <v>75644285.980000049</v>
          </cell>
          <cell r="CV270">
            <v>76745563.950000048</v>
          </cell>
          <cell r="CW270">
            <v>77570610.615000024</v>
          </cell>
          <cell r="CX270">
            <v>81308128.885000005</v>
          </cell>
          <cell r="CY270">
            <v>85100660.945000008</v>
          </cell>
          <cell r="CZ270">
            <v>259598.82500000045</v>
          </cell>
          <cell r="DA270">
            <v>1859616.5700000019</v>
          </cell>
          <cell r="DB270">
            <v>3430190.7450000029</v>
          </cell>
          <cell r="DC270">
            <v>3741343.0300000021</v>
          </cell>
          <cell r="DD270">
            <v>13185696.310000002</v>
          </cell>
          <cell r="DE270">
            <v>31965082.005000003</v>
          </cell>
          <cell r="DF270">
            <v>41779210.61999999</v>
          </cell>
          <cell r="DG270">
            <v>48886243.124999978</v>
          </cell>
          <cell r="DH270">
            <v>55829161.664999969</v>
          </cell>
          <cell r="DI270">
            <v>92626621.11999996</v>
          </cell>
          <cell r="DJ270">
            <v>138559633.14499995</v>
          </cell>
          <cell r="DK270">
            <v>158946300.51999998</v>
          </cell>
          <cell r="DL270">
            <v>172337981.13</v>
          </cell>
          <cell r="DM270">
            <v>177259652.935</v>
          </cell>
          <cell r="DN270">
            <v>66653750.214193538</v>
          </cell>
          <cell r="DO270">
            <v>30776218.774999987</v>
          </cell>
          <cell r="DP270">
            <v>44899158.655000001</v>
          </cell>
          <cell r="DQ270">
            <v>46436541.519999996</v>
          </cell>
          <cell r="DR270">
            <v>48463097.939999998</v>
          </cell>
          <cell r="DS270">
            <v>50099024.105000004</v>
          </cell>
          <cell r="DT270">
            <v>50780274.709999993</v>
          </cell>
          <cell r="DU270">
            <v>52843472.434999987</v>
          </cell>
          <cell r="DV270">
            <v>54905943.829999998</v>
          </cell>
          <cell r="DW270">
            <v>55247618.260000005</v>
          </cell>
          <cell r="DX270">
            <v>27941111.240000002</v>
          </cell>
          <cell r="DY270">
            <v>579611.62500000186</v>
          </cell>
          <cell r="DZ270">
            <v>797528.58000000089</v>
          </cell>
          <cell r="EA270">
            <v>1093111.645</v>
          </cell>
          <cell r="EB270">
            <v>1321720.135</v>
          </cell>
          <cell r="EC270">
            <v>3769678.1950000003</v>
          </cell>
          <cell r="ED270">
            <v>6206445.7100000009</v>
          </cell>
          <cell r="EE270">
            <v>7121760.7199999997</v>
          </cell>
          <cell r="EF270">
            <v>8090282.3449999988</v>
          </cell>
          <cell r="EG270">
            <v>8493573.1099999994</v>
          </cell>
          <cell r="EH270">
            <v>8830936.9700000007</v>
          </cell>
          <cell r="EI270">
            <v>8854909.7300000004</v>
          </cell>
        </row>
        <row r="271">
          <cell r="D271" t="str">
            <v>Jurisdictional factor</v>
          </cell>
          <cell r="AR271">
            <v>0.64655189999999996</v>
          </cell>
          <cell r="AS271">
            <v>0.64655189999999996</v>
          </cell>
          <cell r="AT271">
            <v>0.64655189999999996</v>
          </cell>
          <cell r="AU271">
            <v>0.64655189999999996</v>
          </cell>
          <cell r="AV271">
            <v>0.64655189999999996</v>
          </cell>
          <cell r="AW271">
            <v>0.64655189999999996</v>
          </cell>
          <cell r="AX271">
            <v>0.64655189999999996</v>
          </cell>
          <cell r="AY271">
            <v>0.64655189999999996</v>
          </cell>
          <cell r="AZ271">
            <v>0.64655189999999996</v>
          </cell>
          <cell r="BA271">
            <v>0.64655189999999996</v>
          </cell>
          <cell r="BB271">
            <v>0.64655189999999996</v>
          </cell>
          <cell r="BC271">
            <v>0.64655189999999996</v>
          </cell>
          <cell r="BD271">
            <v>0.64655189999999996</v>
          </cell>
          <cell r="BE271">
            <v>0.64655189999999996</v>
          </cell>
          <cell r="BF271">
            <v>0.64655189999999996</v>
          </cell>
          <cell r="BG271">
            <v>0.64655189999999996</v>
          </cell>
          <cell r="BH271">
            <v>0.64655189999999996</v>
          </cell>
          <cell r="BI271">
            <v>0.64655189999999996</v>
          </cell>
          <cell r="BJ271">
            <v>0.64655189999999996</v>
          </cell>
          <cell r="BK271">
            <v>0.64655189999999996</v>
          </cell>
          <cell r="BL271">
            <v>0.64655189999999996</v>
          </cell>
          <cell r="BM271">
            <v>0.64655189999999996</v>
          </cell>
          <cell r="BN271">
            <v>0.64655189999999996</v>
          </cell>
          <cell r="BO271">
            <v>0.64655189999999996</v>
          </cell>
          <cell r="BP271">
            <v>0.64655189999999996</v>
          </cell>
          <cell r="BQ271">
            <v>0.64655189999999996</v>
          </cell>
          <cell r="BR271">
            <v>0.64655189999999996</v>
          </cell>
          <cell r="BS271">
            <v>0.64655189999999996</v>
          </cell>
          <cell r="BT271">
            <v>0.64655189999999996</v>
          </cell>
          <cell r="BU271">
            <v>0.64655189999999996</v>
          </cell>
          <cell r="BV271">
            <v>0.64655189999999996</v>
          </cell>
          <cell r="BW271">
            <v>0.64655189999999996</v>
          </cell>
          <cell r="BX271">
            <v>0.64655189999999996</v>
          </cell>
          <cell r="BY271">
            <v>0.64655189999999996</v>
          </cell>
          <cell r="BZ271">
            <v>0.64655189999999996</v>
          </cell>
          <cell r="CA271">
            <v>0.64655189999999996</v>
          </cell>
          <cell r="CB271">
            <v>0.64655189999999996</v>
          </cell>
          <cell r="CC271">
            <v>0.64655189999999996</v>
          </cell>
          <cell r="CD271">
            <v>0.64655189999999996</v>
          </cell>
          <cell r="CE271">
            <v>0.64655189999999996</v>
          </cell>
          <cell r="CF271">
            <v>0.64655189999999996</v>
          </cell>
          <cell r="CG271">
            <v>0.64655189999999996</v>
          </cell>
          <cell r="CH271">
            <v>0.64655189999999996</v>
          </cell>
          <cell r="CI271">
            <v>0.64655189999999996</v>
          </cell>
          <cell r="CJ271">
            <v>0.64655189999999996</v>
          </cell>
          <cell r="CK271">
            <v>0.64655189999999996</v>
          </cell>
          <cell r="CL271">
            <v>0.64655189999999996</v>
          </cell>
          <cell r="CM271">
            <v>0.64655189999999996</v>
          </cell>
          <cell r="CN271">
            <v>0.64655189999999996</v>
          </cell>
          <cell r="CO271">
            <v>0.64655189999999996</v>
          </cell>
          <cell r="CP271">
            <v>0.64655189999999996</v>
          </cell>
          <cell r="CQ271">
            <v>0.64655189999999996</v>
          </cell>
          <cell r="CR271">
            <v>0.64655189999999996</v>
          </cell>
          <cell r="CS271">
            <v>0.64655189999999996</v>
          </cell>
          <cell r="CT271">
            <v>0.65210290000000004</v>
          </cell>
          <cell r="CU271">
            <v>0.65210290000000004</v>
          </cell>
          <cell r="CV271">
            <v>0.65210290000000004</v>
          </cell>
          <cell r="CW271">
            <v>0.65210290000000004</v>
          </cell>
          <cell r="CX271">
            <v>0.65210290000000004</v>
          </cell>
          <cell r="CY271">
            <v>0.65210290000000004</v>
          </cell>
          <cell r="CZ271">
            <v>0.65210290000000004</v>
          </cell>
          <cell r="DA271">
            <v>0.65210290000000004</v>
          </cell>
          <cell r="DB271">
            <v>0.65210290000000004</v>
          </cell>
          <cell r="DC271">
            <v>0.65210290000000004</v>
          </cell>
          <cell r="DD271">
            <v>0.65210290000000004</v>
          </cell>
          <cell r="DE271">
            <v>0.65210290000000004</v>
          </cell>
          <cell r="DF271">
            <v>0.65210290000000004</v>
          </cell>
          <cell r="DG271">
            <v>0.65210290000000004</v>
          </cell>
          <cell r="DH271">
            <v>0.65210290000000004</v>
          </cell>
          <cell r="DI271">
            <v>0.65210290000000004</v>
          </cell>
          <cell r="DJ271">
            <v>0.65210290000000004</v>
          </cell>
          <cell r="DK271">
            <v>0.65210290000000004</v>
          </cell>
          <cell r="DL271">
            <v>0.65210290000000004</v>
          </cell>
          <cell r="DM271">
            <v>0.65210290000000004</v>
          </cell>
          <cell r="DN271">
            <v>0.65210290000000004</v>
          </cell>
          <cell r="DO271">
            <v>0.66233529999999996</v>
          </cell>
          <cell r="DP271">
            <v>0.66233529999999996</v>
          </cell>
          <cell r="DQ271">
            <v>0.66233529999999996</v>
          </cell>
          <cell r="DR271">
            <v>0.66233529999999996</v>
          </cell>
          <cell r="DS271">
            <v>0.66233529999999996</v>
          </cell>
          <cell r="DT271">
            <v>0.66233529999999996</v>
          </cell>
          <cell r="DU271">
            <v>0.66233529999999996</v>
          </cell>
          <cell r="DV271">
            <v>0.66233529999999996</v>
          </cell>
          <cell r="DW271">
            <v>0.66233529999999996</v>
          </cell>
          <cell r="DX271">
            <v>0.66233529999999996</v>
          </cell>
          <cell r="DY271">
            <v>0.66233529999999996</v>
          </cell>
          <cell r="DZ271">
            <v>0.66233529999999996</v>
          </cell>
          <cell r="EA271">
            <v>0.66233529999999996</v>
          </cell>
          <cell r="EB271">
            <v>0.66233529999999996</v>
          </cell>
          <cell r="EC271">
            <v>0.66233529999999996</v>
          </cell>
          <cell r="ED271">
            <v>0.66233529999999996</v>
          </cell>
          <cell r="EE271">
            <v>0.66233529999999996</v>
          </cell>
          <cell r="EF271">
            <v>0.66233529999999996</v>
          </cell>
          <cell r="EG271">
            <v>0.66233529999999996</v>
          </cell>
          <cell r="EH271">
            <v>0.66233529999999996</v>
          </cell>
          <cell r="EI271">
            <v>0.66233529999999996</v>
          </cell>
        </row>
        <row r="272">
          <cell r="C272" t="str">
            <v>Investment (IN)</v>
          </cell>
        </row>
        <row r="273">
          <cell r="D273" t="str">
            <v>Total (ADM)</v>
          </cell>
          <cell r="AR273">
            <v>72722287.259982616</v>
          </cell>
          <cell r="AS273">
            <v>73201506.349381894</v>
          </cell>
          <cell r="AT273">
            <v>73123755.92952688</v>
          </cell>
          <cell r="AU273">
            <v>74454139.701951519</v>
          </cell>
          <cell r="AV273">
            <v>81482670.56845279</v>
          </cell>
          <cell r="AW273">
            <v>87736937.651078478</v>
          </cell>
          <cell r="AX273">
            <v>89510784.925590679</v>
          </cell>
          <cell r="AY273">
            <v>91685520.020351216</v>
          </cell>
          <cell r="AZ273">
            <v>100198103.12887661</v>
          </cell>
          <cell r="BA273">
            <v>112586165.84433396</v>
          </cell>
          <cell r="BB273">
            <v>134029849.66839367</v>
          </cell>
          <cell r="BC273">
            <v>153226019.85850054</v>
          </cell>
          <cell r="BD273">
            <v>153866075</v>
          </cell>
          <cell r="BE273">
            <v>157771068</v>
          </cell>
          <cell r="BF273">
            <v>169239240</v>
          </cell>
          <cell r="BG273">
            <v>194795962</v>
          </cell>
          <cell r="BH273">
            <v>212046705</v>
          </cell>
          <cell r="BI273">
            <v>215405854</v>
          </cell>
          <cell r="BJ273">
            <v>216398013.38610569</v>
          </cell>
          <cell r="BK273">
            <v>216950998.55806935</v>
          </cell>
          <cell r="BL273">
            <v>217544172.42630914</v>
          </cell>
          <cell r="BM273">
            <v>218343540.42390957</v>
          </cell>
          <cell r="BN273">
            <v>219286159.10702592</v>
          </cell>
          <cell r="BO273">
            <v>220434699.3978771</v>
          </cell>
          <cell r="BP273">
            <v>225384570.38971576</v>
          </cell>
          <cell r="BQ273">
            <v>229614846.90996271</v>
          </cell>
          <cell r="BR273">
            <v>236121390.10646611</v>
          </cell>
          <cell r="BS273">
            <v>245460260.91495726</v>
          </cell>
          <cell r="BT273">
            <v>251554717.0230799</v>
          </cell>
          <cell r="BU273">
            <v>263527944.0836761</v>
          </cell>
          <cell r="BV273">
            <v>272767479.99014813</v>
          </cell>
          <cell r="BW273">
            <v>273648953.51008129</v>
          </cell>
          <cell r="BX273">
            <v>274215278.78050101</v>
          </cell>
          <cell r="BY273">
            <v>278247408.29857618</v>
          </cell>
          <cell r="BZ273">
            <v>285583421.2972039</v>
          </cell>
          <cell r="CA273">
            <v>292170972.10625863</v>
          </cell>
          <cell r="CB273">
            <v>356019179</v>
          </cell>
          <cell r="CC273">
            <v>416758381.99999994</v>
          </cell>
          <cell r="CD273">
            <v>420769220</v>
          </cell>
          <cell r="CE273">
            <v>425210915</v>
          </cell>
          <cell r="CF273">
            <v>426146640</v>
          </cell>
          <cell r="CG273">
            <v>427964102.00000006</v>
          </cell>
          <cell r="CH273">
            <v>430380604</v>
          </cell>
          <cell r="CI273">
            <v>431629576.99999994</v>
          </cell>
          <cell r="CJ273">
            <v>446487906</v>
          </cell>
          <cell r="CK273">
            <v>462068486.00000006</v>
          </cell>
          <cell r="CL273">
            <v>465504356</v>
          </cell>
          <cell r="CM273">
            <v>469483017</v>
          </cell>
          <cell r="CN273">
            <v>471702981</v>
          </cell>
          <cell r="CO273">
            <v>472863798</v>
          </cell>
          <cell r="CP273">
            <v>473856276</v>
          </cell>
          <cell r="CQ273">
            <v>476260590</v>
          </cell>
          <cell r="CR273">
            <v>496902767</v>
          </cell>
          <cell r="CS273">
            <v>516580501</v>
          </cell>
          <cell r="CT273">
            <v>48740023.500759512</v>
          </cell>
          <cell r="CU273">
            <v>49327858.255987376</v>
          </cell>
          <cell r="CV273">
            <v>50046004.813930489</v>
          </cell>
          <cell r="CW273">
            <v>50584020.136812299</v>
          </cell>
          <cell r="CX273">
            <v>53021266.639482275</v>
          </cell>
          <cell r="CY273">
            <v>55494387.794151247</v>
          </cell>
          <cell r="CZ273">
            <v>169285.14661909279</v>
          </cell>
          <cell r="DA273">
            <v>1212661.3581850543</v>
          </cell>
          <cell r="DB273">
            <v>2236837.3323676623</v>
          </cell>
          <cell r="DC273">
            <v>2439740.6397577887</v>
          </cell>
          <cell r="DD273">
            <v>8598430.8022703007</v>
          </cell>
          <cell r="DE273">
            <v>20844522.674198318</v>
          </cell>
          <cell r="DF273">
            <v>27244344.405012794</v>
          </cell>
          <cell r="DG273">
            <v>31878860.911917549</v>
          </cell>
          <cell r="DH273">
            <v>36406358.226315312</v>
          </cell>
          <cell r="DI273">
            <v>60402088.249553226</v>
          </cell>
          <cell r="DJ273">
            <v>90355138.596790597</v>
          </cell>
          <cell r="DK273">
            <v>103649343.5133635</v>
          </cell>
          <cell r="DL273">
            <v>112382097.27501827</v>
          </cell>
          <cell r="DM273">
            <v>115591533.73190702</v>
          </cell>
          <cell r="DN273">
            <v>43553630.085689768</v>
          </cell>
          <cell r="DO273">
            <v>20384176.095205247</v>
          </cell>
          <cell r="DP273">
            <v>29738297.71750702</v>
          </cell>
          <cell r="DQ273">
            <v>30756560.658611652</v>
          </cell>
          <cell r="DR273">
            <v>32098820.513019279</v>
          </cell>
          <cell r="DS273">
            <v>33182352.160292406</v>
          </cell>
          <cell r="DT273">
            <v>33633568.484130256</v>
          </cell>
          <cell r="DU273">
            <v>35000097.168277442</v>
          </cell>
          <cell r="DV273">
            <v>36366144.778426193</v>
          </cell>
          <cell r="DW273">
            <v>36592447.814522579</v>
          </cell>
          <cell r="DX273">
            <v>18506384.295478772</v>
          </cell>
          <cell r="DY273">
            <v>383897.23952786368</v>
          </cell>
          <cell r="DZ273">
            <v>528231.33129287453</v>
          </cell>
          <cell r="EA273">
            <v>724006.42932456848</v>
          </cell>
          <cell r="EB273">
            <v>875421.90213126549</v>
          </cell>
          <cell r="EC273">
            <v>2496790.9381887834</v>
          </cell>
          <cell r="ED273">
            <v>4110748.0812665634</v>
          </cell>
          <cell r="EE273">
            <v>4716993.5230094157</v>
          </cell>
          <cell r="EF273">
            <v>5358479.5840602778</v>
          </cell>
          <cell r="EG273">
            <v>5625593.2938837819</v>
          </cell>
          <cell r="EH273">
            <v>5849041.2873060415</v>
          </cell>
          <cell r="EI273">
            <v>5864919.2924924688</v>
          </cell>
        </row>
        <row r="274">
          <cell r="D274" t="str">
            <v>Acc.Depr. (BOM)</v>
          </cell>
          <cell r="AR274">
            <v>0</v>
          </cell>
          <cell r="AS274">
            <v>478825</v>
          </cell>
          <cell r="AT274">
            <v>772700</v>
          </cell>
          <cell r="AU274">
            <v>1060074</v>
          </cell>
          <cell r="AV274">
            <v>1289410</v>
          </cell>
          <cell r="AW274">
            <v>1527829</v>
          </cell>
          <cell r="AX274">
            <v>1800991.04</v>
          </cell>
          <cell r="AY274">
            <v>2098787</v>
          </cell>
          <cell r="AZ274">
            <v>2394284</v>
          </cell>
          <cell r="BA274">
            <v>2640665</v>
          </cell>
          <cell r="BB274">
            <v>2889214</v>
          </cell>
          <cell r="BC274">
            <v>3148678</v>
          </cell>
          <cell r="BD274">
            <v>3451053</v>
          </cell>
          <cell r="BE274">
            <v>3888356.64</v>
          </cell>
          <cell r="BF274">
            <v>4241826.5600000005</v>
          </cell>
          <cell r="BG274">
            <v>4636699.6700000009</v>
          </cell>
          <cell r="BH274">
            <v>4912204.9600000009</v>
          </cell>
          <cell r="BI274">
            <v>5238971.8200000012</v>
          </cell>
          <cell r="BJ274">
            <v>5582287.9200000009</v>
          </cell>
          <cell r="BK274">
            <v>6228139.8800000008</v>
          </cell>
          <cell r="BL274">
            <v>6858703.8200000003</v>
          </cell>
          <cell r="BM274">
            <v>7455763.5600000005</v>
          </cell>
          <cell r="BN274">
            <v>7966766.7600000007</v>
          </cell>
          <cell r="BO274">
            <v>8466584.6000000015</v>
          </cell>
          <cell r="BP274">
            <v>9054929.5900000017</v>
          </cell>
          <cell r="BQ274">
            <v>10072201.310000001</v>
          </cell>
          <cell r="BR274">
            <v>10997984.640000001</v>
          </cell>
          <cell r="BS274">
            <v>11871403.290000001</v>
          </cell>
          <cell r="BT274">
            <v>12667134.57</v>
          </cell>
          <cell r="BU274">
            <v>13464601.540000001</v>
          </cell>
          <cell r="BV274">
            <v>14368798.080000002</v>
          </cell>
          <cell r="BW274">
            <v>15498570.494346915</v>
          </cell>
          <cell r="BX274">
            <v>16672387.200574281</v>
          </cell>
          <cell r="BY274">
            <v>17611023.038723752</v>
          </cell>
          <cell r="BZ274">
            <v>18447725.276219774</v>
          </cell>
          <cell r="CA274">
            <v>19273168.239591558</v>
          </cell>
          <cell r="CB274">
            <v>20294154.01235725</v>
          </cell>
          <cell r="CC274">
            <v>21333043.582987931</v>
          </cell>
          <cell r="CD274">
            <v>22120138.452787988</v>
          </cell>
          <cell r="CE274">
            <v>23141968.318979003</v>
          </cell>
          <cell r="CF274">
            <v>23900603.404896419</v>
          </cell>
          <cell r="CG274">
            <v>24756251.337542865</v>
          </cell>
          <cell r="CH274">
            <v>25686320.857530121</v>
          </cell>
          <cell r="CI274">
            <v>27305787.371316355</v>
          </cell>
          <cell r="CJ274">
            <v>28864757.488310952</v>
          </cell>
          <cell r="CK274">
            <v>30213816.160065912</v>
          </cell>
          <cell r="CL274">
            <v>31540038.297061495</v>
          </cell>
          <cell r="CM274">
            <v>32899878.496726613</v>
          </cell>
          <cell r="CN274">
            <v>34225657.395544559</v>
          </cell>
          <cell r="CO274">
            <v>35899893.014088437</v>
          </cell>
          <cell r="CP274">
            <v>37396746.160751149</v>
          </cell>
          <cell r="CQ274">
            <v>38886946.182147853</v>
          </cell>
          <cell r="CR274">
            <v>40190914.741158381</v>
          </cell>
          <cell r="CS274">
            <v>41552988.028745905</v>
          </cell>
          <cell r="CT274">
            <v>207586.79</v>
          </cell>
          <cell r="CU274">
            <v>436954.42680886248</v>
          </cell>
          <cell r="CV274">
            <v>368372.44382614514</v>
          </cell>
          <cell r="CW274">
            <v>394343.00739728386</v>
          </cell>
          <cell r="CX274">
            <v>423493.46990427037</v>
          </cell>
          <cell r="CY274">
            <v>450143.43008598324</v>
          </cell>
          <cell r="CZ274">
            <v>0</v>
          </cell>
          <cell r="DA274">
            <v>0</v>
          </cell>
          <cell r="DB274">
            <v>526.50498134103611</v>
          </cell>
          <cell r="DC274">
            <v>4989.3794645914877</v>
          </cell>
          <cell r="DD274">
            <v>10244.016600785726</v>
          </cell>
          <cell r="DE274">
            <v>15764.812703585194</v>
          </cell>
          <cell r="DF274">
            <v>54929.456161600596</v>
          </cell>
          <cell r="DG274">
            <v>128136.98630226632</v>
          </cell>
          <cell r="DH274">
            <v>202078.53934566031</v>
          </cell>
          <cell r="DI274">
            <v>281119.777754159</v>
          </cell>
          <cell r="DJ274">
            <v>360944.33007668931</v>
          </cell>
          <cell r="DK274">
            <v>567003.19202245108</v>
          </cell>
          <cell r="DL274">
            <v>805423.05598583852</v>
          </cell>
          <cell r="DM274">
            <v>1080228.599156043</v>
          </cell>
          <cell r="DN274">
            <v>1359803.3347205708</v>
          </cell>
          <cell r="DO274">
            <v>0</v>
          </cell>
          <cell r="DP274">
            <v>30122.827897894265</v>
          </cell>
          <cell r="DQ274">
            <v>118251.7914861883</v>
          </cell>
          <cell r="DR274">
            <v>208712.15302987356</v>
          </cell>
          <cell r="DS274">
            <v>300545.84509483562</v>
          </cell>
          <cell r="DT274">
            <v>393205.07051993033</v>
          </cell>
          <cell r="DU274">
            <v>487121.18976207485</v>
          </cell>
          <cell r="DV274">
            <v>581592.4819822642</v>
          </cell>
          <cell r="DW274">
            <v>682787.09848316072</v>
          </cell>
          <cell r="DX274">
            <v>784612.76199301612</v>
          </cell>
          <cell r="DY274">
            <v>0</v>
          </cell>
          <cell r="DZ274">
            <v>598.20211493731995</v>
          </cell>
          <cell r="EA274">
            <v>1437.5120985435492</v>
          </cell>
          <cell r="EB274">
            <v>2481.4923046242434</v>
          </cell>
          <cell r="EC274">
            <v>3933.9793561205634</v>
          </cell>
          <cell r="ED274">
            <v>5598.8418709339039</v>
          </cell>
          <cell r="EE274">
            <v>18314.07547801904</v>
          </cell>
          <cell r="EF274">
            <v>31174.565865357472</v>
          </cell>
          <cell r="EG274">
            <v>44115.336440050523</v>
          </cell>
          <cell r="EH274">
            <v>57183.332785684324</v>
          </cell>
          <cell r="EI274">
            <v>71345.691924128856</v>
          </cell>
        </row>
        <row r="275">
          <cell r="D275" t="str">
            <v>Depreciation expense</v>
          </cell>
          <cell r="AR275">
            <v>478825</v>
          </cell>
          <cell r="AS275">
            <v>293875</v>
          </cell>
          <cell r="AT275">
            <v>287374</v>
          </cell>
          <cell r="AU275">
            <v>229336</v>
          </cell>
          <cell r="AV275">
            <v>238419</v>
          </cell>
          <cell r="AW275">
            <v>273162.04000000004</v>
          </cell>
          <cell r="AX275">
            <v>297795.95999999996</v>
          </cell>
          <cell r="AY275">
            <v>295497</v>
          </cell>
          <cell r="AZ275">
            <v>246381</v>
          </cell>
          <cell r="BA275">
            <v>248549</v>
          </cell>
          <cell r="BB275">
            <v>259464</v>
          </cell>
          <cell r="BC275">
            <v>302375</v>
          </cell>
          <cell r="BD275">
            <v>437303.64000000013</v>
          </cell>
          <cell r="BE275">
            <v>353469.92000000039</v>
          </cell>
          <cell r="BF275">
            <v>394873.11000000034</v>
          </cell>
          <cell r="BG275">
            <v>275505.29000000004</v>
          </cell>
          <cell r="BH275">
            <v>326766.86000000034</v>
          </cell>
          <cell r="BI275">
            <v>343316.09999999963</v>
          </cell>
          <cell r="BJ275">
            <v>645851.96</v>
          </cell>
          <cell r="BK275">
            <v>630563.93999999948</v>
          </cell>
          <cell r="BL275">
            <v>597059.74000000022</v>
          </cell>
          <cell r="BM275">
            <v>511003.20000000019</v>
          </cell>
          <cell r="BN275">
            <v>499817.84000000078</v>
          </cell>
          <cell r="BO275">
            <v>588344.99000000022</v>
          </cell>
          <cell r="BP275">
            <v>1017271.7199999988</v>
          </cell>
          <cell r="BQ275">
            <v>925783.33000000007</v>
          </cell>
          <cell r="BR275">
            <v>873418.65000000037</v>
          </cell>
          <cell r="BS275">
            <v>795731.27999999933</v>
          </cell>
          <cell r="BT275">
            <v>797466.97000000067</v>
          </cell>
          <cell r="BU275">
            <v>904196.54000000097</v>
          </cell>
          <cell r="BV275">
            <v>1129772.4143469129</v>
          </cell>
          <cell r="BW275">
            <v>1173816.7062273654</v>
          </cell>
          <cell r="BX275">
            <v>938635.83814947028</v>
          </cell>
          <cell r="BY275">
            <v>836702.23749602237</v>
          </cell>
          <cell r="BZ275">
            <v>825442.96337178338</v>
          </cell>
          <cell r="CA275">
            <v>1020985.7727656906</v>
          </cell>
          <cell r="CB275">
            <v>1038889.5706306824</v>
          </cell>
          <cell r="CC275">
            <v>787094.86980005738</v>
          </cell>
          <cell r="CD275">
            <v>1021829.8661910148</v>
          </cell>
          <cell r="CE275">
            <v>758635.08591741766</v>
          </cell>
          <cell r="CF275">
            <v>855647.93264644733</v>
          </cell>
          <cell r="CG275">
            <v>930069.51998725452</v>
          </cell>
          <cell r="CH275">
            <v>1619466.5137862335</v>
          </cell>
          <cell r="CI275">
            <v>1558970.1169945956</v>
          </cell>
          <cell r="CJ275">
            <v>1349058.6717549595</v>
          </cell>
          <cell r="CK275">
            <v>1326222.1369955828</v>
          </cell>
          <cell r="CL275">
            <v>1359840.1996651168</v>
          </cell>
          <cell r="CM275">
            <v>1325778.8988179474</v>
          </cell>
          <cell r="CN275">
            <v>1674235.6185438768</v>
          </cell>
          <cell r="CO275">
            <v>1496853.146662714</v>
          </cell>
          <cell r="CP275">
            <v>1490200.0213967024</v>
          </cell>
          <cell r="CQ275">
            <v>1303968.5590105297</v>
          </cell>
          <cell r="CR275">
            <v>1362073.2875875228</v>
          </cell>
          <cell r="CS275">
            <v>1470384.6827488567</v>
          </cell>
          <cell r="CT275">
            <v>229367.63680886247</v>
          </cell>
          <cell r="CU275">
            <v>-68581.982982717309</v>
          </cell>
          <cell r="CV275">
            <v>25970.563571138737</v>
          </cell>
          <cell r="CW275">
            <v>29150.462506986543</v>
          </cell>
          <cell r="CX275">
            <v>26649.960181712846</v>
          </cell>
          <cell r="CY275">
            <v>27725.353948855794</v>
          </cell>
          <cell r="CZ275">
            <v>0</v>
          </cell>
          <cell r="DA275">
            <v>526.50498134103611</v>
          </cell>
          <cell r="DB275">
            <v>4462.8744832504517</v>
          </cell>
          <cell r="DC275">
            <v>5254.6371361942383</v>
          </cell>
          <cell r="DD275">
            <v>5520.7961027994688</v>
          </cell>
          <cell r="DE275">
            <v>39164.643458015402</v>
          </cell>
          <cell r="DF275">
            <v>73207.530140665724</v>
          </cell>
          <cell r="DG275">
            <v>73941.553043393971</v>
          </cell>
          <cell r="DH275">
            <v>79041.238408498713</v>
          </cell>
          <cell r="DI275">
            <v>79824.552322530319</v>
          </cell>
          <cell r="DJ275">
            <v>206058.86194576175</v>
          </cell>
          <cell r="DK275">
            <v>238419.86396338747</v>
          </cell>
          <cell r="DL275">
            <v>274805.54317020444</v>
          </cell>
          <cell r="DM275">
            <v>279574.73556452774</v>
          </cell>
          <cell r="DN275">
            <v>92895.592713459439</v>
          </cell>
          <cell r="DO275">
            <v>30122.827897894265</v>
          </cell>
          <cell r="DP275">
            <v>88128.963588294035</v>
          </cell>
          <cell r="DQ275">
            <v>90460.361543685256</v>
          </cell>
          <cell r="DR275">
            <v>91833.692064962088</v>
          </cell>
          <cell r="DS275">
            <v>92659.225425094715</v>
          </cell>
          <cell r="DT275">
            <v>93916.119242144487</v>
          </cell>
          <cell r="DU275">
            <v>94471.292220189294</v>
          </cell>
          <cell r="DV275">
            <v>101194.61650089649</v>
          </cell>
          <cell r="DW275">
            <v>101825.66350985545</v>
          </cell>
          <cell r="DX275">
            <v>36320.430889082534</v>
          </cell>
          <cell r="DY275">
            <v>598.20211493731995</v>
          </cell>
          <cell r="DZ275">
            <v>839.30998360622937</v>
          </cell>
          <cell r="EA275">
            <v>1043.9802060806942</v>
          </cell>
          <cell r="EB275">
            <v>1452.4870514963202</v>
          </cell>
          <cell r="EC275">
            <v>1664.8625148133403</v>
          </cell>
          <cell r="ED275">
            <v>12715.233607085134</v>
          </cell>
          <cell r="EE275">
            <v>12860.490387338432</v>
          </cell>
          <cell r="EF275">
            <v>12940.770574693055</v>
          </cell>
          <cell r="EG275">
            <v>13067.996345633805</v>
          </cell>
          <cell r="EH275">
            <v>14162.359138444539</v>
          </cell>
          <cell r="EI275">
            <v>14270.326566489206</v>
          </cell>
        </row>
        <row r="276">
          <cell r="D276" t="str">
            <v>Acc.Depr. (EOM)</v>
          </cell>
          <cell r="AR276">
            <v>478825</v>
          </cell>
          <cell r="AS276">
            <v>772700</v>
          </cell>
          <cell r="AT276">
            <v>1060074</v>
          </cell>
          <cell r="AU276">
            <v>1289410</v>
          </cell>
          <cell r="AV276">
            <v>1527829</v>
          </cell>
          <cell r="AW276">
            <v>1800991.04</v>
          </cell>
          <cell r="AX276">
            <v>2098787</v>
          </cell>
          <cell r="AY276">
            <v>2394284</v>
          </cell>
          <cell r="AZ276">
            <v>2640665</v>
          </cell>
          <cell r="BA276">
            <v>2889214</v>
          </cell>
          <cell r="BB276">
            <v>3148678</v>
          </cell>
          <cell r="BC276">
            <v>3451053</v>
          </cell>
          <cell r="BD276">
            <v>3888356.64</v>
          </cell>
          <cell r="BE276">
            <v>4241826.5600000005</v>
          </cell>
          <cell r="BF276">
            <v>4636699.6700000009</v>
          </cell>
          <cell r="BG276">
            <v>4912204.9600000009</v>
          </cell>
          <cell r="BH276">
            <v>5238971.8200000012</v>
          </cell>
          <cell r="BI276">
            <v>5582287.9200000009</v>
          </cell>
          <cell r="BJ276">
            <v>6228139.8800000008</v>
          </cell>
          <cell r="BK276">
            <v>6858703.8200000003</v>
          </cell>
          <cell r="BL276">
            <v>7455763.5600000005</v>
          </cell>
          <cell r="BM276">
            <v>7966766.7600000007</v>
          </cell>
          <cell r="BN276">
            <v>8466584.6000000015</v>
          </cell>
          <cell r="BO276">
            <v>9054929.5900000017</v>
          </cell>
          <cell r="BP276">
            <v>10072201.310000001</v>
          </cell>
          <cell r="BQ276">
            <v>10997984.640000001</v>
          </cell>
          <cell r="BR276">
            <v>11871403.290000001</v>
          </cell>
          <cell r="BS276">
            <v>12667134.57</v>
          </cell>
          <cell r="BT276">
            <v>13464601.540000001</v>
          </cell>
          <cell r="BU276">
            <v>14368798.080000002</v>
          </cell>
          <cell r="BV276">
            <v>15498570.494346915</v>
          </cell>
          <cell r="BW276">
            <v>16672387.200574281</v>
          </cell>
          <cell r="BX276">
            <v>17611023.038723752</v>
          </cell>
          <cell r="BY276">
            <v>18447725.276219774</v>
          </cell>
          <cell r="BZ276">
            <v>19273168.239591558</v>
          </cell>
          <cell r="CA276">
            <v>20294154.01235725</v>
          </cell>
          <cell r="CB276">
            <v>21333043.582987931</v>
          </cell>
          <cell r="CC276">
            <v>22120138.452787988</v>
          </cell>
          <cell r="CD276">
            <v>23141968.318979003</v>
          </cell>
          <cell r="CE276">
            <v>23900603.404896419</v>
          </cell>
          <cell r="CF276">
            <v>24756251.337542865</v>
          </cell>
          <cell r="CG276">
            <v>25686320.857530121</v>
          </cell>
          <cell r="CH276">
            <v>27305787.371316355</v>
          </cell>
          <cell r="CI276">
            <v>28864757.488310952</v>
          </cell>
          <cell r="CJ276">
            <v>30213816.160065912</v>
          </cell>
          <cell r="CK276">
            <v>31540038.297061495</v>
          </cell>
          <cell r="CL276">
            <v>32899878.496726613</v>
          </cell>
          <cell r="CM276">
            <v>34225657.395544559</v>
          </cell>
          <cell r="CN276">
            <v>35899893.014088437</v>
          </cell>
          <cell r="CO276">
            <v>37396746.160751149</v>
          </cell>
          <cell r="CP276">
            <v>38886946.182147853</v>
          </cell>
          <cell r="CQ276">
            <v>40190914.741158381</v>
          </cell>
          <cell r="CR276">
            <v>41552988.028745905</v>
          </cell>
          <cell r="CS276">
            <v>43023372.711494759</v>
          </cell>
          <cell r="CT276">
            <v>436954.42680886248</v>
          </cell>
          <cell r="CU276">
            <v>368372.44382614514</v>
          </cell>
          <cell r="CV276">
            <v>394343.00739728386</v>
          </cell>
          <cell r="CW276">
            <v>423493.46990427037</v>
          </cell>
          <cell r="CX276">
            <v>450143.43008598324</v>
          </cell>
          <cell r="CY276">
            <v>477868.78403483902</v>
          </cell>
          <cell r="CZ276">
            <v>0</v>
          </cell>
          <cell r="DA276">
            <v>526.50498134103611</v>
          </cell>
          <cell r="DB276">
            <v>4989.3794645914877</v>
          </cell>
          <cell r="DC276">
            <v>10244.016600785726</v>
          </cell>
          <cell r="DD276">
            <v>15764.812703585194</v>
          </cell>
          <cell r="DE276">
            <v>54929.456161600596</v>
          </cell>
          <cell r="DF276">
            <v>128136.98630226632</v>
          </cell>
          <cell r="DG276">
            <v>202078.53934566031</v>
          </cell>
          <cell r="DH276">
            <v>281119.777754159</v>
          </cell>
          <cell r="DI276">
            <v>360944.33007668931</v>
          </cell>
          <cell r="DJ276">
            <v>567003.19202245108</v>
          </cell>
          <cell r="DK276">
            <v>805423.05598583852</v>
          </cell>
          <cell r="DL276">
            <v>1080228.599156043</v>
          </cell>
          <cell r="DM276">
            <v>1359803.3347205708</v>
          </cell>
          <cell r="DN276">
            <v>0</v>
          </cell>
          <cell r="DO276">
            <v>30122.827897894265</v>
          </cell>
          <cell r="DP276">
            <v>118251.7914861883</v>
          </cell>
          <cell r="DQ276">
            <v>208712.15302987356</v>
          </cell>
          <cell r="DR276">
            <v>300545.84509483562</v>
          </cell>
          <cell r="DS276">
            <v>393205.07051993033</v>
          </cell>
          <cell r="DT276">
            <v>487121.18976207485</v>
          </cell>
          <cell r="DU276">
            <v>581592.4819822642</v>
          </cell>
          <cell r="DV276">
            <v>682787.09848316072</v>
          </cell>
          <cell r="DW276">
            <v>784612.76199301612</v>
          </cell>
          <cell r="DX276">
            <v>820933.19288209861</v>
          </cell>
          <cell r="DY276">
            <v>598.20211493731995</v>
          </cell>
          <cell r="DZ276">
            <v>1437.5120985435492</v>
          </cell>
          <cell r="EA276">
            <v>2481.4923046242434</v>
          </cell>
          <cell r="EB276">
            <v>3933.9793561205634</v>
          </cell>
          <cell r="EC276">
            <v>5598.8418709339039</v>
          </cell>
          <cell r="ED276">
            <v>18314.07547801904</v>
          </cell>
          <cell r="EE276">
            <v>31174.565865357472</v>
          </cell>
          <cell r="EF276">
            <v>44115.336440050523</v>
          </cell>
          <cell r="EG276">
            <v>57183.332785684324</v>
          </cell>
          <cell r="EH276">
            <v>71345.691924128856</v>
          </cell>
          <cell r="EI276">
            <v>85616.018490618066</v>
          </cell>
        </row>
        <row r="277">
          <cell r="D277" t="str">
            <v>Acc.Depr. (ADM)</v>
          </cell>
          <cell r="AR277">
            <v>239412.5</v>
          </cell>
          <cell r="AS277">
            <v>625762.5</v>
          </cell>
          <cell r="AT277">
            <v>916387</v>
          </cell>
          <cell r="AU277">
            <v>1174742</v>
          </cell>
          <cell r="AV277">
            <v>1408619.5</v>
          </cell>
          <cell r="AW277">
            <v>1664410.02</v>
          </cell>
          <cell r="AX277">
            <v>1949889.02</v>
          </cell>
          <cell r="AY277">
            <v>2246535.5</v>
          </cell>
          <cell r="AZ277">
            <v>2517474.5</v>
          </cell>
          <cell r="BA277">
            <v>2764939.5</v>
          </cell>
          <cell r="BB277">
            <v>3018946</v>
          </cell>
          <cell r="BC277">
            <v>3299865.5</v>
          </cell>
          <cell r="BD277">
            <v>3669704.8200000003</v>
          </cell>
          <cell r="BE277">
            <v>4065091.6000000006</v>
          </cell>
          <cell r="BF277">
            <v>4439263.1150000002</v>
          </cell>
          <cell r="BG277">
            <v>4774452.3150000013</v>
          </cell>
          <cell r="BH277">
            <v>5075588.3900000006</v>
          </cell>
          <cell r="BI277">
            <v>5410629.870000001</v>
          </cell>
          <cell r="BJ277">
            <v>5905213.9000000004</v>
          </cell>
          <cell r="BK277">
            <v>6543421.8500000006</v>
          </cell>
          <cell r="BL277">
            <v>7157233.6900000004</v>
          </cell>
          <cell r="BM277">
            <v>7711265.1600000001</v>
          </cell>
          <cell r="BN277">
            <v>8216675.6800000016</v>
          </cell>
          <cell r="BO277">
            <v>8760757.0950000025</v>
          </cell>
          <cell r="BP277">
            <v>9563565.4500000011</v>
          </cell>
          <cell r="BQ277">
            <v>10535092.975000001</v>
          </cell>
          <cell r="BR277">
            <v>11434693.965</v>
          </cell>
          <cell r="BS277">
            <v>12269268.93</v>
          </cell>
          <cell r="BT277">
            <v>13065868.055</v>
          </cell>
          <cell r="BU277">
            <v>13916699.810000002</v>
          </cell>
          <cell r="BV277">
            <v>14933684.287173457</v>
          </cell>
          <cell r="BW277">
            <v>16085478.847460598</v>
          </cell>
          <cell r="BX277">
            <v>17141705.119649015</v>
          </cell>
          <cell r="BY277">
            <v>18029374.157471761</v>
          </cell>
          <cell r="BZ277">
            <v>18860446.757905666</v>
          </cell>
          <cell r="CA277">
            <v>19783661.125974402</v>
          </cell>
          <cell r="CB277">
            <v>20813598.797672592</v>
          </cell>
          <cell r="CC277">
            <v>21726591.017887957</v>
          </cell>
          <cell r="CD277">
            <v>22631053.385883495</v>
          </cell>
          <cell r="CE277">
            <v>23521285.861937709</v>
          </cell>
          <cell r="CF277">
            <v>24328427.371219642</v>
          </cell>
          <cell r="CG277">
            <v>25221286.097536493</v>
          </cell>
          <cell r="CH277">
            <v>26496054.114423238</v>
          </cell>
          <cell r="CI277">
            <v>28085272.429813653</v>
          </cell>
          <cell r="CJ277">
            <v>29539286.824188434</v>
          </cell>
          <cell r="CK277">
            <v>30876927.228563704</v>
          </cell>
          <cell r="CL277">
            <v>32219958.396894053</v>
          </cell>
          <cell r="CM277">
            <v>33562767.946135588</v>
          </cell>
          <cell r="CN277">
            <v>35062775.204816498</v>
          </cell>
          <cell r="CO277">
            <v>36648319.587419793</v>
          </cell>
          <cell r="CP277">
            <v>38141846.171449497</v>
          </cell>
          <cell r="CQ277">
            <v>39538930.461653113</v>
          </cell>
          <cell r="CR277">
            <v>40871951.384952143</v>
          </cell>
          <cell r="CS277">
            <v>42288180.370120332</v>
          </cell>
          <cell r="CT277">
            <v>322270.60840443126</v>
          </cell>
          <cell r="CU277">
            <v>402663.43531750381</v>
          </cell>
          <cell r="CV277">
            <v>381357.72561171453</v>
          </cell>
          <cell r="CW277">
            <v>408918.23865077714</v>
          </cell>
          <cell r="CX277">
            <v>436818.44999512681</v>
          </cell>
          <cell r="CY277">
            <v>464006.10706041113</v>
          </cell>
          <cell r="CZ277">
            <v>0</v>
          </cell>
          <cell r="DA277">
            <v>263.25249067051806</v>
          </cell>
          <cell r="DB277">
            <v>2757.9422229662619</v>
          </cell>
          <cell r="DC277">
            <v>7616.6980326886069</v>
          </cell>
          <cell r="DD277">
            <v>13004.41465218546</v>
          </cell>
          <cell r="DE277">
            <v>35347.134432592895</v>
          </cell>
          <cell r="DF277">
            <v>91533.22123193345</v>
          </cell>
          <cell r="DG277">
            <v>165107.7628239633</v>
          </cell>
          <cell r="DH277">
            <v>241599.15854990965</v>
          </cell>
          <cell r="DI277">
            <v>321032.05391542416</v>
          </cell>
          <cell r="DJ277">
            <v>463973.76104957017</v>
          </cell>
          <cell r="DK277">
            <v>686213.1240041448</v>
          </cell>
          <cell r="DL277">
            <v>942825.82757094083</v>
          </cell>
          <cell r="DM277">
            <v>1220015.966938307</v>
          </cell>
          <cell r="DN277">
            <v>453629.39712170983</v>
          </cell>
          <cell r="DO277">
            <v>15061.413948947133</v>
          </cell>
          <cell r="DP277">
            <v>74187.309692041279</v>
          </cell>
          <cell r="DQ277">
            <v>163481.97225803093</v>
          </cell>
          <cell r="DR277">
            <v>254628.99906235459</v>
          </cell>
          <cell r="DS277">
            <v>346875.45780738298</v>
          </cell>
          <cell r="DT277">
            <v>440163.13014100259</v>
          </cell>
          <cell r="DU277">
            <v>534356.83587216958</v>
          </cell>
          <cell r="DV277">
            <v>632189.7902327124</v>
          </cell>
          <cell r="DW277">
            <v>733699.93023808836</v>
          </cell>
          <cell r="DX277">
            <v>802772.97743755742</v>
          </cell>
          <cell r="DY277">
            <v>299.10105746865997</v>
          </cell>
          <cell r="DZ277">
            <v>1017.8571067404346</v>
          </cell>
          <cell r="EA277">
            <v>1959.5022015838963</v>
          </cell>
          <cell r="EB277">
            <v>3207.7358303724031</v>
          </cell>
          <cell r="EC277">
            <v>4766.4106135272341</v>
          </cell>
          <cell r="ED277">
            <v>11956.458674476471</v>
          </cell>
          <cell r="EE277">
            <v>24744.320671688256</v>
          </cell>
          <cell r="EF277">
            <v>37644.951152704001</v>
          </cell>
          <cell r="EG277">
            <v>50649.334612867424</v>
          </cell>
          <cell r="EH277">
            <v>64264.51235490659</v>
          </cell>
          <cell r="EI277">
            <v>78480.855207373461</v>
          </cell>
        </row>
        <row r="278">
          <cell r="C278" t="str">
            <v>Financing expense</v>
          </cell>
        </row>
        <row r="279">
          <cell r="D279" t="str">
            <v>Net plant (avg)</v>
          </cell>
          <cell r="AR279">
            <v>72482874.759982616</v>
          </cell>
          <cell r="AS279">
            <v>72575743.849381894</v>
          </cell>
          <cell r="AT279">
            <v>72207368.92952688</v>
          </cell>
          <cell r="AU279">
            <v>73279397.701951519</v>
          </cell>
          <cell r="AV279">
            <v>80074051.06845279</v>
          </cell>
          <cell r="AW279">
            <v>86072527.631078482</v>
          </cell>
          <cell r="AX279">
            <v>87560895.905590683</v>
          </cell>
          <cell r="AY279">
            <v>89438984.520351216</v>
          </cell>
          <cell r="AZ279">
            <v>97680628.628876612</v>
          </cell>
          <cell r="BA279">
            <v>109821226.34433396</v>
          </cell>
          <cell r="BB279">
            <v>131010903.66839367</v>
          </cell>
          <cell r="BC279">
            <v>149926154.35850054</v>
          </cell>
          <cell r="BD279">
            <v>150196370.18000001</v>
          </cell>
          <cell r="BE279">
            <v>153705976.40000001</v>
          </cell>
          <cell r="BF279">
            <v>164799976.88499999</v>
          </cell>
          <cell r="BG279">
            <v>190021509.685</v>
          </cell>
          <cell r="BH279">
            <v>206971116.61000001</v>
          </cell>
          <cell r="BI279">
            <v>209995224.13</v>
          </cell>
          <cell r="BJ279">
            <v>210492799.48610568</v>
          </cell>
          <cell r="BK279">
            <v>210407576.70806935</v>
          </cell>
          <cell r="BL279">
            <v>210386938.73630914</v>
          </cell>
          <cell r="BM279">
            <v>210632275.26390958</v>
          </cell>
          <cell r="BN279">
            <v>211069483.42702591</v>
          </cell>
          <cell r="BO279">
            <v>211673942.3028771</v>
          </cell>
          <cell r="BP279">
            <v>215821004.93971577</v>
          </cell>
          <cell r="BQ279">
            <v>219079753.93496272</v>
          </cell>
          <cell r="BR279">
            <v>224686696.14146611</v>
          </cell>
          <cell r="BS279">
            <v>233190991.98495725</v>
          </cell>
          <cell r="BT279">
            <v>238488848.96807989</v>
          </cell>
          <cell r="BU279">
            <v>249611244.2736761</v>
          </cell>
          <cell r="BV279">
            <v>257833795.70297468</v>
          </cell>
          <cell r="BW279">
            <v>257563474.66262069</v>
          </cell>
          <cell r="BX279">
            <v>257073573.66085199</v>
          </cell>
          <cell r="BY279">
            <v>260218034.1411044</v>
          </cell>
          <cell r="BZ279">
            <v>266722974.53929824</v>
          </cell>
          <cell r="CA279">
            <v>272387310.98028421</v>
          </cell>
          <cell r="CB279">
            <v>335205580.20232743</v>
          </cell>
          <cell r="CC279">
            <v>395031790.98211199</v>
          </cell>
          <cell r="CD279">
            <v>398138166.61411649</v>
          </cell>
          <cell r="CE279">
            <v>401689629.1380623</v>
          </cell>
          <cell r="CF279">
            <v>401818212.62878036</v>
          </cell>
          <cell r="CG279">
            <v>402742815.90246356</v>
          </cell>
          <cell r="CH279">
            <v>403884549.88557678</v>
          </cell>
          <cell r="CI279">
            <v>403544304.57018626</v>
          </cell>
          <cell r="CJ279">
            <v>416948619.17581159</v>
          </cell>
          <cell r="CK279">
            <v>431191558.77143633</v>
          </cell>
          <cell r="CL279">
            <v>433284397.60310596</v>
          </cell>
          <cell r="CM279">
            <v>435920249.05386442</v>
          </cell>
          <cell r="CN279">
            <v>436640205.79518348</v>
          </cell>
          <cell r="CO279">
            <v>436215478.41258019</v>
          </cell>
          <cell r="CP279">
            <v>435714429.82855052</v>
          </cell>
          <cell r="CQ279">
            <v>436721659.53834689</v>
          </cell>
          <cell r="CR279">
            <v>456030815.61504787</v>
          </cell>
          <cell r="CS279">
            <v>474292320.62987965</v>
          </cell>
          <cell r="CT279">
            <v>48417752.892355084</v>
          </cell>
          <cell r="CU279">
            <v>48925194.820669875</v>
          </cell>
          <cell r="CV279">
            <v>49664647.088318773</v>
          </cell>
          <cell r="CW279">
            <v>50175101.898161523</v>
          </cell>
          <cell r="CX279">
            <v>52584448.189487144</v>
          </cell>
          <cell r="CY279">
            <v>55030381.687090836</v>
          </cell>
          <cell r="CZ279">
            <v>169285.14661909279</v>
          </cell>
          <cell r="DA279">
            <v>1212398.1056943838</v>
          </cell>
          <cell r="DB279">
            <v>2234079.390144696</v>
          </cell>
          <cell r="DC279">
            <v>2432123.9417250999</v>
          </cell>
          <cell r="DD279">
            <v>8585426.3876181152</v>
          </cell>
          <cell r="DE279">
            <v>20809175.539765727</v>
          </cell>
          <cell r="DF279">
            <v>27152811.18378086</v>
          </cell>
          <cell r="DG279">
            <v>31713753.149093587</v>
          </cell>
          <cell r="DH279">
            <v>36164759.0677654</v>
          </cell>
          <cell r="DI279">
            <v>60081056.1956378</v>
          </cell>
          <cell r="DJ279">
            <v>89891164.835741028</v>
          </cell>
          <cell r="DK279">
            <v>102963130.38935935</v>
          </cell>
          <cell r="DL279">
            <v>111439271.44744733</v>
          </cell>
          <cell r="DM279">
            <v>114371517.76496872</v>
          </cell>
          <cell r="DN279">
            <v>43100000.688568056</v>
          </cell>
          <cell r="DO279">
            <v>20369114.681256302</v>
          </cell>
          <cell r="DP279">
            <v>29664110.40781498</v>
          </cell>
          <cell r="DQ279">
            <v>30593078.68635362</v>
          </cell>
          <cell r="DR279">
            <v>31844191.513956923</v>
          </cell>
          <cell r="DS279">
            <v>32835476.702485021</v>
          </cell>
          <cell r="DT279">
            <v>33193405.353989255</v>
          </cell>
          <cell r="DU279">
            <v>34465740.332405269</v>
          </cell>
          <cell r="DV279">
            <v>35733954.988193482</v>
          </cell>
          <cell r="DW279">
            <v>35858747.884284489</v>
          </cell>
          <cell r="DX279">
            <v>17703611.318041217</v>
          </cell>
          <cell r="DY279">
            <v>383598.138470395</v>
          </cell>
          <cell r="DZ279">
            <v>527213.47418613406</v>
          </cell>
          <cell r="EA279">
            <v>722046.92712298455</v>
          </cell>
          <cell r="EB279">
            <v>872214.16630089306</v>
          </cell>
          <cell r="EC279">
            <v>2492024.5275752563</v>
          </cell>
          <cell r="ED279">
            <v>4098791.6225920869</v>
          </cell>
          <cell r="EE279">
            <v>4692249.2023377279</v>
          </cell>
          <cell r="EF279">
            <v>5320834.6329075741</v>
          </cell>
          <cell r="EG279">
            <v>5574943.9592709141</v>
          </cell>
          <cell r="EH279">
            <v>5784776.7749511348</v>
          </cell>
          <cell r="EI279">
            <v>5786438.4372850955</v>
          </cell>
        </row>
        <row r="280">
          <cell r="D280" t="str">
            <v>WACC</v>
          </cell>
          <cell r="AR280">
            <v>9.4200000000000006E-2</v>
          </cell>
          <cell r="AS280">
            <v>9.4200000000000006E-2</v>
          </cell>
          <cell r="AT280">
            <v>9.4200000000000006E-2</v>
          </cell>
          <cell r="AU280">
            <v>9.4200000000000006E-2</v>
          </cell>
          <cell r="AV280">
            <v>9.4200000000000006E-2</v>
          </cell>
          <cell r="AW280">
            <v>9.4200000000000006E-2</v>
          </cell>
          <cell r="AX280">
            <v>9.3200000000000005E-2</v>
          </cell>
          <cell r="AY280">
            <v>9.3200000000000005E-2</v>
          </cell>
          <cell r="AZ280">
            <v>9.3200000000000005E-2</v>
          </cell>
          <cell r="BA280">
            <v>9.3200000000000005E-2</v>
          </cell>
          <cell r="BB280">
            <v>9.3200000000000005E-2</v>
          </cell>
          <cell r="BC280">
            <v>9.3200000000000005E-2</v>
          </cell>
          <cell r="BD280">
            <v>8.8900000000000007E-2</v>
          </cell>
          <cell r="BE280">
            <v>8.8900000000000007E-2</v>
          </cell>
          <cell r="BF280">
            <v>8.8900000000000007E-2</v>
          </cell>
          <cell r="BG280">
            <v>8.8900000000000007E-2</v>
          </cell>
          <cell r="BH280">
            <v>8.8900000000000007E-2</v>
          </cell>
          <cell r="BI280">
            <v>8.8900000000000007E-2</v>
          </cell>
          <cell r="BJ280">
            <v>8.8099999999999998E-2</v>
          </cell>
          <cell r="BK280">
            <v>8.8099999999999998E-2</v>
          </cell>
          <cell r="BL280">
            <v>8.8099999999999998E-2</v>
          </cell>
          <cell r="BM280">
            <v>8.8099999999999998E-2</v>
          </cell>
          <cell r="BN280">
            <v>8.8099999999999998E-2</v>
          </cell>
          <cell r="BO280">
            <v>8.8099999999999998E-2</v>
          </cell>
          <cell r="BP280">
            <v>8.6599999999999996E-2</v>
          </cell>
          <cell r="BQ280">
            <v>8.6599999999999996E-2</v>
          </cell>
          <cell r="BR280">
            <v>8.6599999999999996E-2</v>
          </cell>
          <cell r="BS280">
            <v>8.6599999999999996E-2</v>
          </cell>
          <cell r="BT280">
            <v>8.6599999999999996E-2</v>
          </cell>
          <cell r="BU280">
            <v>8.6599999999999996E-2</v>
          </cell>
          <cell r="BV280">
            <v>8.6599999999999996E-2</v>
          </cell>
          <cell r="BW280">
            <v>8.6599999999999996E-2</v>
          </cell>
          <cell r="BX280">
            <v>8.6599999999999996E-2</v>
          </cell>
          <cell r="BY280">
            <v>8.6599999999999996E-2</v>
          </cell>
          <cell r="BZ280">
            <v>8.6599999999999996E-2</v>
          </cell>
          <cell r="CA280">
            <v>8.6599999999999996E-2</v>
          </cell>
          <cell r="CB280">
            <v>8.4199999999999997E-2</v>
          </cell>
          <cell r="CC280">
            <v>8.4199999999999997E-2</v>
          </cell>
          <cell r="CD280">
            <v>8.4199999999999997E-2</v>
          </cell>
          <cell r="CE280">
            <v>8.4199999999999997E-2</v>
          </cell>
          <cell r="CF280">
            <v>8.4199999999999997E-2</v>
          </cell>
          <cell r="CG280">
            <v>8.4199999999999997E-2</v>
          </cell>
          <cell r="CH280">
            <v>8.4199999999999997E-2</v>
          </cell>
          <cell r="CI280">
            <v>8.4199999999999997E-2</v>
          </cell>
          <cell r="CJ280">
            <v>8.4199999999999997E-2</v>
          </cell>
          <cell r="CK280">
            <v>8.4199999999999997E-2</v>
          </cell>
          <cell r="CL280">
            <v>8.4199999999999997E-2</v>
          </cell>
          <cell r="CM280">
            <v>8.4199999999999997E-2</v>
          </cell>
          <cell r="CN280">
            <v>7.2600000000000012E-2</v>
          </cell>
          <cell r="CO280">
            <v>7.2600000000000012E-2</v>
          </cell>
          <cell r="CP280">
            <v>7.2600000000000012E-2</v>
          </cell>
          <cell r="CQ280">
            <v>7.2600000000000012E-2</v>
          </cell>
          <cell r="CR280">
            <v>7.2600000000000012E-2</v>
          </cell>
          <cell r="CS280">
            <v>7.2600000000000012E-2</v>
          </cell>
          <cell r="CT280">
            <v>6.8500000000000005E-2</v>
          </cell>
          <cell r="CU280">
            <v>6.8500000000000005E-2</v>
          </cell>
          <cell r="CV280">
            <v>6.8500000000000005E-2</v>
          </cell>
          <cell r="CW280">
            <v>6.8500000000000005E-2</v>
          </cell>
          <cell r="CX280">
            <v>6.8500000000000005E-2</v>
          </cell>
          <cell r="CY280">
            <v>6.8500000000000005E-2</v>
          </cell>
          <cell r="CZ280">
            <v>6.7500000000000004E-2</v>
          </cell>
          <cell r="DA280">
            <v>6.7500000000000004E-2</v>
          </cell>
          <cell r="DB280">
            <v>6.7500000000000004E-2</v>
          </cell>
          <cell r="DC280">
            <v>6.7500000000000004E-2</v>
          </cell>
          <cell r="DD280">
            <v>6.7500000000000004E-2</v>
          </cell>
          <cell r="DE280">
            <v>6.7500000000000004E-2</v>
          </cell>
          <cell r="DF280">
            <v>6.7500000000000004E-2</v>
          </cell>
          <cell r="DG280">
            <v>6.7500000000000004E-2</v>
          </cell>
          <cell r="DH280">
            <v>6.7500000000000004E-2</v>
          </cell>
          <cell r="DI280">
            <v>6.7500000000000004E-2</v>
          </cell>
          <cell r="DJ280">
            <v>6.7500000000000004E-2</v>
          </cell>
          <cell r="DK280">
            <v>6.7500000000000004E-2</v>
          </cell>
          <cell r="DL280">
            <v>6.7500000000000004E-2</v>
          </cell>
          <cell r="DM280">
            <v>6.7500000000000004E-2</v>
          </cell>
          <cell r="DN280">
            <v>6.7500000000000004E-2</v>
          </cell>
          <cell r="DO280">
            <v>6.831365824983246E-2</v>
          </cell>
          <cell r="DP280">
            <v>6.831365824983246E-2</v>
          </cell>
          <cell r="DQ280">
            <v>6.831365824983246E-2</v>
          </cell>
          <cell r="DR280">
            <v>6.831365824983246E-2</v>
          </cell>
          <cell r="DS280">
            <v>6.831365824983246E-2</v>
          </cell>
          <cell r="DT280">
            <v>6.831365824983246E-2</v>
          </cell>
          <cell r="DU280">
            <v>6.831365824983246E-2</v>
          </cell>
          <cell r="DV280">
            <v>6.831365824983246E-2</v>
          </cell>
          <cell r="DW280">
            <v>6.831365824983246E-2</v>
          </cell>
          <cell r="DX280">
            <v>6.831365824983246E-2</v>
          </cell>
          <cell r="DY280">
            <v>6.831365824983246E-2</v>
          </cell>
          <cell r="DZ280">
            <v>6.9124959486922821E-2</v>
          </cell>
          <cell r="EA280">
            <v>6.9124959486922821E-2</v>
          </cell>
          <cell r="EB280">
            <v>6.9124959486922821E-2</v>
          </cell>
          <cell r="EC280">
            <v>6.9124959486922821E-2</v>
          </cell>
          <cell r="ED280">
            <v>6.9124959486922821E-2</v>
          </cell>
          <cell r="EE280">
            <v>6.9124959486922821E-2</v>
          </cell>
          <cell r="EF280">
            <v>6.9124959486922821E-2</v>
          </cell>
          <cell r="EG280">
            <v>6.9124959486922821E-2</v>
          </cell>
          <cell r="EH280">
            <v>6.9124959486922821E-2</v>
          </cell>
          <cell r="EI280">
            <v>6.9124959486922821E-2</v>
          </cell>
        </row>
        <row r="281">
          <cell r="D281" t="str">
            <v>Carrying costs (actual)</v>
          </cell>
          <cell r="G281">
            <v>107147462.31400003</v>
          </cell>
          <cell r="AQ281">
            <v>2418601</v>
          </cell>
          <cell r="AR281">
            <v>568990.56686586363</v>
          </cell>
          <cell r="AS281">
            <v>569719.58921764791</v>
          </cell>
          <cell r="AT281">
            <v>566827.84609678609</v>
          </cell>
          <cell r="AU281">
            <v>575243.27196031949</v>
          </cell>
          <cell r="AV281">
            <v>628581.30088735442</v>
          </cell>
          <cell r="AW281">
            <v>675669.34190396615</v>
          </cell>
          <cell r="AX281">
            <v>680056.29153342103</v>
          </cell>
          <cell r="AY281">
            <v>694642.77977472788</v>
          </cell>
          <cell r="AZ281">
            <v>758652.88235094165</v>
          </cell>
          <cell r="BA281">
            <v>852944.85794099374</v>
          </cell>
          <cell r="BB281">
            <v>1017518.0184911909</v>
          </cell>
          <cell r="BC281">
            <v>1164426.4655176876</v>
          </cell>
          <cell r="BD281">
            <v>1112704.7757501667</v>
          </cell>
          <cell r="BE281">
            <v>1138705.1084966667</v>
          </cell>
          <cell r="BF281">
            <v>1220893.1620897085</v>
          </cell>
          <cell r="BG281">
            <v>1407742.6842497084</v>
          </cell>
          <cell r="BH281">
            <v>1533311.0222190835</v>
          </cell>
          <cell r="BI281">
            <v>1555714.6187630834</v>
          </cell>
          <cell r="BJ281">
            <v>1545367.9695604926</v>
          </cell>
          <cell r="BK281">
            <v>1544742.2923317424</v>
          </cell>
          <cell r="BL281">
            <v>1544590.775222403</v>
          </cell>
          <cell r="BM281">
            <v>1546391.9542292028</v>
          </cell>
          <cell r="BN281">
            <v>1549601.7908267484</v>
          </cell>
          <cell r="BO281">
            <v>1554039.5264069559</v>
          </cell>
          <cell r="BP281">
            <v>1557508.2523149487</v>
          </cell>
          <cell r="BQ281">
            <v>1581025.557563981</v>
          </cell>
          <cell r="BR281">
            <v>1621488.9904875804</v>
          </cell>
          <cell r="BS281">
            <v>1682861.6588247747</v>
          </cell>
          <cell r="BT281">
            <v>1721094.526719643</v>
          </cell>
          <cell r="BU281">
            <v>1801361.146175029</v>
          </cell>
          <cell r="BV281">
            <v>1860700.5589898005</v>
          </cell>
          <cell r="BW281">
            <v>1858749.7421485793</v>
          </cell>
          <cell r="BX281">
            <v>1855214.2899191484</v>
          </cell>
          <cell r="BY281">
            <v>1877906.8130516366</v>
          </cell>
          <cell r="BZ281">
            <v>1924850.7995919355</v>
          </cell>
          <cell r="CA281">
            <v>1965728.4275743843</v>
          </cell>
          <cell r="CB281">
            <v>2352025.8210863308</v>
          </cell>
          <cell r="CC281">
            <v>2771806.4000578192</v>
          </cell>
          <cell r="CD281">
            <v>2793602.8024090505</v>
          </cell>
          <cell r="CE281">
            <v>2818522.2311187368</v>
          </cell>
          <cell r="CF281">
            <v>2819424.4586119424</v>
          </cell>
          <cell r="CG281">
            <v>2825912.0915822857</v>
          </cell>
          <cell r="CH281">
            <v>2833923.2583637969</v>
          </cell>
          <cell r="CI281">
            <v>2831535.8704008069</v>
          </cell>
          <cell r="CJ281">
            <v>2925589.4778836113</v>
          </cell>
          <cell r="CK281">
            <v>3025527.4373795781</v>
          </cell>
          <cell r="CL281">
            <v>3040212.1898484603</v>
          </cell>
          <cell r="CM281">
            <v>3058707.0808612816</v>
          </cell>
          <cell r="CN281">
            <v>2641673.2450608606</v>
          </cell>
          <cell r="CO281">
            <v>2639103.6443961104</v>
          </cell>
          <cell r="CP281">
            <v>2636072.3004627312</v>
          </cell>
          <cell r="CQ281">
            <v>2642166.0402069991</v>
          </cell>
          <cell r="CR281">
            <v>2758986.43447104</v>
          </cell>
          <cell r="CS281">
            <v>2869468.5398107725</v>
          </cell>
          <cell r="CT281">
            <v>276384.67276052694</v>
          </cell>
          <cell r="CU281">
            <v>279281.32043465722</v>
          </cell>
          <cell r="CV281">
            <v>283502.36046248634</v>
          </cell>
          <cell r="CW281">
            <v>286416.20666867204</v>
          </cell>
          <cell r="CX281">
            <v>300169.55841498915</v>
          </cell>
          <cell r="CY281">
            <v>314131.76213047688</v>
          </cell>
          <cell r="CZ281">
            <v>100866.81894973239</v>
          </cell>
          <cell r="DA281">
            <v>6819.7393445309099</v>
          </cell>
          <cell r="DB281">
            <v>12566.696569563916</v>
          </cell>
          <cell r="DC281">
            <v>13680.697172203689</v>
          </cell>
          <cell r="DD281">
            <v>48293.023430351903</v>
          </cell>
          <cell r="DE281">
            <v>117051.61241118223</v>
          </cell>
          <cell r="DF281">
            <v>152734.56290876734</v>
          </cell>
          <cell r="DG281">
            <v>178389.86146365144</v>
          </cell>
          <cell r="DH281">
            <v>203426.76975618041</v>
          </cell>
          <cell r="DI281">
            <v>337955.94110046269</v>
          </cell>
          <cell r="DJ281">
            <v>505637.80220104335</v>
          </cell>
          <cell r="DK281">
            <v>579167.60844014643</v>
          </cell>
          <cell r="DL281">
            <v>626845.90189189126</v>
          </cell>
          <cell r="DM281">
            <v>643339.78742794914</v>
          </cell>
          <cell r="DN281">
            <v>242437.5</v>
          </cell>
          <cell r="DO281">
            <v>115957.39</v>
          </cell>
          <cell r="DP281">
            <v>168871.99</v>
          </cell>
          <cell r="DQ281">
            <v>174160.43</v>
          </cell>
          <cell r="DR281">
            <v>181282.77</v>
          </cell>
          <cell r="DS281">
            <v>186925.96</v>
          </cell>
          <cell r="DT281">
            <v>188963.58</v>
          </cell>
          <cell r="DU281">
            <v>196206.73</v>
          </cell>
          <cell r="DV281">
            <v>203426.43</v>
          </cell>
          <cell r="DW281">
            <v>204136.85</v>
          </cell>
          <cell r="DX281">
            <v>73339.324661492996</v>
          </cell>
          <cell r="DY281">
            <v>2183.75</v>
          </cell>
          <cell r="DZ281">
            <v>3036.97</v>
          </cell>
          <cell r="EA281">
            <v>4159.29</v>
          </cell>
          <cell r="EB281">
            <v>5024.3100000000004</v>
          </cell>
          <cell r="EC281">
            <v>14355.09</v>
          </cell>
          <cell r="ED281">
            <v>23610.73</v>
          </cell>
          <cell r="EE281">
            <v>27029.29</v>
          </cell>
          <cell r="EF281">
            <v>30650.21</v>
          </cell>
          <cell r="EG281">
            <v>32113.98</v>
          </cell>
          <cell r="EH281">
            <v>33322.71</v>
          </cell>
          <cell r="EI281">
            <v>33332.28</v>
          </cell>
        </row>
        <row r="284">
          <cell r="B284" t="str">
            <v xml:space="preserve"> INTERIM</v>
          </cell>
        </row>
        <row r="285">
          <cell r="C285" t="str">
            <v>Plant (I&amp;M)</v>
          </cell>
        </row>
        <row r="286">
          <cell r="D286" t="str">
            <v>Gross (BOM)</v>
          </cell>
          <cell r="T286">
            <v>0</v>
          </cell>
          <cell r="U286">
            <v>20842</v>
          </cell>
          <cell r="V286">
            <v>20842</v>
          </cell>
          <cell r="W286">
            <v>20842</v>
          </cell>
          <cell r="X286">
            <v>20876</v>
          </cell>
          <cell r="Y286">
            <v>1175442</v>
          </cell>
          <cell r="Z286">
            <v>29480477</v>
          </cell>
          <cell r="AA286">
            <v>29711159</v>
          </cell>
          <cell r="AB286">
            <v>29731781</v>
          </cell>
          <cell r="AC286">
            <v>29973106</v>
          </cell>
          <cell r="AD286">
            <v>30308301.789999999</v>
          </cell>
          <cell r="AE286">
            <v>30329286</v>
          </cell>
          <cell r="AF286">
            <v>30322853</v>
          </cell>
          <cell r="AG286">
            <v>30320781</v>
          </cell>
          <cell r="AH286">
            <v>30355809</v>
          </cell>
          <cell r="AI286">
            <v>30350867</v>
          </cell>
          <cell r="AJ286">
            <v>32973646</v>
          </cell>
          <cell r="AK286">
            <v>48853540</v>
          </cell>
          <cell r="DR286">
            <v>41477632.199999996</v>
          </cell>
          <cell r="DS286">
            <v>42132115.799999997</v>
          </cell>
          <cell r="DT286">
            <v>43007008.199999996</v>
          </cell>
          <cell r="DU286">
            <v>43365181.799999997</v>
          </cell>
          <cell r="DV286">
            <v>43648741.799999997</v>
          </cell>
          <cell r="DW286">
            <v>43819777.799999997</v>
          </cell>
        </row>
        <row r="287">
          <cell r="D287" t="str">
            <v>Gross (EOM)</v>
          </cell>
          <cell r="DR287">
            <v>42132115.799999997</v>
          </cell>
          <cell r="DS287">
            <v>43007008.199999996</v>
          </cell>
          <cell r="DT287">
            <v>43365181.799999997</v>
          </cell>
          <cell r="DU287">
            <v>43648741.799999997</v>
          </cell>
          <cell r="DV287">
            <v>43819777.799999997</v>
          </cell>
          <cell r="DW287">
            <v>46811180.219999999</v>
          </cell>
        </row>
        <row r="288">
          <cell r="D288" t="str">
            <v>Rem &amp; Salvage (BOM)</v>
          </cell>
          <cell r="DR288">
            <v>5846440.7999999998</v>
          </cell>
          <cell r="DS288">
            <v>5846440.7999999998</v>
          </cell>
          <cell r="DT288">
            <v>5846440.7999999998</v>
          </cell>
          <cell r="DU288">
            <v>5846440.7999999998</v>
          </cell>
          <cell r="DV288">
            <v>5846440.7999999998</v>
          </cell>
          <cell r="DW288">
            <v>5846440.7999999998</v>
          </cell>
        </row>
        <row r="289">
          <cell r="D289" t="str">
            <v>Rem &amp; Salvage (EOM)</v>
          </cell>
          <cell r="DR289">
            <v>5846440.7999999998</v>
          </cell>
          <cell r="DS289">
            <v>5846440.7999999998</v>
          </cell>
          <cell r="DT289">
            <v>5846440.7999999998</v>
          </cell>
          <cell r="DU289">
            <v>5846440.7999999998</v>
          </cell>
          <cell r="DV289">
            <v>5846440.7999999998</v>
          </cell>
          <cell r="DW289">
            <v>5846440.7999999998</v>
          </cell>
        </row>
        <row r="290">
          <cell r="D290" t="str">
            <v>Total (ADM)</v>
          </cell>
          <cell r="T290">
            <v>0</v>
          </cell>
          <cell r="U290">
            <v>20842</v>
          </cell>
          <cell r="V290">
            <v>20842</v>
          </cell>
          <cell r="W290">
            <v>20842</v>
          </cell>
          <cell r="X290">
            <v>20876</v>
          </cell>
          <cell r="Y290">
            <v>1175442</v>
          </cell>
          <cell r="Z290">
            <v>29480477</v>
          </cell>
          <cell r="AA290">
            <v>29711159</v>
          </cell>
          <cell r="AB290">
            <v>29731781</v>
          </cell>
          <cell r="AC290">
            <v>29973106</v>
          </cell>
          <cell r="AD290">
            <v>30308301.789999999</v>
          </cell>
          <cell r="AE290">
            <v>30329286</v>
          </cell>
          <cell r="AF290">
            <v>30322853</v>
          </cell>
          <cell r="AG290">
            <v>30320781</v>
          </cell>
          <cell r="AH290">
            <v>30355809</v>
          </cell>
          <cell r="AI290">
            <v>30350867</v>
          </cell>
          <cell r="AJ290">
            <v>32973646</v>
          </cell>
          <cell r="AK290">
            <v>48853540</v>
          </cell>
          <cell r="DR290">
            <v>47651314.799999997</v>
          </cell>
          <cell r="DS290">
            <v>48416002.799999997</v>
          </cell>
          <cell r="DT290">
            <v>49032535.799999997</v>
          </cell>
          <cell r="DU290">
            <v>49353402.599999994</v>
          </cell>
          <cell r="DV290">
            <v>49580700.599999994</v>
          </cell>
          <cell r="DW290">
            <v>51161919.809999995</v>
          </cell>
        </row>
        <row r="291">
          <cell r="D291" t="str">
            <v>Jurisdictional factor</v>
          </cell>
          <cell r="DR291">
            <v>0.66233529999999996</v>
          </cell>
          <cell r="DS291">
            <v>0.66233529999999996</v>
          </cell>
          <cell r="DT291">
            <v>0.66233529999999996</v>
          </cell>
          <cell r="DU291">
            <v>0.66233529999999996</v>
          </cell>
          <cell r="DV291">
            <v>0.66233529999999996</v>
          </cell>
          <cell r="DW291">
            <v>0.66233529999999996</v>
          </cell>
        </row>
        <row r="292">
          <cell r="C292" t="str">
            <v>Investment (IN)</v>
          </cell>
        </row>
        <row r="293">
          <cell r="D293" t="str">
            <v>Total (ADM)</v>
          </cell>
          <cell r="DR293">
            <v>31561147.883452438</v>
          </cell>
          <cell r="DS293">
            <v>32067627.739338838</v>
          </cell>
          <cell r="DT293">
            <v>32475979.308853734</v>
          </cell>
          <cell r="DU293">
            <v>32688500.717091773</v>
          </cell>
          <cell r="DV293">
            <v>32839048.206111174</v>
          </cell>
          <cell r="DW293">
            <v>33886345.505932286</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row>
        <row r="294">
          <cell r="D294" t="str">
            <v>Acc.Depr. (BOM)</v>
          </cell>
          <cell r="DR294">
            <v>208712.15302987356</v>
          </cell>
          <cell r="DS294">
            <v>300545.84509483562</v>
          </cell>
          <cell r="DT294">
            <v>393927.17151988216</v>
          </cell>
          <cell r="DU294">
            <v>489384.13376621675</v>
          </cell>
          <cell r="DV294">
            <v>585680.36523317313</v>
          </cell>
          <cell r="DW294">
            <v>682637.68816092948</v>
          </cell>
          <cell r="DY294" t="e">
            <v>#REF!</v>
          </cell>
          <cell r="DZ294" t="e">
            <v>#REF!</v>
          </cell>
          <cell r="EA294" t="e">
            <v>#REF!</v>
          </cell>
          <cell r="EB294" t="e">
            <v>#REF!</v>
          </cell>
          <cell r="EC294" t="e">
            <v>#REF!</v>
          </cell>
          <cell r="ED294" t="e">
            <v>#REF!</v>
          </cell>
          <cell r="EE294" t="e">
            <v>#REF!</v>
          </cell>
          <cell r="EF294" t="e">
            <v>#REF!</v>
          </cell>
          <cell r="EG294" t="e">
            <v>#REF!</v>
          </cell>
          <cell r="EH294" t="e">
            <v>#REF!</v>
          </cell>
          <cell r="EI294" t="e">
            <v>#REF!</v>
          </cell>
        </row>
        <row r="295">
          <cell r="D295" t="str">
            <v>Depreciation expense*</v>
          </cell>
          <cell r="DR295">
            <v>91833.692064962088</v>
          </cell>
          <cell r="DS295">
            <v>93381.326425046514</v>
          </cell>
          <cell r="DT295">
            <v>95456.962246334602</v>
          </cell>
          <cell r="DU295">
            <v>96296.231466956349</v>
          </cell>
          <cell r="DV295">
            <v>96957.322927756366</v>
          </cell>
          <cell r="DW295">
            <v>97345.077326578903</v>
          </cell>
        </row>
        <row r="296">
          <cell r="D296" t="str">
            <v>Acc.Depr. (EOM)</v>
          </cell>
          <cell r="DR296">
            <v>300545.84509483562</v>
          </cell>
          <cell r="DS296">
            <v>393927.17151988216</v>
          </cell>
          <cell r="DT296">
            <v>489384.13376621675</v>
          </cell>
          <cell r="DU296">
            <v>585680.36523317313</v>
          </cell>
          <cell r="DV296">
            <v>682637.68816092948</v>
          </cell>
          <cell r="DW296">
            <v>779982.76548750838</v>
          </cell>
        </row>
        <row r="297">
          <cell r="D297" t="str">
            <v>Acc.Depr. (ADM)</v>
          </cell>
          <cell r="DR297">
            <v>254628.99906235459</v>
          </cell>
          <cell r="DS297">
            <v>347236.50830735889</v>
          </cell>
          <cell r="DT297">
            <v>441655.65264304949</v>
          </cell>
          <cell r="DU297">
            <v>537532.24949969491</v>
          </cell>
          <cell r="DV297">
            <v>634159.02669705125</v>
          </cell>
          <cell r="DW297">
            <v>731310.22682421887</v>
          </cell>
          <cell r="DX297" t="e">
            <v>#REF!</v>
          </cell>
          <cell r="DY297" t="e">
            <v>#REF!</v>
          </cell>
          <cell r="DZ297" t="e">
            <v>#REF!</v>
          </cell>
          <cell r="EA297" t="e">
            <v>#REF!</v>
          </cell>
          <cell r="EB297" t="e">
            <v>#REF!</v>
          </cell>
          <cell r="EC297" t="e">
            <v>#REF!</v>
          </cell>
          <cell r="ED297" t="e">
            <v>#REF!</v>
          </cell>
          <cell r="EE297" t="e">
            <v>#REF!</v>
          </cell>
          <cell r="EF297" t="e">
            <v>#REF!</v>
          </cell>
          <cell r="EG297" t="e">
            <v>#REF!</v>
          </cell>
          <cell r="EH297" t="e">
            <v>#REF!</v>
          </cell>
          <cell r="EI297" t="str">
            <v/>
          </cell>
        </row>
        <row r="298">
          <cell r="C298" t="str">
            <v>Financing expense</v>
          </cell>
        </row>
        <row r="299">
          <cell r="D299" t="str">
            <v>Net plant (avg)</v>
          </cell>
          <cell r="DR299">
            <v>31306518.884390082</v>
          </cell>
          <cell r="DS299">
            <v>31720391.231031477</v>
          </cell>
          <cell r="DT299">
            <v>32034323.656210683</v>
          </cell>
          <cell r="DU299">
            <v>32150968.467592079</v>
          </cell>
          <cell r="DV299">
            <v>32204889.179414123</v>
          </cell>
          <cell r="DW299">
            <v>33155035.279108066</v>
          </cell>
          <cell r="DX299" t="e">
            <v>#REF!</v>
          </cell>
          <cell r="DY299" t="e">
            <v>#REF!</v>
          </cell>
          <cell r="DZ299" t="e">
            <v>#REF!</v>
          </cell>
          <cell r="EA299" t="e">
            <v>#REF!</v>
          </cell>
          <cell r="EB299" t="e">
            <v>#REF!</v>
          </cell>
          <cell r="EC299" t="e">
            <v>#REF!</v>
          </cell>
          <cell r="ED299" t="e">
            <v>#REF!</v>
          </cell>
          <cell r="EE299" t="e">
            <v>#REF!</v>
          </cell>
          <cell r="EF299" t="e">
            <v>#REF!</v>
          </cell>
          <cell r="EG299" t="e">
            <v>#REF!</v>
          </cell>
          <cell r="EH299" t="e">
            <v>#REF!</v>
          </cell>
          <cell r="EI299" t="str">
            <v/>
          </cell>
        </row>
        <row r="300">
          <cell r="D300" t="str">
            <v>WACC</v>
          </cell>
          <cell r="DR300">
            <v>6.831365824983246E-2</v>
          </cell>
          <cell r="DS300">
            <v>6.831365824983246E-2</v>
          </cell>
          <cell r="DT300">
            <v>6.831365824983246E-2</v>
          </cell>
          <cell r="DU300">
            <v>6.831365824983246E-2</v>
          </cell>
          <cell r="DV300">
            <v>6.831365824983246E-2</v>
          </cell>
          <cell r="DW300">
            <v>6.831365824983246E-2</v>
          </cell>
        </row>
        <row r="301">
          <cell r="D301" t="str">
            <v>Carrying costs (actual)</v>
          </cell>
          <cell r="DR301">
            <v>178221.90267167919</v>
          </cell>
          <cell r="DS301">
            <v>180577.99717563891</v>
          </cell>
          <cell r="DT301">
            <v>182365.15320957502</v>
          </cell>
          <cell r="DU301">
            <v>183029.18935801875</v>
          </cell>
          <cell r="DV301">
            <v>183336.14944801867</v>
          </cell>
          <cell r="DW301">
            <v>188745.14577651059</v>
          </cell>
        </row>
        <row r="304">
          <cell r="B304" t="str">
            <v xml:space="preserve"> FORECAST</v>
          </cell>
        </row>
        <row r="305">
          <cell r="C305" t="str">
            <v>Plant (I&amp;M)</v>
          </cell>
        </row>
        <row r="306">
          <cell r="D306" t="str">
            <v>Gross (BOM)</v>
          </cell>
          <cell r="T306">
            <v>0</v>
          </cell>
          <cell r="U306">
            <v>20842</v>
          </cell>
          <cell r="V306">
            <v>20842</v>
          </cell>
          <cell r="W306">
            <v>20842</v>
          </cell>
          <cell r="X306">
            <v>20876</v>
          </cell>
          <cell r="Y306">
            <v>1175442</v>
          </cell>
          <cell r="Z306">
            <v>29480477</v>
          </cell>
          <cell r="AA306">
            <v>29711159</v>
          </cell>
          <cell r="AB306">
            <v>29731781</v>
          </cell>
          <cell r="AC306">
            <v>29973106</v>
          </cell>
          <cell r="AD306">
            <v>30308301.789999999</v>
          </cell>
          <cell r="AE306">
            <v>30329286</v>
          </cell>
          <cell r="AF306">
            <v>30322853</v>
          </cell>
          <cell r="AG306">
            <v>30320781</v>
          </cell>
          <cell r="AH306">
            <v>30355809</v>
          </cell>
          <cell r="AI306">
            <v>30350867</v>
          </cell>
          <cell r="AJ306">
            <v>32973646</v>
          </cell>
          <cell r="AK306">
            <v>48853540</v>
          </cell>
          <cell r="AR306">
            <v>125140602</v>
          </cell>
          <cell r="AX306">
            <v>125140602</v>
          </cell>
          <cell r="AY306">
            <v>125412497</v>
          </cell>
          <cell r="AZ306">
            <v>125684392</v>
          </cell>
          <cell r="BA306">
            <v>126008273</v>
          </cell>
          <cell r="BB306">
            <v>146881402</v>
          </cell>
          <cell r="BC306">
            <v>162389676</v>
          </cell>
          <cell r="CH306">
            <v>656701282</v>
          </cell>
          <cell r="CI306">
            <v>657575663</v>
          </cell>
          <cell r="CJ306">
            <v>658032950</v>
          </cell>
          <cell r="CK306">
            <v>659060769</v>
          </cell>
          <cell r="CL306">
            <v>660337748</v>
          </cell>
          <cell r="CM306">
            <v>660822149</v>
          </cell>
          <cell r="CN306">
            <v>686122358</v>
          </cell>
          <cell r="CO306">
            <v>687213799</v>
          </cell>
          <cell r="CP306">
            <v>689572755</v>
          </cell>
          <cell r="CQ306">
            <v>691275649</v>
          </cell>
          <cell r="CR306">
            <v>699478455</v>
          </cell>
          <cell r="CS306">
            <v>717621959</v>
          </cell>
          <cell r="CZ306">
            <v>0</v>
          </cell>
          <cell r="DA306">
            <v>1098202.0000000002</v>
          </cell>
          <cell r="DB306">
            <v>6693496.1003596038</v>
          </cell>
          <cell r="DC306">
            <v>7742434.8213075064</v>
          </cell>
          <cell r="DD306">
            <v>7885123.5213075066</v>
          </cell>
          <cell r="DE306">
            <v>20505177.253523998</v>
          </cell>
          <cell r="DF306">
            <v>21463545.553523995</v>
          </cell>
          <cell r="DG306">
            <v>22333662.153523996</v>
          </cell>
          <cell r="DH306">
            <v>23051171.353523996</v>
          </cell>
          <cell r="DI306">
            <v>23891472.453523997</v>
          </cell>
          <cell r="DJ306">
            <v>26336239.053523999</v>
          </cell>
          <cell r="DK306">
            <v>41496969.682852715</v>
          </cell>
          <cell r="DL306">
            <v>0</v>
          </cell>
          <cell r="DM306">
            <v>85338</v>
          </cell>
          <cell r="DN306">
            <v>289839</v>
          </cell>
          <cell r="DO306">
            <v>439241</v>
          </cell>
          <cell r="DP306">
            <v>580375.4</v>
          </cell>
          <cell r="DQ306">
            <v>681932.9</v>
          </cell>
          <cell r="DR306">
            <v>736932.9</v>
          </cell>
          <cell r="DS306">
            <v>736932.9</v>
          </cell>
          <cell r="DT306">
            <v>736932.9</v>
          </cell>
          <cell r="DU306">
            <v>736932.9</v>
          </cell>
          <cell r="DV306">
            <v>21584947.599999998</v>
          </cell>
          <cell r="DW306">
            <v>21839731.799999997</v>
          </cell>
          <cell r="DX306">
            <v>46811180.219999999</v>
          </cell>
          <cell r="DY306">
            <v>46881644.219999999</v>
          </cell>
          <cell r="DZ306">
            <v>46947152.219999999</v>
          </cell>
          <cell r="EA306">
            <v>46992860.219999999</v>
          </cell>
          <cell r="EB306">
            <v>47043860.219999999</v>
          </cell>
          <cell r="EC306">
            <v>72297830.210000008</v>
          </cell>
          <cell r="ED306">
            <v>73349579.939999998</v>
          </cell>
          <cell r="EE306">
            <v>73663995.669999987</v>
          </cell>
          <cell r="EF306">
            <v>74328930.870000005</v>
          </cell>
          <cell r="EG306">
            <v>74597447.799999997</v>
          </cell>
          <cell r="EH306">
            <v>74881690.729999989</v>
          </cell>
          <cell r="EI306">
            <v>75088989.659999996</v>
          </cell>
        </row>
        <row r="307">
          <cell r="D307" t="str">
            <v>Additions</v>
          </cell>
          <cell r="AX307">
            <v>271895</v>
          </cell>
          <cell r="AY307">
            <v>271895</v>
          </cell>
          <cell r="AZ307">
            <v>323881</v>
          </cell>
          <cell r="BA307">
            <v>20873129</v>
          </cell>
          <cell r="BB307">
            <v>15508274</v>
          </cell>
          <cell r="CH307">
            <v>874381</v>
          </cell>
          <cell r="CI307">
            <v>457287</v>
          </cell>
          <cell r="CJ307">
            <v>1027819</v>
          </cell>
          <cell r="CK307">
            <v>1276979</v>
          </cell>
          <cell r="CL307">
            <v>484401</v>
          </cell>
          <cell r="CM307">
            <v>25300209</v>
          </cell>
          <cell r="CN307">
            <v>1091441</v>
          </cell>
          <cell r="CO307">
            <v>2358956</v>
          </cell>
          <cell r="CP307">
            <v>1702894</v>
          </cell>
          <cell r="CQ307">
            <v>8202806</v>
          </cell>
          <cell r="CR307">
            <v>18143504</v>
          </cell>
          <cell r="CS307">
            <v>978674</v>
          </cell>
          <cell r="CZ307">
            <v>1098202.0000000002</v>
          </cell>
          <cell r="DA307">
            <v>5595294.1003596038</v>
          </cell>
          <cell r="DB307">
            <v>1048938.7209479033</v>
          </cell>
          <cell r="DC307">
            <v>142688.70000000001</v>
          </cell>
          <cell r="DD307">
            <v>12620053.732216492</v>
          </cell>
          <cell r="DE307">
            <v>958368.29999999993</v>
          </cell>
          <cell r="DF307">
            <v>870116.60000000009</v>
          </cell>
          <cell r="DG307">
            <v>717509.2</v>
          </cell>
          <cell r="DH307">
            <v>840301.10000000009</v>
          </cell>
          <cell r="DI307">
            <v>2444766.6</v>
          </cell>
          <cell r="DJ307">
            <v>15160730.629328717</v>
          </cell>
          <cell r="DK307">
            <v>3950556.2164114895</v>
          </cell>
          <cell r="DL307">
            <v>85338</v>
          </cell>
          <cell r="DM307">
            <v>204501</v>
          </cell>
          <cell r="DN307">
            <v>149402</v>
          </cell>
          <cell r="DO307">
            <v>141134.40000000002</v>
          </cell>
          <cell r="DP307">
            <v>101557.5</v>
          </cell>
          <cell r="DQ307">
            <v>55000.000000000007</v>
          </cell>
          <cell r="DR307">
            <v>0</v>
          </cell>
          <cell r="DS307">
            <v>0</v>
          </cell>
          <cell r="DT307">
            <v>0</v>
          </cell>
          <cell r="DU307">
            <v>20848014.699999999</v>
          </cell>
          <cell r="DV307">
            <v>254784.20000000004</v>
          </cell>
          <cell r="DW307">
            <v>69320201.099999994</v>
          </cell>
          <cell r="DX307">
            <v>70464</v>
          </cell>
          <cell r="DY307">
            <v>65508</v>
          </cell>
          <cell r="DZ307">
            <v>45708</v>
          </cell>
          <cell r="EA307">
            <v>51000</v>
          </cell>
          <cell r="EB307">
            <v>25253969.989999998</v>
          </cell>
          <cell r="EC307">
            <v>1051749.73</v>
          </cell>
          <cell r="ED307">
            <v>314415.73</v>
          </cell>
          <cell r="EE307">
            <v>664935.19999999995</v>
          </cell>
          <cell r="EF307">
            <v>268516.93</v>
          </cell>
          <cell r="EG307">
            <v>284242.93</v>
          </cell>
          <cell r="EH307">
            <v>207298.93</v>
          </cell>
          <cell r="EI307">
            <v>7724547.6799999997</v>
          </cell>
        </row>
        <row r="308">
          <cell r="D308" t="str">
            <v>Gross (EOM)</v>
          </cell>
          <cell r="AX308">
            <v>125412497</v>
          </cell>
          <cell r="AY308">
            <v>125684392</v>
          </cell>
          <cell r="AZ308">
            <v>126008273</v>
          </cell>
          <cell r="BA308">
            <v>146881402</v>
          </cell>
          <cell r="BB308">
            <v>162389676</v>
          </cell>
          <cell r="CH308">
            <v>657575663</v>
          </cell>
          <cell r="CI308">
            <v>658032950</v>
          </cell>
          <cell r="CJ308">
            <v>659060769</v>
          </cell>
          <cell r="CK308">
            <v>660337748</v>
          </cell>
          <cell r="CL308">
            <v>660822149</v>
          </cell>
          <cell r="CM308">
            <v>686122358</v>
          </cell>
          <cell r="CN308">
            <v>687213799</v>
          </cell>
          <cell r="CO308">
            <v>689572755</v>
          </cell>
          <cell r="CP308">
            <v>691275649</v>
          </cell>
          <cell r="CQ308">
            <v>699478455</v>
          </cell>
          <cell r="CR308">
            <v>717621959</v>
          </cell>
          <cell r="CS308">
            <v>718600633</v>
          </cell>
          <cell r="CZ308">
            <v>1098202.0000000002</v>
          </cell>
          <cell r="DA308">
            <v>6693496.1003596038</v>
          </cell>
          <cell r="DB308">
            <v>7742434.8213075073</v>
          </cell>
          <cell r="DC308">
            <v>7885123.5213075066</v>
          </cell>
          <cell r="DD308">
            <v>20505177.253523998</v>
          </cell>
          <cell r="DE308">
            <v>21463545.553523999</v>
          </cell>
          <cell r="DF308">
            <v>22333662.153523996</v>
          </cell>
          <cell r="DG308">
            <v>23051171.353523996</v>
          </cell>
          <cell r="DH308">
            <v>23891472.453523997</v>
          </cell>
          <cell r="DI308">
            <v>26336239.053523999</v>
          </cell>
          <cell r="DJ308">
            <v>41496969.682852715</v>
          </cell>
          <cell r="DK308">
            <v>45447525.899264202</v>
          </cell>
          <cell r="DL308">
            <v>85338</v>
          </cell>
          <cell r="DM308">
            <v>289839</v>
          </cell>
          <cell r="DN308">
            <v>439241</v>
          </cell>
          <cell r="DO308">
            <v>580375.4</v>
          </cell>
          <cell r="DP308">
            <v>681932.9</v>
          </cell>
          <cell r="DQ308">
            <v>736932.9</v>
          </cell>
          <cell r="DR308">
            <v>736932.9</v>
          </cell>
          <cell r="DS308">
            <v>736932.9</v>
          </cell>
          <cell r="DT308">
            <v>736932.9</v>
          </cell>
          <cell r="DU308">
            <v>21584947.599999998</v>
          </cell>
          <cell r="DV308">
            <v>21839731.799999997</v>
          </cell>
          <cell r="DW308">
            <v>91159932.899999991</v>
          </cell>
          <cell r="DX308">
            <v>46881644.219999999</v>
          </cell>
          <cell r="DY308">
            <v>46947152.219999999</v>
          </cell>
          <cell r="DZ308">
            <v>46992860.219999999</v>
          </cell>
          <cell r="EA308">
            <v>47043860.219999999</v>
          </cell>
          <cell r="EB308">
            <v>72297830.209999993</v>
          </cell>
          <cell r="EC308">
            <v>73349579.940000013</v>
          </cell>
          <cell r="ED308">
            <v>73663995.670000002</v>
          </cell>
          <cell r="EE308">
            <v>74328930.86999999</v>
          </cell>
          <cell r="EF308">
            <v>74597447.800000012</v>
          </cell>
          <cell r="EG308">
            <v>74881690.730000004</v>
          </cell>
          <cell r="EH308">
            <v>75088989.659999996</v>
          </cell>
          <cell r="EI308">
            <v>82813537.340000004</v>
          </cell>
        </row>
        <row r="309">
          <cell r="D309" t="str">
            <v>Gross (ADM)</v>
          </cell>
          <cell r="BD309">
            <v>232930688.88</v>
          </cell>
          <cell r="BE309">
            <v>243028239.55000001</v>
          </cell>
          <cell r="BF309">
            <v>245010132.30000001</v>
          </cell>
          <cell r="BG309">
            <v>278503108.74000001</v>
          </cell>
          <cell r="BH309">
            <v>324065570.52999997</v>
          </cell>
          <cell r="BI309">
            <v>331865392.13</v>
          </cell>
          <cell r="BJ309">
            <v>334456535.38999999</v>
          </cell>
          <cell r="BK309">
            <v>334934471.08999997</v>
          </cell>
          <cell r="BL309">
            <v>336167101.86000001</v>
          </cell>
          <cell r="BM309">
            <v>336769355.30000001</v>
          </cell>
          <cell r="BN309">
            <v>338639813.36000001</v>
          </cell>
          <cell r="BO309">
            <v>339685188.13</v>
          </cell>
          <cell r="BP309">
            <v>342192629.51999998</v>
          </cell>
          <cell r="BQ309">
            <v>354996785.25</v>
          </cell>
          <cell r="BR309">
            <v>355278281.32999998</v>
          </cell>
          <cell r="BS309">
            <v>375123686.73000002</v>
          </cell>
          <cell r="BT309">
            <v>384166513.83999997</v>
          </cell>
          <cell r="BU309">
            <v>393975865.82999998</v>
          </cell>
          <cell r="BV309">
            <v>421203686.13999999</v>
          </cell>
          <cell r="BW309">
            <v>422556822.45999998</v>
          </cell>
          <cell r="BX309">
            <v>423930376.81999999</v>
          </cell>
          <cell r="BY309">
            <v>424308654.81999999</v>
          </cell>
          <cell r="BZ309">
            <v>436403094.06999999</v>
          </cell>
          <cell r="CA309">
            <v>447001382.19</v>
          </cell>
          <cell r="CB309">
            <v>456780579.02999997</v>
          </cell>
          <cell r="CC309">
            <v>644505114.59000003</v>
          </cell>
          <cell r="CD309">
            <v>644667128.78999996</v>
          </cell>
          <cell r="CE309">
            <v>656911971.70000005</v>
          </cell>
          <cell r="CF309">
            <v>658406767.97000003</v>
          </cell>
          <cell r="CG309">
            <v>659806480.44000006</v>
          </cell>
          <cell r="CH309">
            <v>657138472.5</v>
          </cell>
          <cell r="CI309">
            <v>657804306.5</v>
          </cell>
          <cell r="CJ309">
            <v>658546859.5</v>
          </cell>
          <cell r="CK309">
            <v>659699258.5</v>
          </cell>
          <cell r="CL309">
            <v>660579948.5</v>
          </cell>
          <cell r="CM309">
            <v>673472253.5</v>
          </cell>
          <cell r="CN309">
            <v>686668078.5</v>
          </cell>
          <cell r="CO309">
            <v>688393277</v>
          </cell>
          <cell r="CP309">
            <v>690424202</v>
          </cell>
          <cell r="CQ309">
            <v>695377052</v>
          </cell>
          <cell r="CR309">
            <v>708550207</v>
          </cell>
          <cell r="CS309">
            <v>718111296</v>
          </cell>
          <cell r="CZ309">
            <v>549101.00000000012</v>
          </cell>
          <cell r="DA309">
            <v>3895849.0501798019</v>
          </cell>
          <cell r="DB309">
            <v>7217965.4608335551</v>
          </cell>
          <cell r="DC309">
            <v>7813779.171307506</v>
          </cell>
          <cell r="DD309">
            <v>14195150.387415752</v>
          </cell>
          <cell r="DE309">
            <v>20984361.403523996</v>
          </cell>
          <cell r="DF309">
            <v>21898603.853523996</v>
          </cell>
          <cell r="DG309">
            <v>22692416.753523998</v>
          </cell>
          <cell r="DH309">
            <v>23471321.903523996</v>
          </cell>
          <cell r="DI309">
            <v>25113855.753523998</v>
          </cell>
          <cell r="DJ309">
            <v>33916604.368188359</v>
          </cell>
          <cell r="DK309">
            <v>43472247.791058458</v>
          </cell>
          <cell r="DL309">
            <v>42669</v>
          </cell>
          <cell r="DM309">
            <v>187588.5</v>
          </cell>
          <cell r="DN309">
            <v>364540</v>
          </cell>
          <cell r="DO309">
            <v>509808.2</v>
          </cell>
          <cell r="DP309">
            <v>631154.15</v>
          </cell>
          <cell r="DQ309">
            <v>709432.9</v>
          </cell>
          <cell r="DR309">
            <v>736932.9</v>
          </cell>
          <cell r="DS309">
            <v>736932.9</v>
          </cell>
          <cell r="DT309">
            <v>736932.9</v>
          </cell>
          <cell r="DU309">
            <v>11160940.249999998</v>
          </cell>
          <cell r="DV309">
            <v>21712339.699999996</v>
          </cell>
          <cell r="DW309">
            <v>56499832.349999994</v>
          </cell>
          <cell r="DX309">
            <v>46846412.219999999</v>
          </cell>
          <cell r="DY309">
            <v>46914398.219999999</v>
          </cell>
          <cell r="DZ309">
            <v>46970006.219999999</v>
          </cell>
          <cell r="EA309">
            <v>47018360.219999999</v>
          </cell>
          <cell r="EB309">
            <v>59670845.214999996</v>
          </cell>
          <cell r="EC309">
            <v>72823705.075000018</v>
          </cell>
          <cell r="ED309">
            <v>73506787.805000007</v>
          </cell>
          <cell r="EE309">
            <v>73996463.269999981</v>
          </cell>
          <cell r="EF309">
            <v>74463189.335000008</v>
          </cell>
          <cell r="EG309">
            <v>74739569.265000001</v>
          </cell>
          <cell r="EH309">
            <v>74985340.194999993</v>
          </cell>
          <cell r="EI309">
            <v>78951263.5</v>
          </cell>
        </row>
        <row r="310">
          <cell r="D310" t="str">
            <v>Jurisdictional factor</v>
          </cell>
          <cell r="AX310">
            <v>0.64655189999999996</v>
          </cell>
          <cell r="AY310">
            <v>0.64655189999999996</v>
          </cell>
          <cell r="AZ310">
            <v>0.64655189999999996</v>
          </cell>
          <cell r="BA310">
            <v>0.64655189999999996</v>
          </cell>
          <cell r="BB310">
            <v>0.64655189999999996</v>
          </cell>
          <cell r="BC310">
            <v>0.64655189999999996</v>
          </cell>
          <cell r="BD310">
            <v>0.64655189999999996</v>
          </cell>
          <cell r="BE310">
            <v>0.64655189999999996</v>
          </cell>
          <cell r="BF310">
            <v>0.64655189999999996</v>
          </cell>
          <cell r="BG310">
            <v>0.64655189999999996</v>
          </cell>
          <cell r="BH310">
            <v>0.64655189999999996</v>
          </cell>
          <cell r="BI310">
            <v>0.64655189999999996</v>
          </cell>
          <cell r="BJ310">
            <v>0.64655189999999996</v>
          </cell>
          <cell r="BK310">
            <v>0.64655189999999996</v>
          </cell>
          <cell r="BL310">
            <v>0.64655189999999996</v>
          </cell>
          <cell r="BM310">
            <v>0.64655189999999996</v>
          </cell>
          <cell r="BN310">
            <v>0.64655189999999996</v>
          </cell>
          <cell r="BO310">
            <v>0.64655189999999996</v>
          </cell>
          <cell r="BP310">
            <v>0.64655189999999996</v>
          </cell>
          <cell r="BQ310">
            <v>0.64655189999999996</v>
          </cell>
          <cell r="BR310">
            <v>0.64655189999999996</v>
          </cell>
          <cell r="BS310">
            <v>0.64655189999999996</v>
          </cell>
          <cell r="BT310">
            <v>0.64655189999999996</v>
          </cell>
          <cell r="BU310">
            <v>0.64655189999999996</v>
          </cell>
          <cell r="BV310">
            <v>0.64655189999999996</v>
          </cell>
          <cell r="BW310">
            <v>0.64655189999999996</v>
          </cell>
          <cell r="BX310">
            <v>0.64655189999999996</v>
          </cell>
          <cell r="BY310">
            <v>0.64655189999999996</v>
          </cell>
          <cell r="BZ310">
            <v>0.64655189999999996</v>
          </cell>
          <cell r="CA310">
            <v>0.64655189999999996</v>
          </cell>
          <cell r="CB310">
            <v>0.64655189999999996</v>
          </cell>
          <cell r="CC310">
            <v>0.64655189999999996</v>
          </cell>
          <cell r="CD310">
            <v>0.64655189999999996</v>
          </cell>
          <cell r="CE310">
            <v>0.64655189999999996</v>
          </cell>
          <cell r="CF310">
            <v>0.64655189999999996</v>
          </cell>
          <cell r="CG310">
            <v>0.64655189999999996</v>
          </cell>
          <cell r="CH310">
            <v>0.64655189999999996</v>
          </cell>
          <cell r="CI310">
            <v>0.64655189999999996</v>
          </cell>
          <cell r="CJ310">
            <v>0.64655189999999996</v>
          </cell>
          <cell r="CK310">
            <v>0.64655189999999996</v>
          </cell>
          <cell r="CL310">
            <v>0.64655189999999996</v>
          </cell>
          <cell r="CM310">
            <v>0.64655189999999996</v>
          </cell>
          <cell r="CN310">
            <v>0.64655189999999996</v>
          </cell>
          <cell r="CO310">
            <v>0.64655189999999996</v>
          </cell>
          <cell r="CP310">
            <v>0.64655189999999996</v>
          </cell>
          <cell r="CQ310">
            <v>0.64655189999999996</v>
          </cell>
          <cell r="CR310">
            <v>0.64655189999999996</v>
          </cell>
          <cell r="CS310">
            <v>0.64655189999999996</v>
          </cell>
          <cell r="CZ310">
            <v>0.65210290000000004</v>
          </cell>
          <cell r="DA310">
            <v>0.65210290000000004</v>
          </cell>
          <cell r="DB310">
            <v>0.65210290000000004</v>
          </cell>
          <cell r="DC310">
            <v>0.65210290000000004</v>
          </cell>
          <cell r="DD310">
            <v>0.65210290000000004</v>
          </cell>
          <cell r="DE310">
            <v>0.65210290000000004</v>
          </cell>
          <cell r="DF310">
            <v>0.65210290000000004</v>
          </cell>
          <cell r="DG310">
            <v>0.65210290000000004</v>
          </cell>
          <cell r="DH310">
            <v>0.65210290000000004</v>
          </cell>
          <cell r="DI310">
            <v>0.65210290000000004</v>
          </cell>
          <cell r="DJ310">
            <v>0.65210290000000004</v>
          </cell>
          <cell r="DK310">
            <v>0.65210290000000004</v>
          </cell>
          <cell r="DL310">
            <v>0.65210290000000004</v>
          </cell>
          <cell r="DM310">
            <v>0.65210290000000004</v>
          </cell>
          <cell r="DN310">
            <v>0.65903452580645161</v>
          </cell>
          <cell r="DO310">
            <v>0.66233529999999996</v>
          </cell>
          <cell r="DP310">
            <v>0.66233529999999996</v>
          </cell>
          <cell r="DQ310">
            <v>0.66233529999999996</v>
          </cell>
          <cell r="DR310">
            <v>0.66233529999999996</v>
          </cell>
          <cell r="DS310">
            <v>0.66233529999999996</v>
          </cell>
          <cell r="DT310">
            <v>0.66233529999999996</v>
          </cell>
          <cell r="DU310">
            <v>0.66233529999999996</v>
          </cell>
          <cell r="DV310">
            <v>0.66233529999999996</v>
          </cell>
          <cell r="DW310">
            <v>0.66233529999999996</v>
          </cell>
          <cell r="DX310">
            <v>0.66233529999999996</v>
          </cell>
          <cell r="DY310">
            <v>0.66233529999999996</v>
          </cell>
          <cell r="DZ310">
            <v>0.66233529999999996</v>
          </cell>
          <cell r="EA310">
            <v>0.66233529999999996</v>
          </cell>
          <cell r="EB310">
            <v>0.66233529999999996</v>
          </cell>
          <cell r="EC310">
            <v>0.66233529999999996</v>
          </cell>
          <cell r="ED310">
            <v>0.66233529999999996</v>
          </cell>
          <cell r="EE310">
            <v>0.66233529999999996</v>
          </cell>
          <cell r="EF310">
            <v>0.66233529999999996</v>
          </cell>
          <cell r="EG310">
            <v>0.66233529999999996</v>
          </cell>
          <cell r="EH310">
            <v>0.66233529999999996</v>
          </cell>
          <cell r="EI310">
            <v>0.66233529999999996</v>
          </cell>
        </row>
        <row r="311">
          <cell r="C311" t="str">
            <v>Investment (IN)</v>
          </cell>
        </row>
        <row r="312">
          <cell r="D312" t="str">
            <v>Total (ADM)</v>
          </cell>
          <cell r="AX312">
            <v>125276549.5</v>
          </cell>
          <cell r="AY312">
            <v>81085688.219094291</v>
          </cell>
          <cell r="AZ312">
            <v>81261482.44794479</v>
          </cell>
          <cell r="BA312">
            <v>81470888.323868692</v>
          </cell>
          <cell r="BB312">
            <v>94966449.537763789</v>
          </cell>
          <cell r="BC312">
            <v>104993353.5581844</v>
          </cell>
          <cell r="CH312">
            <v>424874127.95797271</v>
          </cell>
          <cell r="CI312">
            <v>425304624.19575733</v>
          </cell>
          <cell r="CJ312">
            <v>425784723.24875802</v>
          </cell>
          <cell r="CK312">
            <v>426529809.01176614</v>
          </cell>
          <cell r="CL312">
            <v>427099220.80457711</v>
          </cell>
          <cell r="CM312">
            <v>435434765.09770662</v>
          </cell>
          <cell r="CN312">
            <v>443966550.82352412</v>
          </cell>
          <cell r="CO312">
            <v>445081981.19157624</v>
          </cell>
          <cell r="CP312">
            <v>446395079.60908377</v>
          </cell>
          <cell r="CQ312">
            <v>449597354.18699878</v>
          </cell>
          <cell r="CR312">
            <v>458114482.58124328</v>
          </cell>
          <cell r="CS312">
            <v>464296222.84026235</v>
          </cell>
          <cell r="CZ312">
            <v>358070.35449290008</v>
          </cell>
          <cell r="DA312">
            <v>2540494.4635844943</v>
          </cell>
          <cell r="DB312">
            <v>4706856.2091093976</v>
          </cell>
          <cell r="DC312">
            <v>5095388.0575692216</v>
          </cell>
          <cell r="DD312">
            <v>9256698.733569935</v>
          </cell>
          <cell r="DE312">
            <v>13683962.925886068</v>
          </cell>
          <cell r="DF312">
            <v>14280143.078834174</v>
          </cell>
          <cell r="DG312">
            <v>14797790.772981586</v>
          </cell>
          <cell r="DH312">
            <v>15305717.080121519</v>
          </cell>
          <cell r="DI312">
            <v>16376818.167054685</v>
          </cell>
          <cell r="DJ312">
            <v>22117116.066648297</v>
          </cell>
          <cell r="DK312">
            <v>28348378.854067817</v>
          </cell>
          <cell r="DL312">
            <v>27824.5786401</v>
          </cell>
          <cell r="DM312">
            <v>122327.00485665</v>
          </cell>
          <cell r="DN312">
            <v>240244.44603748387</v>
          </cell>
          <cell r="DO312">
            <v>337663.96708946</v>
          </cell>
          <cell r="DP312">
            <v>418035.67328649497</v>
          </cell>
          <cell r="DQ312">
            <v>469882.45265136997</v>
          </cell>
          <cell r="DR312">
            <v>488096.67340137</v>
          </cell>
          <cell r="DS312">
            <v>488096.67340137</v>
          </cell>
          <cell r="DT312">
            <v>488096.67340137</v>
          </cell>
          <cell r="DU312">
            <v>7392284.7087658234</v>
          </cell>
          <cell r="DV312">
            <v>14380849.028901406</v>
          </cell>
          <cell r="DW312">
            <v>37421833.409486949</v>
          </cell>
          <cell r="DX312">
            <v>31028032.491657365</v>
          </cell>
          <cell r="DY312">
            <v>31073062.019363165</v>
          </cell>
          <cell r="DZ312">
            <v>31109893.160725564</v>
          </cell>
          <cell r="EA312">
            <v>31141919.721821763</v>
          </cell>
          <cell r="EB312">
            <v>39522107.166730583</v>
          </cell>
          <cell r="EC312">
            <v>48233710.54796166</v>
          </cell>
          <cell r="ED312">
            <v>48686140.352861017</v>
          </cell>
          <cell r="EE312">
            <v>49010469.698874414</v>
          </cell>
          <cell r="EF312">
            <v>49319598.847154029</v>
          </cell>
          <cell r="EG312">
            <v>49502655.031004556</v>
          </cell>
          <cell r="EH312">
            <v>49665437.793657377</v>
          </cell>
          <cell r="EI312">
            <v>52292208.795651548</v>
          </cell>
        </row>
        <row r="313">
          <cell r="D313" t="str">
            <v>Acc.Depr. (BOM)</v>
          </cell>
          <cell r="AX313">
            <v>1507355</v>
          </cell>
          <cell r="AY313">
            <v>1757821.8375377585</v>
          </cell>
          <cell r="BD313">
            <v>3451053</v>
          </cell>
          <cell r="BE313">
            <v>3888356.64</v>
          </cell>
          <cell r="BF313">
            <v>4241826.5600000005</v>
          </cell>
          <cell r="BG313">
            <v>4636699.6700000009</v>
          </cell>
          <cell r="BH313">
            <v>4912204.9600000009</v>
          </cell>
          <cell r="BI313">
            <v>5238971.8200000012</v>
          </cell>
          <cell r="BJ313">
            <v>5582287.9200000009</v>
          </cell>
          <cell r="BK313">
            <v>6228139.8800000008</v>
          </cell>
          <cell r="BL313">
            <v>6858703.8200000003</v>
          </cell>
          <cell r="BM313">
            <v>7455763.5600000005</v>
          </cell>
          <cell r="BN313">
            <v>7966766.7600000007</v>
          </cell>
          <cell r="BO313">
            <v>8466584.6000000015</v>
          </cell>
          <cell r="BP313">
            <v>9054929.5900000017</v>
          </cell>
          <cell r="BQ313">
            <v>10072201.310000001</v>
          </cell>
          <cell r="BR313">
            <v>10997984.640000001</v>
          </cell>
          <cell r="BS313">
            <v>11871403.290000001</v>
          </cell>
          <cell r="BT313">
            <v>12667134.57</v>
          </cell>
          <cell r="BU313">
            <v>13464601.540000001</v>
          </cell>
          <cell r="BV313">
            <v>14368798.080000002</v>
          </cell>
          <cell r="BW313">
            <v>15498570.490000002</v>
          </cell>
          <cell r="BX313">
            <v>16672387.200000005</v>
          </cell>
          <cell r="BY313">
            <v>17611023.040000003</v>
          </cell>
          <cell r="BZ313">
            <v>18447725.280000001</v>
          </cell>
          <cell r="CA313">
            <v>19273168.240000002</v>
          </cell>
          <cell r="CB313">
            <v>20294154.010000002</v>
          </cell>
          <cell r="CC313">
            <v>21333043.650000002</v>
          </cell>
          <cell r="CD313">
            <v>22120138.520000003</v>
          </cell>
          <cell r="CE313">
            <v>23141968.370000005</v>
          </cell>
          <cell r="CF313">
            <v>23900603.539999999</v>
          </cell>
          <cell r="CG313">
            <v>24756251.469999999</v>
          </cell>
          <cell r="CH313">
            <v>28015822</v>
          </cell>
          <cell r="CI313">
            <v>29398180.256451584</v>
          </cell>
          <cell r="CJ313">
            <v>30782845.512903169</v>
          </cell>
          <cell r="CK313">
            <v>32168722.769354753</v>
          </cell>
          <cell r="CL313">
            <v>33555260.989140503</v>
          </cell>
          <cell r="CM313">
            <v>34945210.208926253</v>
          </cell>
          <cell r="CN313">
            <v>36334594.838808089</v>
          </cell>
          <cell r="CO313">
            <v>37792753.468689926</v>
          </cell>
          <cell r="CP313">
            <v>39253864.098571762</v>
          </cell>
          <cell r="CQ313">
            <v>40721382.728453599</v>
          </cell>
          <cell r="CR313">
            <v>42182803.84948127</v>
          </cell>
          <cell r="CS313">
            <v>43647232.07615269</v>
          </cell>
          <cell r="CZ313">
            <v>0</v>
          </cell>
          <cell r="DA313">
            <v>9273</v>
          </cell>
          <cell r="DB313">
            <v>20519.003501525971</v>
          </cell>
          <cell r="DC313">
            <v>41683.359644750337</v>
          </cell>
          <cell r="DD313">
            <v>64713.318583868611</v>
          </cell>
          <cell r="DE313">
            <v>87997.612206206511</v>
          </cell>
          <cell r="DF313">
            <v>134118.89615762988</v>
          </cell>
          <cell r="DG313">
            <v>181972.036003263</v>
          </cell>
          <cell r="DH313">
            <v>231399.72627289596</v>
          </cell>
          <cell r="DI313">
            <v>282125.81082104723</v>
          </cell>
          <cell r="DJ313">
            <v>334372.49209530686</v>
          </cell>
          <cell r="DK313">
            <v>391043.1876759372</v>
          </cell>
          <cell r="DL313">
            <v>0</v>
          </cell>
          <cell r="DM313">
            <v>0</v>
          </cell>
          <cell r="DN313">
            <v>147.22267418978169</v>
          </cell>
          <cell r="DO313">
            <v>743.42018563657598</v>
          </cell>
          <cell r="DP313">
            <v>1714.6274502230726</v>
          </cell>
          <cell r="DQ313">
            <v>2992.6241691613745</v>
          </cell>
          <cell r="DR313">
            <v>4490.3536043835265</v>
          </cell>
          <cell r="DS313">
            <v>6107.082615172345</v>
          </cell>
          <cell r="DT313">
            <v>7723.8116259611634</v>
          </cell>
          <cell r="DU313">
            <v>9340.5406367499818</v>
          </cell>
          <cell r="DV313">
            <v>10957.2696475388</v>
          </cell>
          <cell r="DW313">
            <v>63664.99012002458</v>
          </cell>
          <cell r="DX313">
            <v>779982.76548750838</v>
          </cell>
          <cell r="DY313">
            <v>884636.2874673903</v>
          </cell>
          <cell r="DZ313">
            <v>989455.46533435269</v>
          </cell>
          <cell r="EA313">
            <v>1094428.1537135327</v>
          </cell>
          <cell r="EB313">
            <v>1199506.6565153066</v>
          </cell>
          <cell r="EC313">
            <v>1304701.3594221123</v>
          </cell>
          <cell r="ED313">
            <v>1464546.4354648446</v>
          </cell>
          <cell r="EE313">
            <v>1626667.1073525287</v>
          </cell>
          <cell r="EF313">
            <v>1789468.0581206034</v>
          </cell>
          <cell r="EG313">
            <v>1953707.6817355752</v>
          </cell>
          <cell r="EH313">
            <v>2118528.2762724096</v>
          </cell>
          <cell r="EI313">
            <v>2283963.8669552049</v>
          </cell>
        </row>
        <row r="314">
          <cell r="D314" t="str">
            <v>Depreciation expense</v>
          </cell>
          <cell r="AW314">
            <v>229767.34981091809</v>
          </cell>
          <cell r="AX314">
            <v>229823.83753775858</v>
          </cell>
          <cell r="AY314">
            <v>230447.43977566072</v>
          </cell>
          <cell r="AZ314">
            <v>231073.27630726964</v>
          </cell>
          <cell r="BA314">
            <v>231821.83500233741</v>
          </cell>
          <cell r="BB314">
            <v>279325.02942725085</v>
          </cell>
          <cell r="BC314">
            <v>307249.8187362696</v>
          </cell>
          <cell r="CH314">
            <v>1373084.7964515833</v>
          </cell>
          <cell r="CI314">
            <v>1375391.7964515833</v>
          </cell>
          <cell r="CJ314">
            <v>1376603.7964515833</v>
          </cell>
          <cell r="CK314">
            <v>1377264.7597857499</v>
          </cell>
          <cell r="CL314">
            <v>1380675.7597857499</v>
          </cell>
          <cell r="CM314">
            <v>1380111.1698818333</v>
          </cell>
          <cell r="CN314">
            <v>1448885.1698818333</v>
          </cell>
          <cell r="CO314">
            <v>1451837.1698818333</v>
          </cell>
          <cell r="CP314">
            <v>1458245.1698818333</v>
          </cell>
          <cell r="CQ314">
            <v>1452147.6610276666</v>
          </cell>
          <cell r="CR314">
            <v>1455154.7666714168</v>
          </cell>
          <cell r="CS314">
            <v>1505117.7666714168</v>
          </cell>
          <cell r="CZ314">
            <v>0</v>
          </cell>
          <cell r="DA314">
            <v>1973.0035015259691</v>
          </cell>
          <cell r="DB314">
            <v>11891.356143224362</v>
          </cell>
          <cell r="DC314">
            <v>13756.958939118274</v>
          </cell>
          <cell r="DD314">
            <v>14011.293622337907</v>
          </cell>
          <cell r="DE314">
            <v>36848.283951423371</v>
          </cell>
          <cell r="DF314">
            <v>38580.139845633123</v>
          </cell>
          <cell r="DG314">
            <v>40154.690269632963</v>
          </cell>
          <cell r="DH314">
            <v>41453.084548151252</v>
          </cell>
          <cell r="DI314">
            <v>42973.681274259608</v>
          </cell>
          <cell r="DJ314">
            <v>47397.695580630323</v>
          </cell>
          <cell r="DK314">
            <v>73540.753561376914</v>
          </cell>
          <cell r="DL314">
            <v>0</v>
          </cell>
          <cell r="DM314">
            <v>147.22267418978169</v>
          </cell>
          <cell r="DN314">
            <v>596.19751144679435</v>
          </cell>
          <cell r="DO314">
            <v>971.20726458649654</v>
          </cell>
          <cell r="DP314">
            <v>1277.9967189383019</v>
          </cell>
          <cell r="DQ314">
            <v>1497.729435222152</v>
          </cell>
          <cell r="DR314">
            <v>1616.7290107888186</v>
          </cell>
          <cell r="DS314">
            <v>1616.7290107888186</v>
          </cell>
          <cell r="DT314">
            <v>1616.7290107888186</v>
          </cell>
          <cell r="DU314">
            <v>1616.7290107888186</v>
          </cell>
          <cell r="DV314">
            <v>52707.72047248578</v>
          </cell>
          <cell r="DW314">
            <v>53332.104979792144</v>
          </cell>
          <cell r="DX314">
            <v>104653.52197988184</v>
          </cell>
          <cell r="DY314">
            <v>104819.17786696248</v>
          </cell>
          <cell r="DZ314">
            <v>104972.68837917995</v>
          </cell>
          <cell r="EA314">
            <v>105078.50280177384</v>
          </cell>
          <cell r="EB314">
            <v>105194.70290680585</v>
          </cell>
          <cell r="EC314">
            <v>159845.07604273217</v>
          </cell>
          <cell r="ED314">
            <v>162120.67188768406</v>
          </cell>
          <cell r="EE314">
            <v>162800.95076807466</v>
          </cell>
          <cell r="EF314">
            <v>164239.6236149717</v>
          </cell>
          <cell r="EG314">
            <v>164820.59453683469</v>
          </cell>
          <cell r="EH314">
            <v>165435.59068279518</v>
          </cell>
          <cell r="EI314">
            <v>165884.10858616652</v>
          </cell>
        </row>
        <row r="315">
          <cell r="D315" t="str">
            <v>Amort. of deferred costs</v>
          </cell>
          <cell r="AW315">
            <v>20643</v>
          </cell>
          <cell r="AX315">
            <v>20643</v>
          </cell>
          <cell r="AY315">
            <v>20643</v>
          </cell>
          <cell r="AZ315">
            <v>20643</v>
          </cell>
          <cell r="BA315">
            <v>20643</v>
          </cell>
          <cell r="BB315">
            <v>20643</v>
          </cell>
          <cell r="BC315">
            <v>20643</v>
          </cell>
          <cell r="CH315">
            <v>9273.4599999999991</v>
          </cell>
          <cell r="CI315">
            <v>9273.4599999999991</v>
          </cell>
          <cell r="CJ315">
            <v>9273.4599999999991</v>
          </cell>
          <cell r="CK315">
            <v>9273.4599999999991</v>
          </cell>
          <cell r="CL315">
            <v>9273.4599999999991</v>
          </cell>
          <cell r="CM315">
            <v>9273.4599999999991</v>
          </cell>
          <cell r="CN315">
            <v>9273.4599999999991</v>
          </cell>
          <cell r="CO315">
            <v>9273.4599999999991</v>
          </cell>
          <cell r="CP315">
            <v>9273.4599999999991</v>
          </cell>
          <cell r="CQ315">
            <v>9273.4599999999991</v>
          </cell>
          <cell r="CR315">
            <v>9273.4599999999991</v>
          </cell>
          <cell r="CS315">
            <v>9273.4599999999991</v>
          </cell>
          <cell r="CZ315">
            <v>9273</v>
          </cell>
          <cell r="DA315">
            <v>9273</v>
          </cell>
          <cell r="DB315">
            <v>9273</v>
          </cell>
          <cell r="DC315">
            <v>9273</v>
          </cell>
          <cell r="DD315">
            <v>9273</v>
          </cell>
          <cell r="DE315">
            <v>9273</v>
          </cell>
          <cell r="DF315">
            <v>9273</v>
          </cell>
          <cell r="DG315">
            <v>9273</v>
          </cell>
          <cell r="DH315">
            <v>9273</v>
          </cell>
          <cell r="DI315">
            <v>9273</v>
          </cell>
          <cell r="DJ315">
            <v>9273</v>
          </cell>
          <cell r="DK315">
            <v>9273</v>
          </cell>
        </row>
        <row r="316">
          <cell r="D316" t="str">
            <v>Acc.Depr. (EOM)</v>
          </cell>
          <cell r="AW316">
            <v>229767.34981091809</v>
          </cell>
          <cell r="AX316">
            <v>1757821.8375377585</v>
          </cell>
          <cell r="CH316">
            <v>29398180.256451584</v>
          </cell>
          <cell r="CI316">
            <v>30782845.512903169</v>
          </cell>
          <cell r="CJ316">
            <v>32168722.769354753</v>
          </cell>
          <cell r="CK316">
            <v>33555260.989140503</v>
          </cell>
          <cell r="CL316">
            <v>34945210.208926253</v>
          </cell>
          <cell r="CM316">
            <v>36334594.838808089</v>
          </cell>
          <cell r="CN316">
            <v>37792753.468689926</v>
          </cell>
          <cell r="CO316">
            <v>39253864.098571762</v>
          </cell>
          <cell r="CP316">
            <v>40721382.728453599</v>
          </cell>
          <cell r="CQ316">
            <v>42182803.84948127</v>
          </cell>
          <cell r="CR316">
            <v>43647232.07615269</v>
          </cell>
          <cell r="CS316">
            <v>45161623.30282411</v>
          </cell>
          <cell r="CZ316">
            <v>9273</v>
          </cell>
          <cell r="DA316">
            <v>20519.003501525971</v>
          </cell>
          <cell r="DB316">
            <v>41683.359644750337</v>
          </cell>
          <cell r="DC316">
            <v>64713.318583868611</v>
          </cell>
          <cell r="DD316">
            <v>87997.612206206511</v>
          </cell>
          <cell r="DE316">
            <v>134118.89615762988</v>
          </cell>
          <cell r="DF316">
            <v>181972.036003263</v>
          </cell>
          <cell r="DG316">
            <v>231399.72627289596</v>
          </cell>
          <cell r="DH316">
            <v>282125.81082104723</v>
          </cell>
          <cell r="DI316">
            <v>334372.49209530686</v>
          </cell>
          <cell r="DJ316">
            <v>391043.1876759372</v>
          </cell>
          <cell r="DK316">
            <v>473856.94123731414</v>
          </cell>
          <cell r="DL316">
            <v>0</v>
          </cell>
          <cell r="DM316">
            <v>147.22267418978169</v>
          </cell>
          <cell r="DN316">
            <v>743.42018563657598</v>
          </cell>
          <cell r="DO316">
            <v>1714.6274502230726</v>
          </cell>
          <cell r="DP316">
            <v>2992.6241691613745</v>
          </cell>
          <cell r="DQ316">
            <v>4490.3536043835265</v>
          </cell>
          <cell r="DR316">
            <v>6107.082615172345</v>
          </cell>
          <cell r="DS316">
            <v>7723.8116259611634</v>
          </cell>
          <cell r="DT316">
            <v>9340.5406367499818</v>
          </cell>
          <cell r="DU316">
            <v>10957.2696475388</v>
          </cell>
          <cell r="DV316">
            <v>63664.99012002458</v>
          </cell>
          <cell r="DW316">
            <v>116997.09509981672</v>
          </cell>
          <cell r="DX316">
            <v>884636.28746739018</v>
          </cell>
          <cell r="DY316">
            <v>989455.4653343528</v>
          </cell>
          <cell r="DZ316">
            <v>1094428.1537135327</v>
          </cell>
          <cell r="EA316">
            <v>1199506.6565153066</v>
          </cell>
          <cell r="EB316">
            <v>1304701.3594221123</v>
          </cell>
          <cell r="EC316">
            <v>1464546.4354648446</v>
          </cell>
          <cell r="ED316">
            <v>1626667.1073525287</v>
          </cell>
          <cell r="EE316">
            <v>1789468.0581206034</v>
          </cell>
          <cell r="EF316">
            <v>1953707.6817355752</v>
          </cell>
          <cell r="EG316">
            <v>2118528.2762724101</v>
          </cell>
          <cell r="EH316">
            <v>2283963.8669552049</v>
          </cell>
          <cell r="EI316">
            <v>2449847.9755413714</v>
          </cell>
        </row>
        <row r="317">
          <cell r="D317" t="str">
            <v>Acc.Depr. (avg)</v>
          </cell>
          <cell r="BJ317">
            <v>5905213.9000000004</v>
          </cell>
          <cell r="BK317">
            <v>6543421.8500000006</v>
          </cell>
          <cell r="BL317">
            <v>7157233.6900000004</v>
          </cell>
          <cell r="BM317">
            <v>7711265.1600000001</v>
          </cell>
          <cell r="BN317">
            <v>8216675.6800000016</v>
          </cell>
          <cell r="BO317">
            <v>8760757.0950000025</v>
          </cell>
          <cell r="BP317">
            <v>9563565.4500000011</v>
          </cell>
          <cell r="BQ317">
            <v>10535092.975000001</v>
          </cell>
          <cell r="BR317">
            <v>11434693.965</v>
          </cell>
          <cell r="BS317">
            <v>12269268.93</v>
          </cell>
          <cell r="BT317">
            <v>13065868.055</v>
          </cell>
          <cell r="BU317">
            <v>13916699.810000002</v>
          </cell>
          <cell r="BV317">
            <v>14933684.285000002</v>
          </cell>
          <cell r="BW317">
            <v>16085478.845000003</v>
          </cell>
          <cell r="BX317">
            <v>17141705.120000005</v>
          </cell>
          <cell r="BY317">
            <v>18029374.160000004</v>
          </cell>
          <cell r="BZ317">
            <v>18860446.760000002</v>
          </cell>
          <cell r="CA317">
            <v>19783661.125</v>
          </cell>
          <cell r="CB317">
            <v>20813598.830000002</v>
          </cell>
          <cell r="CC317">
            <v>21726591.085000001</v>
          </cell>
          <cell r="CD317">
            <v>22631053.445000004</v>
          </cell>
          <cell r="CE317">
            <v>23521285.955000002</v>
          </cell>
          <cell r="CF317">
            <v>24328427.504999999</v>
          </cell>
          <cell r="CG317">
            <v>26386036.734999999</v>
          </cell>
          <cell r="CH317">
            <v>28707001.128225792</v>
          </cell>
          <cell r="CI317">
            <v>30090512.884677377</v>
          </cell>
          <cell r="CJ317">
            <v>31475784.141128961</v>
          </cell>
          <cell r="CK317">
            <v>32861991.879247628</v>
          </cell>
          <cell r="CL317">
            <v>34250235.599033378</v>
          </cell>
          <cell r="CM317">
            <v>35639902.523867175</v>
          </cell>
          <cell r="CN317">
            <v>37063674.153749004</v>
          </cell>
          <cell r="CO317">
            <v>38523308.783630848</v>
          </cell>
          <cell r="CP317">
            <v>39987623.413512677</v>
          </cell>
          <cell r="CQ317">
            <v>41452093.288967431</v>
          </cell>
          <cell r="CR317">
            <v>42915017.962816983</v>
          </cell>
          <cell r="CS317">
            <v>44404427.689488396</v>
          </cell>
          <cell r="CZ317">
            <v>4636.5</v>
          </cell>
          <cell r="DA317">
            <v>14896.001750762985</v>
          </cell>
          <cell r="DB317">
            <v>31101.181573138154</v>
          </cell>
          <cell r="DC317">
            <v>53198.339114309478</v>
          </cell>
          <cell r="DD317">
            <v>76355.465395037565</v>
          </cell>
          <cell r="DE317">
            <v>111058.25418191819</v>
          </cell>
          <cell r="DF317">
            <v>158045.46608044644</v>
          </cell>
          <cell r="DG317">
            <v>206685.88113807948</v>
          </cell>
          <cell r="DH317">
            <v>256762.76854697161</v>
          </cell>
          <cell r="DI317">
            <v>308249.15145817702</v>
          </cell>
          <cell r="DJ317">
            <v>362707.83988562203</v>
          </cell>
          <cell r="DK317">
            <v>432450.06445662567</v>
          </cell>
          <cell r="DL317">
            <v>0</v>
          </cell>
          <cell r="DM317">
            <v>73.611337094890843</v>
          </cell>
          <cell r="DN317">
            <v>445.3214299131788</v>
          </cell>
          <cell r="DO317">
            <v>1229.0238179298244</v>
          </cell>
          <cell r="DP317">
            <v>2353.6258096922238</v>
          </cell>
          <cell r="DQ317">
            <v>3741.4888867724503</v>
          </cell>
          <cell r="DR317">
            <v>5298.7181097779358</v>
          </cell>
          <cell r="DS317">
            <v>6915.4471205667542</v>
          </cell>
          <cell r="DT317">
            <v>8532.1761313555726</v>
          </cell>
          <cell r="DU317">
            <v>10148.905142144391</v>
          </cell>
          <cell r="DV317">
            <v>37311.129883781687</v>
          </cell>
          <cell r="DW317">
            <v>90331.042609920652</v>
          </cell>
          <cell r="DX317">
            <v>832309.52647744934</v>
          </cell>
          <cell r="DY317">
            <v>937045.87640087155</v>
          </cell>
          <cell r="DZ317">
            <v>1041941.8095239426</v>
          </cell>
          <cell r="EA317">
            <v>1146967.4051144198</v>
          </cell>
          <cell r="EB317">
            <v>1252104.0079687093</v>
          </cell>
          <cell r="EC317">
            <v>1384623.8974434785</v>
          </cell>
          <cell r="ED317">
            <v>1545606.7714086866</v>
          </cell>
          <cell r="EE317">
            <v>1708067.5827365662</v>
          </cell>
          <cell r="EF317">
            <v>1871587.8699280894</v>
          </cell>
          <cell r="EG317">
            <v>2036117.9790039926</v>
          </cell>
          <cell r="EH317">
            <v>2201246.0716138072</v>
          </cell>
          <cell r="EI317">
            <v>2366905.9212482879</v>
          </cell>
        </row>
        <row r="318">
          <cell r="C318" t="str">
            <v>Financing expense</v>
          </cell>
        </row>
        <row r="319">
          <cell r="D319" t="str">
            <v>Net plant (avg)</v>
          </cell>
          <cell r="BD319">
            <v>150196370.18000001</v>
          </cell>
          <cell r="BE319">
            <v>153705976.40000001</v>
          </cell>
          <cell r="BF319">
            <v>164799976.88499999</v>
          </cell>
          <cell r="BG319">
            <v>190021509.685</v>
          </cell>
          <cell r="BH319">
            <v>206971116.61000001</v>
          </cell>
          <cell r="BI319">
            <v>209995224.13</v>
          </cell>
          <cell r="CH319">
            <v>396167126.8297469</v>
          </cell>
          <cell r="CI319">
            <v>395214111.31107998</v>
          </cell>
          <cell r="CJ319">
            <v>394308939.10762906</v>
          </cell>
          <cell r="CK319">
            <v>393667817.13251853</v>
          </cell>
          <cell r="CL319">
            <v>392848985.20554376</v>
          </cell>
          <cell r="CM319">
            <v>399794862.57383943</v>
          </cell>
          <cell r="CN319">
            <v>406902876.66977513</v>
          </cell>
          <cell r="CO319">
            <v>406558672.40794539</v>
          </cell>
          <cell r="CP319">
            <v>406407456.19557106</v>
          </cell>
          <cell r="CQ319">
            <v>408145260.89803135</v>
          </cell>
          <cell r="CR319">
            <v>415199464.61842632</v>
          </cell>
          <cell r="CS319">
            <v>419891795.15077394</v>
          </cell>
          <cell r="CZ319">
            <v>353433.85449290008</v>
          </cell>
          <cell r="DA319">
            <v>2525598.4618337313</v>
          </cell>
          <cell r="DB319">
            <v>4675755.027536259</v>
          </cell>
          <cell r="DC319">
            <v>5042189.7184549123</v>
          </cell>
          <cell r="DD319">
            <v>9180343.2681748979</v>
          </cell>
          <cell r="DE319">
            <v>13572904.671704151</v>
          </cell>
          <cell r="DF319">
            <v>14122097.612753728</v>
          </cell>
          <cell r="DG319">
            <v>14591104.891843507</v>
          </cell>
          <cell r="DH319">
            <v>15048954.311574547</v>
          </cell>
          <cell r="DI319">
            <v>16068569.015596507</v>
          </cell>
          <cell r="DJ319">
            <v>21754408.226762675</v>
          </cell>
          <cell r="DK319">
            <v>27915928.789611191</v>
          </cell>
          <cell r="DL319">
            <v>27824.5786401</v>
          </cell>
          <cell r="DM319">
            <v>122253.39351955512</v>
          </cell>
          <cell r="DN319">
            <v>239799.1246075707</v>
          </cell>
          <cell r="DO319">
            <v>336434.94327153015</v>
          </cell>
          <cell r="DP319">
            <v>415682.04747680278</v>
          </cell>
          <cell r="DQ319">
            <v>466140.96376459755</v>
          </cell>
          <cell r="DR319">
            <v>482797.95529159205</v>
          </cell>
          <cell r="DS319">
            <v>481181.22628080327</v>
          </cell>
          <cell r="DT319">
            <v>479564.49727001443</v>
          </cell>
          <cell r="DU319">
            <v>7382135.8036236791</v>
          </cell>
          <cell r="DV319">
            <v>14343537.899017625</v>
          </cell>
          <cell r="DW319">
            <v>37331502.366877027</v>
          </cell>
          <cell r="DX319">
            <v>30195722.965179916</v>
          </cell>
          <cell r="DY319">
            <v>30136016.142962292</v>
          </cell>
          <cell r="DZ319">
            <v>30067951.35120162</v>
          </cell>
          <cell r="EA319">
            <v>29994952.316707343</v>
          </cell>
          <cell r="EB319">
            <v>38270003.158761874</v>
          </cell>
          <cell r="EC319">
            <v>46849086.650518179</v>
          </cell>
          <cell r="ED319">
            <v>47140533.581452332</v>
          </cell>
          <cell r="EE319">
            <v>47302402.116137847</v>
          </cell>
          <cell r="EF319">
            <v>47448010.977225937</v>
          </cell>
          <cell r="EG319">
            <v>47466537.05200056</v>
          </cell>
          <cell r="EH319">
            <v>47464191.722043574</v>
          </cell>
          <cell r="EI319">
            <v>49925302.874403261</v>
          </cell>
        </row>
        <row r="320">
          <cell r="D320" t="str">
            <v>WACC</v>
          </cell>
          <cell r="BD320">
            <v>8.8900000000000007E-2</v>
          </cell>
          <cell r="BE320">
            <v>8.8900000000000007E-2</v>
          </cell>
          <cell r="BF320">
            <v>8.8900000000000007E-2</v>
          </cell>
          <cell r="BG320">
            <v>8.8900000000000007E-2</v>
          </cell>
          <cell r="BH320">
            <v>8.8900000000000007E-2</v>
          </cell>
          <cell r="BI320">
            <v>8.8900000000000007E-2</v>
          </cell>
          <cell r="BJ320">
            <v>8.8099999999999998E-2</v>
          </cell>
          <cell r="BK320">
            <v>8.8099999999999998E-2</v>
          </cell>
          <cell r="BL320">
            <v>8.8099999999999998E-2</v>
          </cell>
          <cell r="BM320">
            <v>8.8099999999999998E-2</v>
          </cell>
          <cell r="BN320">
            <v>8.8099999999999998E-2</v>
          </cell>
          <cell r="BO320">
            <v>8.8099999999999998E-2</v>
          </cell>
          <cell r="BP320">
            <v>8.6599999999999996E-2</v>
          </cell>
          <cell r="BQ320">
            <v>8.6599999999999996E-2</v>
          </cell>
          <cell r="BR320">
            <v>8.6599999999999996E-2</v>
          </cell>
          <cell r="BS320">
            <v>8.6599999999999996E-2</v>
          </cell>
          <cell r="BT320">
            <v>8.6599999999999996E-2</v>
          </cell>
          <cell r="BU320">
            <v>8.6599999999999996E-2</v>
          </cell>
          <cell r="BV320">
            <v>8.6599999999999996E-2</v>
          </cell>
          <cell r="BW320">
            <v>8.6599999999999996E-2</v>
          </cell>
          <cell r="BX320">
            <v>8.6599999999999996E-2</v>
          </cell>
          <cell r="BY320">
            <v>8.6599999999999996E-2</v>
          </cell>
          <cell r="BZ320">
            <v>8.6599999999999996E-2</v>
          </cell>
          <cell r="CA320">
            <v>8.6599999999999996E-2</v>
          </cell>
          <cell r="CH320">
            <v>8.4199999999999997E-2</v>
          </cell>
          <cell r="CI320">
            <v>8.4199999999999997E-2</v>
          </cell>
          <cell r="CJ320">
            <v>8.4199999999999997E-2</v>
          </cell>
          <cell r="CK320">
            <v>8.4199999999999997E-2</v>
          </cell>
          <cell r="CL320">
            <v>8.4199999999999997E-2</v>
          </cell>
          <cell r="CM320">
            <v>8.4199999999999997E-2</v>
          </cell>
          <cell r="CN320">
            <v>8.4199999999999997E-2</v>
          </cell>
          <cell r="CO320">
            <v>8.4199999999999997E-2</v>
          </cell>
          <cell r="CP320">
            <v>8.4199999999999997E-2</v>
          </cell>
          <cell r="CQ320">
            <v>8.4199999999999997E-2</v>
          </cell>
          <cell r="CR320">
            <v>8.4199999999999997E-2</v>
          </cell>
          <cell r="CS320">
            <v>8.4199999999999997E-2</v>
          </cell>
          <cell r="CZ320">
            <v>6.6799999999999998E-2</v>
          </cell>
          <cell r="DA320">
            <v>6.6799999999999998E-2</v>
          </cell>
          <cell r="DB320">
            <v>6.6799999999999998E-2</v>
          </cell>
          <cell r="DC320">
            <v>6.6799999999999998E-2</v>
          </cell>
          <cell r="DD320">
            <v>6.6799999999999998E-2</v>
          </cell>
          <cell r="DE320">
            <v>6.6799999999999998E-2</v>
          </cell>
          <cell r="DF320">
            <v>6.6799999999999998E-2</v>
          </cell>
          <cell r="DG320">
            <v>6.6799999999999998E-2</v>
          </cell>
          <cell r="DH320">
            <v>6.6799999999999998E-2</v>
          </cell>
          <cell r="DI320">
            <v>6.6799999999999998E-2</v>
          </cell>
          <cell r="DJ320">
            <v>6.6799999999999998E-2</v>
          </cell>
          <cell r="DK320">
            <v>6.6799999999999998E-2</v>
          </cell>
          <cell r="DL320">
            <v>6.8099267117169446E-2</v>
          </cell>
          <cell r="DM320">
            <v>6.8099267117169446E-2</v>
          </cell>
          <cell r="DN320">
            <v>6.8099267117169446E-2</v>
          </cell>
          <cell r="DO320">
            <v>6.8099267117169446E-2</v>
          </cell>
          <cell r="DP320">
            <v>6.8099267117169446E-2</v>
          </cell>
          <cell r="DQ320">
            <v>6.8099267117169446E-2</v>
          </cell>
          <cell r="DR320">
            <v>6.8099267117169446E-2</v>
          </cell>
          <cell r="DS320">
            <v>6.8099267117169446E-2</v>
          </cell>
          <cell r="DT320">
            <v>6.8099267117169446E-2</v>
          </cell>
          <cell r="DU320">
            <v>6.8099267117169446E-2</v>
          </cell>
          <cell r="DV320">
            <v>6.8099267117169446E-2</v>
          </cell>
          <cell r="DW320">
            <v>6.8099267117169446E-2</v>
          </cell>
          <cell r="DX320">
            <v>6.9124959486922821E-2</v>
          </cell>
          <cell r="DY320">
            <v>6.9124959486922821E-2</v>
          </cell>
          <cell r="DZ320">
            <v>6.9124959486922821E-2</v>
          </cell>
          <cell r="EA320">
            <v>6.9124959486922821E-2</v>
          </cell>
          <cell r="EB320">
            <v>6.9124959486922821E-2</v>
          </cell>
          <cell r="EC320">
            <v>6.9124959486922821E-2</v>
          </cell>
          <cell r="ED320">
            <v>6.9124959486922821E-2</v>
          </cell>
          <cell r="EE320">
            <v>6.9124959486922821E-2</v>
          </cell>
          <cell r="EF320">
            <v>6.9124959486922821E-2</v>
          </cell>
          <cell r="EG320">
            <v>6.9124959486922821E-2</v>
          </cell>
          <cell r="EH320">
            <v>6.9124959486922821E-2</v>
          </cell>
          <cell r="EI320">
            <v>6.9124959486922821E-2</v>
          </cell>
        </row>
        <row r="321">
          <cell r="D321" t="str">
            <v>Carrying costs (forecast)</v>
          </cell>
          <cell r="AR321">
            <v>568991</v>
          </cell>
          <cell r="AS321">
            <v>569720</v>
          </cell>
          <cell r="AT321">
            <v>566828</v>
          </cell>
          <cell r="AU321">
            <v>575243</v>
          </cell>
          <cell r="AV321">
            <v>628581</v>
          </cell>
          <cell r="AW321">
            <v>675669</v>
          </cell>
          <cell r="AX321">
            <v>673062</v>
          </cell>
          <cell r="AY321">
            <v>694643</v>
          </cell>
          <cell r="AZ321">
            <v>758653</v>
          </cell>
          <cell r="BA321">
            <v>852945</v>
          </cell>
          <cell r="BB321">
            <v>1017518</v>
          </cell>
          <cell r="BC321">
            <v>1164426</v>
          </cell>
          <cell r="BD321">
            <v>1112705</v>
          </cell>
          <cell r="BE321">
            <v>1138705</v>
          </cell>
          <cell r="BF321">
            <v>1220893</v>
          </cell>
          <cell r="BG321">
            <v>1407743</v>
          </cell>
          <cell r="BH321">
            <v>1533311</v>
          </cell>
          <cell r="BI321">
            <v>1555715</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2352026</v>
          </cell>
          <cell r="CC321">
            <v>2771806</v>
          </cell>
          <cell r="CD321">
            <v>2793603</v>
          </cell>
          <cell r="CE321">
            <v>2818522</v>
          </cell>
          <cell r="CF321">
            <v>2819424</v>
          </cell>
          <cell r="CG321">
            <v>2825912</v>
          </cell>
          <cell r="CH321">
            <v>2779773</v>
          </cell>
          <cell r="CI321">
            <v>2773085.6810327447</v>
          </cell>
          <cell r="CJ321">
            <v>2766734.3894051975</v>
          </cell>
          <cell r="CK321">
            <v>2762235.8502131719</v>
          </cell>
          <cell r="CL321">
            <v>2756490.3795255655</v>
          </cell>
          <cell r="CM321">
            <v>2805227.2857264401</v>
          </cell>
          <cell r="CN321">
            <v>2855101.851299589</v>
          </cell>
          <cell r="CO321">
            <v>2852686.6847290834</v>
          </cell>
          <cell r="CP321">
            <v>2851625.6509722569</v>
          </cell>
          <cell r="CQ321">
            <v>2863819.2473011869</v>
          </cell>
          <cell r="CR321">
            <v>2913316.2434059582</v>
          </cell>
          <cell r="CS321">
            <v>2946240.7626412637</v>
          </cell>
          <cell r="CZ321">
            <v>1967.4484566771439</v>
          </cell>
          <cell r="DA321">
            <v>14059.164770874439</v>
          </cell>
          <cell r="DB321">
            <v>26028.369653285175</v>
          </cell>
          <cell r="DC321">
            <v>28068.189432732346</v>
          </cell>
          <cell r="DD321">
            <v>51103.910859506934</v>
          </cell>
          <cell r="DE321">
            <v>75555.836005819772</v>
          </cell>
          <cell r="DF321">
            <v>78613.010044329087</v>
          </cell>
          <cell r="DG321">
            <v>81223.81723126219</v>
          </cell>
          <cell r="DH321">
            <v>83772.512334431638</v>
          </cell>
          <cell r="DI321">
            <v>89448.367520153886</v>
          </cell>
          <cell r="DJ321">
            <v>121099.5391289789</v>
          </cell>
          <cell r="DK321">
            <v>155398.67026216898</v>
          </cell>
          <cell r="DL321">
            <v>157.90278443623811</v>
          </cell>
          <cell r="DM321">
            <v>693.78054177238471</v>
          </cell>
          <cell r="DN321">
            <v>1360.8453867595299</v>
          </cell>
          <cell r="DO321">
            <v>1909.2477557831401</v>
          </cell>
          <cell r="DP321">
            <v>2358.9702322445587</v>
          </cell>
          <cell r="DQ321">
            <v>2645.3215004716776</v>
          </cell>
          <cell r="DR321">
            <v>2739.8489100854467</v>
          </cell>
          <cell r="DS321">
            <v>2730.6740716886316</v>
          </cell>
          <cell r="DT321">
            <v>2721.4992332918159</v>
          </cell>
          <cell r="DU321">
            <v>41893.169832182437</v>
          </cell>
          <cell r="DV321">
            <v>81398.701565870389</v>
          </cell>
          <cell r="DW321">
            <v>211853.9959639335</v>
          </cell>
          <cell r="DX321">
            <v>173939.84388720055</v>
          </cell>
          <cell r="DY321">
            <v>173595.90791496006</v>
          </cell>
          <cell r="DZ321">
            <v>173203.82658388151</v>
          </cell>
          <cell r="EA321">
            <v>172783.3219753814</v>
          </cell>
          <cell r="EB321">
            <v>220451.03482615191</v>
          </cell>
          <cell r="EC321">
            <v>269870.10139303381</v>
          </cell>
          <cell r="ED321">
            <v>271548.95616748475</v>
          </cell>
          <cell r="EE321">
            <v>272481.3858260134</v>
          </cell>
          <cell r="EF321">
            <v>273320.15304465103</v>
          </cell>
          <cell r="EG321">
            <v>273426.87089200498</v>
          </cell>
          <cell r="EH321">
            <v>273413.36082214996</v>
          </cell>
          <cell r="EI321">
            <v>287590.37821378972</v>
          </cell>
        </row>
        <row r="324">
          <cell r="B324" t="str">
            <v>Monitoring Expense</v>
          </cell>
        </row>
        <row r="325">
          <cell r="B325" t="str">
            <v>Actual</v>
          </cell>
        </row>
        <row r="326">
          <cell r="D326" t="str">
            <v>Asset balance (BOM)</v>
          </cell>
          <cell r="G326" t="str">
            <v>LCM_EXP_MON_BOM</v>
          </cell>
          <cell r="AR326">
            <v>137841</v>
          </cell>
          <cell r="AS326">
            <v>166623.07</v>
          </cell>
          <cell r="AT326">
            <v>169829.73</v>
          </cell>
          <cell r="AU326">
            <v>222246.83000000002</v>
          </cell>
          <cell r="AV326">
            <v>242290.75</v>
          </cell>
          <cell r="AW326">
            <v>258581.06</v>
          </cell>
          <cell r="AX326">
            <v>288175.2</v>
          </cell>
          <cell r="AY326">
            <v>318408.35000000003</v>
          </cell>
          <cell r="AZ326">
            <v>336805.74000000005</v>
          </cell>
          <cell r="BA326">
            <v>354055.65</v>
          </cell>
          <cell r="BB326">
            <v>370268.44</v>
          </cell>
          <cell r="BC326">
            <v>383104</v>
          </cell>
          <cell r="BD326">
            <v>390523.83</v>
          </cell>
          <cell r="BE326">
            <v>346935.31000000006</v>
          </cell>
          <cell r="BF326">
            <v>328928.83</v>
          </cell>
          <cell r="BG326">
            <v>312536.40000000002</v>
          </cell>
          <cell r="BH326">
            <v>271732.21000000002</v>
          </cell>
          <cell r="BI326">
            <v>230520.98</v>
          </cell>
          <cell r="BJ326">
            <v>174386.69</v>
          </cell>
          <cell r="BK326">
            <v>172261.85833333334</v>
          </cell>
          <cell r="BL326">
            <v>198893.19666666666</v>
          </cell>
          <cell r="BM326">
            <v>204770.45499999999</v>
          </cell>
          <cell r="BN326">
            <v>205475.29333333333</v>
          </cell>
          <cell r="BO326">
            <v>206180.13166666668</v>
          </cell>
          <cell r="BP326">
            <v>198834.87000000002</v>
          </cell>
          <cell r="BQ326">
            <v>208889.90834235001</v>
          </cell>
          <cell r="BR326">
            <v>211776.30249345</v>
          </cell>
          <cell r="BS326">
            <v>204053.698069248</v>
          </cell>
          <cell r="BT326">
            <v>208926.55827790801</v>
          </cell>
          <cell r="BU326">
            <v>192387.95361092701</v>
          </cell>
          <cell r="BV326">
            <v>190662.68702489702</v>
          </cell>
          <cell r="BW326">
            <v>205662.76302489702</v>
          </cell>
          <cell r="BX326">
            <v>194800.76302489702</v>
          </cell>
          <cell r="BY326">
            <v>200749.11242489703</v>
          </cell>
          <cell r="BZ326">
            <v>226351.23656727403</v>
          </cell>
          <cell r="CA326">
            <v>218043.11657227404</v>
          </cell>
          <cell r="CB326">
            <v>213646.63557227404</v>
          </cell>
          <cell r="CC326">
            <v>211139.37922407404</v>
          </cell>
          <cell r="CD326">
            <v>238487.30341027403</v>
          </cell>
          <cell r="CE326">
            <v>230890.13835003303</v>
          </cell>
          <cell r="CF326">
            <v>255099.79013089903</v>
          </cell>
          <cell r="CG326">
            <v>257275.50919439903</v>
          </cell>
          <cell r="CH326">
            <v>247434.16248925801</v>
          </cell>
          <cell r="CI326">
            <v>243044.16142957899</v>
          </cell>
          <cell r="CJ326">
            <v>234446.66569097899</v>
          </cell>
          <cell r="CK326">
            <v>231987.53369097898</v>
          </cell>
          <cell r="CL326">
            <v>242069.69820565896</v>
          </cell>
          <cell r="CM326">
            <v>234188.69188608194</v>
          </cell>
          <cell r="CN326">
            <v>228496.80038608192</v>
          </cell>
          <cell r="CO326">
            <v>208419.12911108191</v>
          </cell>
          <cell r="CP326">
            <v>194642.7526534819</v>
          </cell>
          <cell r="CQ326">
            <v>217269.83437348189</v>
          </cell>
          <cell r="CR326">
            <v>206717.10103409187</v>
          </cell>
          <cell r="CS326">
            <v>224627.03707447686</v>
          </cell>
          <cell r="CT326">
            <v>209236.86707447685</v>
          </cell>
          <cell r="CU326">
            <v>216996.33148493711</v>
          </cell>
          <cell r="CV326">
            <v>213104.64589539738</v>
          </cell>
          <cell r="CW326">
            <v>213176.55030585764</v>
          </cell>
          <cell r="CX326">
            <v>216552.73471631791</v>
          </cell>
          <cell r="CY326">
            <v>198421.56912677817</v>
          </cell>
          <cell r="CZ326">
            <v>179505.25353723843</v>
          </cell>
          <cell r="DA326">
            <v>162069.08794769869</v>
          </cell>
          <cell r="DB326">
            <v>145738.65235815896</v>
          </cell>
          <cell r="DC326">
            <v>132726.11676861922</v>
          </cell>
          <cell r="DD326">
            <v>129985.24117907949</v>
          </cell>
          <cell r="DE326">
            <v>123884.99558953976</v>
          </cell>
          <cell r="DF326">
            <v>108616.57000000002</v>
          </cell>
          <cell r="DG326">
            <v>115004.72333333336</v>
          </cell>
          <cell r="DH326">
            <v>92822.68666666669</v>
          </cell>
          <cell r="DI326">
            <v>92764.020000000019</v>
          </cell>
          <cell r="DJ326">
            <v>83461.803333333344</v>
          </cell>
          <cell r="DK326">
            <v>75436.656666666677</v>
          </cell>
          <cell r="DL326">
            <v>62258.340000000011</v>
          </cell>
          <cell r="DM326">
            <v>53921.669166666674</v>
          </cell>
          <cell r="DN326">
            <v>44870.288333333338</v>
          </cell>
          <cell r="DO326">
            <v>35818.907500000001</v>
          </cell>
          <cell r="DP326">
            <v>38458.426666666666</v>
          </cell>
          <cell r="DQ326">
            <v>33210.105833333328</v>
          </cell>
          <cell r="DR326">
            <v>27609.654999999992</v>
          </cell>
          <cell r="DS326">
            <v>25308.850416666661</v>
          </cell>
          <cell r="DT326">
            <v>23008.04583333333</v>
          </cell>
          <cell r="DU326">
            <v>20707.241249999999</v>
          </cell>
          <cell r="DV326">
            <v>18406.436666666668</v>
          </cell>
          <cell r="DW326">
            <v>16105.632083333336</v>
          </cell>
          <cell r="DX326">
            <v>13804.827500000003</v>
          </cell>
          <cell r="DY326">
            <v>11504.02291666667</v>
          </cell>
          <cell r="DZ326">
            <v>9203.2183333333378</v>
          </cell>
          <cell r="EA326">
            <v>6902.4137500000052</v>
          </cell>
          <cell r="EB326">
            <v>4601.6091666666725</v>
          </cell>
          <cell r="EC326">
            <v>2300.8045833333399</v>
          </cell>
          <cell r="ED326">
            <v>7.2759576141834259E-12</v>
          </cell>
          <cell r="EE326">
            <v>7.2759576141834259E-12</v>
          </cell>
          <cell r="EF326">
            <v>7.2759576141834259E-12</v>
          </cell>
          <cell r="EG326">
            <v>7.2759576141834259E-12</v>
          </cell>
          <cell r="EH326">
            <v>7.2759576141834259E-12</v>
          </cell>
          <cell r="EI326">
            <v>7.2759576141834259E-12</v>
          </cell>
        </row>
        <row r="327">
          <cell r="D327" t="str">
            <v>Amortization expense</v>
          </cell>
          <cell r="G327" t="str">
            <v>LCM_AMORT_MON</v>
          </cell>
          <cell r="BD327">
            <v>56134.290000000008</v>
          </cell>
          <cell r="BE327">
            <v>56134.290000000008</v>
          </cell>
          <cell r="BF327">
            <v>56134.290000000008</v>
          </cell>
          <cell r="BG327">
            <v>56134.290000000008</v>
          </cell>
          <cell r="BH327">
            <v>56134.290000000008</v>
          </cell>
          <cell r="BI327">
            <v>56134.290000000008</v>
          </cell>
          <cell r="BJ327">
            <v>17398.611666666668</v>
          </cell>
          <cell r="BK327">
            <v>17398.611666666668</v>
          </cell>
          <cell r="BL327">
            <v>17398.611666666668</v>
          </cell>
          <cell r="BM327">
            <v>17398.611666666668</v>
          </cell>
          <cell r="BN327">
            <v>17398.611666666668</v>
          </cell>
          <cell r="BO327">
            <v>17398.611666666668</v>
          </cell>
          <cell r="BP327">
            <v>19981.5</v>
          </cell>
          <cell r="BQ327">
            <v>19981.5</v>
          </cell>
          <cell r="BR327">
            <v>19981.5</v>
          </cell>
          <cell r="BS327">
            <v>19981.5</v>
          </cell>
          <cell r="BT327">
            <v>19981.5</v>
          </cell>
          <cell r="BU327">
            <v>19981.5</v>
          </cell>
          <cell r="BV327">
            <v>10862</v>
          </cell>
          <cell r="BW327">
            <v>10862</v>
          </cell>
          <cell r="BX327">
            <v>10862</v>
          </cell>
          <cell r="BY327">
            <v>10862</v>
          </cell>
          <cell r="BZ327">
            <v>10862</v>
          </cell>
          <cell r="CA327">
            <v>10862</v>
          </cell>
          <cell r="CB327">
            <v>10862</v>
          </cell>
          <cell r="CC327">
            <v>10862</v>
          </cell>
          <cell r="CD327">
            <v>10862</v>
          </cell>
          <cell r="CE327">
            <v>10862</v>
          </cell>
          <cell r="CF327">
            <v>10862</v>
          </cell>
          <cell r="CG327">
            <v>10862</v>
          </cell>
          <cell r="CH327">
            <v>15390.17</v>
          </cell>
          <cell r="CI327">
            <v>15390.17</v>
          </cell>
          <cell r="CJ327">
            <v>15390.17</v>
          </cell>
          <cell r="CK327">
            <v>15390.17</v>
          </cell>
          <cell r="CL327">
            <v>15390.17</v>
          </cell>
          <cell r="CM327">
            <v>15390.17</v>
          </cell>
          <cell r="CN327">
            <v>15390.17</v>
          </cell>
          <cell r="CO327">
            <v>15390.17</v>
          </cell>
          <cell r="CP327">
            <v>15390.17</v>
          </cell>
          <cell r="CQ327">
            <v>15390.17</v>
          </cell>
          <cell r="CR327">
            <v>15390.17</v>
          </cell>
          <cell r="CS327">
            <v>15390.17</v>
          </cell>
          <cell r="CT327">
            <v>17436.405589539736</v>
          </cell>
          <cell r="CU327">
            <v>17436.405589539736</v>
          </cell>
          <cell r="CV327">
            <v>17436.405589539736</v>
          </cell>
          <cell r="CW327">
            <v>17436.405589539736</v>
          </cell>
          <cell r="CX327">
            <v>17436.405589539736</v>
          </cell>
          <cell r="CY327">
            <v>17436.405589539736</v>
          </cell>
          <cell r="CZ327">
            <v>17436.405589539736</v>
          </cell>
          <cell r="DA327">
            <v>17436.405589539736</v>
          </cell>
          <cell r="DB327">
            <v>17436.405589539736</v>
          </cell>
          <cell r="DC327">
            <v>17436.405589539736</v>
          </cell>
          <cell r="DD327">
            <v>17436.405589539736</v>
          </cell>
          <cell r="DE327">
            <v>17436.405589539736</v>
          </cell>
          <cell r="DF327">
            <v>11099.416666666666</v>
          </cell>
          <cell r="DG327">
            <v>11099.416666666666</v>
          </cell>
          <cell r="DH327">
            <v>11099.416666666666</v>
          </cell>
          <cell r="DI327">
            <v>11099.416666666666</v>
          </cell>
          <cell r="DJ327">
            <v>11099.416666666666</v>
          </cell>
          <cell r="DK327">
            <v>11099.416666666666</v>
          </cell>
          <cell r="DL327">
            <v>9051.3808333333345</v>
          </cell>
          <cell r="DM327">
            <v>9051.3808333333345</v>
          </cell>
          <cell r="DN327">
            <v>9051.3808333333345</v>
          </cell>
          <cell r="DO327">
            <v>9051.3808333333345</v>
          </cell>
          <cell r="DP327">
            <v>9051.3808333333345</v>
          </cell>
          <cell r="DQ327">
            <v>9051.3808333333345</v>
          </cell>
          <cell r="DR327">
            <v>2300.8045833333326</v>
          </cell>
          <cell r="DS327">
            <v>2300.8045833333326</v>
          </cell>
          <cell r="DT327">
            <v>2300.8045833333326</v>
          </cell>
          <cell r="DU327">
            <v>2300.8045833333326</v>
          </cell>
          <cell r="DV327">
            <v>2300.8045833333326</v>
          </cell>
          <cell r="DW327">
            <v>2300.8045833333326</v>
          </cell>
          <cell r="DX327">
            <v>2300.8045833333326</v>
          </cell>
          <cell r="DY327">
            <v>2300.8045833333326</v>
          </cell>
          <cell r="DZ327">
            <v>2300.8045833333326</v>
          </cell>
          <cell r="EA327">
            <v>2300.8045833333326</v>
          </cell>
          <cell r="EB327">
            <v>2300.8045833333326</v>
          </cell>
          <cell r="EC327">
            <v>2300.8045833333326</v>
          </cell>
          <cell r="ED327">
            <v>0</v>
          </cell>
        </row>
        <row r="328">
          <cell r="D328" t="str">
            <v>Independent monitor expense</v>
          </cell>
          <cell r="G328" t="str">
            <v>LCM_EXP_MON</v>
          </cell>
          <cell r="AQ328">
            <v>137841</v>
          </cell>
          <cell r="AR328">
            <v>28782.07</v>
          </cell>
          <cell r="AS328">
            <v>3206.66</v>
          </cell>
          <cell r="AT328">
            <v>52417.1</v>
          </cell>
          <cell r="AU328">
            <v>20043.919999999998</v>
          </cell>
          <cell r="AV328">
            <v>16290.31</v>
          </cell>
          <cell r="AW328">
            <v>29594.14</v>
          </cell>
          <cell r="AX328">
            <v>30233.15</v>
          </cell>
          <cell r="AY328">
            <v>18397.39</v>
          </cell>
          <cell r="AZ328">
            <v>17249.91</v>
          </cell>
          <cell r="BA328">
            <v>16212.79</v>
          </cell>
          <cell r="BB328">
            <v>12835.56</v>
          </cell>
          <cell r="BC328">
            <v>7419.83</v>
          </cell>
          <cell r="BD328">
            <v>12545.77</v>
          </cell>
          <cell r="BE328">
            <v>38127.81</v>
          </cell>
          <cell r="BF328">
            <v>39741.86</v>
          </cell>
          <cell r="BG328">
            <v>15330.1</v>
          </cell>
          <cell r="BH328">
            <v>14923.06</v>
          </cell>
          <cell r="BI328">
            <v>0</v>
          </cell>
          <cell r="BJ328">
            <v>15273.78</v>
          </cell>
          <cell r="BK328">
            <v>44029.95</v>
          </cell>
          <cell r="BL328">
            <v>23275.87</v>
          </cell>
          <cell r="BM328">
            <v>18103.45</v>
          </cell>
          <cell r="BN328">
            <v>18103.45</v>
          </cell>
          <cell r="BO328">
            <v>10053.35</v>
          </cell>
          <cell r="BP328">
            <v>30036.538342349999</v>
          </cell>
          <cell r="BQ328">
            <v>22867.894151099998</v>
          </cell>
          <cell r="BR328">
            <v>12258.895575797998</v>
          </cell>
          <cell r="BS328">
            <v>24854.36020866</v>
          </cell>
          <cell r="BT328">
            <v>3442.8953330189997</v>
          </cell>
          <cell r="BU328">
            <v>18256.23341397</v>
          </cell>
          <cell r="BV328">
            <v>25862.075999999997</v>
          </cell>
          <cell r="BW328">
            <v>0</v>
          </cell>
          <cell r="BX328">
            <v>16810.349399999999</v>
          </cell>
          <cell r="BY328">
            <v>36464.124142376997</v>
          </cell>
          <cell r="BZ328">
            <v>2553.880005</v>
          </cell>
          <cell r="CA328">
            <v>6465.5189999999993</v>
          </cell>
          <cell r="CB328">
            <v>8354.7436517999995</v>
          </cell>
          <cell r="CC328">
            <v>38209.924186199998</v>
          </cell>
          <cell r="CD328">
            <v>3264.8349397589996</v>
          </cell>
          <cell r="CE328">
            <v>35071.651780865999</v>
          </cell>
          <cell r="CF328">
            <v>13037.719063499999</v>
          </cell>
          <cell r="CG328">
            <v>1020.6532948589999</v>
          </cell>
          <cell r="CH328">
            <v>11000.168940321</v>
          </cell>
          <cell r="CI328">
            <v>6792.6742613999995</v>
          </cell>
          <cell r="CJ328">
            <v>12931.037999999999</v>
          </cell>
          <cell r="CK328">
            <v>25472.334514679995</v>
          </cell>
          <cell r="CL328">
            <v>7509.1636804229993</v>
          </cell>
          <cell r="CM328">
            <v>9698.2784999999985</v>
          </cell>
          <cell r="CN328">
            <v>-4687.5012749999996</v>
          </cell>
          <cell r="CO328">
            <v>1613.7935424</v>
          </cell>
          <cell r="CP328">
            <v>38017.25172</v>
          </cell>
          <cell r="CQ328">
            <v>4837.4366606099993</v>
          </cell>
          <cell r="CR328">
            <v>33300.106040384999</v>
          </cell>
          <cell r="CS328">
            <v>0</v>
          </cell>
          <cell r="CT328">
            <v>25195.87</v>
          </cell>
          <cell r="CU328">
            <v>13544.72</v>
          </cell>
          <cell r="CV328">
            <v>17508.310000000001</v>
          </cell>
          <cell r="CW328">
            <v>20812.59</v>
          </cell>
          <cell r="CX328">
            <v>-694.76</v>
          </cell>
          <cell r="CY328">
            <v>-1479.91</v>
          </cell>
          <cell r="CZ328">
            <v>0.24</v>
          </cell>
          <cell r="DA328">
            <v>1105.97</v>
          </cell>
          <cell r="DB328">
            <v>4423.87</v>
          </cell>
          <cell r="DC328">
            <v>14695.53</v>
          </cell>
          <cell r="DD328">
            <v>11336.16</v>
          </cell>
          <cell r="DE328">
            <v>2167.98</v>
          </cell>
          <cell r="DF328">
            <v>17487.57</v>
          </cell>
          <cell r="DG328">
            <v>-11082.62</v>
          </cell>
          <cell r="DH328">
            <v>11040.75</v>
          </cell>
          <cell r="DI328">
            <v>1797.2</v>
          </cell>
          <cell r="DJ328">
            <v>3074.27</v>
          </cell>
          <cell r="DK328">
            <v>-2078.9</v>
          </cell>
          <cell r="DL328">
            <v>714.71</v>
          </cell>
          <cell r="DM328">
            <v>0</v>
          </cell>
          <cell r="DN328">
            <v>0</v>
          </cell>
          <cell r="DO328">
            <v>11690.9</v>
          </cell>
          <cell r="DP328">
            <v>3803.06</v>
          </cell>
          <cell r="DQ328">
            <v>3450.93</v>
          </cell>
          <cell r="DR328">
            <v>0</v>
          </cell>
          <cell r="DS328">
            <v>0</v>
          </cell>
          <cell r="DT328">
            <v>10986.63</v>
          </cell>
          <cell r="DU328">
            <v>704.27</v>
          </cell>
          <cell r="DV328">
            <v>12113.470000000001</v>
          </cell>
          <cell r="DW328">
            <v>13081.179999999997</v>
          </cell>
          <cell r="DX328">
            <v>-7306.16</v>
          </cell>
          <cell r="DY328">
            <v>0</v>
          </cell>
          <cell r="DZ328">
            <v>0</v>
          </cell>
          <cell r="EA328">
            <v>563.41999999999996</v>
          </cell>
          <cell r="EB328">
            <v>0</v>
          </cell>
          <cell r="EC328">
            <v>1126.83</v>
          </cell>
          <cell r="ED328">
            <v>9930.2199999999993</v>
          </cell>
          <cell r="EE328">
            <v>1267.69</v>
          </cell>
          <cell r="EF328">
            <v>3720.6</v>
          </cell>
          <cell r="EG328">
            <v>3720.6</v>
          </cell>
          <cell r="EH328">
            <v>9393.7999999999993</v>
          </cell>
          <cell r="EI328">
            <v>-4550</v>
          </cell>
          <cell r="EJ328" t="str">
            <v xml:space="preserve">*        </v>
          </cell>
          <cell r="EK328" t="str">
            <v xml:space="preserve">*        </v>
          </cell>
          <cell r="EL328" t="str">
            <v xml:space="preserve">*        </v>
          </cell>
          <cell r="EM328" t="str">
            <v xml:space="preserve">*        </v>
          </cell>
          <cell r="EN328" t="str">
            <v xml:space="preserve">*        </v>
          </cell>
          <cell r="EO328" t="str">
            <v xml:space="preserve">*        </v>
          </cell>
          <cell r="EP328" t="str">
            <v xml:space="preserve">*        </v>
          </cell>
          <cell r="EQ328" t="str">
            <v xml:space="preserve">*        </v>
          </cell>
          <cell r="ER328" t="str">
            <v xml:space="preserve">*        </v>
          </cell>
          <cell r="ES328" t="str">
            <v xml:space="preserve">*        </v>
          </cell>
          <cell r="ET328" t="str">
            <v xml:space="preserve">*        </v>
          </cell>
          <cell r="EU328" t="str">
            <v xml:space="preserve">*        </v>
          </cell>
        </row>
        <row r="329">
          <cell r="D329" t="str">
            <v>Asset balance (EOM)</v>
          </cell>
          <cell r="AQ329">
            <v>137841</v>
          </cell>
          <cell r="AR329">
            <v>166623.07</v>
          </cell>
          <cell r="AS329">
            <v>169829.73</v>
          </cell>
          <cell r="AT329">
            <v>222246.83000000002</v>
          </cell>
          <cell r="AU329">
            <v>242290.75</v>
          </cell>
          <cell r="AV329">
            <v>258581.06</v>
          </cell>
          <cell r="AW329">
            <v>288175.2</v>
          </cell>
          <cell r="AX329">
            <v>318408.35000000003</v>
          </cell>
          <cell r="AY329">
            <v>336805.74000000005</v>
          </cell>
          <cell r="AZ329">
            <v>354055.65</v>
          </cell>
          <cell r="BA329">
            <v>370268.44</v>
          </cell>
          <cell r="BB329">
            <v>383104</v>
          </cell>
          <cell r="BC329">
            <v>390523.83</v>
          </cell>
          <cell r="BD329">
            <v>346935.31000000006</v>
          </cell>
          <cell r="BE329">
            <v>328928.83</v>
          </cell>
          <cell r="BF329">
            <v>312536.40000000002</v>
          </cell>
          <cell r="BG329">
            <v>271732.21000000002</v>
          </cell>
          <cell r="BH329">
            <v>230520.98</v>
          </cell>
          <cell r="BI329">
            <v>174386.69</v>
          </cell>
          <cell r="BJ329">
            <v>172261.85833333334</v>
          </cell>
          <cell r="BK329">
            <v>198893.19666666666</v>
          </cell>
          <cell r="BL329">
            <v>204770.45499999999</v>
          </cell>
          <cell r="BM329">
            <v>205475.29333333333</v>
          </cell>
          <cell r="BN329">
            <v>206180.13166666668</v>
          </cell>
          <cell r="BO329">
            <v>198834.87000000002</v>
          </cell>
          <cell r="BP329">
            <v>208889.90834235001</v>
          </cell>
          <cell r="BQ329">
            <v>211776.30249345</v>
          </cell>
          <cell r="BR329">
            <v>204053.698069248</v>
          </cell>
          <cell r="BS329">
            <v>208926.55827790801</v>
          </cell>
          <cell r="BT329">
            <v>192387.95361092701</v>
          </cell>
          <cell r="BU329">
            <v>190662.68702489702</v>
          </cell>
          <cell r="BV329">
            <v>205662.76302489702</v>
          </cell>
          <cell r="BW329">
            <v>194800.76302489702</v>
          </cell>
          <cell r="BX329">
            <v>200749.11242489703</v>
          </cell>
          <cell r="BY329">
            <v>226351.23656727403</v>
          </cell>
          <cell r="BZ329">
            <v>218043.11657227404</v>
          </cell>
          <cell r="CA329">
            <v>213646.63557227404</v>
          </cell>
          <cell r="CB329">
            <v>211139.37922407404</v>
          </cell>
          <cell r="CC329">
            <v>238487.30341027403</v>
          </cell>
          <cell r="CD329">
            <v>230890.13835003303</v>
          </cell>
          <cell r="CE329">
            <v>255099.79013089903</v>
          </cell>
          <cell r="CF329">
            <v>257275.50919439903</v>
          </cell>
          <cell r="CG329">
            <v>247434.16248925801</v>
          </cell>
          <cell r="CH329">
            <v>243044.16142957899</v>
          </cell>
          <cell r="CI329">
            <v>234446.66569097899</v>
          </cell>
          <cell r="CJ329">
            <v>231987.53369097898</v>
          </cell>
          <cell r="CK329">
            <v>242069.69820565896</v>
          </cell>
          <cell r="CL329">
            <v>234188.69188608194</v>
          </cell>
          <cell r="CM329">
            <v>228496.80038608192</v>
          </cell>
          <cell r="CN329">
            <v>208419.12911108191</v>
          </cell>
          <cell r="CO329">
            <v>194642.7526534819</v>
          </cell>
          <cell r="CP329">
            <v>217269.83437348189</v>
          </cell>
          <cell r="CQ329">
            <v>206717.10103409187</v>
          </cell>
          <cell r="CR329">
            <v>224627.03707447686</v>
          </cell>
          <cell r="CS329">
            <v>209236.86707447685</v>
          </cell>
          <cell r="CT329">
            <v>216996.33148493711</v>
          </cell>
          <cell r="CU329">
            <v>213104.64589539738</v>
          </cell>
          <cell r="CV329">
            <v>213176.55030585764</v>
          </cell>
          <cell r="CW329">
            <v>216552.73471631791</v>
          </cell>
          <cell r="CX329">
            <v>198421.56912677817</v>
          </cell>
          <cell r="CY329">
            <v>179505.25353723843</v>
          </cell>
          <cell r="CZ329">
            <v>162069.08794769869</v>
          </cell>
          <cell r="DA329">
            <v>145738.65235815896</v>
          </cell>
          <cell r="DB329">
            <v>132726.11676861922</v>
          </cell>
          <cell r="DC329">
            <v>129985.24117907949</v>
          </cell>
          <cell r="DD329">
            <v>123884.99558953976</v>
          </cell>
          <cell r="DE329">
            <v>108616.57000000002</v>
          </cell>
          <cell r="DF329">
            <v>115004.72333333336</v>
          </cell>
          <cell r="DG329">
            <v>92822.68666666669</v>
          </cell>
          <cell r="DH329">
            <v>92764.020000000019</v>
          </cell>
          <cell r="DI329">
            <v>83461.803333333344</v>
          </cell>
          <cell r="DJ329">
            <v>75436.656666666677</v>
          </cell>
          <cell r="DK329">
            <v>62258.340000000011</v>
          </cell>
          <cell r="DL329">
            <v>53921.669166666674</v>
          </cell>
          <cell r="DM329">
            <v>44870.288333333338</v>
          </cell>
          <cell r="DN329">
            <v>35818.907500000001</v>
          </cell>
          <cell r="DO329">
            <v>38458.426666666666</v>
          </cell>
          <cell r="DP329">
            <v>33210.105833333328</v>
          </cell>
          <cell r="DQ329">
            <v>27609.654999999992</v>
          </cell>
          <cell r="DR329">
            <v>25308.850416666661</v>
          </cell>
          <cell r="DS329">
            <v>23008.04583333333</v>
          </cell>
          <cell r="DT329">
            <v>20707.241249999999</v>
          </cell>
          <cell r="DU329">
            <v>18406.436666666668</v>
          </cell>
          <cell r="DV329">
            <v>16105.632083333336</v>
          </cell>
          <cell r="DW329">
            <v>13804.827500000003</v>
          </cell>
          <cell r="DX329">
            <v>11504.02291666667</v>
          </cell>
          <cell r="DY329">
            <v>9203.2183333333378</v>
          </cell>
          <cell r="DZ329">
            <v>6902.4137500000052</v>
          </cell>
          <cell r="EA329">
            <v>4601.6091666666725</v>
          </cell>
          <cell r="EB329">
            <v>2300.8045833333399</v>
          </cell>
          <cell r="EC329">
            <v>7.2759576141834259E-12</v>
          </cell>
          <cell r="ED329">
            <v>7.2759576141834259E-12</v>
          </cell>
          <cell r="EE329">
            <v>7.2759576141834259E-12</v>
          </cell>
          <cell r="EF329">
            <v>7.2759576141834259E-12</v>
          </cell>
          <cell r="EG329">
            <v>7.2759576141834259E-12</v>
          </cell>
          <cell r="EH329">
            <v>7.2759576141834259E-12</v>
          </cell>
          <cell r="EI329">
            <v>7.2759576141834259E-12</v>
          </cell>
          <cell r="EJ329">
            <v>0</v>
          </cell>
          <cell r="EK329">
            <v>0</v>
          </cell>
          <cell r="EL329">
            <v>0</v>
          </cell>
          <cell r="EM329">
            <v>0</v>
          </cell>
          <cell r="EN329">
            <v>0</v>
          </cell>
          <cell r="EO329">
            <v>0</v>
          </cell>
          <cell r="EP329">
            <v>0</v>
          </cell>
          <cell r="EQ329">
            <v>0</v>
          </cell>
          <cell r="ER329">
            <v>0</v>
          </cell>
          <cell r="ES329">
            <v>0</v>
          </cell>
          <cell r="ET329">
            <v>0</v>
          </cell>
          <cell r="EU329">
            <v>0</v>
          </cell>
        </row>
        <row r="331">
          <cell r="D331" t="str">
            <v>WACC</v>
          </cell>
          <cell r="AR331">
            <v>9.4200000000000006E-2</v>
          </cell>
          <cell r="AS331">
            <v>9.4200000000000006E-2</v>
          </cell>
          <cell r="AT331">
            <v>9.4200000000000006E-2</v>
          </cell>
          <cell r="AU331">
            <v>9.4200000000000006E-2</v>
          </cell>
          <cell r="AV331">
            <v>9.4200000000000006E-2</v>
          </cell>
          <cell r="AW331">
            <v>9.4200000000000006E-2</v>
          </cell>
          <cell r="AX331">
            <v>9.3200000000000005E-2</v>
          </cell>
          <cell r="AY331">
            <v>9.3200000000000005E-2</v>
          </cell>
          <cell r="AZ331">
            <v>9.3200000000000005E-2</v>
          </cell>
          <cell r="BA331">
            <v>9.3200000000000005E-2</v>
          </cell>
          <cell r="BB331">
            <v>9.3200000000000005E-2</v>
          </cell>
          <cell r="BC331">
            <v>9.3200000000000005E-2</v>
          </cell>
          <cell r="BD331">
            <v>8.8900000000000007E-2</v>
          </cell>
          <cell r="BE331">
            <v>8.8900000000000007E-2</v>
          </cell>
          <cell r="BF331">
            <v>8.8900000000000007E-2</v>
          </cell>
          <cell r="BG331">
            <v>8.8900000000000007E-2</v>
          </cell>
          <cell r="BH331">
            <v>8.8900000000000007E-2</v>
          </cell>
          <cell r="BI331">
            <v>8.8900000000000007E-2</v>
          </cell>
          <cell r="BJ331">
            <v>8.8099999999999998E-2</v>
          </cell>
          <cell r="BK331">
            <v>8.8099999999999998E-2</v>
          </cell>
          <cell r="BL331">
            <v>8.8099999999999998E-2</v>
          </cell>
          <cell r="BM331">
            <v>8.8099999999999998E-2</v>
          </cell>
          <cell r="BN331">
            <v>8.8099999999999998E-2</v>
          </cell>
          <cell r="BO331">
            <v>8.8099999999999998E-2</v>
          </cell>
          <cell r="BP331">
            <v>8.6599999999999996E-2</v>
          </cell>
          <cell r="BQ331">
            <v>8.6599999999999996E-2</v>
          </cell>
          <cell r="BR331">
            <v>8.6599999999999996E-2</v>
          </cell>
          <cell r="BS331">
            <v>8.6599999999999996E-2</v>
          </cell>
          <cell r="BT331">
            <v>8.6599999999999996E-2</v>
          </cell>
          <cell r="BU331">
            <v>8.6599999999999996E-2</v>
          </cell>
          <cell r="BV331">
            <v>8.6599999999999996E-2</v>
          </cell>
          <cell r="BW331">
            <v>8.6599999999999996E-2</v>
          </cell>
          <cell r="BX331">
            <v>8.6599999999999996E-2</v>
          </cell>
          <cell r="BY331">
            <v>8.6599999999999996E-2</v>
          </cell>
          <cell r="BZ331">
            <v>8.6599999999999996E-2</v>
          </cell>
          <cell r="CA331">
            <v>8.6599999999999996E-2</v>
          </cell>
          <cell r="CB331">
            <v>8.4199999999999997E-2</v>
          </cell>
          <cell r="CC331">
            <v>8.4199999999999997E-2</v>
          </cell>
          <cell r="CD331">
            <v>8.4199999999999997E-2</v>
          </cell>
          <cell r="CE331">
            <v>8.4199999999999997E-2</v>
          </cell>
          <cell r="CF331">
            <v>8.4199999999999997E-2</v>
          </cell>
          <cell r="CG331">
            <v>8.4199999999999997E-2</v>
          </cell>
          <cell r="CH331">
            <v>8.4199999999999997E-2</v>
          </cell>
          <cell r="CI331">
            <v>8.4199999999999997E-2</v>
          </cell>
          <cell r="CJ331">
            <v>8.4199999999999997E-2</v>
          </cell>
          <cell r="CK331">
            <v>8.4199999999999997E-2</v>
          </cell>
          <cell r="CL331">
            <v>8.4199999999999997E-2</v>
          </cell>
          <cell r="CM331">
            <v>8.4199999999999997E-2</v>
          </cell>
          <cell r="CN331">
            <v>7.2600000000000012E-2</v>
          </cell>
          <cell r="CO331">
            <v>7.2600000000000012E-2</v>
          </cell>
          <cell r="CP331">
            <v>7.2600000000000012E-2</v>
          </cell>
          <cell r="CQ331">
            <v>7.2600000000000012E-2</v>
          </cell>
          <cell r="CR331">
            <v>7.2600000000000012E-2</v>
          </cell>
          <cell r="CS331">
            <v>7.2600000000000012E-2</v>
          </cell>
          <cell r="CT331">
            <v>6.8500000000000005E-2</v>
          </cell>
          <cell r="CU331">
            <v>6.8500000000000005E-2</v>
          </cell>
          <cell r="CV331">
            <v>6.8500000000000005E-2</v>
          </cell>
          <cell r="CW331">
            <v>6.8500000000000005E-2</v>
          </cell>
          <cell r="CX331">
            <v>6.8500000000000005E-2</v>
          </cell>
          <cell r="CY331">
            <v>6.8500000000000005E-2</v>
          </cell>
          <cell r="CZ331">
            <v>6.7500000000000004E-2</v>
          </cell>
          <cell r="DA331">
            <v>6.7500000000000004E-2</v>
          </cell>
          <cell r="DB331">
            <v>6.7500000000000004E-2</v>
          </cell>
          <cell r="DC331">
            <v>6.7500000000000004E-2</v>
          </cell>
          <cell r="DD331">
            <v>6.7500000000000004E-2</v>
          </cell>
          <cell r="DE331">
            <v>6.7500000000000004E-2</v>
          </cell>
          <cell r="DF331">
            <v>6.7500000000000004E-2</v>
          </cell>
          <cell r="DG331">
            <v>6.7500000000000004E-2</v>
          </cell>
          <cell r="DH331">
            <v>6.7500000000000004E-2</v>
          </cell>
          <cell r="DI331">
            <v>6.7500000000000004E-2</v>
          </cell>
          <cell r="DJ331">
            <v>6.7500000000000004E-2</v>
          </cell>
          <cell r="DK331">
            <v>6.7500000000000004E-2</v>
          </cell>
          <cell r="DL331">
            <v>6.7500000000000004E-2</v>
          </cell>
          <cell r="DM331">
            <v>6.7500000000000004E-2</v>
          </cell>
          <cell r="DN331">
            <v>6.8051187846660699E-2</v>
          </cell>
          <cell r="DO331">
            <v>6.831365824983246E-2</v>
          </cell>
          <cell r="DP331">
            <v>6.831365824983246E-2</v>
          </cell>
          <cell r="DQ331">
            <v>6.831365824983246E-2</v>
          </cell>
          <cell r="DR331">
            <v>6.831365824983246E-2</v>
          </cell>
          <cell r="DS331">
            <v>6.831365824983246E-2</v>
          </cell>
          <cell r="DT331">
            <v>6.831365824983246E-2</v>
          </cell>
          <cell r="DU331">
            <v>6.831365824983246E-2</v>
          </cell>
          <cell r="DV331">
            <v>6.831365824983246E-2</v>
          </cell>
          <cell r="DW331">
            <v>6.831365824983246E-2</v>
          </cell>
          <cell r="DX331">
            <v>6.831365824983246E-2</v>
          </cell>
          <cell r="DY331">
            <v>6.831365824983246E-2</v>
          </cell>
          <cell r="DZ331">
            <v>6.9124959486922821E-2</v>
          </cell>
          <cell r="EA331">
            <v>6.9124959486922821E-2</v>
          </cell>
          <cell r="EB331">
            <v>6.9124959486922821E-2</v>
          </cell>
          <cell r="EC331">
            <v>6.9124959486922821E-2</v>
          </cell>
        </row>
        <row r="332">
          <cell r="D332" t="str">
            <v>Carrying costs</v>
          </cell>
          <cell r="G332">
            <v>103692.36665161116</v>
          </cell>
          <cell r="AR332">
            <v>1195</v>
          </cell>
          <cell r="AS332">
            <v>1321</v>
          </cell>
          <cell r="AT332">
            <v>1539</v>
          </cell>
          <cell r="AU332">
            <v>1823</v>
          </cell>
          <cell r="AV332">
            <v>1966</v>
          </cell>
          <cell r="AW332">
            <v>2146</v>
          </cell>
          <cell r="AX332">
            <v>2356</v>
          </cell>
          <cell r="AY332">
            <v>2544</v>
          </cell>
          <cell r="AZ332">
            <v>2683</v>
          </cell>
          <cell r="BA332">
            <v>2813</v>
          </cell>
          <cell r="BB332">
            <v>2926</v>
          </cell>
          <cell r="BC332">
            <v>3004</v>
          </cell>
          <cell r="BD332">
            <v>2676</v>
          </cell>
          <cell r="BE332">
            <v>2386</v>
          </cell>
          <cell r="BF332">
            <v>2223</v>
          </cell>
          <cell r="BG332">
            <v>2022</v>
          </cell>
          <cell r="BH332">
            <v>1771</v>
          </cell>
          <cell r="BI332">
            <v>1422</v>
          </cell>
          <cell r="BJ332">
            <v>1193</v>
          </cell>
          <cell r="BK332">
            <v>1278</v>
          </cell>
          <cell r="BL332">
            <v>1397</v>
          </cell>
          <cell r="BM332">
            <v>1434</v>
          </cell>
          <cell r="BN332">
            <v>1462</v>
          </cell>
          <cell r="BO332">
            <v>1452</v>
          </cell>
          <cell r="BP332">
            <v>1430</v>
          </cell>
          <cell r="BQ332">
            <v>1465</v>
          </cell>
          <cell r="BR332">
            <v>1448</v>
          </cell>
          <cell r="BS332">
            <v>1448</v>
          </cell>
          <cell r="BT332">
            <v>1422</v>
          </cell>
          <cell r="BU332">
            <v>1363</v>
          </cell>
          <cell r="BV332">
            <v>1401</v>
          </cell>
          <cell r="BW332">
            <v>1393</v>
          </cell>
          <cell r="BX332">
            <v>1362</v>
          </cell>
          <cell r="BY332">
            <v>1476</v>
          </cell>
          <cell r="BZ332">
            <v>1544</v>
          </cell>
          <cell r="CA332">
            <v>1496</v>
          </cell>
          <cell r="CB332">
            <v>1419</v>
          </cell>
          <cell r="CC332">
            <v>1505</v>
          </cell>
          <cell r="CD332">
            <v>1573</v>
          </cell>
          <cell r="CE332">
            <v>1632</v>
          </cell>
          <cell r="CF332">
            <v>1732</v>
          </cell>
          <cell r="CG332">
            <v>1706</v>
          </cell>
          <cell r="CH332">
            <v>1646</v>
          </cell>
          <cell r="CI332">
            <v>1587</v>
          </cell>
          <cell r="CJ332">
            <v>1545</v>
          </cell>
          <cell r="CK332">
            <v>1577</v>
          </cell>
          <cell r="CL332">
            <v>1590</v>
          </cell>
          <cell r="CM332">
            <v>1539</v>
          </cell>
          <cell r="CN332">
            <v>1236</v>
          </cell>
          <cell r="CO332">
            <v>1122</v>
          </cell>
          <cell r="CP332">
            <v>1143</v>
          </cell>
          <cell r="CQ332">
            <v>1181</v>
          </cell>
          <cell r="CR332">
            <v>1208</v>
          </cell>
          <cell r="CS332">
            <v>1215</v>
          </cell>
          <cell r="CT332">
            <v>896.46297154259594</v>
          </cell>
          <cell r="CU332">
            <v>813.5631870581858</v>
          </cell>
          <cell r="CV332">
            <v>953.46763571425345</v>
          </cell>
          <cell r="CW332">
            <v>996.51525199093714</v>
          </cell>
          <cell r="CX332">
            <v>986.79076100612349</v>
          </cell>
          <cell r="CY332">
            <v>915.15457950720281</v>
          </cell>
          <cell r="CZ332">
            <v>827.64208672120844</v>
          </cell>
          <cell r="DA332">
            <v>659.05439230087234</v>
          </cell>
          <cell r="DB332">
            <v>419.84521161915973</v>
          </cell>
          <cell r="DC332">
            <v>256.36265177056532</v>
          </cell>
          <cell r="DD332">
            <v>133.07761524762321</v>
          </cell>
          <cell r="DE332">
            <v>-33.027031416045929</v>
          </cell>
          <cell r="DF332">
            <v>628.93488750000029</v>
          </cell>
          <cell r="DG332">
            <v>584.51459062500021</v>
          </cell>
          <cell r="DH332">
            <v>521.9626125000002</v>
          </cell>
          <cell r="DI332">
            <v>495.63512812500016</v>
          </cell>
          <cell r="DJ332">
            <v>446.90191875000011</v>
          </cell>
          <cell r="DK332">
            <v>387.26717812500016</v>
          </cell>
          <cell r="DL332">
            <v>326.75627578125011</v>
          </cell>
          <cell r="DM332">
            <v>277.85238046875008</v>
          </cell>
          <cell r="DN332">
            <v>228.79148428542325</v>
          </cell>
          <cell r="DO332">
            <v>211.42318424876129</v>
          </cell>
          <cell r="DP332">
            <v>203.99748485300046</v>
          </cell>
          <cell r="DQ332">
            <v>173.11751485020326</v>
          </cell>
          <cell r="DR332">
            <v>150.62736225525308</v>
          </cell>
          <cell r="DS332">
            <v>137.52933075479629</v>
          </cell>
          <cell r="DT332">
            <v>124.43129925433952</v>
          </cell>
          <cell r="DU332">
            <v>111.33326775388274</v>
          </cell>
          <cell r="DV332">
            <v>98.235236253425967</v>
          </cell>
          <cell r="DW332">
            <v>85.137204752969154</v>
          </cell>
          <cell r="DX332">
            <v>72.039173252512384</v>
          </cell>
          <cell r="DY332">
            <v>58.941141752055586</v>
          </cell>
          <cell r="DZ332">
            <v>46.387548552987575</v>
          </cell>
          <cell r="EA332">
            <v>33.133963252133995</v>
          </cell>
          <cell r="EB332">
            <v>19.880377951280412</v>
          </cell>
          <cell r="EC332">
            <v>6.6267926504268315</v>
          </cell>
          <cell r="ED332">
            <v>0</v>
          </cell>
        </row>
        <row r="333">
          <cell r="D333" t="str">
            <v>Approved amortization expense</v>
          </cell>
          <cell r="BJ333">
            <v>391.46876249999997</v>
          </cell>
          <cell r="BK333">
            <v>391.46876249999997</v>
          </cell>
          <cell r="BL333">
            <v>391.46876249999997</v>
          </cell>
          <cell r="BM333">
            <v>391.46876249999997</v>
          </cell>
          <cell r="BN333">
            <v>391.46876249999997</v>
          </cell>
          <cell r="BO333">
            <v>391.46876249999997</v>
          </cell>
          <cell r="BP333">
            <v>-796.47</v>
          </cell>
          <cell r="BQ333">
            <v>-796.47</v>
          </cell>
          <cell r="BR333">
            <v>-796.47</v>
          </cell>
          <cell r="BS333">
            <v>-796.47</v>
          </cell>
          <cell r="BT333">
            <v>-796.47</v>
          </cell>
          <cell r="BU333">
            <v>-796.47</v>
          </cell>
          <cell r="BV333">
            <v>1175.08</v>
          </cell>
          <cell r="BW333">
            <v>1175.08</v>
          </cell>
          <cell r="BX333">
            <v>1175.08</v>
          </cell>
          <cell r="BY333">
            <v>1175.08</v>
          </cell>
          <cell r="BZ333">
            <v>1175.08</v>
          </cell>
          <cell r="CA333">
            <v>1175.08</v>
          </cell>
          <cell r="CB333">
            <v>1175.08</v>
          </cell>
          <cell r="CC333">
            <v>1175.08</v>
          </cell>
          <cell r="CD333">
            <v>1175.08</v>
          </cell>
          <cell r="CE333">
            <v>1175.08</v>
          </cell>
          <cell r="CF333">
            <v>1175.08</v>
          </cell>
          <cell r="CG333">
            <v>1175.08</v>
          </cell>
          <cell r="CH333">
            <v>1926.41</v>
          </cell>
          <cell r="CI333">
            <v>1926.41</v>
          </cell>
          <cell r="CJ333">
            <v>1926.41</v>
          </cell>
          <cell r="CK333">
            <v>1926.41</v>
          </cell>
          <cell r="CL333">
            <v>1926.41</v>
          </cell>
          <cell r="CM333">
            <v>1926.41</v>
          </cell>
          <cell r="CN333">
            <v>1926.41</v>
          </cell>
          <cell r="CO333">
            <v>1926.41</v>
          </cell>
          <cell r="CP333">
            <v>1926.41</v>
          </cell>
          <cell r="CQ333">
            <v>1926.41</v>
          </cell>
          <cell r="CR333">
            <v>1926.41</v>
          </cell>
          <cell r="CS333">
            <v>1926.41</v>
          </cell>
          <cell r="CT333">
            <v>1889</v>
          </cell>
          <cell r="CU333">
            <v>1889</v>
          </cell>
          <cell r="CV333">
            <v>1889</v>
          </cell>
          <cell r="CW333">
            <v>1889</v>
          </cell>
          <cell r="CX333">
            <v>1889</v>
          </cell>
          <cell r="CY333">
            <v>1889</v>
          </cell>
          <cell r="CZ333">
            <v>1889</v>
          </cell>
          <cell r="DA333">
            <v>1889</v>
          </cell>
          <cell r="DB333">
            <v>1889</v>
          </cell>
          <cell r="DC333">
            <v>1889</v>
          </cell>
          <cell r="DD333">
            <v>1889</v>
          </cell>
          <cell r="DE333">
            <v>1889</v>
          </cell>
        </row>
        <row r="334">
          <cell r="D334" t="str">
            <v>Total</v>
          </cell>
          <cell r="G334">
            <v>161148.23922661121</v>
          </cell>
          <cell r="AR334">
            <v>1195</v>
          </cell>
          <cell r="AS334">
            <v>1321</v>
          </cell>
          <cell r="AT334">
            <v>1539</v>
          </cell>
          <cell r="AU334">
            <v>1823</v>
          </cell>
          <cell r="AV334">
            <v>1966</v>
          </cell>
          <cell r="AW334">
            <v>2146</v>
          </cell>
          <cell r="AX334">
            <v>2356</v>
          </cell>
          <cell r="AY334">
            <v>2544</v>
          </cell>
          <cell r="AZ334">
            <v>2683</v>
          </cell>
          <cell r="BA334">
            <v>2813</v>
          </cell>
          <cell r="BB334">
            <v>2926</v>
          </cell>
          <cell r="BC334">
            <v>3004</v>
          </cell>
          <cell r="BD334">
            <v>2676</v>
          </cell>
          <cell r="BE334">
            <v>2386</v>
          </cell>
          <cell r="BF334">
            <v>2223</v>
          </cell>
          <cell r="BG334">
            <v>2022</v>
          </cell>
          <cell r="BH334">
            <v>1771</v>
          </cell>
          <cell r="BI334">
            <v>1422</v>
          </cell>
          <cell r="BJ334">
            <v>1584.4687624999999</v>
          </cell>
          <cell r="BK334">
            <v>1669.4687624999999</v>
          </cell>
          <cell r="BL334">
            <v>1788.4687624999999</v>
          </cell>
          <cell r="BM334">
            <v>1825.4687624999999</v>
          </cell>
          <cell r="BN334">
            <v>1853.4687624999999</v>
          </cell>
          <cell r="BO334">
            <v>1843.4687624999999</v>
          </cell>
          <cell r="BP334">
            <v>633.53</v>
          </cell>
          <cell r="BQ334">
            <v>668.53</v>
          </cell>
          <cell r="BR334">
            <v>651.53</v>
          </cell>
          <cell r="BS334">
            <v>651.53</v>
          </cell>
          <cell r="BT334">
            <v>625.53</v>
          </cell>
          <cell r="BU334">
            <v>566.53</v>
          </cell>
          <cell r="BV334">
            <v>2576.08</v>
          </cell>
          <cell r="BW334">
            <v>2568.08</v>
          </cell>
          <cell r="BX334">
            <v>2537.08</v>
          </cell>
          <cell r="BY334">
            <v>2651.08</v>
          </cell>
          <cell r="BZ334">
            <v>2719.08</v>
          </cell>
          <cell r="CA334">
            <v>2671.08</v>
          </cell>
          <cell r="CB334">
            <v>2594.08</v>
          </cell>
          <cell r="CC334">
            <v>2680.08</v>
          </cell>
          <cell r="CD334">
            <v>2748.08</v>
          </cell>
          <cell r="CE334">
            <v>2807.08</v>
          </cell>
          <cell r="CF334">
            <v>2907.08</v>
          </cell>
          <cell r="CG334">
            <v>2881.08</v>
          </cell>
          <cell r="CH334">
            <v>3572.41</v>
          </cell>
          <cell r="CI334">
            <v>3513.41</v>
          </cell>
          <cell r="CJ334">
            <v>3471.41</v>
          </cell>
          <cell r="CK334">
            <v>3503.41</v>
          </cell>
          <cell r="CL334">
            <v>3516.41</v>
          </cell>
          <cell r="CM334">
            <v>3465.41</v>
          </cell>
          <cell r="CN334">
            <v>3162.41</v>
          </cell>
          <cell r="CO334">
            <v>3048.41</v>
          </cell>
          <cell r="CP334">
            <v>3069.41</v>
          </cell>
          <cell r="CQ334">
            <v>3107.41</v>
          </cell>
          <cell r="CR334">
            <v>3134.41</v>
          </cell>
          <cell r="CS334">
            <v>3141.41</v>
          </cell>
          <cell r="CT334">
            <v>2785.4629715425958</v>
          </cell>
          <cell r="CU334">
            <v>2702.5631870581856</v>
          </cell>
          <cell r="CV334">
            <v>2842.4676357142534</v>
          </cell>
          <cell r="CW334">
            <v>2885.515251990937</v>
          </cell>
          <cell r="CX334">
            <v>2875.7907610061234</v>
          </cell>
          <cell r="CY334">
            <v>2804.1545795072029</v>
          </cell>
          <cell r="CZ334">
            <v>2716.6420867212082</v>
          </cell>
          <cell r="DA334">
            <v>2548.0543923008722</v>
          </cell>
          <cell r="DB334">
            <v>2308.8452116191597</v>
          </cell>
          <cell r="DC334">
            <v>2145.3626517705652</v>
          </cell>
          <cell r="DD334">
            <v>2022.0776152476233</v>
          </cell>
          <cell r="DE334">
            <v>1855.9729685839541</v>
          </cell>
          <cell r="DF334">
            <v>628.93488750000029</v>
          </cell>
          <cell r="DG334">
            <v>584.51459062500021</v>
          </cell>
          <cell r="DH334">
            <v>521.9626125000002</v>
          </cell>
          <cell r="DI334">
            <v>495.63512812500016</v>
          </cell>
          <cell r="DJ334">
            <v>446.90191875000011</v>
          </cell>
          <cell r="DK334">
            <v>387.26717812500016</v>
          </cell>
          <cell r="DL334">
            <v>326.75627578125011</v>
          </cell>
          <cell r="DM334">
            <v>277.85238046875008</v>
          </cell>
          <cell r="DN334">
            <v>228.79148428542325</v>
          </cell>
          <cell r="DO334">
            <v>211.42318424876129</v>
          </cell>
          <cell r="DP334">
            <v>203.99748485300046</v>
          </cell>
          <cell r="DQ334">
            <v>173.11751485020326</v>
          </cell>
          <cell r="DR334">
            <v>150.62736225525308</v>
          </cell>
          <cell r="DS334">
            <v>137.52933075479629</v>
          </cell>
          <cell r="DT334">
            <v>124.43129925433952</v>
          </cell>
          <cell r="DU334">
            <v>111.33326775388274</v>
          </cell>
          <cell r="DV334">
            <v>98.235236253425967</v>
          </cell>
          <cell r="DW334">
            <v>85.137204752969154</v>
          </cell>
          <cell r="DX334">
            <v>72.039173252512384</v>
          </cell>
          <cell r="DY334">
            <v>58.941141752055586</v>
          </cell>
          <cell r="DZ334">
            <v>46.387548552987575</v>
          </cell>
          <cell r="EA334">
            <v>33.133963252133995</v>
          </cell>
          <cell r="EB334">
            <v>19.880377951280412</v>
          </cell>
          <cell r="EC334">
            <v>6.6267926504268315</v>
          </cell>
        </row>
        <row r="337">
          <cell r="B337" t="str">
            <v>Forecast</v>
          </cell>
          <cell r="AS337">
            <v>1074933</v>
          </cell>
        </row>
        <row r="338">
          <cell r="D338" t="str">
            <v>Regulatory Asset (BOM)</v>
          </cell>
          <cell r="AS338">
            <v>1193966</v>
          </cell>
          <cell r="BD338">
            <v>336805.74</v>
          </cell>
          <cell r="BE338">
            <v>280671.45</v>
          </cell>
          <cell r="BF338">
            <v>224537.16</v>
          </cell>
          <cell r="BG338">
            <v>168402.87</v>
          </cell>
          <cell r="BH338">
            <v>112268.57999999999</v>
          </cell>
          <cell r="BI338">
            <v>56134.289999999986</v>
          </cell>
          <cell r="BJ338">
            <v>104391.67</v>
          </cell>
          <cell r="BK338">
            <v>86993.058333333334</v>
          </cell>
          <cell r="BL338">
            <v>69594.44666666667</v>
          </cell>
          <cell r="BM338">
            <v>52195.835000000006</v>
          </cell>
          <cell r="BN338">
            <v>34797.223333333342</v>
          </cell>
          <cell r="BO338">
            <v>17398.611666666675</v>
          </cell>
          <cell r="BP338">
            <v>129298.75</v>
          </cell>
          <cell r="BQ338">
            <v>107748.95833333333</v>
          </cell>
          <cell r="BR338">
            <v>86199.166666666657</v>
          </cell>
          <cell r="BS338">
            <v>64649.374999999985</v>
          </cell>
          <cell r="BT338">
            <v>43099.583333333314</v>
          </cell>
          <cell r="BU338">
            <v>21549.791666666646</v>
          </cell>
          <cell r="BV338">
            <v>122440.55249345001</v>
          </cell>
          <cell r="BW338">
            <v>112237.17311899585</v>
          </cell>
          <cell r="BX338">
            <v>102033.79374454169</v>
          </cell>
          <cell r="BY338">
            <v>91830.414370087528</v>
          </cell>
          <cell r="BZ338">
            <v>81627.034995633367</v>
          </cell>
          <cell r="CA338">
            <v>71423.655621179205</v>
          </cell>
          <cell r="CB338">
            <v>61220.276246725036</v>
          </cell>
          <cell r="CC338">
            <v>51016.896872270867</v>
          </cell>
          <cell r="CD338">
            <v>40813.517497816698</v>
          </cell>
          <cell r="CE338">
            <v>30610.138123362529</v>
          </cell>
          <cell r="CF338">
            <v>20406.75874890836</v>
          </cell>
          <cell r="CG338">
            <v>10203.379374454193</v>
          </cell>
          <cell r="CH338">
            <v>193533.00091682404</v>
          </cell>
          <cell r="CI338">
            <v>177405.25084042203</v>
          </cell>
          <cell r="CJ338">
            <v>161277.50084042203</v>
          </cell>
          <cell r="CK338">
            <v>145149.75084042203</v>
          </cell>
          <cell r="CL338">
            <v>129022.00084042203</v>
          </cell>
          <cell r="CM338">
            <v>112894.25084042203</v>
          </cell>
          <cell r="CN338">
            <v>96766.500840422028</v>
          </cell>
          <cell r="CO338">
            <v>80638.750840422028</v>
          </cell>
          <cell r="CP338">
            <v>64511.000840422028</v>
          </cell>
          <cell r="CQ338">
            <v>48383.250840422028</v>
          </cell>
          <cell r="CR338">
            <v>32255.500840422028</v>
          </cell>
          <cell r="CS338">
            <v>16127.750840422028</v>
          </cell>
          <cell r="CZ338">
            <v>133193</v>
          </cell>
          <cell r="DA338">
            <v>122093.58333333333</v>
          </cell>
          <cell r="DB338">
            <v>110994.16666666666</v>
          </cell>
          <cell r="DC338">
            <v>99894.749999999985</v>
          </cell>
          <cell r="DD338">
            <v>88795.333333333314</v>
          </cell>
          <cell r="DE338">
            <v>77695.916666666642</v>
          </cell>
          <cell r="DF338">
            <v>66596.499999999971</v>
          </cell>
          <cell r="DG338">
            <v>55497.083333333307</v>
          </cell>
          <cell r="DH338">
            <v>44397.666666666642</v>
          </cell>
          <cell r="DI338">
            <v>33298.249999999978</v>
          </cell>
          <cell r="DJ338">
            <v>22198.833333333314</v>
          </cell>
          <cell r="DK338">
            <v>11099.416666666648</v>
          </cell>
          <cell r="DL338">
            <v>108616.57000000002</v>
          </cell>
          <cell r="DM338">
            <v>99565.189166666692</v>
          </cell>
          <cell r="DN338">
            <v>90513.81</v>
          </cell>
          <cell r="DO338">
            <v>81462.429999999993</v>
          </cell>
          <cell r="DP338">
            <v>72411.05</v>
          </cell>
          <cell r="DQ338">
            <v>63359.67</v>
          </cell>
          <cell r="DR338">
            <v>54308.29</v>
          </cell>
          <cell r="DS338">
            <v>45256.91</v>
          </cell>
          <cell r="DT338">
            <v>36205.53</v>
          </cell>
          <cell r="DU338">
            <v>27154.15</v>
          </cell>
          <cell r="DV338">
            <v>18102.77</v>
          </cell>
          <cell r="DW338">
            <v>9051.39</v>
          </cell>
          <cell r="DX338">
            <v>27609.654999999992</v>
          </cell>
          <cell r="DY338">
            <v>25308.850416666661</v>
          </cell>
          <cell r="DZ338">
            <v>23008.04583333333</v>
          </cell>
          <cell r="EA338">
            <v>20707.241249999999</v>
          </cell>
          <cell r="EB338">
            <v>18406.436666666668</v>
          </cell>
          <cell r="EC338">
            <v>16105.632083333336</v>
          </cell>
          <cell r="ED338">
            <v>13804.827500000003</v>
          </cell>
          <cell r="EE338">
            <v>11504.02291666667</v>
          </cell>
          <cell r="EF338">
            <v>9203.2183333333378</v>
          </cell>
          <cell r="EG338">
            <v>6902.4137500000052</v>
          </cell>
          <cell r="EH338">
            <v>4601.6091666666725</v>
          </cell>
          <cell r="EI338">
            <v>2300.8045833333399</v>
          </cell>
        </row>
        <row r="339">
          <cell r="D339" t="str">
            <v>Amortization expense</v>
          </cell>
          <cell r="AS339">
            <v>119033</v>
          </cell>
          <cell r="BD339">
            <v>56134.29</v>
          </cell>
          <cell r="BE339">
            <v>56134.29</v>
          </cell>
          <cell r="BF339">
            <v>56134.29</v>
          </cell>
          <cell r="BG339">
            <v>56134.29</v>
          </cell>
          <cell r="BH339">
            <v>56134.29</v>
          </cell>
          <cell r="BI339">
            <v>56134.29</v>
          </cell>
          <cell r="BJ339">
            <v>17398.611666666668</v>
          </cell>
          <cell r="BK339">
            <v>17398.611666666668</v>
          </cell>
          <cell r="BL339">
            <v>17398.611666666668</v>
          </cell>
          <cell r="BM339">
            <v>17398.611666666668</v>
          </cell>
          <cell r="BN339">
            <v>17398.611666666668</v>
          </cell>
          <cell r="BO339">
            <v>17398.611666666668</v>
          </cell>
          <cell r="BP339">
            <v>21549.791666666668</v>
          </cell>
          <cell r="BQ339">
            <v>21549.791666666668</v>
          </cell>
          <cell r="BR339">
            <v>21549.791666666668</v>
          </cell>
          <cell r="BS339">
            <v>21549.791666666668</v>
          </cell>
          <cell r="BT339">
            <v>21549.791666666668</v>
          </cell>
          <cell r="BU339">
            <v>21549.791666666668</v>
          </cell>
          <cell r="BV339">
            <v>10203.379374454167</v>
          </cell>
          <cell r="BW339">
            <v>10203.379374454167</v>
          </cell>
          <cell r="BX339">
            <v>10203.379374454167</v>
          </cell>
          <cell r="BY339">
            <v>10203.379374454167</v>
          </cell>
          <cell r="BZ339">
            <v>10203.379374454167</v>
          </cell>
          <cell r="CA339">
            <v>10203.379374454167</v>
          </cell>
          <cell r="CB339">
            <v>10203.379374454167</v>
          </cell>
          <cell r="CC339">
            <v>10203.379374454167</v>
          </cell>
          <cell r="CD339">
            <v>10203.379374454167</v>
          </cell>
          <cell r="CE339">
            <v>10203.379374454167</v>
          </cell>
          <cell r="CF339">
            <v>10203.379374454167</v>
          </cell>
          <cell r="CG339">
            <v>10203.379374454167</v>
          </cell>
          <cell r="CH339">
            <v>16127.750076402002</v>
          </cell>
          <cell r="CI339">
            <v>16127.75</v>
          </cell>
          <cell r="CJ339">
            <v>16127.75</v>
          </cell>
          <cell r="CK339">
            <v>16127.75</v>
          </cell>
          <cell r="CL339">
            <v>16127.75</v>
          </cell>
          <cell r="CM339">
            <v>16127.75</v>
          </cell>
          <cell r="CN339">
            <v>16127.75</v>
          </cell>
          <cell r="CO339">
            <v>16127.75</v>
          </cell>
          <cell r="CP339">
            <v>16127.75</v>
          </cell>
          <cell r="CQ339">
            <v>16127.75</v>
          </cell>
          <cell r="CR339">
            <v>16127.75</v>
          </cell>
          <cell r="CS339">
            <v>16127.75</v>
          </cell>
          <cell r="CZ339">
            <v>11099.416666666666</v>
          </cell>
          <cell r="DA339">
            <v>11099.416666666666</v>
          </cell>
          <cell r="DB339">
            <v>11099.416666666666</v>
          </cell>
          <cell r="DC339">
            <v>11099.416666666666</v>
          </cell>
          <cell r="DD339">
            <v>11099.416666666666</v>
          </cell>
          <cell r="DE339">
            <v>11099.416666666666</v>
          </cell>
          <cell r="DF339">
            <v>11099.416666666666</v>
          </cell>
          <cell r="DG339">
            <v>11099.416666666666</v>
          </cell>
          <cell r="DH339">
            <v>11099.416666666666</v>
          </cell>
          <cell r="DI339">
            <v>11099.416666666666</v>
          </cell>
          <cell r="DJ339">
            <v>11099.416666666666</v>
          </cell>
          <cell r="DK339">
            <v>11099.416666666666</v>
          </cell>
          <cell r="DL339">
            <v>9051.3808333333345</v>
          </cell>
          <cell r="DM339">
            <v>9051.3808333333345</v>
          </cell>
          <cell r="DN339">
            <v>9051.3808333333345</v>
          </cell>
          <cell r="DO339">
            <v>9051.3808333333345</v>
          </cell>
          <cell r="DP339">
            <v>9051.3808333333345</v>
          </cell>
          <cell r="DQ339">
            <v>9051.3808333333345</v>
          </cell>
          <cell r="DR339">
            <v>9051.3808333333345</v>
          </cell>
          <cell r="DS339">
            <v>9051.3808333333345</v>
          </cell>
          <cell r="DT339">
            <v>9051.3808333333345</v>
          </cell>
          <cell r="DU339">
            <v>9051.3808333333345</v>
          </cell>
          <cell r="DV339">
            <v>9051.3808333333345</v>
          </cell>
          <cell r="DW339">
            <v>9051.3808333333345</v>
          </cell>
          <cell r="DX339">
            <v>2300.8045833333326</v>
          </cell>
          <cell r="DY339">
            <v>2300.8045833333326</v>
          </cell>
          <cell r="DZ339">
            <v>2300.8045833333326</v>
          </cell>
          <cell r="EA339">
            <v>2300.8045833333326</v>
          </cell>
          <cell r="EB339">
            <v>2300.8045833333326</v>
          </cell>
          <cell r="EC339">
            <v>2300.8045833333326</v>
          </cell>
          <cell r="ED339">
            <v>2300.8045833333326</v>
          </cell>
          <cell r="EE339">
            <v>2300.8045833333326</v>
          </cell>
          <cell r="EF339">
            <v>2300.8045833333326</v>
          </cell>
          <cell r="EG339">
            <v>2300.8045833333326</v>
          </cell>
          <cell r="EH339">
            <v>2300.8045833333326</v>
          </cell>
          <cell r="EI339">
            <v>2300.8045833333326</v>
          </cell>
        </row>
        <row r="340">
          <cell r="D340" t="str">
            <v>Balance (EOM)</v>
          </cell>
          <cell r="BD340">
            <v>280671.45</v>
          </cell>
          <cell r="BE340">
            <v>224537.16</v>
          </cell>
          <cell r="BF340">
            <v>168402.87</v>
          </cell>
          <cell r="BG340">
            <v>112268.57999999999</v>
          </cell>
          <cell r="BH340">
            <v>56134.289999999986</v>
          </cell>
          <cell r="BI340">
            <v>0</v>
          </cell>
          <cell r="BJ340">
            <v>86993.058333333334</v>
          </cell>
          <cell r="BK340">
            <v>69594.44666666667</v>
          </cell>
          <cell r="BL340">
            <v>52195.835000000006</v>
          </cell>
          <cell r="BM340">
            <v>34797.223333333342</v>
          </cell>
          <cell r="BN340">
            <v>17398.611666666675</v>
          </cell>
          <cell r="BO340">
            <v>0</v>
          </cell>
          <cell r="BP340">
            <v>107748.95833333333</v>
          </cell>
          <cell r="BQ340">
            <v>86199.166666666657</v>
          </cell>
          <cell r="BR340">
            <v>64649.374999999985</v>
          </cell>
          <cell r="BS340">
            <v>43099.583333333314</v>
          </cell>
          <cell r="BT340">
            <v>21549.791666666646</v>
          </cell>
          <cell r="BU340">
            <v>0</v>
          </cell>
          <cell r="BV340">
            <v>112237.17311899585</v>
          </cell>
          <cell r="BW340">
            <v>102033.79374454169</v>
          </cell>
          <cell r="BX340">
            <v>91830.414370087528</v>
          </cell>
          <cell r="BY340">
            <v>81627.034995633367</v>
          </cell>
          <cell r="BZ340">
            <v>71423.655621179205</v>
          </cell>
          <cell r="CA340">
            <v>61220.276246725036</v>
          </cell>
          <cell r="CB340">
            <v>51016.896872270867</v>
          </cell>
          <cell r="CC340">
            <v>40813.517497816698</v>
          </cell>
          <cell r="CD340">
            <v>30610.138123362529</v>
          </cell>
          <cell r="CE340">
            <v>20406.75874890836</v>
          </cell>
          <cell r="CF340">
            <v>10203.379374454193</v>
          </cell>
          <cell r="CG340">
            <v>2.5465851649641991E-11</v>
          </cell>
          <cell r="CH340">
            <v>177405.25084042203</v>
          </cell>
          <cell r="CI340">
            <v>161277.50084042203</v>
          </cell>
          <cell r="CJ340">
            <v>145149.75084042203</v>
          </cell>
          <cell r="CK340">
            <v>129022.00084042203</v>
          </cell>
          <cell r="CL340">
            <v>112894.25084042203</v>
          </cell>
          <cell r="CM340">
            <v>96766.500840422028</v>
          </cell>
          <cell r="CN340">
            <v>80638.750840422028</v>
          </cell>
          <cell r="CO340">
            <v>64511.000840422028</v>
          </cell>
          <cell r="CP340">
            <v>48383.250840422028</v>
          </cell>
          <cell r="CQ340">
            <v>32255.500840422028</v>
          </cell>
          <cell r="CR340">
            <v>16127.750840422028</v>
          </cell>
          <cell r="CS340">
            <v>8.4042202797718346E-4</v>
          </cell>
          <cell r="CZ340">
            <v>122093.58333333333</v>
          </cell>
          <cell r="DA340">
            <v>110994.16666666666</v>
          </cell>
          <cell r="DB340">
            <v>99894.749999999985</v>
          </cell>
          <cell r="DC340">
            <v>88795.333333333314</v>
          </cell>
          <cell r="DD340">
            <v>77695.916666666642</v>
          </cell>
          <cell r="DE340">
            <v>66596.499999999971</v>
          </cell>
          <cell r="DF340">
            <v>55497.083333333307</v>
          </cell>
          <cell r="DG340">
            <v>44397.666666666642</v>
          </cell>
          <cell r="DH340">
            <v>33298.249999999978</v>
          </cell>
          <cell r="DI340">
            <v>22198.833333333314</v>
          </cell>
          <cell r="DJ340">
            <v>11099.416666666648</v>
          </cell>
          <cell r="DK340">
            <v>0</v>
          </cell>
          <cell r="DL340">
            <v>99565.189166666692</v>
          </cell>
          <cell r="DM340">
            <v>90513.81</v>
          </cell>
          <cell r="DN340">
            <v>81462.429999999993</v>
          </cell>
          <cell r="DO340">
            <v>72411.05</v>
          </cell>
          <cell r="DP340">
            <v>63359.67</v>
          </cell>
          <cell r="DQ340">
            <v>54308.29</v>
          </cell>
          <cell r="DR340">
            <v>45256.91</v>
          </cell>
          <cell r="DS340">
            <v>36205.53</v>
          </cell>
          <cell r="DT340">
            <v>27154.15</v>
          </cell>
          <cell r="DU340">
            <v>18102.77</v>
          </cell>
          <cell r="DV340">
            <v>9051.39</v>
          </cell>
          <cell r="DW340">
            <v>0.01</v>
          </cell>
          <cell r="DX340">
            <v>25308.850416666661</v>
          </cell>
          <cell r="DY340">
            <v>23008.04583333333</v>
          </cell>
          <cell r="DZ340">
            <v>20707.241249999999</v>
          </cell>
          <cell r="EA340">
            <v>18406.436666666668</v>
          </cell>
          <cell r="EB340">
            <v>16105.632083333336</v>
          </cell>
          <cell r="EC340">
            <v>13804.827500000003</v>
          </cell>
          <cell r="ED340">
            <v>11504.02291666667</v>
          </cell>
          <cell r="EE340">
            <v>9203.2183333333378</v>
          </cell>
          <cell r="EF340">
            <v>6902.4137500000052</v>
          </cell>
          <cell r="EG340">
            <v>4601.6091666666725</v>
          </cell>
          <cell r="EH340">
            <v>2300.8045833333399</v>
          </cell>
          <cell r="EI340">
            <v>7.2759576141834259E-12</v>
          </cell>
        </row>
        <row r="341">
          <cell r="D341" t="str">
            <v>Annual Carrying Cost Rate</v>
          </cell>
          <cell r="BD341">
            <v>9.1399999999999995E-2</v>
          </cell>
          <cell r="BE341">
            <v>9.1399999999999995E-2</v>
          </cell>
          <cell r="BF341">
            <v>9.1399999999999995E-2</v>
          </cell>
          <cell r="BG341">
            <v>9.1399999999999995E-2</v>
          </cell>
          <cell r="BH341">
            <v>9.1399999999999995E-2</v>
          </cell>
          <cell r="BI341">
            <v>9.1399999999999995E-2</v>
          </cell>
          <cell r="BJ341">
            <v>0.09</v>
          </cell>
          <cell r="BK341">
            <v>0.09</v>
          </cell>
          <cell r="BL341">
            <v>0.09</v>
          </cell>
          <cell r="BM341">
            <v>0.09</v>
          </cell>
          <cell r="BN341">
            <v>0.09</v>
          </cell>
          <cell r="BO341">
            <v>0.09</v>
          </cell>
          <cell r="BP341">
            <v>8.8099999999999998E-2</v>
          </cell>
          <cell r="BQ341">
            <v>8.8099999999999998E-2</v>
          </cell>
          <cell r="BR341">
            <v>8.8099999999999998E-2</v>
          </cell>
          <cell r="BS341">
            <v>8.8099999999999998E-2</v>
          </cell>
          <cell r="BT341">
            <v>8.8099999999999998E-2</v>
          </cell>
          <cell r="BU341">
            <v>8.8099999999999998E-2</v>
          </cell>
          <cell r="BV341">
            <v>8.6599999999999996E-2</v>
          </cell>
          <cell r="BW341">
            <v>8.6599999999999996E-2</v>
          </cell>
          <cell r="BX341">
            <v>8.6599999999999996E-2</v>
          </cell>
          <cell r="BY341">
            <v>8.6599999999999996E-2</v>
          </cell>
          <cell r="BZ341">
            <v>8.6599999999999996E-2</v>
          </cell>
          <cell r="CA341">
            <v>8.6599999999999996E-2</v>
          </cell>
          <cell r="CB341">
            <v>8.6599999999999996E-2</v>
          </cell>
          <cell r="CC341">
            <v>8.6599999999999996E-2</v>
          </cell>
          <cell r="CD341">
            <v>8.6599999999999996E-2</v>
          </cell>
          <cell r="CE341">
            <v>8.6599999999999996E-2</v>
          </cell>
          <cell r="CF341">
            <v>8.6599999999999996E-2</v>
          </cell>
          <cell r="CG341">
            <v>8.6599999999999996E-2</v>
          </cell>
          <cell r="CH341">
            <v>8.4210278716795109E-2</v>
          </cell>
          <cell r="CI341">
            <v>8.4210278716795109E-2</v>
          </cell>
          <cell r="CJ341">
            <v>8.4210278716795109E-2</v>
          </cell>
          <cell r="CK341">
            <v>8.4210278716795109E-2</v>
          </cell>
          <cell r="CL341">
            <v>8.4210278716795109E-2</v>
          </cell>
          <cell r="CM341">
            <v>8.4210278716795109E-2</v>
          </cell>
          <cell r="CN341">
            <v>8.4210278716795109E-2</v>
          </cell>
          <cell r="CO341">
            <v>8.4210278716795109E-2</v>
          </cell>
          <cell r="CP341">
            <v>8.4210278716795109E-2</v>
          </cell>
          <cell r="CQ341">
            <v>8.4210278716795109E-2</v>
          </cell>
          <cell r="CR341">
            <v>8.4210278716795109E-2</v>
          </cell>
          <cell r="CS341">
            <v>8.4210278716795109E-2</v>
          </cell>
          <cell r="CZ341">
            <v>6.6799999999999998E-2</v>
          </cell>
          <cell r="DA341">
            <v>6.6799999999999998E-2</v>
          </cell>
          <cell r="DB341">
            <v>6.6799999999999998E-2</v>
          </cell>
          <cell r="DC341">
            <v>6.6799999999999998E-2</v>
          </cell>
          <cell r="DD341">
            <v>6.6799999999999998E-2</v>
          </cell>
          <cell r="DE341">
            <v>6.6799999999999998E-2</v>
          </cell>
          <cell r="DF341">
            <v>6.6799999999999998E-2</v>
          </cell>
          <cell r="DG341">
            <v>6.6799999999999998E-2</v>
          </cell>
          <cell r="DH341">
            <v>6.6799999999999998E-2</v>
          </cell>
          <cell r="DI341">
            <v>6.6799999999999998E-2</v>
          </cell>
          <cell r="DJ341">
            <v>6.6799999999999998E-2</v>
          </cell>
          <cell r="DK341">
            <v>6.6799999999999998E-2</v>
          </cell>
          <cell r="DL341">
            <v>6.8099267117169446E-2</v>
          </cell>
          <cell r="DM341">
            <v>6.8099267117169446E-2</v>
          </cell>
          <cell r="DN341">
            <v>6.8099267117169446E-2</v>
          </cell>
          <cell r="DO341">
            <v>6.8099267117169446E-2</v>
          </cell>
          <cell r="DP341">
            <v>6.8099267117169446E-2</v>
          </cell>
          <cell r="DQ341">
            <v>6.8099267117169446E-2</v>
          </cell>
          <cell r="DR341">
            <v>6.8099267117169446E-2</v>
          </cell>
          <cell r="DS341">
            <v>6.8099267117169446E-2</v>
          </cell>
          <cell r="DT341">
            <v>6.8099267117169446E-2</v>
          </cell>
          <cell r="DU341">
            <v>6.8099267117169446E-2</v>
          </cell>
          <cell r="DV341">
            <v>6.8099267117169446E-2</v>
          </cell>
          <cell r="DW341">
            <v>6.8099267117169446E-2</v>
          </cell>
          <cell r="DX341">
            <v>6.9124959486922821E-2</v>
          </cell>
          <cell r="DY341">
            <v>6.9124959486922821E-2</v>
          </cell>
          <cell r="DZ341">
            <v>6.9124959486922821E-2</v>
          </cell>
          <cell r="EA341">
            <v>6.9124959486922821E-2</v>
          </cell>
          <cell r="EB341">
            <v>6.9124959486922821E-2</v>
          </cell>
          <cell r="EC341">
            <v>6.9124959486922821E-2</v>
          </cell>
          <cell r="ED341">
            <v>6.9124959486922821E-2</v>
          </cell>
          <cell r="EE341">
            <v>6.9124959486922821E-2</v>
          </cell>
          <cell r="EF341">
            <v>6.9124959486922821E-2</v>
          </cell>
          <cell r="EG341">
            <v>6.9124959486922821E-2</v>
          </cell>
          <cell r="EH341">
            <v>6.9124959486922821E-2</v>
          </cell>
          <cell r="EI341">
            <v>6.9124959486922821E-2</v>
          </cell>
        </row>
        <row r="342">
          <cell r="D342" t="str">
            <v xml:space="preserve">Carrying Costs </v>
          </cell>
          <cell r="BD342">
            <v>2351.5589652499998</v>
          </cell>
          <cell r="BE342">
            <v>1924.0027897499999</v>
          </cell>
          <cell r="BF342">
            <v>1496.44661425</v>
          </cell>
          <cell r="BG342">
            <v>1068.8904387499997</v>
          </cell>
          <cell r="BH342">
            <v>641.33426324999982</v>
          </cell>
          <cell r="BI342">
            <v>213.77808774999994</v>
          </cell>
          <cell r="BJ342">
            <v>717.69273124999995</v>
          </cell>
          <cell r="BK342">
            <v>587.20314374999998</v>
          </cell>
          <cell r="BL342">
            <v>456.71355625000001</v>
          </cell>
          <cell r="BM342">
            <v>326.22396875000004</v>
          </cell>
          <cell r="BN342">
            <v>195.73438125000007</v>
          </cell>
          <cell r="BO342">
            <v>65.244793750000028</v>
          </cell>
          <cell r="BP342">
            <v>870.1626293402777</v>
          </cell>
          <cell r="BQ342">
            <v>711.95124218749993</v>
          </cell>
          <cell r="BR342">
            <v>553.73985503472204</v>
          </cell>
          <cell r="BS342">
            <v>395.52846788194432</v>
          </cell>
          <cell r="BT342">
            <v>237.31708072916649</v>
          </cell>
          <cell r="BU342">
            <v>79.105693576388816</v>
          </cell>
          <cell r="BV342">
            <v>846.79545991824205</v>
          </cell>
          <cell r="BW342">
            <v>773.16107209926463</v>
          </cell>
          <cell r="BX342">
            <v>699.52668428028699</v>
          </cell>
          <cell r="BY342">
            <v>625.89229646130957</v>
          </cell>
          <cell r="BZ342">
            <v>552.25790864233193</v>
          </cell>
          <cell r="CA342">
            <v>478.6235208233544</v>
          </cell>
          <cell r="CB342">
            <v>404.98913300437687</v>
          </cell>
          <cell r="CC342">
            <v>331.35474518539928</v>
          </cell>
          <cell r="CD342">
            <v>257.72035736642175</v>
          </cell>
          <cell r="CE342">
            <v>184.08596954744411</v>
          </cell>
          <cell r="CF342">
            <v>110.45158172846654</v>
          </cell>
          <cell r="CG342">
            <v>36.817193909488971</v>
          </cell>
          <cell r="CH342">
            <v>1301.533898633267</v>
          </cell>
          <cell r="CI342">
            <v>1188.3570381506242</v>
          </cell>
          <cell r="CJ342">
            <v>1075.1801779360583</v>
          </cell>
          <cell r="CK342">
            <v>962.00331772149229</v>
          </cell>
          <cell r="CL342">
            <v>848.82645750692632</v>
          </cell>
          <cell r="CM342">
            <v>735.64959729236023</v>
          </cell>
          <cell r="CN342">
            <v>622.47273707779425</v>
          </cell>
          <cell r="CO342">
            <v>509.29587686322822</v>
          </cell>
          <cell r="CP342">
            <v>396.11901664866218</v>
          </cell>
          <cell r="CQ342">
            <v>282.94215643409615</v>
          </cell>
          <cell r="CR342">
            <v>169.76529621953014</v>
          </cell>
          <cell r="CS342">
            <v>56.588436004964109</v>
          </cell>
          <cell r="CZ342">
            <v>710.54765694444438</v>
          </cell>
          <cell r="DA342">
            <v>648.76090416666671</v>
          </cell>
          <cell r="DB342">
            <v>586.9741513888888</v>
          </cell>
          <cell r="DC342">
            <v>525.18739861111112</v>
          </cell>
          <cell r="DD342">
            <v>463.40064583333316</v>
          </cell>
          <cell r="DE342">
            <v>401.61389305555548</v>
          </cell>
          <cell r="DF342">
            <v>339.82714027777763</v>
          </cell>
          <cell r="DG342">
            <v>278.04038749999984</v>
          </cell>
          <cell r="DH342">
            <v>216.25363472222213</v>
          </cell>
          <cell r="DI342">
            <v>154.46688194444434</v>
          </cell>
          <cell r="DJ342">
            <v>92.680129166666575</v>
          </cell>
          <cell r="DK342">
            <v>30.893376388888836</v>
          </cell>
          <cell r="DL342">
            <v>590.70938443387809</v>
          </cell>
          <cell r="DM342">
            <v>539.34335573396106</v>
          </cell>
          <cell r="DN342">
            <v>487.97732939860168</v>
          </cell>
          <cell r="DO342">
            <v>436.61130069868454</v>
          </cell>
          <cell r="DP342">
            <v>385.24527199876752</v>
          </cell>
          <cell r="DQ342">
            <v>333.87924329885038</v>
          </cell>
          <cell r="DR342">
            <v>282.51321459893336</v>
          </cell>
          <cell r="DS342">
            <v>231.14718589901622</v>
          </cell>
          <cell r="DT342">
            <v>179.78115719909911</v>
          </cell>
          <cell r="DU342">
            <v>128.415128499182</v>
          </cell>
          <cell r="DV342">
            <v>77.049099799264908</v>
          </cell>
          <cell r="DW342">
            <v>25.683071099347814</v>
          </cell>
          <cell r="DX342">
            <v>152.41623095981618</v>
          </cell>
          <cell r="DY342">
            <v>139.16264565896262</v>
          </cell>
          <cell r="DZ342">
            <v>125.90906035810903</v>
          </cell>
          <cell r="EA342">
            <v>112.65547505725547</v>
          </cell>
          <cell r="EB342">
            <v>99.4018897564019</v>
          </cell>
          <cell r="EC342">
            <v>86.148304455548313</v>
          </cell>
          <cell r="ED342">
            <v>72.894719154694741</v>
          </cell>
          <cell r="EE342">
            <v>59.641133853841147</v>
          </cell>
          <cell r="EF342">
            <v>46.387548552987575</v>
          </cell>
          <cell r="EG342">
            <v>33.133963252133995</v>
          </cell>
          <cell r="EH342">
            <v>19.880377951280412</v>
          </cell>
          <cell r="EI342">
            <v>6.6267926504268315</v>
          </cell>
        </row>
        <row r="345">
          <cell r="B345" t="str">
            <v>Property tax</v>
          </cell>
        </row>
        <row r="346">
          <cell r="B346" t="str">
            <v>Actual</v>
          </cell>
        </row>
        <row r="347">
          <cell r="A347">
            <v>347</v>
          </cell>
          <cell r="B347" t="str">
            <v>Assessed value</v>
          </cell>
        </row>
        <row r="348">
          <cell r="A348">
            <v>348</v>
          </cell>
          <cell r="C348" t="str">
            <v>32100</v>
          </cell>
          <cell r="CY348">
            <v>304563.96999999997</v>
          </cell>
          <cell r="DF348">
            <v>304563.96999999997</v>
          </cell>
          <cell r="DG348">
            <v>304563.96999999997</v>
          </cell>
          <cell r="DH348">
            <v>304563.96999999997</v>
          </cell>
          <cell r="DI348">
            <v>304563.96999999997</v>
          </cell>
          <cell r="DJ348">
            <v>304563.96999999997</v>
          </cell>
          <cell r="DK348">
            <v>304563.96999999997</v>
          </cell>
          <cell r="DL348">
            <v>1008195.05</v>
          </cell>
          <cell r="DM348">
            <v>1008195.05</v>
          </cell>
          <cell r="DN348">
            <v>1008195.05</v>
          </cell>
          <cell r="DO348">
            <v>0</v>
          </cell>
          <cell r="DP348">
            <v>0</v>
          </cell>
          <cell r="DQ348">
            <v>0</v>
          </cell>
          <cell r="DR348">
            <v>0</v>
          </cell>
          <cell r="DS348">
            <v>0</v>
          </cell>
          <cell r="DT348">
            <v>0</v>
          </cell>
          <cell r="DU348">
            <v>0</v>
          </cell>
          <cell r="DV348">
            <v>0</v>
          </cell>
          <cell r="DW348">
            <v>0</v>
          </cell>
          <cell r="DX348">
            <v>1918176.5970498354</v>
          </cell>
          <cell r="DY348">
            <v>1918176.5970498354</v>
          </cell>
          <cell r="DZ348">
            <v>1918176.5970498354</v>
          </cell>
          <cell r="EA348">
            <v>1918176.5970498354</v>
          </cell>
          <cell r="EB348">
            <v>1918176.5970498354</v>
          </cell>
          <cell r="EC348">
            <v>1918176.5970498354</v>
          </cell>
          <cell r="ED348">
            <v>1918176.5970498354</v>
          </cell>
          <cell r="EE348">
            <v>1918176.5970498354</v>
          </cell>
          <cell r="EF348">
            <v>1918176.5970498354</v>
          </cell>
          <cell r="EG348">
            <v>1918176.5970498354</v>
          </cell>
          <cell r="EH348">
            <v>1918176.5970498354</v>
          </cell>
          <cell r="EI348">
            <v>1918176.5970498354</v>
          </cell>
        </row>
        <row r="349">
          <cell r="A349">
            <v>349</v>
          </cell>
          <cell r="C349" t="str">
            <v>32200</v>
          </cell>
          <cell r="CY349">
            <v>24755799.289999999</v>
          </cell>
          <cell r="DF349">
            <v>24755799.289999999</v>
          </cell>
          <cell r="DG349">
            <v>24755799.289999999</v>
          </cell>
          <cell r="DH349">
            <v>24755799.289999999</v>
          </cell>
          <cell r="DI349">
            <v>24755799.289999999</v>
          </cell>
          <cell r="DJ349">
            <v>24755799.289999999</v>
          </cell>
          <cell r="DK349">
            <v>24755799.289999999</v>
          </cell>
          <cell r="DL349">
            <v>60307262.590000004</v>
          </cell>
          <cell r="DM349">
            <v>60307262.590000004</v>
          </cell>
          <cell r="DN349">
            <v>60307262.590000004</v>
          </cell>
          <cell r="DO349">
            <v>0</v>
          </cell>
          <cell r="DP349">
            <v>0</v>
          </cell>
          <cell r="DQ349">
            <v>0</v>
          </cell>
          <cell r="DR349">
            <v>0</v>
          </cell>
          <cell r="DS349">
            <v>0</v>
          </cell>
          <cell r="DT349">
            <v>0</v>
          </cell>
          <cell r="DU349">
            <v>0</v>
          </cell>
          <cell r="DV349">
            <v>0</v>
          </cell>
          <cell r="DW349">
            <v>0</v>
          </cell>
          <cell r="DX349">
            <v>73132303.555972204</v>
          </cell>
          <cell r="DY349">
            <v>73132303.555972204</v>
          </cell>
          <cell r="DZ349">
            <v>73132303.555972204</v>
          </cell>
          <cell r="EA349">
            <v>73132303.555972204</v>
          </cell>
          <cell r="EB349">
            <v>73132303.555972204</v>
          </cell>
          <cell r="EC349">
            <v>73132303.555972204</v>
          </cell>
          <cell r="ED349">
            <v>73132303.555972204</v>
          </cell>
          <cell r="EE349">
            <v>73132303.555972204</v>
          </cell>
          <cell r="EF349">
            <v>73132303.555972204</v>
          </cell>
          <cell r="EG349">
            <v>73132303.555972204</v>
          </cell>
          <cell r="EH349">
            <v>73132303.555972204</v>
          </cell>
          <cell r="EI349">
            <v>73132303.555972204</v>
          </cell>
        </row>
        <row r="350">
          <cell r="A350">
            <v>350</v>
          </cell>
          <cell r="C350" t="str">
            <v>32300</v>
          </cell>
          <cell r="CY350">
            <v>828135.17</v>
          </cell>
          <cell r="DF350">
            <v>828135.17</v>
          </cell>
          <cell r="DG350">
            <v>828135.17</v>
          </cell>
          <cell r="DH350">
            <v>828135.17</v>
          </cell>
          <cell r="DI350">
            <v>828135.17</v>
          </cell>
          <cell r="DJ350">
            <v>828135.17</v>
          </cell>
          <cell r="DK350">
            <v>828135.17</v>
          </cell>
          <cell r="DL350">
            <v>935584.89</v>
          </cell>
          <cell r="DM350">
            <v>935584.89</v>
          </cell>
          <cell r="DN350">
            <v>935584.89</v>
          </cell>
          <cell r="DO350">
            <v>0</v>
          </cell>
          <cell r="DP350">
            <v>0</v>
          </cell>
          <cell r="DQ350">
            <v>0</v>
          </cell>
          <cell r="DR350">
            <v>0</v>
          </cell>
          <cell r="DS350">
            <v>0</v>
          </cell>
          <cell r="DT350">
            <v>0</v>
          </cell>
          <cell r="DU350">
            <v>0</v>
          </cell>
          <cell r="DV350">
            <v>0</v>
          </cell>
          <cell r="DW350">
            <v>0</v>
          </cell>
          <cell r="DX350">
            <v>1045491.6447423697</v>
          </cell>
          <cell r="DY350">
            <v>1045491.6447423697</v>
          </cell>
          <cell r="DZ350">
            <v>1045491.6447423697</v>
          </cell>
          <cell r="EA350">
            <v>1045491.6447423697</v>
          </cell>
          <cell r="EB350">
            <v>1045491.6447423697</v>
          </cell>
          <cell r="EC350">
            <v>1045491.6447423697</v>
          </cell>
          <cell r="ED350">
            <v>1045491.6447423697</v>
          </cell>
          <cell r="EE350">
            <v>1045491.6447423697</v>
          </cell>
          <cell r="EF350">
            <v>1045491.6447423697</v>
          </cell>
          <cell r="EG350">
            <v>1045491.6447423697</v>
          </cell>
          <cell r="EH350">
            <v>1045491.6447423697</v>
          </cell>
          <cell r="EI350">
            <v>1045491.6447423697</v>
          </cell>
        </row>
        <row r="351">
          <cell r="A351">
            <v>351</v>
          </cell>
          <cell r="C351" t="str">
            <v>32400</v>
          </cell>
          <cell r="CY351">
            <v>192531.91</v>
          </cell>
          <cell r="DF351">
            <v>192531.91</v>
          </cell>
          <cell r="DG351">
            <v>192531.91</v>
          </cell>
          <cell r="DH351">
            <v>192531.91</v>
          </cell>
          <cell r="DI351">
            <v>192531.91</v>
          </cell>
          <cell r="DJ351">
            <v>192531.91</v>
          </cell>
          <cell r="DK351">
            <v>192531.91</v>
          </cell>
          <cell r="DL351">
            <v>8635305.3100000005</v>
          </cell>
          <cell r="DM351">
            <v>8635305.3100000005</v>
          </cell>
          <cell r="DN351">
            <v>8635305.3100000005</v>
          </cell>
          <cell r="DO351">
            <v>0</v>
          </cell>
          <cell r="DP351">
            <v>0</v>
          </cell>
          <cell r="DQ351">
            <v>0</v>
          </cell>
          <cell r="DR351">
            <v>0</v>
          </cell>
          <cell r="DS351">
            <v>0</v>
          </cell>
          <cell r="DT351">
            <v>0</v>
          </cell>
          <cell r="DU351">
            <v>0</v>
          </cell>
          <cell r="DV351">
            <v>0</v>
          </cell>
          <cell r="DW351">
            <v>0</v>
          </cell>
          <cell r="DX351">
            <v>12100559.624925181</v>
          </cell>
          <cell r="DY351">
            <v>12100559.624925181</v>
          </cell>
          <cell r="DZ351">
            <v>12100559.624925181</v>
          </cell>
          <cell r="EA351">
            <v>12100559.624925181</v>
          </cell>
          <cell r="EB351">
            <v>12100559.624925181</v>
          </cell>
          <cell r="EC351">
            <v>12100559.624925181</v>
          </cell>
          <cell r="ED351">
            <v>12100559.624925181</v>
          </cell>
          <cell r="EE351">
            <v>12100559.624925181</v>
          </cell>
          <cell r="EF351">
            <v>12100559.624925181</v>
          </cell>
          <cell r="EG351">
            <v>12100559.624925181</v>
          </cell>
          <cell r="EH351">
            <v>12100559.624925181</v>
          </cell>
          <cell r="EI351">
            <v>12100559.624925181</v>
          </cell>
        </row>
        <row r="352">
          <cell r="A352">
            <v>352</v>
          </cell>
          <cell r="C352" t="str">
            <v>32500</v>
          </cell>
          <cell r="CY352">
            <v>265603.45</v>
          </cell>
          <cell r="DF352">
            <v>265603.45</v>
          </cell>
          <cell r="DG352">
            <v>265603.45</v>
          </cell>
          <cell r="DH352">
            <v>265603.45</v>
          </cell>
          <cell r="DI352">
            <v>265603.45</v>
          </cell>
          <cell r="DJ352">
            <v>265603.45</v>
          </cell>
          <cell r="DK352">
            <v>265603.45</v>
          </cell>
          <cell r="DL352">
            <v>753462.21</v>
          </cell>
          <cell r="DM352">
            <v>753462.21</v>
          </cell>
          <cell r="DN352">
            <v>753462.21</v>
          </cell>
          <cell r="DO352">
            <v>0</v>
          </cell>
          <cell r="DP352">
            <v>0</v>
          </cell>
          <cell r="DQ352">
            <v>0</v>
          </cell>
          <cell r="DR352">
            <v>0</v>
          </cell>
          <cell r="DS352">
            <v>0</v>
          </cell>
          <cell r="DT352">
            <v>0</v>
          </cell>
          <cell r="DU352">
            <v>0</v>
          </cell>
          <cell r="DV352">
            <v>0</v>
          </cell>
          <cell r="DW352">
            <v>0</v>
          </cell>
          <cell r="DX352">
            <v>669423.58904600062</v>
          </cell>
          <cell r="DY352">
            <v>669423.58904600062</v>
          </cell>
          <cell r="DZ352">
            <v>669423.58904600062</v>
          </cell>
          <cell r="EA352">
            <v>669423.58904600062</v>
          </cell>
          <cell r="EB352">
            <v>669423.58904600062</v>
          </cell>
          <cell r="EC352">
            <v>669423.58904600062</v>
          </cell>
          <cell r="ED352">
            <v>669423.58904600062</v>
          </cell>
          <cell r="EE352">
            <v>669423.58904600062</v>
          </cell>
          <cell r="EF352">
            <v>669423.58904600062</v>
          </cell>
          <cell r="EG352">
            <v>669423.58904600062</v>
          </cell>
          <cell r="EH352">
            <v>669423.58904600062</v>
          </cell>
          <cell r="EI352">
            <v>669423.58904600062</v>
          </cell>
        </row>
        <row r="353">
          <cell r="A353">
            <v>353</v>
          </cell>
          <cell r="C353" t="str">
            <v>35300</v>
          </cell>
          <cell r="CY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row>
        <row r="354">
          <cell r="A354">
            <v>354</v>
          </cell>
          <cell r="C354" t="str">
            <v>Gross (end of previous year)</v>
          </cell>
          <cell r="CY354">
            <v>26346633.789999999</v>
          </cell>
          <cell r="DF354">
            <v>26346633.789999999</v>
          </cell>
          <cell r="DG354">
            <v>26346633.789999999</v>
          </cell>
          <cell r="DH354">
            <v>26346633.789999999</v>
          </cell>
          <cell r="DI354">
            <v>26346633.789999999</v>
          </cell>
          <cell r="DJ354">
            <v>26346633.789999999</v>
          </cell>
          <cell r="DK354">
            <v>26346633.789999999</v>
          </cell>
          <cell r="DL354">
            <v>71639810.049999997</v>
          </cell>
          <cell r="DM354">
            <v>71639810.049999997</v>
          </cell>
          <cell r="DN354">
            <v>71639810.049999997</v>
          </cell>
          <cell r="DO354">
            <v>0</v>
          </cell>
          <cell r="DP354">
            <v>0</v>
          </cell>
          <cell r="DQ354">
            <v>0</v>
          </cell>
          <cell r="DR354">
            <v>0</v>
          </cell>
          <cell r="DS354">
            <v>0</v>
          </cell>
          <cell r="DT354">
            <v>0</v>
          </cell>
          <cell r="DU354">
            <v>0</v>
          </cell>
          <cell r="DV354">
            <v>0</v>
          </cell>
          <cell r="DW354">
            <v>0</v>
          </cell>
          <cell r="DX354">
            <v>88865955.011735588</v>
          </cell>
          <cell r="DY354">
            <v>88865955.011735588</v>
          </cell>
          <cell r="DZ354">
            <v>88865955.011735588</v>
          </cell>
          <cell r="EA354">
            <v>88865955.011735588</v>
          </cell>
          <cell r="EB354">
            <v>88865955.011735588</v>
          </cell>
          <cell r="EC354">
            <v>88865955.011735588</v>
          </cell>
          <cell r="ED354">
            <v>88865955.011735588</v>
          </cell>
          <cell r="EE354">
            <v>88865955.011735588</v>
          </cell>
          <cell r="EF354">
            <v>88865955.011735588</v>
          </cell>
          <cell r="EG354">
            <v>88865955.011735588</v>
          </cell>
          <cell r="EH354">
            <v>88865955.011735588</v>
          </cell>
          <cell r="EI354">
            <v>88865955.011735588</v>
          </cell>
        </row>
        <row r="355">
          <cell r="A355">
            <v>355</v>
          </cell>
          <cell r="C355" t="str">
            <v>Excluded upsizing</v>
          </cell>
          <cell r="CY355">
            <v>2526291.35</v>
          </cell>
          <cell r="DF355">
            <v>2526291.35</v>
          </cell>
          <cell r="DG355">
            <v>2526291.35</v>
          </cell>
          <cell r="DH355">
            <v>2526291.35</v>
          </cell>
          <cell r="DI355">
            <v>2526291.35</v>
          </cell>
          <cell r="DJ355">
            <v>2526291.35</v>
          </cell>
          <cell r="DK355">
            <v>2526291.35</v>
          </cell>
          <cell r="DL355">
            <v>2526291.35</v>
          </cell>
          <cell r="DM355">
            <v>2526291.35</v>
          </cell>
          <cell r="DN355">
            <v>2526291.35</v>
          </cell>
          <cell r="DO355">
            <v>0</v>
          </cell>
          <cell r="DP355">
            <v>0</v>
          </cell>
          <cell r="DQ355">
            <v>0</v>
          </cell>
          <cell r="DR355">
            <v>0</v>
          </cell>
          <cell r="DS355">
            <v>0</v>
          </cell>
          <cell r="DT355">
            <v>0</v>
          </cell>
          <cell r="DU355">
            <v>0</v>
          </cell>
          <cell r="DV355">
            <v>0</v>
          </cell>
          <cell r="DW355">
            <v>0</v>
          </cell>
          <cell r="DX355">
            <v>2433170.65</v>
          </cell>
          <cell r="DY355">
            <v>2433171.65</v>
          </cell>
          <cell r="DZ355">
            <v>2433172.65</v>
          </cell>
          <cell r="EA355">
            <v>2433173.65</v>
          </cell>
          <cell r="EB355">
            <v>2433174.65</v>
          </cell>
          <cell r="EC355">
            <v>2433175.65</v>
          </cell>
          <cell r="ED355">
            <v>2433176.65</v>
          </cell>
          <cell r="EE355">
            <v>2433177.65</v>
          </cell>
          <cell r="EF355">
            <v>2433178.65</v>
          </cell>
          <cell r="EG355">
            <v>2433179.65</v>
          </cell>
          <cell r="EH355">
            <v>2433180.65</v>
          </cell>
          <cell r="EI355">
            <v>2433181.65</v>
          </cell>
        </row>
        <row r="356">
          <cell r="A356">
            <v>356</v>
          </cell>
          <cell r="C356" t="str">
            <v>Net</v>
          </cell>
          <cell r="CY356">
            <v>23820342.439999998</v>
          </cell>
          <cell r="DF356">
            <v>23820342.439999998</v>
          </cell>
          <cell r="DG356">
            <v>23820342.439999998</v>
          </cell>
          <cell r="DH356">
            <v>23820342.439999998</v>
          </cell>
          <cell r="DI356">
            <v>23820342.439999998</v>
          </cell>
          <cell r="DJ356">
            <v>23820342.439999998</v>
          </cell>
          <cell r="DK356">
            <v>23820342.439999998</v>
          </cell>
          <cell r="DL356">
            <v>69113518.700000003</v>
          </cell>
          <cell r="DM356">
            <v>69113518.700000003</v>
          </cell>
          <cell r="DN356">
            <v>69113518.700000003</v>
          </cell>
          <cell r="DO356">
            <v>0</v>
          </cell>
          <cell r="DP356">
            <v>0</v>
          </cell>
          <cell r="DQ356">
            <v>0</v>
          </cell>
          <cell r="DR356">
            <v>0</v>
          </cell>
          <cell r="DS356">
            <v>0</v>
          </cell>
          <cell r="DT356">
            <v>0</v>
          </cell>
          <cell r="DU356">
            <v>0</v>
          </cell>
          <cell r="DV356">
            <v>0</v>
          </cell>
          <cell r="DW356">
            <v>0</v>
          </cell>
          <cell r="DX356">
            <v>86432784.361735582</v>
          </cell>
          <cell r="DY356">
            <v>86432783.361735582</v>
          </cell>
          <cell r="DZ356">
            <v>86432782.361735582</v>
          </cell>
          <cell r="EA356">
            <v>86432781.361735582</v>
          </cell>
          <cell r="EB356">
            <v>86432780.361735582</v>
          </cell>
          <cell r="EC356">
            <v>86432779.361735582</v>
          </cell>
          <cell r="ED356">
            <v>86432778.361735582</v>
          </cell>
          <cell r="EE356">
            <v>86432777.361735582</v>
          </cell>
          <cell r="EF356">
            <v>86432776.361735582</v>
          </cell>
          <cell r="EG356">
            <v>86432775.361735582</v>
          </cell>
          <cell r="EH356">
            <v>86432774.361735582</v>
          </cell>
          <cell r="EI356">
            <v>86432773.361735582</v>
          </cell>
        </row>
        <row r="357">
          <cell r="A357">
            <v>357</v>
          </cell>
        </row>
        <row r="358">
          <cell r="A358">
            <v>358</v>
          </cell>
          <cell r="B358" t="str">
            <v>State property taxes</v>
          </cell>
        </row>
        <row r="359">
          <cell r="A359">
            <v>359</v>
          </cell>
          <cell r="C359" t="str">
            <v>Taxable base (per month)</v>
          </cell>
          <cell r="CZ359">
            <v>1985028.5366666664</v>
          </cell>
          <cell r="DX359">
            <v>15154195.08851604</v>
          </cell>
          <cell r="DY359">
            <v>15154195.08851604</v>
          </cell>
          <cell r="DZ359">
            <v>15154195.08851604</v>
          </cell>
          <cell r="EA359">
            <v>15154195.08851604</v>
          </cell>
          <cell r="EB359">
            <v>15154195.08851604</v>
          </cell>
          <cell r="EC359">
            <v>15154195.08851604</v>
          </cell>
          <cell r="ED359">
            <v>15154195.08851604</v>
          </cell>
          <cell r="EE359">
            <v>15154195.08851604</v>
          </cell>
          <cell r="EF359">
            <v>15154195.08851604</v>
          </cell>
          <cell r="EG359">
            <v>15154195.08851604</v>
          </cell>
          <cell r="EH359">
            <v>15154195.08851604</v>
          </cell>
          <cell r="EI359">
            <v>15154195.08851604</v>
          </cell>
        </row>
        <row r="360">
          <cell r="A360">
            <v>360</v>
          </cell>
          <cell r="C360" t="str">
            <v>Rate per $1000</v>
          </cell>
          <cell r="G360" t="str">
            <v>LCM_PROP_RATE_MI</v>
          </cell>
          <cell r="CZ360">
            <v>2.9752000000000001E-2</v>
          </cell>
          <cell r="DA360">
            <v>2.9752000000000001E-2</v>
          </cell>
          <cell r="DB360">
            <v>2.9752000000000001E-2</v>
          </cell>
          <cell r="DC360">
            <v>2.9752000000000001E-2</v>
          </cell>
          <cell r="DD360">
            <v>2.9752000000000001E-2</v>
          </cell>
          <cell r="DE360">
            <v>2.9752000000000001E-2</v>
          </cell>
          <cell r="DF360">
            <v>2.9752000000000001E-2</v>
          </cell>
          <cell r="DG360">
            <v>2.9752000000000001E-2</v>
          </cell>
          <cell r="DH360">
            <v>2.9752000000000001E-2</v>
          </cell>
          <cell r="DI360">
            <v>2.9752000000000001E-2</v>
          </cell>
          <cell r="DJ360">
            <v>2.9752000000000001E-2</v>
          </cell>
          <cell r="DK360">
            <v>2.9752000000000001E-2</v>
          </cell>
          <cell r="DL360">
            <v>2.9752000000000001E-2</v>
          </cell>
          <cell r="DM360">
            <v>2.9752000000000001E-2</v>
          </cell>
          <cell r="DN360">
            <v>2.9752000000000001E-2</v>
          </cell>
          <cell r="DO360">
            <v>2.9752000000000001E-2</v>
          </cell>
          <cell r="DP360">
            <v>2.9752000000000001E-2</v>
          </cell>
          <cell r="DQ360">
            <v>2.9752000000000001E-2</v>
          </cell>
          <cell r="DR360">
            <v>2.9752000000000001E-2</v>
          </cell>
          <cell r="DS360">
            <v>2.9752000000000001E-2</v>
          </cell>
          <cell r="DT360">
            <v>2.9752000000000001E-2</v>
          </cell>
          <cell r="DU360">
            <v>2.9752000000000001E-2</v>
          </cell>
          <cell r="DV360">
            <v>2.9752000000000001E-2</v>
          </cell>
          <cell r="DW360">
            <v>2.9752000000000001E-2</v>
          </cell>
          <cell r="DX360">
            <v>2.9752000000000001E-2</v>
          </cell>
          <cell r="DY360">
            <v>2.9752000000000001E-2</v>
          </cell>
          <cell r="DZ360">
            <v>2.9752000000000001E-2</v>
          </cell>
          <cell r="EA360">
            <v>2.9752000000000001E-2</v>
          </cell>
          <cell r="EB360">
            <v>2.9752000000000001E-2</v>
          </cell>
          <cell r="EC360">
            <v>2.9752000000000001E-2</v>
          </cell>
          <cell r="ED360">
            <v>2.9752000000000001E-2</v>
          </cell>
          <cell r="EE360">
            <v>2.9752000000000001E-2</v>
          </cell>
          <cell r="EF360">
            <v>2.9752000000000001E-2</v>
          </cell>
          <cell r="EG360">
            <v>2.9752000000000001E-2</v>
          </cell>
          <cell r="EH360">
            <v>2.9752000000000001E-2</v>
          </cell>
          <cell r="EI360">
            <v>2.9752000000000001E-2</v>
          </cell>
        </row>
        <row r="361">
          <cell r="A361">
            <v>361</v>
          </cell>
          <cell r="C361" t="str">
            <v>Tax accrued (I&amp;M, monthly)</v>
          </cell>
          <cell r="CZ361">
            <v>59058.56902290666</v>
          </cell>
          <cell r="DA361">
            <v>0</v>
          </cell>
          <cell r="DB361">
            <v>0</v>
          </cell>
          <cell r="DC361">
            <v>0</v>
          </cell>
          <cell r="DD361">
            <v>0</v>
          </cell>
          <cell r="DE361">
            <v>0</v>
          </cell>
          <cell r="DF361">
            <v>59058.56902290666</v>
          </cell>
          <cell r="DG361">
            <v>59058.56902290666</v>
          </cell>
          <cell r="DH361">
            <v>59058.56902290666</v>
          </cell>
          <cell r="DI361">
            <v>59058.56902290666</v>
          </cell>
          <cell r="DJ361">
            <v>59058.56902290666</v>
          </cell>
          <cell r="DK361">
            <v>59058.56902290666</v>
          </cell>
          <cell r="DL361">
            <v>171355.45069686667</v>
          </cell>
          <cell r="DM361">
            <v>171355.45069686667</v>
          </cell>
          <cell r="DN361">
            <v>171355.45069686667</v>
          </cell>
          <cell r="DO361">
            <v>0</v>
          </cell>
          <cell r="DP361">
            <v>0</v>
          </cell>
          <cell r="DQ361">
            <v>0</v>
          </cell>
          <cell r="DR361">
            <v>0</v>
          </cell>
          <cell r="DS361">
            <v>0</v>
          </cell>
          <cell r="DT361">
            <v>0</v>
          </cell>
          <cell r="DU361">
            <v>0</v>
          </cell>
          <cell r="DV361">
            <v>0</v>
          </cell>
          <cell r="DW361">
            <v>0</v>
          </cell>
          <cell r="DX361">
            <v>37572.301022794105</v>
          </cell>
          <cell r="DY361">
            <v>37572.301022794105</v>
          </cell>
          <cell r="DZ361">
            <v>37572.301022794105</v>
          </cell>
          <cell r="EA361">
            <v>37572.301022794105</v>
          </cell>
          <cell r="EB361">
            <v>37572.301022794105</v>
          </cell>
          <cell r="EC361">
            <v>37572.301022794105</v>
          </cell>
          <cell r="ED361">
            <v>37572.301022794105</v>
          </cell>
          <cell r="EE361">
            <v>37572.301022794105</v>
          </cell>
          <cell r="EF361">
            <v>37572.301022794105</v>
          </cell>
          <cell r="EG361">
            <v>37572.301022794105</v>
          </cell>
          <cell r="EH361">
            <v>37572.301022794105</v>
          </cell>
          <cell r="EI361">
            <v>37572.301022794105</v>
          </cell>
        </row>
        <row r="362">
          <cell r="A362">
            <v>362</v>
          </cell>
          <cell r="C362" t="str">
            <v>Jurisdictional factor</v>
          </cell>
          <cell r="CZ362">
            <v>0.65210290000000004</v>
          </cell>
          <cell r="DA362">
            <v>0.65210290000000004</v>
          </cell>
          <cell r="DB362">
            <v>0.65210290000000004</v>
          </cell>
          <cell r="DC362">
            <v>0.65210290000000004</v>
          </cell>
          <cell r="DD362">
            <v>0.65210290000000004</v>
          </cell>
          <cell r="DE362">
            <v>0.65210290000000004</v>
          </cell>
          <cell r="DF362">
            <v>0.65210290000000004</v>
          </cell>
          <cell r="DG362">
            <v>0.65210290000000004</v>
          </cell>
          <cell r="DH362">
            <v>0.65210290000000004</v>
          </cell>
          <cell r="DI362">
            <v>0.65210290000000004</v>
          </cell>
          <cell r="DJ362">
            <v>0.65210290000000004</v>
          </cell>
          <cell r="DK362">
            <v>0.65210290000000004</v>
          </cell>
          <cell r="DL362">
            <v>0.65210290000000004</v>
          </cell>
          <cell r="DM362">
            <v>0.65210290000000004</v>
          </cell>
          <cell r="DN362">
            <v>0.65210290000000004</v>
          </cell>
          <cell r="DO362">
            <v>0.65903452580645161</v>
          </cell>
          <cell r="DP362">
            <v>0.66233529999999996</v>
          </cell>
          <cell r="DQ362">
            <v>0.66233529999999996</v>
          </cell>
          <cell r="DR362">
            <v>0.66233529999999996</v>
          </cell>
          <cell r="DS362">
            <v>0.66233529999999996</v>
          </cell>
          <cell r="DT362">
            <v>0.66233529999999996</v>
          </cell>
          <cell r="DU362">
            <v>0.66233529999999996</v>
          </cell>
          <cell r="DV362">
            <v>0.66233529999999996</v>
          </cell>
          <cell r="DW362">
            <v>0.66233529999999996</v>
          </cell>
          <cell r="DX362">
            <v>0.66233529999999996</v>
          </cell>
          <cell r="DY362">
            <v>0.66233529999999996</v>
          </cell>
          <cell r="DZ362">
            <v>0.66233529999999996</v>
          </cell>
          <cell r="EA362">
            <v>0.66233529999999996</v>
          </cell>
          <cell r="EB362">
            <v>0.66233529999999996</v>
          </cell>
          <cell r="EC362">
            <v>0.66233529999999996</v>
          </cell>
          <cell r="ED362">
            <v>0.66233529999999996</v>
          </cell>
          <cell r="EE362">
            <v>0.66233529999999996</v>
          </cell>
          <cell r="EF362">
            <v>0.66233529999999996</v>
          </cell>
          <cell r="EG362">
            <v>0.66233529999999996</v>
          </cell>
          <cell r="EH362">
            <v>0.66233529999999996</v>
          </cell>
          <cell r="EI362">
            <v>0.66233529999999996</v>
          </cell>
          <cell r="EJ362">
            <v>0.66233529999999996</v>
          </cell>
          <cell r="EK362">
            <v>0.66233529999999996</v>
          </cell>
          <cell r="EL362">
            <v>0.66233529999999996</v>
          </cell>
          <cell r="EM362">
            <v>0.70696000000000003</v>
          </cell>
          <cell r="EN362">
            <v>0.70696000000000003</v>
          </cell>
          <cell r="EO362">
            <v>0.70696000000000003</v>
          </cell>
          <cell r="EP362">
            <v>0.70696000000000003</v>
          </cell>
          <cell r="EQ362">
            <v>0.70696000000000003</v>
          </cell>
          <cell r="ER362">
            <v>0.70696000000000003</v>
          </cell>
          <cell r="ES362">
            <v>0.70696000000000003</v>
          </cell>
          <cell r="ET362">
            <v>0.70696000000000003</v>
          </cell>
          <cell r="EU362">
            <v>0.70696000000000003</v>
          </cell>
        </row>
        <row r="363">
          <cell r="A363">
            <v>363</v>
          </cell>
          <cell r="C363" t="str">
            <v>Property tax (actual)</v>
          </cell>
          <cell r="G363" t="str">
            <v>LCM_PROP_TAX</v>
          </cell>
          <cell r="DF363">
            <v>38512.264129687603</v>
          </cell>
          <cell r="DG363">
            <v>38512.264129687603</v>
          </cell>
          <cell r="DH363">
            <v>38512.264129687603</v>
          </cell>
          <cell r="DI363">
            <v>38512.264129687603</v>
          </cell>
          <cell r="DJ363">
            <v>38512.264129687603</v>
          </cell>
          <cell r="DK363">
            <v>38512.264129687603</v>
          </cell>
          <cell r="DL363">
            <v>111741.38633023378</v>
          </cell>
          <cell r="DM363">
            <v>111741.38633023378</v>
          </cell>
          <cell r="DN363">
            <v>36045.608493623804</v>
          </cell>
          <cell r="DO363">
            <v>0</v>
          </cell>
          <cell r="DP363">
            <v>0</v>
          </cell>
          <cell r="DQ363">
            <v>0</v>
          </cell>
          <cell r="DR363">
            <v>0</v>
          </cell>
          <cell r="DS363">
            <v>0</v>
          </cell>
          <cell r="DT363">
            <v>0</v>
          </cell>
          <cell r="DU363">
            <v>0</v>
          </cell>
          <cell r="DV363">
            <v>0</v>
          </cell>
          <cell r="DW363">
            <v>0</v>
          </cell>
          <cell r="DX363">
            <v>24885.46</v>
          </cell>
          <cell r="DY363">
            <v>24885.46</v>
          </cell>
          <cell r="DZ363">
            <v>24885.46</v>
          </cell>
          <cell r="EA363">
            <v>24885.46</v>
          </cell>
          <cell r="EB363">
            <v>24885.46</v>
          </cell>
          <cell r="EC363">
            <v>24885.46</v>
          </cell>
          <cell r="ED363">
            <v>24885.46</v>
          </cell>
          <cell r="EE363">
            <v>24885.46</v>
          </cell>
          <cell r="EF363">
            <v>24885.46</v>
          </cell>
          <cell r="EG363">
            <v>24885.46</v>
          </cell>
          <cell r="EH363">
            <v>24885.46</v>
          </cell>
          <cell r="EI363">
            <v>24885.46</v>
          </cell>
          <cell r="EJ363">
            <v>0</v>
          </cell>
          <cell r="EK363">
            <v>0</v>
          </cell>
          <cell r="EL363">
            <v>0</v>
          </cell>
          <cell r="EM363">
            <v>0</v>
          </cell>
          <cell r="EN363">
            <v>0</v>
          </cell>
          <cell r="EO363">
            <v>0</v>
          </cell>
          <cell r="EP363">
            <v>0</v>
          </cell>
          <cell r="EQ363">
            <v>0</v>
          </cell>
          <cell r="ER363">
            <v>0</v>
          </cell>
          <cell r="ES363">
            <v>0</v>
          </cell>
          <cell r="ET363">
            <v>0</v>
          </cell>
          <cell r="EU363">
            <v>0</v>
          </cell>
        </row>
        <row r="366">
          <cell r="D366" t="str">
            <v>FERC Account</v>
          </cell>
          <cell r="E366" t="str">
            <v>In-service year</v>
          </cell>
          <cell r="G366" t="str">
            <v>PROP_TAX_HEADERS</v>
          </cell>
          <cell r="DM366" t="str">
            <v>Plant</v>
          </cell>
          <cell r="DN366" t="str">
            <v>Retired</v>
          </cell>
          <cell r="DO366" t="str">
            <v>Net Value</v>
          </cell>
          <cell r="DP366" t="str">
            <v>Factor</v>
          </cell>
          <cell r="DQ366" t="str">
            <v>Assessed value</v>
          </cell>
          <cell r="DY366" t="str">
            <v>Plant</v>
          </cell>
          <cell r="DZ366" t="str">
            <v>Retired</v>
          </cell>
          <cell r="EA366" t="str">
            <v>Net Value</v>
          </cell>
          <cell r="EB366" t="str">
            <v>Factor</v>
          </cell>
          <cell r="EC366" t="str">
            <v>Assessed value</v>
          </cell>
          <cell r="EQ366" t="str">
            <v>Plant</v>
          </cell>
          <cell r="ER366" t="str">
            <v>Retired</v>
          </cell>
          <cell r="ES366" t="str">
            <v>Net Value</v>
          </cell>
          <cell r="ET366" t="str">
            <v>Factor</v>
          </cell>
          <cell r="EU366" t="str">
            <v>Assessed value</v>
          </cell>
        </row>
        <row r="367">
          <cell r="D367">
            <v>32100</v>
          </cell>
          <cell r="E367">
            <v>2015</v>
          </cell>
          <cell r="G367" t="str">
            <v>32100_2015</v>
          </cell>
          <cell r="DM367">
            <v>17214.34</v>
          </cell>
          <cell r="DN367">
            <v>0</v>
          </cell>
          <cell r="DO367">
            <v>17214.34</v>
          </cell>
          <cell r="DP367">
            <v>1.0135000000000001</v>
          </cell>
          <cell r="DQ367">
            <v>8723.3667949999999</v>
          </cell>
        </row>
        <row r="368">
          <cell r="D368">
            <v>32100</v>
          </cell>
          <cell r="E368">
            <v>2017</v>
          </cell>
          <cell r="G368" t="str">
            <v>32100_2017</v>
          </cell>
          <cell r="DM368">
            <v>734303.56000000087</v>
          </cell>
          <cell r="DN368">
            <v>0</v>
          </cell>
          <cell r="DO368">
            <v>734303.56000000087</v>
          </cell>
          <cell r="DP368">
            <v>1.0093000000000001</v>
          </cell>
          <cell r="DQ368">
            <v>370566.29155400046</v>
          </cell>
        </row>
        <row r="369">
          <cell r="D369">
            <v>32100</v>
          </cell>
          <cell r="E369">
            <v>2018</v>
          </cell>
          <cell r="G369" t="str">
            <v>32100_2018</v>
          </cell>
          <cell r="DM369">
            <v>105070.22</v>
          </cell>
          <cell r="DN369">
            <v>85796.24</v>
          </cell>
          <cell r="DO369">
            <v>19273.979999999996</v>
          </cell>
          <cell r="DP369">
            <v>1.0017</v>
          </cell>
          <cell r="DQ369">
            <v>9653.3728829999982</v>
          </cell>
        </row>
        <row r="370">
          <cell r="D370">
            <v>32100</v>
          </cell>
          <cell r="E370">
            <v>2019</v>
          </cell>
          <cell r="G370" t="str">
            <v>32100_2019</v>
          </cell>
          <cell r="DM370">
            <v>4387273.0777751999</v>
          </cell>
          <cell r="DN370">
            <v>1744694.3400471997</v>
          </cell>
          <cell r="DO370">
            <v>2642578.7377280002</v>
          </cell>
          <cell r="DP370">
            <v>0.98919999999999997</v>
          </cell>
          <cell r="DQ370">
            <v>1307019.4436802689</v>
          </cell>
          <cell r="DY370">
            <v>1382180.82</v>
          </cell>
          <cell r="DZ370">
            <v>0</v>
          </cell>
          <cell r="EA370">
            <v>1382180.82</v>
          </cell>
          <cell r="EB370">
            <v>0.98919999999999997</v>
          </cell>
          <cell r="EC370">
            <v>683626.63357199996</v>
          </cell>
          <cell r="EQ370">
            <v>1382180.82</v>
          </cell>
          <cell r="ER370">
            <v>0</v>
          </cell>
          <cell r="ES370">
            <v>1382180.82</v>
          </cell>
          <cell r="ET370">
            <v>1.0017</v>
          </cell>
          <cell r="EU370">
            <v>692265.2636970001</v>
          </cell>
        </row>
        <row r="371">
          <cell r="D371">
            <v>32100</v>
          </cell>
          <cell r="E371">
            <v>2020</v>
          </cell>
          <cell r="G371" t="str">
            <v>32100_2020</v>
          </cell>
          <cell r="DM371">
            <v>800510.96313187701</v>
          </cell>
          <cell r="DN371">
            <v>349314.7760505249</v>
          </cell>
          <cell r="DO371">
            <v>451196.18708135211</v>
          </cell>
          <cell r="DP371">
            <v>0.98499999999999999</v>
          </cell>
          <cell r="DQ371">
            <v>222214.12213756592</v>
          </cell>
          <cell r="DY371">
            <v>800510.96313187701</v>
          </cell>
          <cell r="DZ371">
            <v>349314.7760505249</v>
          </cell>
          <cell r="EA371">
            <v>451196.18708135211</v>
          </cell>
          <cell r="EB371">
            <v>0.98499999999999999</v>
          </cell>
          <cell r="EC371">
            <v>222214.12213756592</v>
          </cell>
          <cell r="EQ371">
            <v>800510.96313187701</v>
          </cell>
          <cell r="ER371">
            <v>349314.7760505249</v>
          </cell>
          <cell r="ES371">
            <v>451196.18708135211</v>
          </cell>
          <cell r="ET371">
            <v>0.98919999999999997</v>
          </cell>
          <cell r="EU371">
            <v>223161.63413043675</v>
          </cell>
        </row>
        <row r="372">
          <cell r="D372">
            <v>32100</v>
          </cell>
          <cell r="E372">
            <v>2021</v>
          </cell>
          <cell r="G372" t="str">
            <v>32100_2021</v>
          </cell>
          <cell r="EQ372">
            <v>1096439.03</v>
          </cell>
          <cell r="ER372">
            <v>122497.38</v>
          </cell>
          <cell r="ES372">
            <v>973941.65</v>
          </cell>
          <cell r="ET372">
            <v>0.98499999999999999</v>
          </cell>
          <cell r="EU372">
            <v>479666.26262500003</v>
          </cell>
        </row>
        <row r="373">
          <cell r="D373">
            <v>32200</v>
          </cell>
          <cell r="E373">
            <v>2016</v>
          </cell>
          <cell r="G373" t="str">
            <v>32200_2016</v>
          </cell>
          <cell r="DM373">
            <v>26727.489999998827</v>
          </cell>
          <cell r="DN373">
            <v>0</v>
          </cell>
          <cell r="DO373">
            <v>26727.489999998827</v>
          </cell>
          <cell r="DP373">
            <v>0.89170000000000005</v>
          </cell>
          <cell r="DQ373">
            <v>11916.451416499478</v>
          </cell>
        </row>
        <row r="374">
          <cell r="D374">
            <v>32200</v>
          </cell>
          <cell r="E374">
            <v>2017</v>
          </cell>
          <cell r="G374" t="str">
            <v>32200_2017</v>
          </cell>
          <cell r="DM374">
            <v>154086.13000000003</v>
          </cell>
          <cell r="DN374">
            <v>0</v>
          </cell>
          <cell r="DO374">
            <v>154086.13000000003</v>
          </cell>
          <cell r="DP374">
            <v>0.8881</v>
          </cell>
          <cell r="DQ374">
            <v>68421.946026500009</v>
          </cell>
        </row>
        <row r="375">
          <cell r="D375">
            <v>32200</v>
          </cell>
          <cell r="E375">
            <v>2018</v>
          </cell>
          <cell r="G375" t="str">
            <v>32200_2018</v>
          </cell>
          <cell r="DM375">
            <v>69444134.74000001</v>
          </cell>
          <cell r="DN375">
            <v>17849944.049999997</v>
          </cell>
          <cell r="DO375">
            <v>51594190.690000013</v>
          </cell>
          <cell r="DP375">
            <v>0.93020000000000003</v>
          </cell>
          <cell r="DQ375">
            <v>23996458.089919008</v>
          </cell>
        </row>
        <row r="376">
          <cell r="D376">
            <v>32200</v>
          </cell>
          <cell r="E376">
            <v>2019</v>
          </cell>
          <cell r="G376" t="str">
            <v>32200_2019</v>
          </cell>
          <cell r="DM376">
            <v>120920716.85022248</v>
          </cell>
          <cell r="DN376">
            <v>42423755.926138416</v>
          </cell>
          <cell r="DO376">
            <v>78496960.924084067</v>
          </cell>
          <cell r="DP376">
            <v>0.9728</v>
          </cell>
          <cell r="DQ376">
            <v>38180921.793474488</v>
          </cell>
          <cell r="DY376">
            <v>801884.24</v>
          </cell>
          <cell r="DZ376">
            <v>0</v>
          </cell>
          <cell r="EA376">
            <v>801884.24</v>
          </cell>
          <cell r="EB376">
            <v>0.9728</v>
          </cell>
          <cell r="EC376">
            <v>390036.494336</v>
          </cell>
          <cell r="EQ376">
            <v>801884.24</v>
          </cell>
          <cell r="ER376">
            <v>0</v>
          </cell>
          <cell r="ES376">
            <v>801884.24</v>
          </cell>
          <cell r="ET376">
            <v>0.93020000000000003</v>
          </cell>
          <cell r="EU376">
            <v>372956.36002399999</v>
          </cell>
        </row>
        <row r="377">
          <cell r="D377">
            <v>32200</v>
          </cell>
          <cell r="E377">
            <v>2020</v>
          </cell>
          <cell r="G377" t="str">
            <v>32200_2020</v>
          </cell>
          <cell r="DM377">
            <v>32053878.915078938</v>
          </cell>
          <cell r="DN377">
            <v>9515878.3448494747</v>
          </cell>
          <cell r="DO377">
            <v>22538000.570229463</v>
          </cell>
          <cell r="DP377">
            <v>0.96499999999999997</v>
          </cell>
          <cell r="DQ377">
            <v>10874585.275135716</v>
          </cell>
          <cell r="DY377">
            <v>32053878.915078938</v>
          </cell>
          <cell r="DZ377">
            <v>9515878.3448494747</v>
          </cell>
          <cell r="EA377">
            <v>22538000.570229463</v>
          </cell>
          <cell r="EB377">
            <v>0.96499999999999997</v>
          </cell>
          <cell r="EC377">
            <v>10874585.275135716</v>
          </cell>
          <cell r="EQ377">
            <v>32053878.915078938</v>
          </cell>
          <cell r="ER377">
            <v>9515878.3448494747</v>
          </cell>
          <cell r="ES377">
            <v>22538000.570229463</v>
          </cell>
          <cell r="ET377">
            <v>0.9728</v>
          </cell>
          <cell r="EU377">
            <v>10962483.477359612</v>
          </cell>
        </row>
        <row r="378">
          <cell r="D378">
            <v>32200</v>
          </cell>
          <cell r="E378">
            <v>2021</v>
          </cell>
          <cell r="G378" t="str">
            <v>32200_2021</v>
          </cell>
          <cell r="EQ378">
            <v>6072585.4199999999</v>
          </cell>
          <cell r="ER378">
            <v>678447.02</v>
          </cell>
          <cell r="ES378">
            <v>5394138.4000000004</v>
          </cell>
          <cell r="ET378">
            <v>0.96499999999999997</v>
          </cell>
          <cell r="EU378">
            <v>2602671.7779999999</v>
          </cell>
        </row>
        <row r="379">
          <cell r="D379">
            <v>32300</v>
          </cell>
          <cell r="E379">
            <v>2017</v>
          </cell>
          <cell r="G379" t="str">
            <v>32300_2017</v>
          </cell>
          <cell r="DM379">
            <v>85560.970000007786</v>
          </cell>
          <cell r="DN379">
            <v>0</v>
          </cell>
          <cell r="DO379">
            <v>85560.970000007786</v>
          </cell>
          <cell r="DP379">
            <v>0.91490000000000005</v>
          </cell>
          <cell r="DQ379">
            <v>39139.865726503565</v>
          </cell>
        </row>
        <row r="380">
          <cell r="D380">
            <v>32300</v>
          </cell>
          <cell r="E380">
            <v>2018</v>
          </cell>
          <cell r="G380" t="str">
            <v>32300_2018</v>
          </cell>
          <cell r="DM380">
            <v>2551767.67</v>
          </cell>
          <cell r="DN380">
            <v>919138.78</v>
          </cell>
          <cell r="DO380">
            <v>1632628.89</v>
          </cell>
          <cell r="DP380">
            <v>0.94589999999999996</v>
          </cell>
          <cell r="DQ380">
            <v>772151.83352549991</v>
          </cell>
        </row>
        <row r="381">
          <cell r="D381">
            <v>32300</v>
          </cell>
          <cell r="E381">
            <v>2019</v>
          </cell>
          <cell r="G381" t="str">
            <v>32300_2019</v>
          </cell>
          <cell r="DM381">
            <v>341844.66467492201</v>
          </cell>
          <cell r="DN381">
            <v>47204.220717999997</v>
          </cell>
          <cell r="DO381">
            <v>294640.44395692204</v>
          </cell>
          <cell r="DP381">
            <v>0.97189999999999999</v>
          </cell>
          <cell r="DQ381">
            <v>143180.52374086625</v>
          </cell>
        </row>
        <row r="382">
          <cell r="D382">
            <v>32300</v>
          </cell>
          <cell r="E382">
            <v>2020</v>
          </cell>
          <cell r="G382" t="str">
            <v>32300_2020</v>
          </cell>
          <cell r="DM382">
            <v>319215.73449999996</v>
          </cell>
          <cell r="DN382">
            <v>130574.44589999999</v>
          </cell>
          <cell r="DO382">
            <v>188641.28859999997</v>
          </cell>
          <cell r="DP382">
            <v>0.96499999999999997</v>
          </cell>
          <cell r="DQ382">
            <v>91019.421749499976</v>
          </cell>
          <cell r="DY382">
            <v>319215.73449999996</v>
          </cell>
          <cell r="DZ382">
            <v>130574.44589999999</v>
          </cell>
          <cell r="EA382">
            <v>188641.28859999997</v>
          </cell>
          <cell r="EB382">
            <v>0.96499999999999997</v>
          </cell>
          <cell r="EC382">
            <v>91019.421749499976</v>
          </cell>
          <cell r="EQ382">
            <v>319215.73449999996</v>
          </cell>
          <cell r="ER382">
            <v>130574.44589999999</v>
          </cell>
          <cell r="ES382">
            <v>188641.28859999997</v>
          </cell>
          <cell r="ET382">
            <v>0.97189999999999999</v>
          </cell>
          <cell r="EU382">
            <v>91670.234195169978</v>
          </cell>
        </row>
        <row r="383">
          <cell r="D383">
            <v>32300</v>
          </cell>
          <cell r="E383">
            <v>2021</v>
          </cell>
          <cell r="G383" t="str">
            <v>32300_2021</v>
          </cell>
          <cell r="EQ383">
            <v>84341.46</v>
          </cell>
          <cell r="ER383">
            <v>9422.8799999999992</v>
          </cell>
          <cell r="ES383">
            <v>74918.58</v>
          </cell>
          <cell r="ET383">
            <v>0.96499999999999997</v>
          </cell>
          <cell r="EU383">
            <v>36148.214849999997</v>
          </cell>
        </row>
        <row r="384">
          <cell r="D384">
            <v>32400</v>
          </cell>
          <cell r="E384">
            <v>2017</v>
          </cell>
          <cell r="G384" t="str">
            <v>32400_2017</v>
          </cell>
          <cell r="DM384">
            <v>295407.34000000003</v>
          </cell>
          <cell r="DN384">
            <v>0</v>
          </cell>
          <cell r="DO384">
            <v>295407.34000000003</v>
          </cell>
          <cell r="DP384">
            <v>1.0035000000000001</v>
          </cell>
          <cell r="DQ384">
            <v>148220.63284500001</v>
          </cell>
        </row>
        <row r="385">
          <cell r="D385">
            <v>32400</v>
          </cell>
          <cell r="E385">
            <v>2018</v>
          </cell>
          <cell r="G385" t="str">
            <v>32400_2018</v>
          </cell>
          <cell r="DM385">
            <v>157402.05999999997</v>
          </cell>
          <cell r="DN385">
            <v>57054.090000000004</v>
          </cell>
          <cell r="DO385">
            <v>100347.96999999997</v>
          </cell>
          <cell r="DP385">
            <v>1.0015000000000001</v>
          </cell>
          <cell r="DQ385">
            <v>50249.245977499988</v>
          </cell>
        </row>
        <row r="386">
          <cell r="D386">
            <v>32400</v>
          </cell>
          <cell r="E386">
            <v>2019</v>
          </cell>
          <cell r="G386" t="str">
            <v>32400_2019</v>
          </cell>
          <cell r="DM386">
            <v>27392507.7309274</v>
          </cell>
          <cell r="DN386">
            <v>8959317.7358963992</v>
          </cell>
          <cell r="DO386">
            <v>18433189.995030999</v>
          </cell>
          <cell r="DP386">
            <v>0.97909999999999997</v>
          </cell>
          <cell r="DQ386">
            <v>9023968.1620674245</v>
          </cell>
        </row>
        <row r="387">
          <cell r="D387">
            <v>32400</v>
          </cell>
          <cell r="E387">
            <v>2020</v>
          </cell>
          <cell r="G387" t="str">
            <v>32400_2020</v>
          </cell>
          <cell r="DM387">
            <v>5934271.3072891915</v>
          </cell>
          <cell r="DN387">
            <v>0</v>
          </cell>
          <cell r="DO387">
            <v>5934271.3072891915</v>
          </cell>
          <cell r="DP387">
            <v>0.97</v>
          </cell>
          <cell r="DQ387">
            <v>2878121.5840352578</v>
          </cell>
          <cell r="DY387">
            <v>5934271.3072891915</v>
          </cell>
          <cell r="DZ387">
            <v>0</v>
          </cell>
          <cell r="EA387">
            <v>5934271.3072891915</v>
          </cell>
          <cell r="EB387">
            <v>0.97</v>
          </cell>
          <cell r="EC387">
            <v>2878121.5840352578</v>
          </cell>
          <cell r="EQ387">
            <v>5934271.3072891915</v>
          </cell>
          <cell r="ER387">
            <v>0</v>
          </cell>
          <cell r="ES387">
            <v>5934271.3072891915</v>
          </cell>
          <cell r="ET387">
            <v>0.97909999999999997</v>
          </cell>
          <cell r="EU387">
            <v>2905122.5184834236</v>
          </cell>
        </row>
        <row r="388">
          <cell r="D388">
            <v>32400</v>
          </cell>
          <cell r="E388">
            <v>2021</v>
          </cell>
          <cell r="G388" t="str">
            <v>32400_2021</v>
          </cell>
          <cell r="EQ388">
            <v>1180780.5</v>
          </cell>
          <cell r="ER388">
            <v>131920.25</v>
          </cell>
          <cell r="ES388">
            <v>1048860.25</v>
          </cell>
          <cell r="ET388">
            <v>0.97</v>
          </cell>
          <cell r="EU388">
            <v>508697.22125</v>
          </cell>
        </row>
        <row r="389">
          <cell r="D389">
            <v>32500</v>
          </cell>
          <cell r="E389">
            <v>2017</v>
          </cell>
          <cell r="G389" t="str">
            <v>32500_2017</v>
          </cell>
          <cell r="DM389">
            <v>793179.74000000209</v>
          </cell>
          <cell r="DN389">
            <v>0</v>
          </cell>
          <cell r="DO389">
            <v>793179.74000000209</v>
          </cell>
          <cell r="DP389">
            <v>0.6</v>
          </cell>
          <cell r="DQ389">
            <v>237953.9220000006</v>
          </cell>
        </row>
        <row r="390">
          <cell r="D390">
            <v>32500</v>
          </cell>
          <cell r="E390">
            <v>2018</v>
          </cell>
          <cell r="G390" t="str">
            <v>32500_2018</v>
          </cell>
          <cell r="DM390">
            <v>3302.67</v>
          </cell>
          <cell r="DN390">
            <v>1652.35</v>
          </cell>
          <cell r="DO390">
            <v>1650.3200000000002</v>
          </cell>
          <cell r="DP390">
            <v>0.67</v>
          </cell>
          <cell r="DQ390">
            <v>552.85720000000003</v>
          </cell>
        </row>
        <row r="391">
          <cell r="D391">
            <v>32500</v>
          </cell>
          <cell r="E391">
            <v>2019</v>
          </cell>
          <cell r="G391" t="str">
            <v>32500_2019</v>
          </cell>
          <cell r="DM391">
            <v>1555189.3263999999</v>
          </cell>
          <cell r="DN391">
            <v>447196.5772</v>
          </cell>
          <cell r="DO391">
            <v>1107992.7492</v>
          </cell>
          <cell r="DP391">
            <v>0.76</v>
          </cell>
          <cell r="DQ391">
            <v>421037.24469600001</v>
          </cell>
          <cell r="DY391">
            <v>12399.98</v>
          </cell>
          <cell r="DZ391">
            <v>0</v>
          </cell>
          <cell r="EA391">
            <v>12399.98</v>
          </cell>
          <cell r="EB391">
            <v>0.76</v>
          </cell>
          <cell r="EC391">
            <v>4711.9924000000001</v>
          </cell>
          <cell r="EQ391">
            <v>12399.98</v>
          </cell>
          <cell r="ER391">
            <v>0</v>
          </cell>
          <cell r="ES391">
            <v>12399.98</v>
          </cell>
          <cell r="ET391">
            <v>0.67</v>
          </cell>
          <cell r="EU391">
            <v>4153.9933000000001</v>
          </cell>
        </row>
        <row r="392">
          <cell r="D392">
            <v>32500</v>
          </cell>
          <cell r="E392">
            <v>2020</v>
          </cell>
          <cell r="G392" t="str">
            <v>32500_2020</v>
          </cell>
          <cell r="DM392">
            <v>22201.27</v>
          </cell>
          <cell r="DN392">
            <v>0</v>
          </cell>
          <cell r="DO392">
            <v>22201.27</v>
          </cell>
          <cell r="DP392">
            <v>0.89</v>
          </cell>
          <cell r="DQ392">
            <v>9879.5651500000004</v>
          </cell>
          <cell r="DY392">
            <v>22201.27</v>
          </cell>
          <cell r="DZ392">
            <v>0</v>
          </cell>
          <cell r="EA392">
            <v>22201.27</v>
          </cell>
          <cell r="EB392">
            <v>0.89</v>
          </cell>
          <cell r="EC392">
            <v>9879.5651500000004</v>
          </cell>
          <cell r="EQ392">
            <v>22201.27</v>
          </cell>
          <cell r="ER392">
            <v>0</v>
          </cell>
          <cell r="ES392">
            <v>22201.27</v>
          </cell>
          <cell r="ET392">
            <v>0.76</v>
          </cell>
          <cell r="EU392">
            <v>8436.4825999999994</v>
          </cell>
        </row>
        <row r="393">
          <cell r="D393">
            <v>32500</v>
          </cell>
          <cell r="E393">
            <v>2021</v>
          </cell>
          <cell r="G393" t="str">
            <v>32500_2021</v>
          </cell>
          <cell r="EQ393">
            <v>0</v>
          </cell>
          <cell r="ER393">
            <v>0</v>
          </cell>
          <cell r="ES393">
            <v>0</v>
          </cell>
          <cell r="ET393">
            <v>0.89</v>
          </cell>
          <cell r="EU393">
            <v>0</v>
          </cell>
        </row>
        <row r="394">
          <cell r="D394" t="str">
            <v>Total</v>
          </cell>
          <cell r="DM394">
            <v>268095766.77000001</v>
          </cell>
          <cell r="DN394">
            <v>82531521.876799986</v>
          </cell>
          <cell r="DO394">
            <v>185564244.89320004</v>
          </cell>
          <cell r="DP394">
            <v>0.95779178863774839</v>
          </cell>
          <cell r="DQ394">
            <v>88865955.011735618</v>
          </cell>
          <cell r="DY394">
            <v>41326543.230000004</v>
          </cell>
          <cell r="DZ394">
            <v>9995767.5668000001</v>
          </cell>
          <cell r="EA394">
            <v>31330775.663200006</v>
          </cell>
          <cell r="EB394">
            <v>0.96736801229697023</v>
          </cell>
          <cell r="EC394">
            <v>15154195.08851604</v>
          </cell>
          <cell r="EQ394">
            <v>56000000</v>
          </cell>
          <cell r="ER394">
            <v>11400000</v>
          </cell>
          <cell r="ES394">
            <v>44600000</v>
          </cell>
          <cell r="EU394">
            <v>18887433.440514639</v>
          </cell>
        </row>
        <row r="395">
          <cell r="C395" t="str">
            <v>Upsizing cost</v>
          </cell>
        </row>
        <row r="396">
          <cell r="D396">
            <v>32200</v>
          </cell>
          <cell r="E396">
            <v>2018</v>
          </cell>
          <cell r="G396" t="str">
            <v>32200_2018_UP</v>
          </cell>
          <cell r="EQ396">
            <v>0</v>
          </cell>
          <cell r="ER396">
            <v>0</v>
          </cell>
          <cell r="ES396">
            <v>0</v>
          </cell>
        </row>
        <row r="399">
          <cell r="DY399">
            <v>2015</v>
          </cell>
          <cell r="DZ399">
            <v>2016</v>
          </cell>
          <cell r="EA399">
            <v>2017</v>
          </cell>
          <cell r="EB399">
            <v>2018</v>
          </cell>
          <cell r="EC399">
            <v>2019</v>
          </cell>
          <cell r="ED399">
            <v>2020</v>
          </cell>
          <cell r="EK399">
            <v>2019</v>
          </cell>
          <cell r="EL399">
            <v>2020</v>
          </cell>
          <cell r="EM399">
            <v>2021</v>
          </cell>
        </row>
        <row r="400">
          <cell r="DX400">
            <v>32100</v>
          </cell>
          <cell r="DY400">
            <v>1.0135000000000001</v>
          </cell>
          <cell r="DZ400">
            <v>1.0065</v>
          </cell>
          <cell r="EA400">
            <v>1.0093000000000001</v>
          </cell>
          <cell r="EB400">
            <v>1.0017</v>
          </cell>
          <cell r="EC400">
            <v>0.98919999999999997</v>
          </cell>
          <cell r="ED400">
            <v>0.98499999999999999</v>
          </cell>
          <cell r="EJ400">
            <v>32100</v>
          </cell>
          <cell r="EK400">
            <v>1.0017</v>
          </cell>
          <cell r="EL400">
            <v>0.98919999999999997</v>
          </cell>
          <cell r="EM400">
            <v>0.98499999999999999</v>
          </cell>
        </row>
        <row r="401">
          <cell r="DX401">
            <v>32200</v>
          </cell>
          <cell r="DY401">
            <v>0.89649999999999996</v>
          </cell>
          <cell r="DZ401">
            <v>0.89170000000000005</v>
          </cell>
          <cell r="EA401">
            <v>0.8881</v>
          </cell>
          <cell r="EB401">
            <v>0.93020000000000003</v>
          </cell>
          <cell r="EC401">
            <v>0.9728</v>
          </cell>
          <cell r="ED401">
            <v>0.96499999999999997</v>
          </cell>
          <cell r="EJ401">
            <v>32200</v>
          </cell>
          <cell r="EK401">
            <v>0.93020000000000003</v>
          </cell>
          <cell r="EL401">
            <v>0.9728</v>
          </cell>
          <cell r="EM401">
            <v>0.96499999999999997</v>
          </cell>
        </row>
        <row r="402">
          <cell r="DX402">
            <v>32300</v>
          </cell>
          <cell r="DY402">
            <v>0.92359999999999998</v>
          </cell>
          <cell r="DZ402">
            <v>0.91279999999999994</v>
          </cell>
          <cell r="EA402">
            <v>0.91490000000000005</v>
          </cell>
          <cell r="EB402">
            <v>0.94589999999999996</v>
          </cell>
          <cell r="EC402">
            <v>0.97189999999999999</v>
          </cell>
          <cell r="ED402">
            <v>0.96499999999999997</v>
          </cell>
          <cell r="EJ402">
            <v>32300</v>
          </cell>
          <cell r="EK402">
            <v>0.94589999999999996</v>
          </cell>
          <cell r="EL402">
            <v>0.97189999999999999</v>
          </cell>
          <cell r="EM402">
            <v>0.96499999999999997</v>
          </cell>
        </row>
        <row r="403">
          <cell r="DX403">
            <v>32400</v>
          </cell>
          <cell r="DY403">
            <v>0.99780000000000002</v>
          </cell>
          <cell r="DZ403">
            <v>0.98499999999999999</v>
          </cell>
          <cell r="EA403">
            <v>1.0035000000000001</v>
          </cell>
          <cell r="EB403">
            <v>1.0015000000000001</v>
          </cell>
          <cell r="EC403">
            <v>0.97909999999999997</v>
          </cell>
          <cell r="ED403">
            <v>0.97</v>
          </cell>
          <cell r="EJ403">
            <v>32400</v>
          </cell>
          <cell r="EK403">
            <v>1.0015000000000001</v>
          </cell>
          <cell r="EL403">
            <v>0.97909999999999997</v>
          </cell>
          <cell r="EM403">
            <v>0.97</v>
          </cell>
        </row>
        <row r="404">
          <cell r="DX404">
            <v>32500</v>
          </cell>
          <cell r="DY404">
            <v>0.49</v>
          </cell>
          <cell r="DZ404">
            <v>0.54</v>
          </cell>
          <cell r="EA404">
            <v>0.6</v>
          </cell>
          <cell r="EB404">
            <v>0.67</v>
          </cell>
          <cell r="EC404">
            <v>0.76</v>
          </cell>
          <cell r="ED404">
            <v>0.89</v>
          </cell>
          <cell r="EJ404">
            <v>32500</v>
          </cell>
          <cell r="EK404">
            <v>0.67</v>
          </cell>
          <cell r="EL404">
            <v>0.76</v>
          </cell>
          <cell r="EM404">
            <v>0.89</v>
          </cell>
        </row>
        <row r="405">
          <cell r="DX405">
            <v>35300</v>
          </cell>
          <cell r="DY405">
            <v>0.78</v>
          </cell>
          <cell r="DZ405">
            <v>0.82</v>
          </cell>
          <cell r="EA405">
            <v>0.86</v>
          </cell>
          <cell r="EB405">
            <v>0.9</v>
          </cell>
          <cell r="EC405">
            <v>0.93</v>
          </cell>
          <cell r="ED405">
            <v>0.96</v>
          </cell>
          <cell r="EJ405">
            <v>35300</v>
          </cell>
          <cell r="EK405">
            <v>0.9</v>
          </cell>
          <cell r="EL405">
            <v>0.93</v>
          </cell>
          <cell r="EM405">
            <v>0.96</v>
          </cell>
        </row>
        <row r="407">
          <cell r="AQ407">
            <v>89910</v>
          </cell>
        </row>
        <row r="408">
          <cell r="B408" t="str">
            <v>Forecast</v>
          </cell>
        </row>
        <row r="409">
          <cell r="B409" t="str">
            <v>Investment</v>
          </cell>
          <cell r="DZ409">
            <v>2020</v>
          </cell>
          <cell r="EA409">
            <v>2021</v>
          </cell>
          <cell r="EH409" t="str">
            <v>Through May 2021</v>
          </cell>
        </row>
        <row r="410">
          <cell r="C410" t="str">
            <v>BOM</v>
          </cell>
          <cell r="G410" t="str">
            <v>LCM_PLT_BOM_U1_</v>
          </cell>
        </row>
        <row r="411">
          <cell r="C411" t="str">
            <v>321</v>
          </cell>
          <cell r="E411">
            <v>2.7599999999999996E-2</v>
          </cell>
          <cell r="DL411">
            <v>15300.843564000013</v>
          </cell>
          <cell r="DM411">
            <v>89359.011935999966</v>
          </cell>
          <cell r="DN411">
            <v>126800.83079999998</v>
          </cell>
          <cell r="DO411">
            <v>58700.159136000002</v>
          </cell>
          <cell r="DP411">
            <v>10791.312131999981</v>
          </cell>
          <cell r="DQ411">
            <v>4833.0006720000174</v>
          </cell>
          <cell r="DR411">
            <v>12652.667999999998</v>
          </cell>
          <cell r="DS411">
            <v>17568.404639999997</v>
          </cell>
          <cell r="DT411">
            <v>6184.6963199999991</v>
          </cell>
          <cell r="DU411">
            <v>4574.766239999999</v>
          </cell>
          <cell r="DV411">
            <v>1701.7055999999998</v>
          </cell>
          <cell r="DW411">
            <v>80407.919591999991</v>
          </cell>
          <cell r="EH411">
            <v>7.1776462916221986E-2</v>
          </cell>
          <cell r="EI411">
            <v>0</v>
          </cell>
        </row>
        <row r="412">
          <cell r="C412" t="str">
            <v>322</v>
          </cell>
          <cell r="E412">
            <v>0.86609999999999987</v>
          </cell>
          <cell r="DL412">
            <v>480147.12357900047</v>
          </cell>
          <cell r="DM412">
            <v>2804124.6462959992</v>
          </cell>
          <cell r="DN412">
            <v>3979065.2012999994</v>
          </cell>
          <cell r="DO412">
            <v>1842036.5154959999</v>
          </cell>
          <cell r="DP412">
            <v>338636.06657699938</v>
          </cell>
          <cell r="DQ412">
            <v>151661.66239200055</v>
          </cell>
          <cell r="DR412">
            <v>397046.22299999994</v>
          </cell>
          <cell r="DS412">
            <v>551304.17603999993</v>
          </cell>
          <cell r="DT412">
            <v>194078.45951999997</v>
          </cell>
          <cell r="DU412">
            <v>143558.15363999997</v>
          </cell>
          <cell r="DV412">
            <v>53400.261599999991</v>
          </cell>
          <cell r="DW412">
            <v>2523235.4767619995</v>
          </cell>
          <cell r="EH412">
            <v>0.55125191322825839</v>
          </cell>
          <cell r="EI412">
            <v>0</v>
          </cell>
        </row>
        <row r="413">
          <cell r="A413">
            <v>413</v>
          </cell>
          <cell r="C413" t="str">
            <v>323</v>
          </cell>
          <cell r="E413">
            <v>3.0599999999999985E-2</v>
          </cell>
          <cell r="DL413">
            <v>16963.978734000011</v>
          </cell>
          <cell r="DM413">
            <v>99071.948015999937</v>
          </cell>
          <cell r="DN413">
            <v>140583.52979999993</v>
          </cell>
          <cell r="DO413">
            <v>65080.611215999976</v>
          </cell>
          <cell r="DP413">
            <v>11964.280841999975</v>
          </cell>
          <cell r="DQ413">
            <v>5358.3268320000179</v>
          </cell>
          <cell r="DR413">
            <v>14027.957999999993</v>
          </cell>
          <cell r="DS413">
            <v>19478.013839999992</v>
          </cell>
          <cell r="DT413">
            <v>6856.9459199999974</v>
          </cell>
          <cell r="DU413">
            <v>5072.0234399999972</v>
          </cell>
          <cell r="DV413">
            <v>1886.6735999999992</v>
          </cell>
          <cell r="DW413">
            <v>89147.910851999957</v>
          </cell>
          <cell r="EH413">
            <v>0.22909960658902603</v>
          </cell>
          <cell r="EI413">
            <v>0</v>
          </cell>
        </row>
        <row r="414">
          <cell r="A414">
            <v>414</v>
          </cell>
          <cell r="C414" t="str">
            <v>324</v>
          </cell>
          <cell r="E414">
            <v>7.2099999999999984E-2</v>
          </cell>
          <cell r="DL414">
            <v>39970.681919000031</v>
          </cell>
          <cell r="DM414">
            <v>233434.2304559999</v>
          </cell>
          <cell r="DN414">
            <v>331244.19929999992</v>
          </cell>
          <cell r="DO414">
            <v>153343.53165599998</v>
          </cell>
          <cell r="DP414">
            <v>28190.347996999946</v>
          </cell>
          <cell r="DQ414">
            <v>12625.338712000046</v>
          </cell>
          <cell r="DR414">
            <v>33052.802999999993</v>
          </cell>
          <cell r="DS414">
            <v>45894.274439999994</v>
          </cell>
          <cell r="DT414">
            <v>16156.398719999997</v>
          </cell>
          <cell r="DU414">
            <v>11950.748039999997</v>
          </cell>
          <cell r="DV414">
            <v>4445.3975999999993</v>
          </cell>
          <cell r="DW414">
            <v>210051.12328199996</v>
          </cell>
          <cell r="EH414">
            <v>8.9443629575516589E-2</v>
          </cell>
          <cell r="EI414">
            <v>0</v>
          </cell>
        </row>
        <row r="415">
          <cell r="A415">
            <v>415</v>
          </cell>
          <cell r="C415" t="str">
            <v>325</v>
          </cell>
          <cell r="E415">
            <v>3.599999999999999E-3</v>
          </cell>
          <cell r="DL415">
            <v>1995.7622040000017</v>
          </cell>
          <cell r="DM415">
            <v>11655.523295999994</v>
          </cell>
          <cell r="DN415">
            <v>16539.238799999996</v>
          </cell>
          <cell r="DO415">
            <v>7656.5424959999991</v>
          </cell>
          <cell r="DP415">
            <v>1407.5624519999974</v>
          </cell>
          <cell r="DQ415">
            <v>630.39139200000227</v>
          </cell>
          <cell r="DR415">
            <v>1650.3479999999995</v>
          </cell>
          <cell r="DS415">
            <v>2291.5310399999994</v>
          </cell>
          <cell r="DT415">
            <v>806.69951999999978</v>
          </cell>
          <cell r="DU415">
            <v>596.70863999999983</v>
          </cell>
          <cell r="DV415">
            <v>221.96159999999995</v>
          </cell>
          <cell r="DW415">
            <v>10487.989511999996</v>
          </cell>
          <cell r="EH415">
            <v>4.5173298660696873E-2</v>
          </cell>
          <cell r="EI415">
            <v>0</v>
          </cell>
        </row>
        <row r="416">
          <cell r="C416" t="str">
            <v>353</v>
          </cell>
          <cell r="EH416">
            <v>1.3255089030280035E-2</v>
          </cell>
          <cell r="EI416">
            <v>0</v>
          </cell>
        </row>
        <row r="417">
          <cell r="A417">
            <v>417</v>
          </cell>
          <cell r="C417" t="str">
            <v>Unit 1</v>
          </cell>
          <cell r="E417">
            <v>0.99999999999999978</v>
          </cell>
          <cell r="G417" t="str">
            <v>LCM_TAX_PROP_U1_F</v>
          </cell>
          <cell r="DL417">
            <v>554378.3900000006</v>
          </cell>
          <cell r="DM417">
            <v>3237645.3599999994</v>
          </cell>
          <cell r="DN417">
            <v>4594233</v>
          </cell>
          <cell r="DO417">
            <v>2126817.3600000003</v>
          </cell>
          <cell r="DP417">
            <v>390989.56999999937</v>
          </cell>
          <cell r="DQ417">
            <v>175108.72000000067</v>
          </cell>
          <cell r="DR417">
            <v>458430</v>
          </cell>
          <cell r="DS417">
            <v>636536.4</v>
          </cell>
          <cell r="DT417">
            <v>224083.20000000001</v>
          </cell>
          <cell r="DU417">
            <v>165752.4</v>
          </cell>
          <cell r="DV417">
            <v>61656</v>
          </cell>
          <cell r="DW417">
            <v>2913330.42</v>
          </cell>
          <cell r="EI417">
            <v>0</v>
          </cell>
        </row>
        <row r="418">
          <cell r="A418">
            <v>418</v>
          </cell>
        </row>
        <row r="419">
          <cell r="C419" t="str">
            <v>BOM</v>
          </cell>
        </row>
        <row r="420">
          <cell r="A420">
            <v>420</v>
          </cell>
          <cell r="C420" t="str">
            <v>321</v>
          </cell>
          <cell r="E420">
            <v>9.7700000000000009E-2</v>
          </cell>
          <cell r="DL420">
            <v>213589.75473599927</v>
          </cell>
          <cell r="DM420">
            <v>144216.04274600188</v>
          </cell>
          <cell r="DN420">
            <v>851816.30610000005</v>
          </cell>
          <cell r="DO420">
            <v>2383949.1657380005</v>
          </cell>
          <cell r="DP420">
            <v>62008.742085999613</v>
          </cell>
          <cell r="DQ420">
            <v>42636.028910999972</v>
          </cell>
          <cell r="DR420">
            <v>19154.436720000002</v>
          </cell>
          <cell r="DS420">
            <v>23287.3812</v>
          </cell>
          <cell r="DT420">
            <v>13100.632080000003</v>
          </cell>
          <cell r="DU420">
            <v>11509.802520000001</v>
          </cell>
          <cell r="DV420">
            <v>10686.426000000001</v>
          </cell>
          <cell r="DW420">
            <v>7627.6344000000008</v>
          </cell>
          <cell r="EH420">
            <v>7.1776462916221986E-2</v>
          </cell>
          <cell r="EI420" t="e">
            <v>#REF!</v>
          </cell>
        </row>
        <row r="421">
          <cell r="A421">
            <v>421</v>
          </cell>
          <cell r="C421" t="str">
            <v>322</v>
          </cell>
          <cell r="E421">
            <v>0.38720000000000004</v>
          </cell>
          <cell r="DL421">
            <v>846488.77209599712</v>
          </cell>
          <cell r="DM421">
            <v>571550.1714560074</v>
          </cell>
          <cell r="DN421">
            <v>3375877.9296000004</v>
          </cell>
          <cell r="DO421">
            <v>9447954.114368001</v>
          </cell>
          <cell r="DP421">
            <v>245750.10169599848</v>
          </cell>
          <cell r="DQ421">
            <v>168973.0848959999</v>
          </cell>
          <cell r="DR421">
            <v>75911.953920000014</v>
          </cell>
          <cell r="DS421">
            <v>92291.443199999994</v>
          </cell>
          <cell r="DT421">
            <v>51919.802880000017</v>
          </cell>
          <cell r="DU421">
            <v>45615.102720000003</v>
          </cell>
          <cell r="DV421">
            <v>42351.936000000002</v>
          </cell>
          <cell r="DW421">
            <v>30229.478400000004</v>
          </cell>
          <cell r="EH421">
            <v>0.55125191322825839</v>
          </cell>
          <cell r="EI421" t="e">
            <v>#REF!</v>
          </cell>
        </row>
        <row r="422">
          <cell r="A422">
            <v>422</v>
          </cell>
          <cell r="C422" t="str">
            <v>323</v>
          </cell>
          <cell r="E422">
            <v>0.36199999999999999</v>
          </cell>
          <cell r="DL422">
            <v>791397.04415999714</v>
          </cell>
          <cell r="DM422">
            <v>534352.17476000683</v>
          </cell>
          <cell r="DN422">
            <v>3156166.8659999999</v>
          </cell>
          <cell r="DO422">
            <v>8833056.2742800005</v>
          </cell>
          <cell r="DP422">
            <v>229756.03515999854</v>
          </cell>
          <cell r="DQ422">
            <v>157975.86965999988</v>
          </cell>
          <cell r="DR422">
            <v>70971.403200000001</v>
          </cell>
          <cell r="DS422">
            <v>86284.871999999988</v>
          </cell>
          <cell r="DT422">
            <v>48540.724800000004</v>
          </cell>
          <cell r="DU422">
            <v>42646.351199999997</v>
          </cell>
          <cell r="DV422">
            <v>39595.56</v>
          </cell>
          <cell r="DW422">
            <v>28262.063999999998</v>
          </cell>
          <cell r="EH422">
            <v>0.22909960658902603</v>
          </cell>
          <cell r="EI422" t="e">
            <v>#REF!</v>
          </cell>
        </row>
        <row r="423">
          <cell r="A423">
            <v>423</v>
          </cell>
          <cell r="C423" t="str">
            <v>324</v>
          </cell>
          <cell r="E423">
            <v>6.2300000000000008E-2</v>
          </cell>
          <cell r="DL423">
            <v>136198.99406399953</v>
          </cell>
          <cell r="DM423">
            <v>91961.714054001204</v>
          </cell>
          <cell r="DN423">
            <v>543174.57390000008</v>
          </cell>
          <cell r="DO423">
            <v>1520164.1046620002</v>
          </cell>
          <cell r="DP423">
            <v>39540.886713999753</v>
          </cell>
          <cell r="DQ423">
            <v>27187.559888999986</v>
          </cell>
          <cell r="DR423">
            <v>12214.139280000001</v>
          </cell>
          <cell r="DS423">
            <v>14849.578799999999</v>
          </cell>
          <cell r="DT423">
            <v>8353.8319200000024</v>
          </cell>
          <cell r="DU423">
            <v>7339.4134800000002</v>
          </cell>
          <cell r="DV423">
            <v>6814.3740000000007</v>
          </cell>
          <cell r="DW423">
            <v>4863.8856000000005</v>
          </cell>
          <cell r="DZ423">
            <v>2020</v>
          </cell>
          <cell r="EA423">
            <v>2021</v>
          </cell>
          <cell r="EH423">
            <v>8.9443629575516589E-2</v>
          </cell>
          <cell r="EI423" t="e">
            <v>#REF!</v>
          </cell>
        </row>
        <row r="424">
          <cell r="A424">
            <v>424</v>
          </cell>
          <cell r="C424" t="str">
            <v>325</v>
          </cell>
          <cell r="E424">
            <v>6.9199999999999998E-2</v>
          </cell>
          <cell r="DL424">
            <v>151283.63385599945</v>
          </cell>
          <cell r="DM424">
            <v>102146.87981600131</v>
          </cell>
          <cell r="DN424">
            <v>603333.55559999996</v>
          </cell>
          <cell r="DO424">
            <v>1688528.989448</v>
          </cell>
          <cell r="DP424">
            <v>43920.214455999718</v>
          </cell>
          <cell r="DQ424">
            <v>30198.702155999978</v>
          </cell>
          <cell r="DR424">
            <v>13566.90912</v>
          </cell>
          <cell r="DS424">
            <v>16494.235199999999</v>
          </cell>
          <cell r="DT424">
            <v>9279.0556800000013</v>
          </cell>
          <cell r="DU424">
            <v>8152.2859199999994</v>
          </cell>
          <cell r="DV424">
            <v>7569.0959999999995</v>
          </cell>
          <cell r="DW424">
            <v>5402.5824000000002</v>
          </cell>
          <cell r="DY424" t="str">
            <v>Investment</v>
          </cell>
          <cell r="EH424">
            <v>4.5173298660696873E-2</v>
          </cell>
          <cell r="EI424" t="e">
            <v>#REF!</v>
          </cell>
        </row>
        <row r="425">
          <cell r="A425">
            <v>425</v>
          </cell>
          <cell r="C425" t="str">
            <v>353</v>
          </cell>
          <cell r="E425">
            <v>2.1600000000000001E-2</v>
          </cell>
          <cell r="DL425">
            <v>47221.481087999833</v>
          </cell>
          <cell r="DM425">
            <v>31883.997168000413</v>
          </cell>
          <cell r="DN425">
            <v>188323.76880000002</v>
          </cell>
          <cell r="DO425">
            <v>527055.29150400008</v>
          </cell>
          <cell r="DP425">
            <v>13709.199887999914</v>
          </cell>
          <cell r="DQ425">
            <v>9426.1844879999935</v>
          </cell>
          <cell r="DR425">
            <v>4234.7577600000004</v>
          </cell>
          <cell r="DS425">
            <v>5148.4895999999999</v>
          </cell>
          <cell r="DT425">
            <v>2896.3526400000005</v>
          </cell>
          <cell r="DU425">
            <v>2544.6441599999998</v>
          </cell>
          <cell r="DV425">
            <v>2362.6080000000002</v>
          </cell>
          <cell r="DW425">
            <v>1686.3552000000002</v>
          </cell>
          <cell r="DY425" t="str">
            <v>Unit 1</v>
          </cell>
          <cell r="DZ425">
            <v>7690724.1400000006</v>
          </cell>
          <cell r="EA425" t="e">
            <v>#REF!</v>
          </cell>
          <cell r="EH425">
            <v>1.3255089030280035E-2</v>
          </cell>
          <cell r="EI425" t="e">
            <v>#REF!</v>
          </cell>
        </row>
        <row r="426">
          <cell r="A426">
            <v>426</v>
          </cell>
          <cell r="C426" t="str">
            <v>Unit 2</v>
          </cell>
          <cell r="E426">
            <v>1</v>
          </cell>
          <cell r="DL426">
            <v>2186179.6799999923</v>
          </cell>
          <cell r="DM426">
            <v>1476110.9800000191</v>
          </cell>
          <cell r="DN426">
            <v>8718693</v>
          </cell>
          <cell r="DO426">
            <v>24400707.940000001</v>
          </cell>
          <cell r="DP426">
            <v>634685.17999999598</v>
          </cell>
          <cell r="DQ426">
            <v>436397.4299999997</v>
          </cell>
          <cell r="DR426">
            <v>196053.6</v>
          </cell>
          <cell r="DS426">
            <v>238355.99999999997</v>
          </cell>
          <cell r="DT426">
            <v>134090.40000000002</v>
          </cell>
          <cell r="DU426">
            <v>117807.59999999999</v>
          </cell>
          <cell r="DV426">
            <v>109380</v>
          </cell>
          <cell r="DW426">
            <v>78072</v>
          </cell>
          <cell r="DY426" t="str">
            <v>Unit 2</v>
          </cell>
          <cell r="DZ426">
            <v>38597370.759999998</v>
          </cell>
          <cell r="EA426" t="e">
            <v>#REF!</v>
          </cell>
          <cell r="EI426" t="e">
            <v>#REF!</v>
          </cell>
        </row>
        <row r="427">
          <cell r="A427">
            <v>427</v>
          </cell>
          <cell r="DY427" t="str">
            <v>Total</v>
          </cell>
          <cell r="DZ427">
            <v>46288094.899999999</v>
          </cell>
          <cell r="EA427" t="e">
            <v>#REF!</v>
          </cell>
        </row>
        <row r="428">
          <cell r="A428">
            <v>428</v>
          </cell>
        </row>
        <row r="429">
          <cell r="A429">
            <v>429</v>
          </cell>
          <cell r="B429" t="str">
            <v>Retirement (EOM)</v>
          </cell>
          <cell r="DY429" t="str">
            <v>Retirement</v>
          </cell>
        </row>
        <row r="430">
          <cell r="C430" t="str">
            <v>Unit 1</v>
          </cell>
          <cell r="DY430" t="str">
            <v>Unit 1</v>
          </cell>
          <cell r="DZ430">
            <v>983973.05999999994</v>
          </cell>
          <cell r="EA430">
            <v>160031.67999999999</v>
          </cell>
        </row>
        <row r="431">
          <cell r="C431" t="str">
            <v>Unit 2</v>
          </cell>
          <cell r="DY431" t="str">
            <v>Unit 2</v>
          </cell>
          <cell r="DZ431">
            <v>10361821.909999998</v>
          </cell>
          <cell r="EA431">
            <v>274578.53999999992</v>
          </cell>
        </row>
        <row r="432">
          <cell r="DY432" t="str">
            <v>Total</v>
          </cell>
          <cell r="DZ432">
            <v>11345794.969999999</v>
          </cell>
          <cell r="EA432">
            <v>434610.21999999991</v>
          </cell>
        </row>
        <row r="433">
          <cell r="A433">
            <v>433</v>
          </cell>
          <cell r="C433" t="str">
            <v>321</v>
          </cell>
          <cell r="E433">
            <v>2.7599999999999996E-2</v>
          </cell>
          <cell r="DL433">
            <v>0</v>
          </cell>
          <cell r="DM433">
            <v>0</v>
          </cell>
          <cell r="DN433">
            <v>4671.493199999999</v>
          </cell>
          <cell r="DO433">
            <v>19872.45264</v>
          </cell>
          <cell r="DP433">
            <v>2558.569955999998</v>
          </cell>
          <cell r="DQ433">
            <v>55.199999999999989</v>
          </cell>
          <cell r="DR433">
            <v>0</v>
          </cell>
          <cell r="DS433">
            <v>0</v>
          </cell>
          <cell r="DT433">
            <v>0</v>
          </cell>
          <cell r="DU433">
            <v>0</v>
          </cell>
          <cell r="DV433">
            <v>0</v>
          </cell>
          <cell r="DW433">
            <v>34382.200439999993</v>
          </cell>
        </row>
        <row r="434">
          <cell r="A434">
            <v>434</v>
          </cell>
          <cell r="C434" t="str">
            <v>322</v>
          </cell>
          <cell r="E434">
            <v>0.86609999999999987</v>
          </cell>
          <cell r="DL434">
            <v>0</v>
          </cell>
          <cell r="DM434">
            <v>0</v>
          </cell>
          <cell r="DN434">
            <v>146593.48769999997</v>
          </cell>
          <cell r="DO434">
            <v>623606.20403999998</v>
          </cell>
          <cell r="DP434">
            <v>80289.03764099993</v>
          </cell>
          <cell r="DQ434">
            <v>1732.1999999999998</v>
          </cell>
          <cell r="DR434">
            <v>0</v>
          </cell>
          <cell r="DS434">
            <v>0</v>
          </cell>
          <cell r="DT434">
            <v>0</v>
          </cell>
          <cell r="DU434">
            <v>0</v>
          </cell>
          <cell r="DV434">
            <v>0</v>
          </cell>
          <cell r="DW434">
            <v>1078928.3985899996</v>
          </cell>
        </row>
        <row r="435">
          <cell r="A435">
            <v>435</v>
          </cell>
          <cell r="C435" t="str">
            <v>323</v>
          </cell>
          <cell r="E435">
            <v>3.0599999999999985E-2</v>
          </cell>
          <cell r="DL435">
            <v>0</v>
          </cell>
          <cell r="DM435">
            <v>0</v>
          </cell>
          <cell r="DN435">
            <v>5179.2641999999978</v>
          </cell>
          <cell r="DO435">
            <v>22032.50183999999</v>
          </cell>
          <cell r="DP435">
            <v>2836.6753859999967</v>
          </cell>
          <cell r="DQ435">
            <v>61.199999999999967</v>
          </cell>
          <cell r="DR435">
            <v>0</v>
          </cell>
          <cell r="DS435">
            <v>0</v>
          </cell>
          <cell r="DT435">
            <v>0</v>
          </cell>
          <cell r="DU435">
            <v>0</v>
          </cell>
          <cell r="DV435">
            <v>0</v>
          </cell>
          <cell r="DW435">
            <v>38119.396139999975</v>
          </cell>
        </row>
        <row r="436">
          <cell r="A436">
            <v>436</v>
          </cell>
          <cell r="C436" t="str">
            <v>324</v>
          </cell>
          <cell r="E436">
            <v>7.2099999999999984E-2</v>
          </cell>
          <cell r="DL436">
            <v>0</v>
          </cell>
          <cell r="DM436">
            <v>0</v>
          </cell>
          <cell r="DN436">
            <v>12203.429699999997</v>
          </cell>
          <cell r="DO436">
            <v>51913.18243999999</v>
          </cell>
          <cell r="DP436">
            <v>6683.8005009999943</v>
          </cell>
          <cell r="DQ436">
            <v>144.19999999999996</v>
          </cell>
          <cell r="DR436">
            <v>0</v>
          </cell>
          <cell r="DS436">
            <v>0</v>
          </cell>
          <cell r="DT436">
            <v>0</v>
          </cell>
          <cell r="DU436">
            <v>0</v>
          </cell>
          <cell r="DV436">
            <v>0</v>
          </cell>
          <cell r="DW436">
            <v>89817.269989999972</v>
          </cell>
        </row>
        <row r="437">
          <cell r="A437">
            <v>437</v>
          </cell>
          <cell r="C437" t="str">
            <v>325</v>
          </cell>
          <cell r="E437">
            <v>3.599999999999999E-3</v>
          </cell>
          <cell r="DL437">
            <v>0</v>
          </cell>
          <cell r="DM437">
            <v>0</v>
          </cell>
          <cell r="DN437">
            <v>609.32519999999988</v>
          </cell>
          <cell r="DO437">
            <v>2592.0590399999992</v>
          </cell>
          <cell r="DP437">
            <v>333.72651599999972</v>
          </cell>
          <cell r="DQ437">
            <v>7.1999999999999984</v>
          </cell>
          <cell r="DR437">
            <v>0</v>
          </cell>
          <cell r="DS437">
            <v>0</v>
          </cell>
          <cell r="DT437">
            <v>0</v>
          </cell>
          <cell r="DU437">
            <v>0</v>
          </cell>
          <cell r="DV437">
            <v>0</v>
          </cell>
          <cell r="DW437">
            <v>4484.6348399999988</v>
          </cell>
        </row>
        <row r="438">
          <cell r="C438" t="str">
            <v>353</v>
          </cell>
          <cell r="E438">
            <v>0</v>
          </cell>
          <cell r="DL438">
            <v>0</v>
          </cell>
          <cell r="DM438">
            <v>0</v>
          </cell>
          <cell r="DN438">
            <v>0</v>
          </cell>
          <cell r="DO438">
            <v>0</v>
          </cell>
          <cell r="DP438">
            <v>0</v>
          </cell>
          <cell r="DQ438">
            <v>0</v>
          </cell>
          <cell r="DR438">
            <v>0</v>
          </cell>
          <cell r="DS438">
            <v>0</v>
          </cell>
          <cell r="DT438">
            <v>0</v>
          </cell>
          <cell r="DU438">
            <v>0</v>
          </cell>
          <cell r="DV438">
            <v>0</v>
          </cell>
          <cell r="DW438">
            <v>0</v>
          </cell>
        </row>
        <row r="439">
          <cell r="A439">
            <v>439</v>
          </cell>
          <cell r="C439" t="str">
            <v>Unit 1</v>
          </cell>
          <cell r="E439">
            <v>0.99999999999999978</v>
          </cell>
          <cell r="DL439">
            <v>0</v>
          </cell>
          <cell r="DM439">
            <v>0</v>
          </cell>
          <cell r="DN439">
            <v>169257</v>
          </cell>
          <cell r="DO439">
            <v>720016.4</v>
          </cell>
          <cell r="DP439">
            <v>92701.809999999939</v>
          </cell>
          <cell r="DQ439">
            <v>2000</v>
          </cell>
          <cell r="DR439">
            <v>0</v>
          </cell>
          <cell r="DS439">
            <v>0</v>
          </cell>
          <cell r="DT439">
            <v>0</v>
          </cell>
          <cell r="DU439">
            <v>0</v>
          </cell>
          <cell r="DV439">
            <v>0</v>
          </cell>
          <cell r="DW439">
            <v>1245731.8999999999</v>
          </cell>
        </row>
        <row r="440">
          <cell r="A440">
            <v>440</v>
          </cell>
        </row>
        <row r="441">
          <cell r="A441">
            <v>441</v>
          </cell>
          <cell r="C441" t="str">
            <v>321</v>
          </cell>
          <cell r="E441">
            <v>9.7700000000000009E-2</v>
          </cell>
          <cell r="DL441">
            <v>0</v>
          </cell>
          <cell r="DM441">
            <v>0</v>
          </cell>
          <cell r="DN441">
            <v>140293.58510000003</v>
          </cell>
          <cell r="DO441">
            <v>870158.41030800005</v>
          </cell>
          <cell r="DP441">
            <v>0</v>
          </cell>
          <cell r="DQ441">
            <v>1898.4253090001748</v>
          </cell>
          <cell r="DR441">
            <v>0</v>
          </cell>
          <cell r="DS441">
            <v>0</v>
          </cell>
          <cell r="DT441">
            <v>0</v>
          </cell>
          <cell r="DU441">
            <v>0</v>
          </cell>
          <cell r="DV441">
            <v>0</v>
          </cell>
          <cell r="DW441">
            <v>0</v>
          </cell>
        </row>
        <row r="442">
          <cell r="A442">
            <v>442</v>
          </cell>
          <cell r="C442" t="str">
            <v>322</v>
          </cell>
          <cell r="E442">
            <v>0.38720000000000004</v>
          </cell>
          <cell r="DL442">
            <v>0</v>
          </cell>
          <cell r="DM442">
            <v>0</v>
          </cell>
          <cell r="DN442">
            <v>556004.87360000005</v>
          </cell>
          <cell r="DO442">
            <v>3448570.4858880001</v>
          </cell>
          <cell r="DP442">
            <v>0</v>
          </cell>
          <cell r="DQ442">
            <v>7523.7490240006937</v>
          </cell>
          <cell r="DR442">
            <v>0</v>
          </cell>
          <cell r="DS442">
            <v>0</v>
          </cell>
          <cell r="DT442">
            <v>0</v>
          </cell>
          <cell r="DU442">
            <v>0</v>
          </cell>
          <cell r="DV442">
            <v>0</v>
          </cell>
          <cell r="DW442">
            <v>0</v>
          </cell>
        </row>
        <row r="443">
          <cell r="A443">
            <v>443</v>
          </cell>
          <cell r="C443" t="str">
            <v>323</v>
          </cell>
          <cell r="E443">
            <v>0.36199999999999999</v>
          </cell>
          <cell r="DL443">
            <v>0</v>
          </cell>
          <cell r="DM443">
            <v>0</v>
          </cell>
          <cell r="DN443">
            <v>519818.60599999997</v>
          </cell>
          <cell r="DO443">
            <v>3224128.3984799995</v>
          </cell>
          <cell r="DP443">
            <v>0</v>
          </cell>
          <cell r="DQ443">
            <v>7034.0835400006472</v>
          </cell>
          <cell r="DR443">
            <v>0</v>
          </cell>
          <cell r="DS443">
            <v>0</v>
          </cell>
          <cell r="DT443">
            <v>0</v>
          </cell>
          <cell r="DU443">
            <v>0</v>
          </cell>
          <cell r="DV443">
            <v>0</v>
          </cell>
          <cell r="DW443">
            <v>0</v>
          </cell>
        </row>
        <row r="444">
          <cell r="A444">
            <v>444</v>
          </cell>
          <cell r="C444" t="str">
            <v>324</v>
          </cell>
          <cell r="E444">
            <v>6.2300000000000008E-2</v>
          </cell>
          <cell r="DL444">
            <v>0</v>
          </cell>
          <cell r="DM444">
            <v>0</v>
          </cell>
          <cell r="DN444">
            <v>89460.494900000005</v>
          </cell>
          <cell r="DO444">
            <v>554870.71609200002</v>
          </cell>
          <cell r="DP444">
            <v>0</v>
          </cell>
          <cell r="DQ444">
            <v>1210.5618910001115</v>
          </cell>
          <cell r="DR444">
            <v>0</v>
          </cell>
          <cell r="DS444">
            <v>0</v>
          </cell>
          <cell r="DT444">
            <v>0</v>
          </cell>
          <cell r="DU444">
            <v>0</v>
          </cell>
          <cell r="DV444">
            <v>0</v>
          </cell>
          <cell r="DW444">
            <v>0</v>
          </cell>
        </row>
        <row r="445">
          <cell r="A445">
            <v>445</v>
          </cell>
          <cell r="C445" t="str">
            <v>325</v>
          </cell>
          <cell r="E445">
            <v>6.9199999999999998E-2</v>
          </cell>
          <cell r="DL445">
            <v>0</v>
          </cell>
          <cell r="DM445">
            <v>0</v>
          </cell>
          <cell r="DN445">
            <v>99368.639599999995</v>
          </cell>
          <cell r="DO445">
            <v>616325.09716799995</v>
          </cell>
          <cell r="DP445">
            <v>0</v>
          </cell>
          <cell r="DQ445">
            <v>1344.6369640001237</v>
          </cell>
          <cell r="DR445">
            <v>0</v>
          </cell>
          <cell r="DS445">
            <v>0</v>
          </cell>
          <cell r="DT445">
            <v>0</v>
          </cell>
          <cell r="DU445">
            <v>0</v>
          </cell>
          <cell r="DV445">
            <v>0</v>
          </cell>
          <cell r="DW445">
            <v>0</v>
          </cell>
        </row>
        <row r="446">
          <cell r="A446">
            <v>446</v>
          </cell>
          <cell r="C446" t="str">
            <v>353</v>
          </cell>
          <cell r="E446">
            <v>2.1600000000000001E-2</v>
          </cell>
          <cell r="DL446">
            <v>0</v>
          </cell>
          <cell r="DM446">
            <v>0</v>
          </cell>
          <cell r="DN446">
            <v>31016.800800000001</v>
          </cell>
          <cell r="DO446">
            <v>192378.93206399999</v>
          </cell>
          <cell r="DP446">
            <v>0</v>
          </cell>
          <cell r="DQ446">
            <v>419.71327200003867</v>
          </cell>
          <cell r="DR446">
            <v>0</v>
          </cell>
          <cell r="DS446">
            <v>0</v>
          </cell>
          <cell r="DT446">
            <v>0</v>
          </cell>
          <cell r="DU446">
            <v>0</v>
          </cell>
          <cell r="DV446">
            <v>0</v>
          </cell>
          <cell r="DW446">
            <v>0</v>
          </cell>
        </row>
        <row r="447">
          <cell r="A447">
            <v>447</v>
          </cell>
          <cell r="C447" t="str">
            <v>Unit 2</v>
          </cell>
          <cell r="E447">
            <v>1</v>
          </cell>
          <cell r="DL447">
            <v>0</v>
          </cell>
          <cell r="DM447">
            <v>0</v>
          </cell>
          <cell r="DN447">
            <v>1435963</v>
          </cell>
          <cell r="DO447">
            <v>8906432.0399999991</v>
          </cell>
          <cell r="DP447">
            <v>0</v>
          </cell>
          <cell r="DQ447">
            <v>19431.170000001788</v>
          </cell>
          <cell r="DR447">
            <v>0</v>
          </cell>
          <cell r="DS447">
            <v>0</v>
          </cell>
          <cell r="DT447">
            <v>0</v>
          </cell>
          <cell r="DU447">
            <v>0</v>
          </cell>
          <cell r="DV447">
            <v>0</v>
          </cell>
          <cell r="DW447">
            <v>0</v>
          </cell>
        </row>
        <row r="448">
          <cell r="A448">
            <v>448</v>
          </cell>
        </row>
        <row r="449">
          <cell r="A449">
            <v>449</v>
          </cell>
          <cell r="B449" t="str">
            <v>Assessed value</v>
          </cell>
        </row>
        <row r="450">
          <cell r="A450">
            <v>450</v>
          </cell>
          <cell r="C450" t="str">
            <v>321</v>
          </cell>
          <cell r="DX450">
            <v>1545744.4124461305</v>
          </cell>
          <cell r="DY450">
            <v>1545744.4124461305</v>
          </cell>
          <cell r="DZ450">
            <v>1545744.4124461305</v>
          </cell>
          <cell r="EA450">
            <v>1545744.4124461305</v>
          </cell>
          <cell r="EB450">
            <v>1545744.4124461305</v>
          </cell>
          <cell r="EC450">
            <v>1545744.4124461305</v>
          </cell>
          <cell r="ED450">
            <v>1545744.4124461305</v>
          </cell>
          <cell r="EE450">
            <v>1545744.4124461305</v>
          </cell>
          <cell r="EF450">
            <v>1545744.4124461305</v>
          </cell>
          <cell r="EG450">
            <v>1545744.4124461305</v>
          </cell>
          <cell r="EH450">
            <v>1545744.4124461305</v>
          </cell>
          <cell r="EI450">
            <v>1545744.4124461305</v>
          </cell>
        </row>
        <row r="451">
          <cell r="A451">
            <v>451</v>
          </cell>
          <cell r="C451" t="str">
            <v>322</v>
          </cell>
          <cell r="DX451">
            <v>10870059.404377237</v>
          </cell>
          <cell r="DY451">
            <v>10870059.404377237</v>
          </cell>
          <cell r="DZ451">
            <v>10870059.404377237</v>
          </cell>
          <cell r="EA451">
            <v>10870059.404377237</v>
          </cell>
          <cell r="EB451">
            <v>10870059.404377237</v>
          </cell>
          <cell r="EC451">
            <v>10870059.404377237</v>
          </cell>
          <cell r="ED451">
            <v>10870059.404377237</v>
          </cell>
          <cell r="EE451">
            <v>10870059.404377237</v>
          </cell>
          <cell r="EF451">
            <v>10870059.404377237</v>
          </cell>
          <cell r="EG451">
            <v>10870059.404377237</v>
          </cell>
          <cell r="EH451">
            <v>10870059.404377237</v>
          </cell>
          <cell r="EI451">
            <v>10870059.404377237</v>
          </cell>
        </row>
        <row r="452">
          <cell r="A452">
            <v>452</v>
          </cell>
          <cell r="C452" t="str">
            <v>323</v>
          </cell>
          <cell r="DX452">
            <v>5150826.1293552946</v>
          </cell>
          <cell r="DY452">
            <v>5150826.1293552946</v>
          </cell>
          <cell r="DZ452">
            <v>5150826.1293552946</v>
          </cell>
          <cell r="EA452">
            <v>5150826.1293552946</v>
          </cell>
          <cell r="EB452">
            <v>5150826.1293552946</v>
          </cell>
          <cell r="EC452">
            <v>5150826.1293552946</v>
          </cell>
          <cell r="ED452">
            <v>5150826.1293552946</v>
          </cell>
          <cell r="EE452">
            <v>5150826.1293552946</v>
          </cell>
          <cell r="EF452">
            <v>5150826.1293552946</v>
          </cell>
          <cell r="EG452">
            <v>5150826.1293552946</v>
          </cell>
          <cell r="EH452">
            <v>5150826.1293552946</v>
          </cell>
          <cell r="EI452">
            <v>5150826.1293552946</v>
          </cell>
        </row>
        <row r="453">
          <cell r="A453">
            <v>453</v>
          </cell>
          <cell r="C453" t="str">
            <v>324</v>
          </cell>
          <cell r="DX453">
            <v>1323003.8045411289</v>
          </cell>
          <cell r="DY453">
            <v>1323003.8045411289</v>
          </cell>
          <cell r="DZ453">
            <v>1323003.8045411289</v>
          </cell>
          <cell r="EA453">
            <v>1323003.8045411289</v>
          </cell>
          <cell r="EB453">
            <v>1323003.8045411289</v>
          </cell>
          <cell r="EC453">
            <v>1323003.8045411289</v>
          </cell>
          <cell r="ED453">
            <v>1323003.8045411289</v>
          </cell>
          <cell r="EE453">
            <v>1323003.8045411289</v>
          </cell>
          <cell r="EF453">
            <v>1323003.8045411289</v>
          </cell>
          <cell r="EG453">
            <v>1323003.8045411289</v>
          </cell>
          <cell r="EH453">
            <v>1323003.8045411289</v>
          </cell>
          <cell r="EI453">
            <v>1323003.8045411289</v>
          </cell>
        </row>
        <row r="454">
          <cell r="A454">
            <v>454</v>
          </cell>
          <cell r="C454" t="str">
            <v>325</v>
          </cell>
          <cell r="DX454">
            <v>894784.23027782037</v>
          </cell>
          <cell r="DY454">
            <v>894784.23027782037</v>
          </cell>
          <cell r="DZ454">
            <v>894784.23027782037</v>
          </cell>
          <cell r="EA454">
            <v>894784.23027782037</v>
          </cell>
          <cell r="EB454">
            <v>894784.23027782037</v>
          </cell>
          <cell r="EC454">
            <v>894784.23027782037</v>
          </cell>
          <cell r="ED454">
            <v>894784.23027782037</v>
          </cell>
          <cell r="EE454">
            <v>894784.23027782037</v>
          </cell>
          <cell r="EF454">
            <v>894784.23027782037</v>
          </cell>
          <cell r="EG454">
            <v>894784.23027782037</v>
          </cell>
          <cell r="EH454">
            <v>894784.23027782037</v>
          </cell>
          <cell r="EI454">
            <v>894784.23027782037</v>
          </cell>
        </row>
        <row r="455">
          <cell r="A455">
            <v>455</v>
          </cell>
          <cell r="C455" t="str">
            <v>353</v>
          </cell>
          <cell r="DX455">
            <v>294085.28839680005</v>
          </cell>
          <cell r="DY455">
            <v>294085.28839680005</v>
          </cell>
          <cell r="DZ455">
            <v>294085.28839680005</v>
          </cell>
          <cell r="EA455">
            <v>294085.28839680005</v>
          </cell>
          <cell r="EB455">
            <v>294085.28839680005</v>
          </cell>
          <cell r="EC455">
            <v>294085.28839680005</v>
          </cell>
          <cell r="ED455">
            <v>294085.28839680005</v>
          </cell>
          <cell r="EE455">
            <v>294085.28839680005</v>
          </cell>
          <cell r="EF455">
            <v>294085.28839680005</v>
          </cell>
          <cell r="EG455">
            <v>294085.28839680005</v>
          </cell>
          <cell r="EH455">
            <v>294085.28839680005</v>
          </cell>
          <cell r="EI455">
            <v>294085.28839680005</v>
          </cell>
        </row>
        <row r="456">
          <cell r="A456">
            <v>456</v>
          </cell>
          <cell r="C456" t="str">
            <v>Gross</v>
          </cell>
          <cell r="DX456">
            <v>20078503.269394413</v>
          </cell>
          <cell r="DY456">
            <v>20078503.269394413</v>
          </cell>
          <cell r="DZ456">
            <v>20078503.269394413</v>
          </cell>
          <cell r="EA456">
            <v>20078503.269394413</v>
          </cell>
          <cell r="EB456">
            <v>20078503.269394413</v>
          </cell>
          <cell r="EC456">
            <v>20078503.269394413</v>
          </cell>
          <cell r="ED456">
            <v>20078503.269394413</v>
          </cell>
          <cell r="EE456">
            <v>20078503.269394413</v>
          </cell>
          <cell r="EF456">
            <v>20078503.269394413</v>
          </cell>
          <cell r="EG456">
            <v>20078503.269394413</v>
          </cell>
          <cell r="EH456">
            <v>20078503.269394413</v>
          </cell>
          <cell r="EI456">
            <v>20078503.269394413</v>
          </cell>
        </row>
        <row r="457">
          <cell r="A457">
            <v>457</v>
          </cell>
          <cell r="C457" t="str">
            <v>Excluded upsizing</v>
          </cell>
          <cell r="DX457">
            <v>0</v>
          </cell>
          <cell r="DY457">
            <v>0</v>
          </cell>
          <cell r="DZ457">
            <v>0</v>
          </cell>
          <cell r="EA457">
            <v>0</v>
          </cell>
          <cell r="EB457">
            <v>0</v>
          </cell>
          <cell r="EC457">
            <v>0</v>
          </cell>
          <cell r="ED457">
            <v>0</v>
          </cell>
          <cell r="EE457">
            <v>0</v>
          </cell>
          <cell r="EF457">
            <v>0</v>
          </cell>
          <cell r="EG457">
            <v>0</v>
          </cell>
          <cell r="EH457">
            <v>0</v>
          </cell>
          <cell r="EI457">
            <v>0</v>
          </cell>
        </row>
        <row r="458">
          <cell r="A458">
            <v>458</v>
          </cell>
          <cell r="C458" t="str">
            <v>Net</v>
          </cell>
          <cell r="DX458">
            <v>20078503.269394413</v>
          </cell>
          <cell r="DY458">
            <v>20078503.269394413</v>
          </cell>
          <cell r="DZ458">
            <v>20078503.269394413</v>
          </cell>
          <cell r="EA458">
            <v>20078503.269394413</v>
          </cell>
          <cell r="EB458">
            <v>20078503.269394413</v>
          </cell>
          <cell r="EC458">
            <v>20078503.269394413</v>
          </cell>
          <cell r="ED458">
            <v>20078503.269394413</v>
          </cell>
          <cell r="EE458">
            <v>20078503.269394413</v>
          </cell>
          <cell r="EF458">
            <v>20078503.269394413</v>
          </cell>
          <cell r="EG458">
            <v>20078503.269394413</v>
          </cell>
          <cell r="EH458">
            <v>20078503.269394413</v>
          </cell>
          <cell r="EI458">
            <v>20078503.269394413</v>
          </cell>
          <cell r="EJ458">
            <v>18887433.440514639</v>
          </cell>
          <cell r="EK458">
            <v>18887433.440514639</v>
          </cell>
          <cell r="EL458">
            <v>18887433.440514639</v>
          </cell>
          <cell r="EM458">
            <v>18887433.440514639</v>
          </cell>
          <cell r="EN458">
            <v>18887433.440514639</v>
          </cell>
          <cell r="EO458">
            <v>18887433.440514639</v>
          </cell>
          <cell r="EP458">
            <v>18887433.440514639</v>
          </cell>
          <cell r="EQ458">
            <v>18887433.440514639</v>
          </cell>
          <cell r="ER458">
            <v>18887433.440514639</v>
          </cell>
          <cell r="ES458">
            <v>18887433.440514639</v>
          </cell>
          <cell r="ET458">
            <v>18887433.440514639</v>
          </cell>
          <cell r="EU458">
            <v>18887433.440514639</v>
          </cell>
        </row>
        <row r="459">
          <cell r="A459">
            <v>459</v>
          </cell>
        </row>
        <row r="460">
          <cell r="A460">
            <v>460</v>
          </cell>
          <cell r="B460" t="str">
            <v>State property taxes</v>
          </cell>
        </row>
        <row r="461">
          <cell r="A461">
            <v>461</v>
          </cell>
          <cell r="C461" t="str">
            <v>Rate</v>
          </cell>
          <cell r="G461" t="str">
            <v>LCM_PROP_RATE_MI_F</v>
          </cell>
          <cell r="DX461">
            <v>2.9752000000000001E-2</v>
          </cell>
          <cell r="DY461">
            <v>2.9752000000000001E-2</v>
          </cell>
          <cell r="DZ461">
            <v>2.9752000000000001E-2</v>
          </cell>
          <cell r="EA461">
            <v>2.9752000000000001E-2</v>
          </cell>
          <cell r="EB461">
            <v>2.9752000000000001E-2</v>
          </cell>
          <cell r="EC461">
            <v>2.9752000000000001E-2</v>
          </cell>
          <cell r="ED461">
            <v>2.9752000000000001E-2</v>
          </cell>
          <cell r="EE461">
            <v>2.9752000000000001E-2</v>
          </cell>
          <cell r="EF461">
            <v>2.9752000000000001E-2</v>
          </cell>
          <cell r="EG461">
            <v>2.9752000000000001E-2</v>
          </cell>
          <cell r="EH461">
            <v>2.9752000000000001E-2</v>
          </cell>
          <cell r="EI461">
            <v>2.9752000000000001E-2</v>
          </cell>
          <cell r="EJ461">
            <v>2.9747699999999998E-2</v>
          </cell>
          <cell r="EK461">
            <v>2.9747699999999998E-2</v>
          </cell>
          <cell r="EL461">
            <v>2.9747699999999998E-2</v>
          </cell>
          <cell r="EM461">
            <v>2.9747699999999998E-2</v>
          </cell>
          <cell r="EN461">
            <v>2.9747699999999998E-2</v>
          </cell>
          <cell r="EO461">
            <v>2.9747699999999998E-2</v>
          </cell>
          <cell r="EP461">
            <v>2.9747699999999998E-2</v>
          </cell>
          <cell r="EQ461">
            <v>2.9747699999999998E-2</v>
          </cell>
          <cell r="ER461">
            <v>2.9747699999999998E-2</v>
          </cell>
          <cell r="ES461">
            <v>2.9747699999999998E-2</v>
          </cell>
          <cell r="ET461">
            <v>2.9747699999999998E-2</v>
          </cell>
          <cell r="EU461">
            <v>2.9747699999999998E-2</v>
          </cell>
        </row>
        <row r="462">
          <cell r="A462">
            <v>462</v>
          </cell>
          <cell r="C462" t="str">
            <v>Tax accrued (I&amp;M)</v>
          </cell>
          <cell r="G462" t="str">
            <v>Gross x Rate / 12</v>
          </cell>
          <cell r="DX462">
            <v>49781.302439251886</v>
          </cell>
          <cell r="DY462">
            <v>49781.302439251886</v>
          </cell>
          <cell r="DZ462">
            <v>49781.302439251886</v>
          </cell>
          <cell r="EA462">
            <v>49781.302439251886</v>
          </cell>
          <cell r="EB462">
            <v>49781.302439251886</v>
          </cell>
          <cell r="EC462">
            <v>49781.302439251886</v>
          </cell>
          <cell r="ED462">
            <v>49781.302439251886</v>
          </cell>
          <cell r="EE462">
            <v>49781.302439251886</v>
          </cell>
          <cell r="EF462">
            <v>49781.302439251886</v>
          </cell>
          <cell r="EG462">
            <v>49781.302439251886</v>
          </cell>
          <cell r="EH462">
            <v>49781.302439251886</v>
          </cell>
          <cell r="EI462">
            <v>49781.302439251886</v>
          </cell>
          <cell r="EJ462">
            <v>46821.475313199771</v>
          </cell>
          <cell r="EK462">
            <v>46821.475313199771</v>
          </cell>
          <cell r="EL462">
            <v>46821.475313199771</v>
          </cell>
          <cell r="EM462">
            <v>46821.475313199771</v>
          </cell>
          <cell r="EN462">
            <v>46821.475313199771</v>
          </cell>
          <cell r="EO462">
            <v>46821.475313199771</v>
          </cell>
          <cell r="EP462">
            <v>46821.475313199771</v>
          </cell>
          <cell r="EQ462">
            <v>46821.475313199771</v>
          </cell>
          <cell r="ER462">
            <v>46821.475313199771</v>
          </cell>
          <cell r="ES462">
            <v>46821.475313199771</v>
          </cell>
          <cell r="ET462">
            <v>46821.475313199771</v>
          </cell>
          <cell r="EU462">
            <v>46821.475313199771</v>
          </cell>
        </row>
        <row r="463">
          <cell r="A463">
            <v>463</v>
          </cell>
          <cell r="C463" t="str">
            <v>Jurisdictional factor</v>
          </cell>
          <cell r="G463" t="str">
            <v>JURIS_DEM</v>
          </cell>
          <cell r="DX463">
            <v>0.66233529999999996</v>
          </cell>
          <cell r="DY463">
            <v>0.66233529999999996</v>
          </cell>
          <cell r="DZ463">
            <v>0.66233529999999996</v>
          </cell>
          <cell r="EA463">
            <v>0.66233529999999996</v>
          </cell>
          <cell r="EB463">
            <v>0.66233529999999996</v>
          </cell>
          <cell r="EC463">
            <v>0.66233529999999996</v>
          </cell>
          <cell r="ED463">
            <v>0.66233529999999996</v>
          </cell>
          <cell r="EE463">
            <v>0.66233529999999996</v>
          </cell>
          <cell r="EF463">
            <v>0.66233529999999996</v>
          </cell>
          <cell r="EG463">
            <v>0.66233529999999996</v>
          </cell>
          <cell r="EH463">
            <v>0.66233529999999996</v>
          </cell>
          <cell r="EI463">
            <v>0.66233529999999996</v>
          </cell>
          <cell r="EJ463">
            <v>0.66233529999999996</v>
          </cell>
          <cell r="EK463">
            <v>0.66233529999999996</v>
          </cell>
          <cell r="EL463">
            <v>0.66233529999999996</v>
          </cell>
          <cell r="EM463">
            <v>0.66233529999999996</v>
          </cell>
          <cell r="EN463">
            <v>0.66233529999999996</v>
          </cell>
          <cell r="EO463">
            <v>0.66233529999999996</v>
          </cell>
          <cell r="EP463">
            <v>0.66233529999999996</v>
          </cell>
          <cell r="EQ463">
            <v>0.66233529999999996</v>
          </cell>
          <cell r="ER463">
            <v>0.66233529999999996</v>
          </cell>
          <cell r="ES463">
            <v>0.66233529999999996</v>
          </cell>
          <cell r="ET463">
            <v>0.66233529999999996</v>
          </cell>
          <cell r="EU463">
            <v>0.66233529999999996</v>
          </cell>
        </row>
        <row r="464">
          <cell r="A464">
            <v>464</v>
          </cell>
          <cell r="C464" t="str">
            <v>Tax accrued (IN)</v>
          </cell>
          <cell r="DX464">
            <v>32971.913885492628</v>
          </cell>
          <cell r="DY464">
            <v>32971.913885492628</v>
          </cell>
          <cell r="DZ464">
            <v>32971.913885492628</v>
          </cell>
          <cell r="EA464">
            <v>32971.913885492628</v>
          </cell>
          <cell r="EB464">
            <v>32971.913885492628</v>
          </cell>
          <cell r="EC464">
            <v>32971.913885492628</v>
          </cell>
          <cell r="ED464">
            <v>32971.913885492628</v>
          </cell>
          <cell r="EE464">
            <v>32971.913885492628</v>
          </cell>
          <cell r="EF464">
            <v>32971.913885492628</v>
          </cell>
          <cell r="EG464">
            <v>32971.913885492628</v>
          </cell>
          <cell r="EH464">
            <v>32971.913885492628</v>
          </cell>
          <cell r="EI464">
            <v>32971.913885492628</v>
          </cell>
          <cell r="EJ464">
            <v>31011.515898010763</v>
          </cell>
          <cell r="EK464">
            <v>31011.515898010763</v>
          </cell>
          <cell r="EL464">
            <v>31011.515898010763</v>
          </cell>
          <cell r="EM464">
            <v>31011.515898010763</v>
          </cell>
          <cell r="EN464">
            <v>31011.515898010763</v>
          </cell>
          <cell r="EO464">
            <v>31011.515898010763</v>
          </cell>
          <cell r="EP464">
            <v>31011.515898010763</v>
          </cell>
          <cell r="EQ464">
            <v>31011.515898010763</v>
          </cell>
          <cell r="ER464">
            <v>31011.515898010763</v>
          </cell>
          <cell r="ES464">
            <v>31011.515898010763</v>
          </cell>
          <cell r="ET464">
            <v>31011.515898010763</v>
          </cell>
          <cell r="EU464">
            <v>31011.515898010763</v>
          </cell>
        </row>
        <row r="465">
          <cell r="A465">
            <v>465</v>
          </cell>
        </row>
        <row r="466">
          <cell r="A466">
            <v>466</v>
          </cell>
        </row>
        <row r="467">
          <cell r="A467">
            <v>467</v>
          </cell>
          <cell r="B467" t="str">
            <v>Cost of capital</v>
          </cell>
        </row>
        <row r="468">
          <cell r="A468">
            <v>468</v>
          </cell>
          <cell r="C468" t="str">
            <v>Reconciliation period</v>
          </cell>
          <cell r="DE468" t="str">
            <v>LCM-10</v>
          </cell>
          <cell r="DQ468" t="str">
            <v>LCM-11</v>
          </cell>
          <cell r="DZ468">
            <v>44926</v>
          </cell>
        </row>
        <row r="469">
          <cell r="A469">
            <v>469</v>
          </cell>
          <cell r="C469" t="str">
            <v>Forecast period</v>
          </cell>
          <cell r="DE469" t="str">
            <v>LCM-9</v>
          </cell>
          <cell r="DM469">
            <v>45235</v>
          </cell>
          <cell r="DQ469" t="str">
            <v>LCM-10</v>
          </cell>
          <cell r="DZ469" t="str">
            <v>RC-2022</v>
          </cell>
          <cell r="EC469" t="str">
            <v>LCM-11</v>
          </cell>
        </row>
        <row r="471">
          <cell r="C471" t="str">
            <v>Capitalization</v>
          </cell>
          <cell r="CS471" t="str">
            <v>LCM-8</v>
          </cell>
        </row>
        <row r="472">
          <cell r="D472" t="str">
            <v>Long-term debt</v>
          </cell>
          <cell r="CA472">
            <v>1967898146</v>
          </cell>
          <cell r="CD472">
            <v>1967534808</v>
          </cell>
          <cell r="CG472">
            <v>2257165992</v>
          </cell>
          <cell r="CJ472">
            <v>2256791616</v>
          </cell>
          <cell r="CM472">
            <v>2306411596</v>
          </cell>
          <cell r="CP472">
            <v>2306025847</v>
          </cell>
          <cell r="CS472">
            <v>2655634283</v>
          </cell>
          <cell r="CV472">
            <v>2655228603</v>
          </cell>
          <cell r="CY472">
            <v>2654833358</v>
          </cell>
          <cell r="DB472">
            <v>2654423818</v>
          </cell>
          <cell r="DE472">
            <v>2654008104</v>
          </cell>
          <cell r="DM472">
            <v>2926531185</v>
          </cell>
          <cell r="DQ472">
            <v>2627281624</v>
          </cell>
          <cell r="DZ472">
            <v>2670079888</v>
          </cell>
          <cell r="EC472" t="str">
            <v xml:space="preserve">*        </v>
          </cell>
        </row>
        <row r="473">
          <cell r="D473" t="str">
            <v>Common equity</v>
          </cell>
          <cell r="CA473">
            <v>2151747058</v>
          </cell>
          <cell r="CD473">
            <v>2189230592</v>
          </cell>
          <cell r="CG473">
            <v>2168868776</v>
          </cell>
          <cell r="CJ473">
            <v>2202878319</v>
          </cell>
          <cell r="CM473">
            <v>2217622969</v>
          </cell>
          <cell r="CP473">
            <v>2246371907.1949997</v>
          </cell>
          <cell r="CS473">
            <v>2304613794.1059999</v>
          </cell>
          <cell r="CV473">
            <v>2342506773.8280001</v>
          </cell>
          <cell r="CY473">
            <v>2352848356</v>
          </cell>
          <cell r="DB473">
            <v>2432143528</v>
          </cell>
          <cell r="DE473">
            <v>2472751094.0449996</v>
          </cell>
          <cell r="DM473">
            <v>2574496077</v>
          </cell>
          <cell r="DQ473">
            <v>2659200675.8340001</v>
          </cell>
          <cell r="DZ473">
            <v>3087825851</v>
          </cell>
          <cell r="EC473" t="str">
            <v xml:space="preserve">*        </v>
          </cell>
        </row>
        <row r="474">
          <cell r="D474" t="str">
            <v>Customer deposits</v>
          </cell>
          <cell r="CA474">
            <v>33541280</v>
          </cell>
          <cell r="CD474">
            <v>33475353</v>
          </cell>
          <cell r="CG474">
            <v>33497583</v>
          </cell>
          <cell r="CJ474">
            <v>33713122</v>
          </cell>
          <cell r="CM474">
            <v>33913045</v>
          </cell>
          <cell r="CP474">
            <v>34019083.579999998</v>
          </cell>
          <cell r="CS474">
            <v>34466343.600000001</v>
          </cell>
          <cell r="CV474">
            <v>34709817.710000001</v>
          </cell>
          <cell r="CY474">
            <v>35498703</v>
          </cell>
          <cell r="DB474">
            <v>36200794</v>
          </cell>
          <cell r="DE474">
            <v>36257342.93</v>
          </cell>
          <cell r="DM474">
            <v>37972608</v>
          </cell>
          <cell r="DQ474">
            <v>36448057.539999999</v>
          </cell>
          <cell r="DZ474">
            <v>41698455</v>
          </cell>
          <cell r="EC474" t="str">
            <v xml:space="preserve">*        </v>
          </cell>
        </row>
        <row r="475">
          <cell r="D475" t="str">
            <v>Accum. Def. FIT</v>
          </cell>
          <cell r="CA475">
            <v>1235158426</v>
          </cell>
          <cell r="CD475">
            <v>1278453864</v>
          </cell>
          <cell r="CG475">
            <v>1305821993</v>
          </cell>
          <cell r="CJ475">
            <v>1363467944</v>
          </cell>
          <cell r="CM475">
            <v>1436088652</v>
          </cell>
          <cell r="CP475">
            <v>1449576614</v>
          </cell>
          <cell r="CS475">
            <v>1468365397</v>
          </cell>
          <cell r="CV475">
            <v>1465585160</v>
          </cell>
          <cell r="CY475">
            <v>1391615847</v>
          </cell>
          <cell r="DB475">
            <v>1376308684</v>
          </cell>
          <cell r="DE475">
            <v>1373147640</v>
          </cell>
          <cell r="DM475">
            <v>1297541436</v>
          </cell>
          <cell r="DQ475">
            <v>1287262189.2099998</v>
          </cell>
          <cell r="DZ475">
            <v>1072147790</v>
          </cell>
          <cell r="EC475" t="str">
            <v xml:space="preserve">*        </v>
          </cell>
        </row>
        <row r="476">
          <cell r="D476" t="str">
            <v>Accum. Def. ITC</v>
          </cell>
          <cell r="CA476">
            <v>38781415</v>
          </cell>
          <cell r="CD476">
            <v>37473142</v>
          </cell>
          <cell r="CG476">
            <v>36164869</v>
          </cell>
          <cell r="CJ476">
            <v>34856596</v>
          </cell>
          <cell r="CM476">
            <v>34075627</v>
          </cell>
          <cell r="CP476">
            <v>32903890</v>
          </cell>
          <cell r="CS476">
            <v>31732153</v>
          </cell>
          <cell r="CV476">
            <v>30560416</v>
          </cell>
          <cell r="CY476">
            <v>29388700</v>
          </cell>
          <cell r="DB476">
            <v>29388700</v>
          </cell>
          <cell r="DE476">
            <v>27496113</v>
          </cell>
          <cell r="DM476">
            <v>18960268</v>
          </cell>
          <cell r="DQ476">
            <v>23859371.260000002</v>
          </cell>
          <cell r="DZ476">
            <v>21544285</v>
          </cell>
          <cell r="EC476" t="str">
            <v xml:space="preserve">*        </v>
          </cell>
        </row>
        <row r="477">
          <cell r="D477" t="str">
            <v>Total Capitalization</v>
          </cell>
          <cell r="CA477">
            <v>5427126325</v>
          </cell>
          <cell r="CD477">
            <v>5506167759</v>
          </cell>
          <cell r="CG477">
            <v>5801519213</v>
          </cell>
          <cell r="CJ477">
            <v>5891707597</v>
          </cell>
          <cell r="CM477">
            <v>6028111889</v>
          </cell>
          <cell r="CP477">
            <v>6068897341.7749996</v>
          </cell>
          <cell r="CS477">
            <v>6494811970.7060003</v>
          </cell>
          <cell r="CV477">
            <v>6528590770.5380001</v>
          </cell>
          <cell r="CY477">
            <v>6464184964</v>
          </cell>
          <cell r="DB477">
            <v>6528465524</v>
          </cell>
          <cell r="DE477">
            <v>6563660293.9750004</v>
          </cell>
          <cell r="DM477">
            <v>6855501574</v>
          </cell>
          <cell r="DQ477">
            <v>6634051917.8439999</v>
          </cell>
          <cell r="DZ477">
            <v>6893296269</v>
          </cell>
          <cell r="EC477" t="str">
            <v xml:space="preserve">*        </v>
          </cell>
        </row>
        <row r="479">
          <cell r="C479" t="str">
            <v>Cost of Capital</v>
          </cell>
        </row>
        <row r="480">
          <cell r="D480" t="str">
            <v>Long-term debt</v>
          </cell>
          <cell r="CA480">
            <v>5.1299999999999998E-2</v>
          </cell>
          <cell r="CD480">
            <v>5.1299999999999998E-2</v>
          </cell>
          <cell r="CG480">
            <v>4.9200000000000001E-2</v>
          </cell>
          <cell r="CJ480">
            <v>4.9399999999999999E-2</v>
          </cell>
          <cell r="CM480">
            <v>4.9500000000000002E-2</v>
          </cell>
          <cell r="CP480">
            <v>4.9700000000000001E-2</v>
          </cell>
          <cell r="CS480">
            <v>4.8899999999999999E-2</v>
          </cell>
          <cell r="CV480">
            <v>4.3700000000000003E-2</v>
          </cell>
          <cell r="CY480">
            <v>4.4499999999999998E-2</v>
          </cell>
          <cell r="DB480">
            <v>4.4400000000000002E-2</v>
          </cell>
          <cell r="DE480">
            <v>4.4400000000000002E-2</v>
          </cell>
          <cell r="DM480">
            <v>4.5400000000000003E-2</v>
          </cell>
          <cell r="DQ480">
            <v>4.2500000000000003E-2</v>
          </cell>
          <cell r="DZ480">
            <v>4.3999999999999997E-2</v>
          </cell>
          <cell r="EC480" t="str">
            <v xml:space="preserve">*        </v>
          </cell>
        </row>
        <row r="481">
          <cell r="D481" t="str">
            <v>Common equity (capital riders)</v>
          </cell>
          <cell r="CA481">
            <v>9.9500000000000005E-2</v>
          </cell>
          <cell r="CD481">
            <v>9.9500000000000005E-2</v>
          </cell>
          <cell r="CG481">
            <v>9.9500000000000005E-2</v>
          </cell>
          <cell r="CJ481">
            <v>9.9500000000000005E-2</v>
          </cell>
          <cell r="CM481">
            <v>9.9500000000000005E-2</v>
          </cell>
          <cell r="CP481">
            <v>9.9500000000000005E-2</v>
          </cell>
          <cell r="CS481">
            <v>9.9500000000000005E-2</v>
          </cell>
          <cell r="CV481">
            <v>9.9500000000000005E-2</v>
          </cell>
          <cell r="CY481">
            <v>9.8500000000000004E-2</v>
          </cell>
          <cell r="DB481">
            <v>9.8500000000000004E-2</v>
          </cell>
          <cell r="DE481">
            <v>9.8500000000000004E-2</v>
          </cell>
          <cell r="DM481">
            <v>9.7000000000000003E-2</v>
          </cell>
          <cell r="DQ481">
            <v>9.7000000000000003E-2</v>
          </cell>
          <cell r="DZ481">
            <v>0.10349999999999999</v>
          </cell>
          <cell r="EC481">
            <v>9.7000000000000003E-2</v>
          </cell>
        </row>
        <row r="482">
          <cell r="D482" t="str">
            <v>Customer deposits</v>
          </cell>
          <cell r="CA482">
            <v>0.06</v>
          </cell>
          <cell r="CD482">
            <v>0.06</v>
          </cell>
          <cell r="CG482">
            <v>0.06</v>
          </cell>
          <cell r="CJ482">
            <v>0.06</v>
          </cell>
          <cell r="CM482">
            <v>0.06</v>
          </cell>
          <cell r="CP482">
            <v>0.06</v>
          </cell>
          <cell r="CS482">
            <v>0.02</v>
          </cell>
          <cell r="CV482">
            <v>0.02</v>
          </cell>
          <cell r="CY482">
            <v>0.02</v>
          </cell>
          <cell r="DB482">
            <v>0.02</v>
          </cell>
          <cell r="DE482">
            <v>0.02</v>
          </cell>
          <cell r="DM482">
            <v>0.02</v>
          </cell>
          <cell r="DQ482">
            <v>0.02</v>
          </cell>
          <cell r="DZ482">
            <v>0.02</v>
          </cell>
          <cell r="EC482">
            <v>0.02</v>
          </cell>
        </row>
        <row r="483">
          <cell r="D483" t="str">
            <v>Accum. Def. FIT</v>
          </cell>
          <cell r="CA483">
            <v>0</v>
          </cell>
          <cell r="CD483">
            <v>0</v>
          </cell>
          <cell r="CG483">
            <v>0</v>
          </cell>
          <cell r="CJ483">
            <v>0</v>
          </cell>
          <cell r="CM483">
            <v>0</v>
          </cell>
          <cell r="CP483">
            <v>0</v>
          </cell>
          <cell r="CS483">
            <v>0</v>
          </cell>
          <cell r="CV483">
            <v>0</v>
          </cell>
          <cell r="CY483">
            <v>0</v>
          </cell>
          <cell r="DB483">
            <v>0</v>
          </cell>
          <cell r="DE483">
            <v>0</v>
          </cell>
          <cell r="DM483">
            <v>0</v>
          </cell>
          <cell r="DQ483">
            <v>0</v>
          </cell>
          <cell r="DZ483">
            <v>0</v>
          </cell>
          <cell r="EC483">
            <v>0</v>
          </cell>
        </row>
        <row r="484">
          <cell r="D484" t="str">
            <v>Accum. Def. ITC</v>
          </cell>
          <cell r="CA484">
            <v>7.6475519507091999E-2</v>
          </cell>
          <cell r="CD484">
            <v>7.6685342779845109E-2</v>
          </cell>
          <cell r="CG484">
            <v>7.3848269873870998E-2</v>
          </cell>
          <cell r="CJ484">
            <v>7.4147168600023322E-2</v>
          </cell>
          <cell r="CM484">
            <v>7.4009350416512576E-2</v>
          </cell>
          <cell r="CP484">
            <v>7.4273714121360399E-2</v>
          </cell>
          <cell r="CS484">
            <v>7.240960197333525E-2</v>
          </cell>
          <cell r="CV484">
            <v>6.9854221487125556E-2</v>
          </cell>
          <cell r="CY484">
            <v>6.9871782489449169E-2</v>
          </cell>
          <cell r="DB484">
            <v>7.0267929374467381E-2</v>
          </cell>
          <cell r="DE484">
            <v>7.0493644936326941E-2</v>
          </cell>
          <cell r="DM484">
            <v>6.9548943687456316E-2</v>
          </cell>
          <cell r="DQ484">
            <v>6.9914531745902911E-2</v>
          </cell>
          <cell r="DZ484">
            <v>7.5908413659861063E-2</v>
          </cell>
          <cell r="EC484" t="str">
            <v xml:space="preserve">*        </v>
          </cell>
        </row>
        <row r="485">
          <cell r="D485" t="str">
            <v>WACC (net)</v>
          </cell>
          <cell r="CA485">
            <v>5.8968650010214223E-2</v>
          </cell>
          <cell r="CD485">
            <v>5.8778656161483624E-2</v>
          </cell>
          <cell r="CG485">
            <v>5.7146338024937127E-2</v>
          </cell>
          <cell r="CJ485">
            <v>5.690696598080594E-2</v>
          </cell>
          <cell r="CM485">
            <v>5.6299146961106675E-2</v>
          </cell>
          <cell r="CP485">
            <v>5.6453175791525055E-2</v>
          </cell>
          <cell r="CS485">
            <v>5.5760910404518874E-2</v>
          </cell>
          <cell r="CV485">
            <v>5.3907787566869717E-2</v>
          </cell>
          <cell r="CY485">
            <v>5.4555843370054855E-2</v>
          </cell>
          <cell r="DB485">
            <v>5.5175546639404667E-2</v>
          </cell>
          <cell r="DE485">
            <v>5.5467128760574809E-2</v>
          </cell>
          <cell r="DM485">
            <v>5.6110957001062618E-2</v>
          </cell>
          <cell r="DQ485">
            <v>5.6074178662290079E-2</v>
          </cell>
          <cell r="DZ485">
            <v>6.3763812709597897E-2</v>
          </cell>
          <cell r="EC485" t="str">
            <v xml:space="preserve">*        </v>
          </cell>
        </row>
        <row r="486">
          <cell r="D486" t="str">
            <v>Gross-up factor for taxes</v>
          </cell>
          <cell r="CA486">
            <v>1.6311</v>
          </cell>
          <cell r="CD486">
            <v>1.3421000000000001</v>
          </cell>
          <cell r="CG486">
            <v>1.6311</v>
          </cell>
          <cell r="CJ486">
            <v>1.6311</v>
          </cell>
          <cell r="CM486">
            <v>1.3411</v>
          </cell>
          <cell r="CP486">
            <v>1.3412999999999999</v>
          </cell>
          <cell r="CS486">
            <v>1.3413999999999999</v>
          </cell>
          <cell r="CV486">
            <v>1.3413999999999999</v>
          </cell>
          <cell r="CY486">
            <v>1.3413999999999999</v>
          </cell>
          <cell r="DB486">
            <v>1</v>
          </cell>
          <cell r="DE486">
            <v>1.3377255321639381</v>
          </cell>
          <cell r="DM486">
            <v>1.335960722754751</v>
          </cell>
          <cell r="DQ486">
            <v>1.3334977980617608</v>
          </cell>
          <cell r="DZ486">
            <v>1.3320440212842519</v>
          </cell>
          <cell r="EC486">
            <v>1.3310439377603855</v>
          </cell>
        </row>
        <row r="487">
          <cell r="D487" t="str">
            <v>WACC (gross)</v>
          </cell>
          <cell r="CA487">
            <v>8.4210278716795109E-2</v>
          </cell>
          <cell r="CD487">
            <v>7.2490948714333106E-2</v>
          </cell>
          <cell r="CG487">
            <v>8.091225240476678E-2</v>
          </cell>
          <cell r="CJ487">
            <v>8.0662323727473492E-2</v>
          </cell>
          <cell r="CM487">
            <v>6.8927500662905733E-2</v>
          </cell>
          <cell r="CP487">
            <v>6.9160497492072717E-2</v>
          </cell>
          <cell r="CS487">
            <v>6.7935328506789391E-2</v>
          </cell>
          <cell r="CV487">
            <v>6.6207858139740713E-2</v>
          </cell>
          <cell r="CY487">
            <v>6.6904251465251224E-2</v>
          </cell>
          <cell r="DB487">
            <v>5.5175546639404667E-2</v>
          </cell>
          <cell r="DE487">
            <v>6.8099267117169446E-2</v>
          </cell>
          <cell r="DM487">
            <v>6.831365824983246E-2</v>
          </cell>
          <cell r="DQ487">
            <v>6.9124959486922821E-2</v>
          </cell>
          <cell r="DZ487">
            <v>7.9236956296104027E-2</v>
          </cell>
          <cell r="EC487">
            <v>7.9200000000000007E-2</v>
          </cell>
        </row>
        <row r="489">
          <cell r="C489" t="str">
            <v>Taxes</v>
          </cell>
        </row>
        <row r="490">
          <cell r="D490" t="str">
            <v>State tax</v>
          </cell>
          <cell r="DE490">
            <v>5.3749999999999999E-2</v>
          </cell>
          <cell r="DM490">
            <v>5.2499999999999998E-2</v>
          </cell>
          <cell r="DQ490">
            <v>5.0750000000000003E-2</v>
          </cell>
          <cell r="DZ490">
            <v>4.9714000000000001E-2</v>
          </cell>
          <cell r="EC490">
            <v>4.9000000000000002E-2</v>
          </cell>
        </row>
        <row r="491">
          <cell r="D491" t="str">
            <v>Federal tax</v>
          </cell>
          <cell r="DE491">
            <v>0.21</v>
          </cell>
          <cell r="DM491">
            <v>0.21</v>
          </cell>
          <cell r="DQ491">
            <v>0.21</v>
          </cell>
          <cell r="DZ491">
            <v>0.21</v>
          </cell>
          <cell r="EC491">
            <v>0.21</v>
          </cell>
        </row>
        <row r="493">
          <cell r="D493" t="str">
            <v>indiana Utility Receipts Tax</v>
          </cell>
          <cell r="DE493">
            <v>1.4E-2</v>
          </cell>
          <cell r="DM493">
            <v>1.4E-2</v>
          </cell>
          <cell r="DQ493">
            <v>1.4E-2</v>
          </cell>
          <cell r="DZ493">
            <v>1.4E-2</v>
          </cell>
          <cell r="EC493">
            <v>1.4E-2</v>
          </cell>
        </row>
        <row r="494">
          <cell r="D494" t="str">
            <v>Public Utility Assessment Fee</v>
          </cell>
          <cell r="DE494">
            <v>1.2960000000000001E-3</v>
          </cell>
          <cell r="DM494">
            <v>1.2960000000000001E-3</v>
          </cell>
          <cell r="DQ494">
            <v>1.274E-3</v>
          </cell>
          <cell r="DZ494">
            <v>1.274E-3</v>
          </cell>
          <cell r="EC494">
            <v>1.274E-3</v>
          </cell>
        </row>
        <row r="495">
          <cell r="D495" t="str">
            <v>Uncollectible revenue factor</v>
          </cell>
          <cell r="DE495">
            <v>2.611E-3</v>
          </cell>
          <cell r="DM495">
            <v>2.611E-3</v>
          </cell>
          <cell r="DQ495">
            <v>4.6880000000000003E-3</v>
          </cell>
          <cell r="DZ495">
            <v>4.6880000000000003E-3</v>
          </cell>
          <cell r="EC495">
            <v>4.6880000000000003E-3</v>
          </cell>
        </row>
        <row r="496">
          <cell r="D496" t="str">
            <v>GRCF</v>
          </cell>
          <cell r="DE496">
            <v>1.7867062143999999E-2</v>
          </cell>
          <cell r="DM496">
            <v>1.7867062143999999E-2</v>
          </cell>
          <cell r="DQ496">
            <v>1.9890395488E-2</v>
          </cell>
          <cell r="DZ496">
            <v>1.9890395488E-2</v>
          </cell>
          <cell r="EC496">
            <v>1.9890395488E-2</v>
          </cell>
        </row>
        <row r="498">
          <cell r="A498">
            <v>498</v>
          </cell>
          <cell r="B498" t="str">
            <v>Rider factors</v>
          </cell>
        </row>
        <row r="499">
          <cell r="A499">
            <v>499</v>
          </cell>
          <cell r="C499" t="str">
            <v>Energy ($/MWh)</v>
          </cell>
        </row>
        <row r="500">
          <cell r="A500">
            <v>500</v>
          </cell>
          <cell r="D500" t="str">
            <v>RS</v>
          </cell>
          <cell r="BV500">
            <v>5.8310000000000004</v>
          </cell>
          <cell r="BW500">
            <v>5.8310000000000004</v>
          </cell>
          <cell r="BX500">
            <v>5.8310000000000004</v>
          </cell>
          <cell r="BY500">
            <v>5.8310000000000004</v>
          </cell>
          <cell r="BZ500">
            <v>5.8310000000000004</v>
          </cell>
          <cell r="CA500">
            <v>5.8310000000000004</v>
          </cell>
          <cell r="CB500">
            <v>5.8310000000000004</v>
          </cell>
          <cell r="CC500">
            <v>5.8310000000000004</v>
          </cell>
          <cell r="CD500">
            <v>5.8310000000000004</v>
          </cell>
          <cell r="CE500">
            <v>5.8310000000000004</v>
          </cell>
          <cell r="CF500">
            <v>5.8310000000000004</v>
          </cell>
          <cell r="CG500">
            <v>5.8310000000000004</v>
          </cell>
          <cell r="CH500">
            <v>6.41</v>
          </cell>
          <cell r="CI500">
            <v>6.41</v>
          </cell>
          <cell r="CJ500">
            <v>6.41</v>
          </cell>
          <cell r="CK500">
            <v>6.41</v>
          </cell>
          <cell r="CL500">
            <v>6.41</v>
          </cell>
          <cell r="CM500">
            <v>6.41</v>
          </cell>
          <cell r="CN500">
            <v>6.41</v>
          </cell>
          <cell r="CO500">
            <v>6.41</v>
          </cell>
          <cell r="CP500">
            <v>6.41</v>
          </cell>
          <cell r="CQ500">
            <v>6.41</v>
          </cell>
          <cell r="CR500">
            <v>6.41</v>
          </cell>
          <cell r="CS500">
            <v>6.41</v>
          </cell>
          <cell r="CT500">
            <v>0.36099999999999999</v>
          </cell>
          <cell r="CU500">
            <v>0.36099999999999999</v>
          </cell>
          <cell r="CV500">
            <v>0.36099999999999999</v>
          </cell>
          <cell r="CW500">
            <v>0.36099999999999999</v>
          </cell>
          <cell r="CX500">
            <v>0.36099999999999999</v>
          </cell>
          <cell r="CY500">
            <v>0.36099999999999999</v>
          </cell>
          <cell r="CZ500">
            <v>0.36099999999999999</v>
          </cell>
          <cell r="DA500">
            <v>0.67600000000000005</v>
          </cell>
          <cell r="DB500">
            <v>0.67600000000000005</v>
          </cell>
          <cell r="DC500">
            <v>0.67600000000000005</v>
          </cell>
          <cell r="DD500">
            <v>0.67600000000000005</v>
          </cell>
          <cell r="DE500">
            <v>0.67600000000000005</v>
          </cell>
          <cell r="DF500">
            <v>0.67600000000000005</v>
          </cell>
          <cell r="DG500">
            <v>0.67600000000000005</v>
          </cell>
          <cell r="DH500">
            <v>0.67600000000000005</v>
          </cell>
          <cell r="DI500">
            <v>0.67600000000000005</v>
          </cell>
          <cell r="DJ500">
            <v>0.67600000000000005</v>
          </cell>
          <cell r="DK500">
            <v>0.67600000000000005</v>
          </cell>
          <cell r="DL500">
            <v>0.67600000000000005</v>
          </cell>
          <cell r="DM500">
            <v>0.67600000000000005</v>
          </cell>
          <cell r="DN500">
            <v>0.96199999999999997</v>
          </cell>
        </row>
        <row r="501">
          <cell r="A501">
            <v>501</v>
          </cell>
          <cell r="D501" t="str">
            <v>GS</v>
          </cell>
          <cell r="CH501">
            <v>6.7169999999999996</v>
          </cell>
          <cell r="CI501">
            <v>6.7169999999999996</v>
          </cell>
          <cell r="CJ501">
            <v>6.7169999999999996</v>
          </cell>
          <cell r="CK501">
            <v>6.7169999999999996</v>
          </cell>
          <cell r="CL501">
            <v>6.7169999999999996</v>
          </cell>
          <cell r="CM501">
            <v>6.7169999999999996</v>
          </cell>
          <cell r="CN501">
            <v>6.7169999999999996</v>
          </cell>
          <cell r="CO501">
            <v>6.7169999999999996</v>
          </cell>
          <cell r="CP501">
            <v>6.7169999999999996</v>
          </cell>
          <cell r="CQ501">
            <v>6.7169999999999996</v>
          </cell>
          <cell r="CR501">
            <v>6.7169999999999996</v>
          </cell>
          <cell r="CS501">
            <v>6.7169999999999996</v>
          </cell>
          <cell r="CT501">
            <v>0.36099999999999999</v>
          </cell>
          <cell r="CU501">
            <v>0.36099999999999999</v>
          </cell>
          <cell r="CV501">
            <v>0.36099999999999999</v>
          </cell>
          <cell r="CW501">
            <v>0.36099999999999999</v>
          </cell>
          <cell r="CX501">
            <v>0.36099999999999999</v>
          </cell>
          <cell r="CY501">
            <v>0.36099999999999999</v>
          </cell>
          <cell r="CZ501">
            <v>0.36099999999999999</v>
          </cell>
          <cell r="DA501">
            <v>0.67900000000000005</v>
          </cell>
          <cell r="DB501">
            <v>0.67900000000000005</v>
          </cell>
          <cell r="DC501">
            <v>0.67900000000000005</v>
          </cell>
          <cell r="DD501">
            <v>0.67900000000000005</v>
          </cell>
          <cell r="DE501">
            <v>0.67900000000000005</v>
          </cell>
          <cell r="DF501">
            <v>0.67900000000000005</v>
          </cell>
          <cell r="DG501">
            <v>0.67900000000000005</v>
          </cell>
          <cell r="DH501">
            <v>0.67900000000000005</v>
          </cell>
          <cell r="DI501">
            <v>0.67900000000000005</v>
          </cell>
          <cell r="DJ501">
            <v>0.67900000000000005</v>
          </cell>
          <cell r="DK501">
            <v>0.67900000000000005</v>
          </cell>
          <cell r="DL501">
            <v>0.67900000000000005</v>
          </cell>
          <cell r="DM501">
            <v>0.67900000000000005</v>
          </cell>
          <cell r="DN501">
            <v>0.96799999999999997</v>
          </cell>
        </row>
        <row r="502">
          <cell r="A502">
            <v>502</v>
          </cell>
          <cell r="D502" t="str">
            <v>LGS-LM-TOD</v>
          </cell>
          <cell r="CH502">
            <v>2.9049999999999998</v>
          </cell>
          <cell r="CI502">
            <v>2.9049999999999998</v>
          </cell>
          <cell r="CJ502">
            <v>2.9049999999999998</v>
          </cell>
          <cell r="CK502">
            <v>2.9049999999999998</v>
          </cell>
          <cell r="CL502">
            <v>2.9049999999999998</v>
          </cell>
          <cell r="CM502">
            <v>2.9049999999999998</v>
          </cell>
          <cell r="CN502">
            <v>2.9049999999999998</v>
          </cell>
          <cell r="CO502">
            <v>2.9049999999999998</v>
          </cell>
          <cell r="CP502">
            <v>2.9049999999999998</v>
          </cell>
          <cell r="CQ502">
            <v>2.9049999999999998</v>
          </cell>
          <cell r="CR502">
            <v>2.9049999999999998</v>
          </cell>
          <cell r="CS502">
            <v>2.9049999999999998</v>
          </cell>
          <cell r="CT502">
            <v>0.27400000000000002</v>
          </cell>
          <cell r="CU502">
            <v>0.27400000000000002</v>
          </cell>
          <cell r="CV502">
            <v>0.27400000000000002</v>
          </cell>
          <cell r="CW502">
            <v>0.27400000000000002</v>
          </cell>
          <cell r="CX502">
            <v>0.27400000000000002</v>
          </cell>
          <cell r="CY502">
            <v>0.27400000000000002</v>
          </cell>
          <cell r="CZ502">
            <v>0.27400000000000002</v>
          </cell>
          <cell r="DA502">
            <v>0.51300000000000001</v>
          </cell>
          <cell r="DB502">
            <v>0.51300000000000001</v>
          </cell>
          <cell r="DC502">
            <v>0.51300000000000001</v>
          </cell>
          <cell r="DD502">
            <v>0.51300000000000001</v>
          </cell>
          <cell r="DE502">
            <v>0.51300000000000001</v>
          </cell>
          <cell r="DF502">
            <v>0.51300000000000001</v>
          </cell>
          <cell r="DG502">
            <v>0.51300000000000001</v>
          </cell>
          <cell r="DH502">
            <v>0.51300000000000001</v>
          </cell>
          <cell r="DI502">
            <v>0.51300000000000001</v>
          </cell>
          <cell r="DJ502">
            <v>0.51300000000000001</v>
          </cell>
          <cell r="DK502">
            <v>0.51300000000000001</v>
          </cell>
          <cell r="DL502">
            <v>0.51300000000000001</v>
          </cell>
          <cell r="DM502">
            <v>0.51300000000000001</v>
          </cell>
          <cell r="DN502">
            <v>0.72799999999999998</v>
          </cell>
        </row>
        <row r="503">
          <cell r="A503">
            <v>503</v>
          </cell>
          <cell r="D503" t="str">
            <v>IP and CS-IRP2</v>
          </cell>
          <cell r="CH503">
            <v>3.3450000000000002</v>
          </cell>
          <cell r="CI503">
            <v>3.3450000000000002</v>
          </cell>
          <cell r="CJ503">
            <v>3.3450000000000002</v>
          </cell>
          <cell r="CK503">
            <v>3.3450000000000002</v>
          </cell>
          <cell r="CL503">
            <v>3.3450000000000002</v>
          </cell>
          <cell r="CM503">
            <v>3.3450000000000002</v>
          </cell>
          <cell r="CN503">
            <v>3.3450000000000002</v>
          </cell>
          <cell r="CO503">
            <v>3.3450000000000002</v>
          </cell>
          <cell r="CP503">
            <v>3.3450000000000002</v>
          </cell>
          <cell r="CQ503">
            <v>3.3450000000000002</v>
          </cell>
          <cell r="CR503">
            <v>3.3450000000000002</v>
          </cell>
          <cell r="CS503">
            <v>3.3450000000000002</v>
          </cell>
        </row>
        <row r="504">
          <cell r="A504">
            <v>504</v>
          </cell>
          <cell r="D504" t="str">
            <v>MS</v>
          </cell>
          <cell r="CH504">
            <v>5.8079999999999998</v>
          </cell>
          <cell r="CI504">
            <v>5.8079999999999998</v>
          </cell>
          <cell r="CJ504">
            <v>5.8079999999999998</v>
          </cell>
          <cell r="CK504">
            <v>5.8079999999999998</v>
          </cell>
          <cell r="CL504">
            <v>5.8079999999999998</v>
          </cell>
          <cell r="CM504">
            <v>5.8079999999999998</v>
          </cell>
          <cell r="CN504">
            <v>5.8079999999999998</v>
          </cell>
          <cell r="CO504">
            <v>5.8079999999999998</v>
          </cell>
          <cell r="CP504">
            <v>5.8079999999999998</v>
          </cell>
          <cell r="CQ504">
            <v>5.8079999999999998</v>
          </cell>
          <cell r="CR504">
            <v>5.8079999999999998</v>
          </cell>
          <cell r="CS504">
            <v>5.8079999999999998</v>
          </cell>
          <cell r="CT504">
            <v>0.36299999999999999</v>
          </cell>
          <cell r="CU504">
            <v>0.36299999999999999</v>
          </cell>
          <cell r="CV504">
            <v>0.36299999999999999</v>
          </cell>
          <cell r="CW504">
            <v>0.36299999999999999</v>
          </cell>
          <cell r="CX504">
            <v>0.36299999999999999</v>
          </cell>
          <cell r="CY504">
            <v>0.36299999999999999</v>
          </cell>
          <cell r="CZ504">
            <v>0.36299999999999999</v>
          </cell>
          <cell r="DA504">
            <v>0.68200000000000005</v>
          </cell>
          <cell r="DB504">
            <v>0.68200000000000005</v>
          </cell>
          <cell r="DC504">
            <v>0.68200000000000005</v>
          </cell>
          <cell r="DD504">
            <v>0.68200000000000005</v>
          </cell>
          <cell r="DE504">
            <v>0.68200000000000005</v>
          </cell>
          <cell r="DF504">
            <v>0.68200000000000005</v>
          </cell>
          <cell r="DG504">
            <v>0.68200000000000005</v>
          </cell>
          <cell r="DH504">
            <v>0.68200000000000005</v>
          </cell>
          <cell r="DI504">
            <v>0.68200000000000005</v>
          </cell>
          <cell r="DJ504">
            <v>0.68200000000000005</v>
          </cell>
          <cell r="DK504">
            <v>0.68200000000000005</v>
          </cell>
          <cell r="DL504">
            <v>0.68200000000000005</v>
          </cell>
          <cell r="DM504">
            <v>0.68200000000000005</v>
          </cell>
          <cell r="DN504">
            <v>0.97</v>
          </cell>
        </row>
        <row r="505">
          <cell r="A505">
            <v>505</v>
          </cell>
          <cell r="D505" t="str">
            <v>WSS</v>
          </cell>
          <cell r="CH505">
            <v>3.6269999999999998</v>
          </cell>
          <cell r="CI505">
            <v>3.6269999999999998</v>
          </cell>
          <cell r="CJ505">
            <v>3.6269999999999998</v>
          </cell>
          <cell r="CK505">
            <v>3.6269999999999998</v>
          </cell>
          <cell r="CL505">
            <v>3.6269999999999998</v>
          </cell>
          <cell r="CM505">
            <v>3.6269999999999998</v>
          </cell>
          <cell r="CN505">
            <v>3.6269999999999998</v>
          </cell>
          <cell r="CO505">
            <v>3.6269999999999998</v>
          </cell>
          <cell r="CP505">
            <v>3.6269999999999998</v>
          </cell>
          <cell r="CQ505">
            <v>3.6269999999999998</v>
          </cell>
          <cell r="CR505">
            <v>3.6269999999999998</v>
          </cell>
          <cell r="CS505">
            <v>3.6269999999999998</v>
          </cell>
          <cell r="CT505">
            <v>0.224</v>
          </cell>
          <cell r="CU505">
            <v>0.224</v>
          </cell>
          <cell r="CV505">
            <v>0.224</v>
          </cell>
          <cell r="CW505">
            <v>0.224</v>
          </cell>
          <cell r="CX505">
            <v>0.224</v>
          </cell>
          <cell r="CY505">
            <v>0.224</v>
          </cell>
          <cell r="CZ505">
            <v>0.224</v>
          </cell>
          <cell r="DA505">
            <v>0.42</v>
          </cell>
          <cell r="DB505">
            <v>0.42</v>
          </cell>
          <cell r="DC505">
            <v>0.42</v>
          </cell>
          <cell r="DD505">
            <v>0.42</v>
          </cell>
          <cell r="DE505">
            <v>0.42</v>
          </cell>
          <cell r="DF505">
            <v>0.42</v>
          </cell>
          <cell r="DG505">
            <v>0.42</v>
          </cell>
          <cell r="DH505">
            <v>0.42</v>
          </cell>
          <cell r="DI505">
            <v>0.42</v>
          </cell>
          <cell r="DJ505">
            <v>0.42</v>
          </cell>
          <cell r="DK505">
            <v>0.42</v>
          </cell>
          <cell r="DL505">
            <v>0.42</v>
          </cell>
          <cell r="DM505">
            <v>0.42</v>
          </cell>
          <cell r="DN505">
            <v>0.59199999999999997</v>
          </cell>
        </row>
        <row r="506">
          <cell r="A506">
            <v>506</v>
          </cell>
          <cell r="D506" t="str">
            <v>IS</v>
          </cell>
          <cell r="CH506">
            <v>2.665</v>
          </cell>
          <cell r="CI506">
            <v>2.665</v>
          </cell>
          <cell r="CJ506">
            <v>2.665</v>
          </cell>
          <cell r="CK506">
            <v>2.665</v>
          </cell>
          <cell r="CL506">
            <v>2.665</v>
          </cell>
          <cell r="CM506">
            <v>2.665</v>
          </cell>
          <cell r="CN506">
            <v>2.665</v>
          </cell>
          <cell r="CO506">
            <v>2.665</v>
          </cell>
          <cell r="CP506">
            <v>2.665</v>
          </cell>
          <cell r="CQ506">
            <v>2.665</v>
          </cell>
          <cell r="CR506">
            <v>2.665</v>
          </cell>
          <cell r="CS506">
            <v>2.665</v>
          </cell>
          <cell r="CT506">
            <v>0.46899999999999997</v>
          </cell>
          <cell r="CU506">
            <v>0.46899999999999997</v>
          </cell>
          <cell r="CV506">
            <v>0.46899999999999997</v>
          </cell>
          <cell r="CW506">
            <v>0.46899999999999997</v>
          </cell>
          <cell r="CX506">
            <v>0.46899999999999997</v>
          </cell>
          <cell r="CY506">
            <v>0.46899999999999997</v>
          </cell>
          <cell r="CZ506">
            <v>0.46899999999999997</v>
          </cell>
          <cell r="DA506">
            <v>0.88200000000000001</v>
          </cell>
          <cell r="DB506">
            <v>0.88200000000000001</v>
          </cell>
          <cell r="DC506">
            <v>0.88200000000000001</v>
          </cell>
          <cell r="DD506">
            <v>0.88200000000000001</v>
          </cell>
          <cell r="DE506">
            <v>0.88200000000000001</v>
          </cell>
          <cell r="DF506">
            <v>0.88200000000000001</v>
          </cell>
          <cell r="DG506">
            <v>0.88200000000000001</v>
          </cell>
          <cell r="DH506">
            <v>0.88200000000000001</v>
          </cell>
          <cell r="DI506">
            <v>0.88200000000000001</v>
          </cell>
          <cell r="DJ506">
            <v>0.88200000000000001</v>
          </cell>
          <cell r="DK506">
            <v>0.88200000000000001</v>
          </cell>
          <cell r="DL506">
            <v>0.88200000000000001</v>
          </cell>
          <cell r="DM506">
            <v>0.88200000000000001</v>
          </cell>
          <cell r="DN506">
            <v>1.25</v>
          </cell>
        </row>
        <row r="507">
          <cell r="A507">
            <v>507</v>
          </cell>
          <cell r="D507" t="str">
            <v>EHG</v>
          </cell>
          <cell r="CH507">
            <v>9.0920000000000005</v>
          </cell>
          <cell r="CI507">
            <v>9.0920000000000005</v>
          </cell>
          <cell r="CJ507">
            <v>9.0920000000000005</v>
          </cell>
          <cell r="CK507">
            <v>9.0920000000000005</v>
          </cell>
          <cell r="CL507">
            <v>9.0920000000000005</v>
          </cell>
          <cell r="CM507">
            <v>9.0920000000000005</v>
          </cell>
          <cell r="CN507">
            <v>9.0920000000000005</v>
          </cell>
          <cell r="CO507">
            <v>9.0920000000000005</v>
          </cell>
          <cell r="CP507">
            <v>9.0920000000000005</v>
          </cell>
          <cell r="CQ507">
            <v>9.0920000000000005</v>
          </cell>
          <cell r="CR507">
            <v>9.0920000000000005</v>
          </cell>
          <cell r="CS507">
            <v>9.0920000000000005</v>
          </cell>
          <cell r="CT507">
            <v>0.379</v>
          </cell>
          <cell r="CU507">
            <v>0.379</v>
          </cell>
          <cell r="CV507">
            <v>0.379</v>
          </cell>
          <cell r="CW507">
            <v>0.379</v>
          </cell>
          <cell r="CX507">
            <v>0.379</v>
          </cell>
          <cell r="CY507">
            <v>0.379</v>
          </cell>
          <cell r="CZ507">
            <v>0.379</v>
          </cell>
          <cell r="DA507">
            <v>0.71199999999999997</v>
          </cell>
          <cell r="DB507">
            <v>0.71199999999999997</v>
          </cell>
          <cell r="DC507">
            <v>0.71199999999999997</v>
          </cell>
          <cell r="DD507">
            <v>0.71199999999999997</v>
          </cell>
          <cell r="DE507">
            <v>0.71199999999999997</v>
          </cell>
          <cell r="DF507">
            <v>0.71199999999999997</v>
          </cell>
          <cell r="DG507">
            <v>0.71199999999999997</v>
          </cell>
          <cell r="DH507">
            <v>0.71199999999999997</v>
          </cell>
          <cell r="DI507">
            <v>0.71199999999999997</v>
          </cell>
          <cell r="DJ507">
            <v>0.71199999999999997</v>
          </cell>
          <cell r="DK507">
            <v>0.71199999999999997</v>
          </cell>
          <cell r="DL507">
            <v>0.71199999999999997</v>
          </cell>
          <cell r="DM507">
            <v>0.71199999999999997</v>
          </cell>
          <cell r="DN507">
            <v>1.0109999999999999</v>
          </cell>
        </row>
        <row r="508">
          <cell r="A508">
            <v>508</v>
          </cell>
          <cell r="D508" t="str">
            <v>OL</v>
          </cell>
          <cell r="CH508">
            <v>2.048</v>
          </cell>
          <cell r="CI508">
            <v>2.048</v>
          </cell>
          <cell r="CJ508">
            <v>2.048</v>
          </cell>
          <cell r="CK508">
            <v>2.048</v>
          </cell>
          <cell r="CL508">
            <v>2.048</v>
          </cell>
          <cell r="CM508">
            <v>2.048</v>
          </cell>
          <cell r="CN508">
            <v>2.048</v>
          </cell>
          <cell r="CO508">
            <v>2.048</v>
          </cell>
          <cell r="CP508">
            <v>2.048</v>
          </cell>
          <cell r="CQ508">
            <v>2.048</v>
          </cell>
          <cell r="CR508">
            <v>2.048</v>
          </cell>
          <cell r="CS508">
            <v>2.048</v>
          </cell>
          <cell r="CT508">
            <v>0.124</v>
          </cell>
          <cell r="CU508">
            <v>0.124</v>
          </cell>
          <cell r="CV508">
            <v>0.124</v>
          </cell>
          <cell r="CW508">
            <v>0.124</v>
          </cell>
          <cell r="CX508">
            <v>0.124</v>
          </cell>
          <cell r="CY508">
            <v>0.124</v>
          </cell>
          <cell r="CZ508">
            <v>0.124</v>
          </cell>
          <cell r="DA508">
            <v>0.23300000000000001</v>
          </cell>
          <cell r="DB508">
            <v>0.23300000000000001</v>
          </cell>
          <cell r="DC508">
            <v>0.23300000000000001</v>
          </cell>
          <cell r="DD508">
            <v>0.23300000000000001</v>
          </cell>
          <cell r="DE508">
            <v>0.23300000000000001</v>
          </cell>
          <cell r="DF508">
            <v>0.23300000000000001</v>
          </cell>
          <cell r="DG508">
            <v>0.23300000000000001</v>
          </cell>
          <cell r="DH508">
            <v>0.23300000000000001</v>
          </cell>
          <cell r="DI508">
            <v>0.23300000000000001</v>
          </cell>
          <cell r="DJ508">
            <v>0.23300000000000001</v>
          </cell>
          <cell r="DK508">
            <v>0.23300000000000001</v>
          </cell>
          <cell r="DL508">
            <v>0.23300000000000001</v>
          </cell>
          <cell r="DM508">
            <v>0.23300000000000001</v>
          </cell>
          <cell r="DN508">
            <v>0.33100000000000002</v>
          </cell>
        </row>
        <row r="509">
          <cell r="A509">
            <v>509</v>
          </cell>
          <cell r="D509" t="str">
            <v>SLS</v>
          </cell>
          <cell r="CH509">
            <v>1.8180000000000001</v>
          </cell>
          <cell r="CI509">
            <v>1.8180000000000001</v>
          </cell>
          <cell r="CJ509">
            <v>1.8180000000000001</v>
          </cell>
          <cell r="CK509">
            <v>1.8180000000000001</v>
          </cell>
          <cell r="CL509">
            <v>1.8180000000000001</v>
          </cell>
          <cell r="CM509">
            <v>1.8180000000000001</v>
          </cell>
          <cell r="CN509">
            <v>1.8180000000000001</v>
          </cell>
          <cell r="CO509">
            <v>1.8180000000000001</v>
          </cell>
          <cell r="CP509">
            <v>1.8180000000000001</v>
          </cell>
          <cell r="CQ509">
            <v>1.8180000000000001</v>
          </cell>
          <cell r="CR509">
            <v>1.8180000000000001</v>
          </cell>
          <cell r="CS509">
            <v>1.8180000000000001</v>
          </cell>
          <cell r="CT509">
            <v>0.11799999999999999</v>
          </cell>
          <cell r="CU509">
            <v>0.11799999999999999</v>
          </cell>
          <cell r="CV509">
            <v>0.11799999999999999</v>
          </cell>
          <cell r="CW509">
            <v>0.11799999999999999</v>
          </cell>
          <cell r="CX509">
            <v>0.11799999999999999</v>
          </cell>
          <cell r="CY509">
            <v>0.11799999999999999</v>
          </cell>
          <cell r="CZ509">
            <v>0.11799999999999999</v>
          </cell>
          <cell r="DA509">
            <v>0.222</v>
          </cell>
          <cell r="DB509">
            <v>0.222</v>
          </cell>
          <cell r="DC509">
            <v>0.222</v>
          </cell>
          <cell r="DD509">
            <v>0.222</v>
          </cell>
          <cell r="DE509">
            <v>0.222</v>
          </cell>
          <cell r="DF509">
            <v>0.222</v>
          </cell>
          <cell r="DG509">
            <v>0.222</v>
          </cell>
          <cell r="DH509">
            <v>0.222</v>
          </cell>
          <cell r="DI509">
            <v>0.222</v>
          </cell>
          <cell r="DJ509">
            <v>0.222</v>
          </cell>
          <cell r="DK509">
            <v>0.222</v>
          </cell>
          <cell r="DL509">
            <v>0.222</v>
          </cell>
          <cell r="DM509">
            <v>0.222</v>
          </cell>
          <cell r="DN509">
            <v>0.316</v>
          </cell>
        </row>
        <row r="510">
          <cell r="A510">
            <v>510</v>
          </cell>
          <cell r="D510" t="str">
            <v>LGS ($/kW)</v>
          </cell>
          <cell r="CT510">
            <v>9.4E-2</v>
          </cell>
          <cell r="CU510">
            <v>9.4E-2</v>
          </cell>
          <cell r="CV510">
            <v>9.4E-2</v>
          </cell>
          <cell r="CW510">
            <v>9.4E-2</v>
          </cell>
          <cell r="CX510">
            <v>9.4E-2</v>
          </cell>
          <cell r="CY510">
            <v>9.4E-2</v>
          </cell>
          <cell r="CZ510">
            <v>9.4E-2</v>
          </cell>
          <cell r="DA510">
            <v>0.16200000000000001</v>
          </cell>
          <cell r="DB510">
            <v>0.16200000000000001</v>
          </cell>
          <cell r="DC510">
            <v>0.16200000000000001</v>
          </cell>
          <cell r="DD510">
            <v>0.16200000000000001</v>
          </cell>
          <cell r="DE510">
            <v>0.16200000000000001</v>
          </cell>
          <cell r="DF510">
            <v>0.16200000000000001</v>
          </cell>
          <cell r="DG510">
            <v>0.16200000000000001</v>
          </cell>
          <cell r="DH510">
            <v>0.16200000000000001</v>
          </cell>
          <cell r="DI510">
            <v>0.16200000000000001</v>
          </cell>
          <cell r="DJ510">
            <v>0.16200000000000001</v>
          </cell>
          <cell r="DK510">
            <v>0.16200000000000001</v>
          </cell>
          <cell r="DL510">
            <v>0.16200000000000001</v>
          </cell>
          <cell r="DM510">
            <v>0.16200000000000001</v>
          </cell>
          <cell r="DN510">
            <v>0.22700000000000001</v>
          </cell>
        </row>
        <row r="511">
          <cell r="A511">
            <v>511</v>
          </cell>
          <cell r="D511" t="str">
            <v>IP and CS-IRP2 ($/kW)</v>
          </cell>
          <cell r="CT511">
            <v>0.11</v>
          </cell>
          <cell r="CU511">
            <v>0.11</v>
          </cell>
          <cell r="CV511">
            <v>0.11</v>
          </cell>
          <cell r="CW511">
            <v>0.11</v>
          </cell>
          <cell r="CX511">
            <v>0.11</v>
          </cell>
          <cell r="CY511">
            <v>0.11</v>
          </cell>
          <cell r="CZ511">
            <v>0.11</v>
          </cell>
          <cell r="DA511">
            <v>0.20799999999999999</v>
          </cell>
          <cell r="DB511">
            <v>0.20799999999999999</v>
          </cell>
          <cell r="DC511">
            <v>0.20799999999999999</v>
          </cell>
          <cell r="DD511">
            <v>0.20799999999999999</v>
          </cell>
          <cell r="DE511">
            <v>0.20799999999999999</v>
          </cell>
          <cell r="DF511">
            <v>0.20799999999999999</v>
          </cell>
          <cell r="DG511">
            <v>0.20799999999999999</v>
          </cell>
          <cell r="DH511">
            <v>0.20799999999999999</v>
          </cell>
          <cell r="DI511">
            <v>0.20799999999999999</v>
          </cell>
          <cell r="DJ511">
            <v>0.20799999999999999</v>
          </cell>
          <cell r="DK511">
            <v>0.20799999999999999</v>
          </cell>
          <cell r="DL511">
            <v>0.20799999999999999</v>
          </cell>
          <cell r="DM511">
            <v>0.20799999999999999</v>
          </cell>
          <cell r="DN511">
            <v>0.28999999999999998</v>
          </cell>
        </row>
        <row r="512">
          <cell r="A512">
            <v>512</v>
          </cell>
        </row>
        <row r="513">
          <cell r="A513">
            <v>513</v>
          </cell>
          <cell r="C513" t="str">
            <v>Revenue components (%)</v>
          </cell>
        </row>
        <row r="514">
          <cell r="A514">
            <v>514</v>
          </cell>
          <cell r="D514" t="str">
            <v>Depreciation</v>
          </cell>
          <cell r="CB514">
            <v>0.1981</v>
          </cell>
          <cell r="CC514">
            <v>0.1981</v>
          </cell>
          <cell r="CD514">
            <v>0.1981</v>
          </cell>
          <cell r="CE514">
            <v>0.1981</v>
          </cell>
          <cell r="CF514">
            <v>0.1981</v>
          </cell>
          <cell r="CG514">
            <v>0.1981</v>
          </cell>
          <cell r="CH514">
            <v>0.29289999999999999</v>
          </cell>
          <cell r="CI514">
            <v>0.29289999999999999</v>
          </cell>
          <cell r="CJ514">
            <v>0.29289999999999999</v>
          </cell>
          <cell r="CK514">
            <v>0.29289999999999999</v>
          </cell>
          <cell r="CL514">
            <v>0.29289999999999999</v>
          </cell>
          <cell r="CM514">
            <v>0.29289999999999999</v>
          </cell>
          <cell r="CN514">
            <v>0.29289999999999999</v>
          </cell>
          <cell r="CO514">
            <v>0.29289999999999999</v>
          </cell>
          <cell r="CP514">
            <v>0.29289999999999999</v>
          </cell>
          <cell r="CQ514">
            <v>0.29289999999999999</v>
          </cell>
          <cell r="CR514">
            <v>0.29289999999999999</v>
          </cell>
          <cell r="CS514">
            <v>0.29289999999999999</v>
          </cell>
          <cell r="CT514">
            <v>8.7999999999999995E-2</v>
          </cell>
          <cell r="CU514">
            <v>8.7999999999999995E-2</v>
          </cell>
          <cell r="CV514">
            <v>8.7999999999999995E-2</v>
          </cell>
          <cell r="CW514">
            <v>8.7999999999999995E-2</v>
          </cell>
          <cell r="CX514">
            <v>8.7999999999999995E-2</v>
          </cell>
          <cell r="CY514">
            <v>8.7999999999999995E-2</v>
          </cell>
          <cell r="CZ514">
            <v>8.7999999999999995E-2</v>
          </cell>
          <cell r="DA514">
            <v>0.3377</v>
          </cell>
          <cell r="DB514">
            <v>0.3377</v>
          </cell>
          <cell r="DC514">
            <v>0.3377</v>
          </cell>
          <cell r="DD514">
            <v>0.3377</v>
          </cell>
          <cell r="DE514">
            <v>0.3377</v>
          </cell>
          <cell r="DF514">
            <v>0.3377</v>
          </cell>
          <cell r="DG514">
            <v>0.3377</v>
          </cell>
          <cell r="DH514">
            <v>0.3377</v>
          </cell>
          <cell r="DI514">
            <v>0.3377</v>
          </cell>
          <cell r="DJ514">
            <v>0.3377</v>
          </cell>
          <cell r="DK514">
            <v>0.3377</v>
          </cell>
          <cell r="DL514">
            <v>0.3377</v>
          </cell>
          <cell r="DM514">
            <v>0.3377</v>
          </cell>
        </row>
        <row r="515">
          <cell r="A515">
            <v>515</v>
          </cell>
          <cell r="D515" t="str">
            <v>Financing, plant (debt)</v>
          </cell>
          <cell r="CB515">
            <v>0.26169999999999999</v>
          </cell>
          <cell r="CC515">
            <v>0.26169999999999999</v>
          </cell>
          <cell r="CD515">
            <v>0.26169999999999999</v>
          </cell>
          <cell r="CE515">
            <v>0.26169999999999999</v>
          </cell>
          <cell r="CF515">
            <v>0.26169999999999999</v>
          </cell>
          <cell r="CG515">
            <v>0.26169999999999999</v>
          </cell>
          <cell r="CH515">
            <v>0.34939999999999999</v>
          </cell>
          <cell r="CI515">
            <v>0.34939999999999999</v>
          </cell>
          <cell r="CJ515">
            <v>0.34939999999999999</v>
          </cell>
          <cell r="CK515">
            <v>0.34939999999999999</v>
          </cell>
          <cell r="CL515">
            <v>0.34939999999999999</v>
          </cell>
          <cell r="CM515">
            <v>0.34939999999999999</v>
          </cell>
          <cell r="CN515">
            <v>0.34939999999999999</v>
          </cell>
          <cell r="CO515">
            <v>0.34939999999999999</v>
          </cell>
          <cell r="CP515">
            <v>0.34939999999999999</v>
          </cell>
          <cell r="CQ515">
            <v>0.34939999999999999</v>
          </cell>
          <cell r="CR515">
            <v>0.34939999999999999</v>
          </cell>
          <cell r="CS515">
            <v>0.34939999999999999</v>
          </cell>
          <cell r="CT515">
            <v>0.62150000000000005</v>
          </cell>
          <cell r="CU515">
            <v>0.62150000000000005</v>
          </cell>
          <cell r="CV515">
            <v>0.62150000000000005</v>
          </cell>
          <cell r="CW515">
            <v>0.62150000000000005</v>
          </cell>
          <cell r="CX515">
            <v>0.62150000000000005</v>
          </cell>
          <cell r="CY515">
            <v>0.62150000000000005</v>
          </cell>
          <cell r="CZ515">
            <v>0.62150000000000005</v>
          </cell>
          <cell r="DA515">
            <v>0.28299999999999997</v>
          </cell>
          <cell r="DB515">
            <v>0.28299999999999997</v>
          </cell>
          <cell r="DC515">
            <v>0.28299999999999997</v>
          </cell>
          <cell r="DD515">
            <v>0.28299999999999997</v>
          </cell>
          <cell r="DE515">
            <v>0.28299999999999997</v>
          </cell>
          <cell r="DF515">
            <v>0.28299999999999997</v>
          </cell>
          <cell r="DG515">
            <v>0.28299999999999997</v>
          </cell>
          <cell r="DH515">
            <v>0.28299999999999997</v>
          </cell>
          <cell r="DI515">
            <v>0.28299999999999997</v>
          </cell>
          <cell r="DJ515">
            <v>0.28299999999999997</v>
          </cell>
          <cell r="DK515">
            <v>0.28299999999999997</v>
          </cell>
          <cell r="DL515">
            <v>0.28299999999999997</v>
          </cell>
          <cell r="DM515">
            <v>0.28299999999999997</v>
          </cell>
        </row>
        <row r="516">
          <cell r="A516">
            <v>516</v>
          </cell>
          <cell r="D516" t="str">
            <v>Financing, plant (equity)</v>
          </cell>
          <cell r="CB516">
            <v>0.17979999999999999</v>
          </cell>
          <cell r="CC516">
            <v>0.17979999999999999</v>
          </cell>
          <cell r="CD516">
            <v>0.17979999999999999</v>
          </cell>
          <cell r="CE516">
            <v>0.17979999999999999</v>
          </cell>
          <cell r="CF516">
            <v>0.17979999999999999</v>
          </cell>
          <cell r="CG516">
            <v>0.17979999999999999</v>
          </cell>
          <cell r="CH516">
            <v>0.22550000000000001</v>
          </cell>
          <cell r="CI516">
            <v>0.22550000000000001</v>
          </cell>
          <cell r="CJ516">
            <v>0.22550000000000001</v>
          </cell>
          <cell r="CK516">
            <v>0.22550000000000001</v>
          </cell>
          <cell r="CL516">
            <v>0.22550000000000001</v>
          </cell>
          <cell r="CM516">
            <v>0.22550000000000001</v>
          </cell>
          <cell r="CN516">
            <v>0.22550000000000001</v>
          </cell>
          <cell r="CO516">
            <v>0.22550000000000001</v>
          </cell>
          <cell r="CP516">
            <v>0.22550000000000001</v>
          </cell>
          <cell r="CQ516">
            <v>0.22550000000000001</v>
          </cell>
          <cell r="CR516">
            <v>0.22550000000000001</v>
          </cell>
          <cell r="CS516">
            <v>0.22550000000000001</v>
          </cell>
          <cell r="CT516">
            <v>0.25019999999999998</v>
          </cell>
          <cell r="CU516">
            <v>0.25019999999999998</v>
          </cell>
          <cell r="CV516">
            <v>0.25019999999999998</v>
          </cell>
          <cell r="CW516">
            <v>0.25019999999999998</v>
          </cell>
          <cell r="CX516">
            <v>0.25019999999999998</v>
          </cell>
          <cell r="CY516">
            <v>0.25019999999999998</v>
          </cell>
          <cell r="CZ516">
            <v>0.25019999999999998</v>
          </cell>
          <cell r="DA516">
            <v>0.24970000000000001</v>
          </cell>
          <cell r="DB516">
            <v>0.24970000000000001</v>
          </cell>
          <cell r="DC516">
            <v>0.24970000000000001</v>
          </cell>
          <cell r="DD516">
            <v>0.24970000000000001</v>
          </cell>
          <cell r="DE516">
            <v>0.24970000000000001</v>
          </cell>
          <cell r="DF516">
            <v>0.24970000000000001</v>
          </cell>
          <cell r="DG516">
            <v>0.24970000000000001</v>
          </cell>
          <cell r="DH516">
            <v>0.24970000000000001</v>
          </cell>
          <cell r="DI516">
            <v>0.24970000000000001</v>
          </cell>
          <cell r="DJ516">
            <v>0.24970000000000001</v>
          </cell>
          <cell r="DK516">
            <v>0.24970000000000001</v>
          </cell>
          <cell r="DL516">
            <v>0.24970000000000001</v>
          </cell>
          <cell r="DM516">
            <v>0.24970000000000001</v>
          </cell>
        </row>
        <row r="517">
          <cell r="A517">
            <v>517</v>
          </cell>
          <cell r="D517" t="str">
            <v>Financing, CWIP (debt)</v>
          </cell>
          <cell r="CB517">
            <v>0.18340000000000001</v>
          </cell>
          <cell r="CC517">
            <v>0.18340000000000001</v>
          </cell>
          <cell r="CD517">
            <v>0.18340000000000001</v>
          </cell>
          <cell r="CE517">
            <v>0.18340000000000001</v>
          </cell>
          <cell r="CF517">
            <v>0.18340000000000001</v>
          </cell>
          <cell r="CG517">
            <v>0.18340000000000001</v>
          </cell>
          <cell r="CH517">
            <v>4.7699999999999999E-2</v>
          </cell>
          <cell r="CI517">
            <v>4.7699999999999999E-2</v>
          </cell>
          <cell r="CJ517">
            <v>4.7699999999999999E-2</v>
          </cell>
          <cell r="CK517">
            <v>4.7699999999999999E-2</v>
          </cell>
          <cell r="CL517">
            <v>4.7699999999999999E-2</v>
          </cell>
          <cell r="CM517">
            <v>4.7699999999999999E-2</v>
          </cell>
          <cell r="CN517">
            <v>4.7699999999999999E-2</v>
          </cell>
          <cell r="CO517">
            <v>4.7699999999999999E-2</v>
          </cell>
          <cell r="CP517">
            <v>4.7699999999999999E-2</v>
          </cell>
          <cell r="CQ517">
            <v>4.7699999999999999E-2</v>
          </cell>
          <cell r="CR517">
            <v>4.7699999999999999E-2</v>
          </cell>
          <cell r="CS517">
            <v>4.7699999999999999E-2</v>
          </cell>
          <cell r="CT517">
            <v>0</v>
          </cell>
          <cell r="CU517">
            <v>0</v>
          </cell>
          <cell r="CV517">
            <v>0</v>
          </cell>
          <cell r="CW517">
            <v>0</v>
          </cell>
          <cell r="CX517">
            <v>0</v>
          </cell>
          <cell r="CY517">
            <v>0</v>
          </cell>
          <cell r="CZ517">
            <v>0</v>
          </cell>
          <cell r="DA517">
            <v>0</v>
          </cell>
          <cell r="DB517">
            <v>0</v>
          </cell>
          <cell r="DC517">
            <v>0</v>
          </cell>
          <cell r="DD517">
            <v>0</v>
          </cell>
          <cell r="DE517">
            <v>0</v>
          </cell>
          <cell r="DF517">
            <v>0</v>
          </cell>
          <cell r="DG517">
            <v>0</v>
          </cell>
          <cell r="DH517">
            <v>0</v>
          </cell>
          <cell r="DI517">
            <v>0</v>
          </cell>
          <cell r="DJ517">
            <v>0</v>
          </cell>
          <cell r="DK517">
            <v>0</v>
          </cell>
          <cell r="DL517">
            <v>0</v>
          </cell>
          <cell r="DM517">
            <v>0</v>
          </cell>
        </row>
        <row r="518">
          <cell r="A518">
            <v>518</v>
          </cell>
          <cell r="D518" t="str">
            <v>Financing, CWIP (equity)</v>
          </cell>
          <cell r="CB518">
            <v>0.1239</v>
          </cell>
          <cell r="CC518">
            <v>0.1239</v>
          </cell>
          <cell r="CD518">
            <v>0.1239</v>
          </cell>
          <cell r="CE518">
            <v>0.1239</v>
          </cell>
          <cell r="CF518">
            <v>0.1239</v>
          </cell>
          <cell r="CG518">
            <v>0.1239</v>
          </cell>
          <cell r="CH518">
            <v>3.2000000000000001E-2</v>
          </cell>
          <cell r="CI518">
            <v>3.2000000000000001E-2</v>
          </cell>
          <cell r="CJ518">
            <v>3.2000000000000001E-2</v>
          </cell>
          <cell r="CK518">
            <v>3.2000000000000001E-2</v>
          </cell>
          <cell r="CL518">
            <v>3.2000000000000001E-2</v>
          </cell>
          <cell r="CM518">
            <v>3.2000000000000001E-2</v>
          </cell>
          <cell r="CN518">
            <v>3.2000000000000001E-2</v>
          </cell>
          <cell r="CO518">
            <v>3.2000000000000001E-2</v>
          </cell>
          <cell r="CP518">
            <v>3.2000000000000001E-2</v>
          </cell>
          <cell r="CQ518">
            <v>3.2000000000000001E-2</v>
          </cell>
          <cell r="CR518">
            <v>3.2000000000000001E-2</v>
          </cell>
          <cell r="CS518">
            <v>3.2000000000000001E-2</v>
          </cell>
          <cell r="CT518">
            <v>0</v>
          </cell>
          <cell r="CU518">
            <v>0</v>
          </cell>
          <cell r="CV518">
            <v>0</v>
          </cell>
          <cell r="CW518">
            <v>0</v>
          </cell>
          <cell r="CX518">
            <v>0</v>
          </cell>
          <cell r="CY518">
            <v>0</v>
          </cell>
          <cell r="CZ518">
            <v>0</v>
          </cell>
          <cell r="DA518">
            <v>0</v>
          </cell>
          <cell r="DB518">
            <v>0</v>
          </cell>
          <cell r="DC518">
            <v>0</v>
          </cell>
          <cell r="DD518">
            <v>0</v>
          </cell>
          <cell r="DE518">
            <v>0</v>
          </cell>
          <cell r="DF518">
            <v>0</v>
          </cell>
          <cell r="DG518">
            <v>0</v>
          </cell>
          <cell r="DH518">
            <v>0</v>
          </cell>
          <cell r="DI518">
            <v>0</v>
          </cell>
          <cell r="DJ518">
            <v>0</v>
          </cell>
          <cell r="DK518">
            <v>0</v>
          </cell>
          <cell r="DL518">
            <v>0</v>
          </cell>
          <cell r="DM518">
            <v>0</v>
          </cell>
        </row>
        <row r="519">
          <cell r="A519">
            <v>519</v>
          </cell>
          <cell r="D519" t="str">
            <v>Other taxes</v>
          </cell>
          <cell r="CB519">
            <v>5.0500000000000003E-2</v>
          </cell>
          <cell r="CC519">
            <v>5.0500000000000003E-2</v>
          </cell>
          <cell r="CD519">
            <v>5.0500000000000003E-2</v>
          </cell>
          <cell r="CE519">
            <v>5.0500000000000003E-2</v>
          </cell>
          <cell r="CF519">
            <v>5.0500000000000003E-2</v>
          </cell>
          <cell r="CG519">
            <v>5.0500000000000003E-2</v>
          </cell>
          <cell r="CH519">
            <v>4.8899999999999999E-2</v>
          </cell>
          <cell r="CI519">
            <v>4.8899999999999999E-2</v>
          </cell>
          <cell r="CJ519">
            <v>4.8899999999999999E-2</v>
          </cell>
          <cell r="CK519">
            <v>4.8899999999999999E-2</v>
          </cell>
          <cell r="CL519">
            <v>4.8899999999999999E-2</v>
          </cell>
          <cell r="CM519">
            <v>4.8899999999999999E-2</v>
          </cell>
          <cell r="CN519">
            <v>4.8899999999999999E-2</v>
          </cell>
          <cell r="CO519">
            <v>4.8899999999999999E-2</v>
          </cell>
          <cell r="CP519">
            <v>4.8899999999999999E-2</v>
          </cell>
          <cell r="CQ519">
            <v>4.8899999999999999E-2</v>
          </cell>
          <cell r="CR519">
            <v>4.8899999999999999E-2</v>
          </cell>
          <cell r="CS519">
            <v>4.8899999999999999E-2</v>
          </cell>
          <cell r="CT519">
            <v>1.9E-3</v>
          </cell>
          <cell r="CU519">
            <v>1.9E-3</v>
          </cell>
          <cell r="CV519">
            <v>1.9E-3</v>
          </cell>
          <cell r="CW519">
            <v>1.9E-3</v>
          </cell>
          <cell r="CX519">
            <v>1.9E-3</v>
          </cell>
          <cell r="CY519">
            <v>1.9E-3</v>
          </cell>
          <cell r="CZ519">
            <v>1.9E-3</v>
          </cell>
          <cell r="DA519">
            <v>3.95E-2</v>
          </cell>
          <cell r="DB519">
            <v>3.95E-2</v>
          </cell>
          <cell r="DC519">
            <v>3.95E-2</v>
          </cell>
          <cell r="DD519">
            <v>3.95E-2</v>
          </cell>
          <cell r="DE519">
            <v>3.95E-2</v>
          </cell>
          <cell r="DF519">
            <v>3.95E-2</v>
          </cell>
          <cell r="DG519">
            <v>3.95E-2</v>
          </cell>
          <cell r="DH519">
            <v>3.95E-2</v>
          </cell>
          <cell r="DI519">
            <v>3.95E-2</v>
          </cell>
          <cell r="DJ519">
            <v>3.95E-2</v>
          </cell>
          <cell r="DK519">
            <v>3.95E-2</v>
          </cell>
          <cell r="DL519">
            <v>3.95E-2</v>
          </cell>
          <cell r="DM519">
            <v>3.95E-2</v>
          </cell>
        </row>
        <row r="520">
          <cell r="A520">
            <v>520</v>
          </cell>
          <cell r="D520" t="str">
            <v>Independent monitor</v>
          </cell>
          <cell r="CB520">
            <v>2.3999999999999998E-3</v>
          </cell>
          <cell r="CC520">
            <v>2.3999999999999998E-3</v>
          </cell>
          <cell r="CD520">
            <v>2.3999999999999998E-3</v>
          </cell>
          <cell r="CE520">
            <v>2.3999999999999998E-3</v>
          </cell>
          <cell r="CF520">
            <v>2.3999999999999998E-3</v>
          </cell>
          <cell r="CG520">
            <v>2.3999999999999998E-3</v>
          </cell>
          <cell r="CH520">
            <v>3.2000000000000002E-3</v>
          </cell>
          <cell r="CI520">
            <v>3.2000000000000002E-3</v>
          </cell>
          <cell r="CJ520">
            <v>3.2000000000000002E-3</v>
          </cell>
          <cell r="CK520">
            <v>3.2000000000000002E-3</v>
          </cell>
          <cell r="CL520">
            <v>3.2000000000000002E-3</v>
          </cell>
          <cell r="CM520">
            <v>3.2000000000000002E-3</v>
          </cell>
          <cell r="CN520">
            <v>3.2000000000000002E-3</v>
          </cell>
          <cell r="CO520">
            <v>3.2000000000000002E-3</v>
          </cell>
          <cell r="CP520">
            <v>3.2000000000000002E-3</v>
          </cell>
          <cell r="CQ520">
            <v>3.2000000000000002E-3</v>
          </cell>
          <cell r="CR520">
            <v>3.2000000000000002E-3</v>
          </cell>
          <cell r="CS520">
            <v>3.2000000000000002E-3</v>
          </cell>
          <cell r="CT520">
            <v>3.7100000000000001E-2</v>
          </cell>
          <cell r="CU520">
            <v>3.7100000000000001E-2</v>
          </cell>
          <cell r="CV520">
            <v>3.7100000000000001E-2</v>
          </cell>
          <cell r="CW520">
            <v>3.7100000000000001E-2</v>
          </cell>
          <cell r="CX520">
            <v>3.7100000000000001E-2</v>
          </cell>
          <cell r="CY520">
            <v>3.7100000000000001E-2</v>
          </cell>
          <cell r="CZ520">
            <v>3.7100000000000001E-2</v>
          </cell>
          <cell r="DA520">
            <v>6.8000000000000005E-2</v>
          </cell>
          <cell r="DB520">
            <v>6.8000000000000005E-2</v>
          </cell>
          <cell r="DC520">
            <v>6.8000000000000005E-2</v>
          </cell>
          <cell r="DD520">
            <v>6.8000000000000005E-2</v>
          </cell>
          <cell r="DE520">
            <v>6.8000000000000005E-2</v>
          </cell>
          <cell r="DF520">
            <v>6.8000000000000005E-2</v>
          </cell>
          <cell r="DG520">
            <v>6.8000000000000005E-2</v>
          </cell>
          <cell r="DH520">
            <v>6.8000000000000005E-2</v>
          </cell>
          <cell r="DI520">
            <v>6.8000000000000005E-2</v>
          </cell>
          <cell r="DJ520">
            <v>6.8000000000000005E-2</v>
          </cell>
          <cell r="DK520">
            <v>6.8000000000000005E-2</v>
          </cell>
          <cell r="DL520">
            <v>6.8000000000000005E-2</v>
          </cell>
          <cell r="DM520">
            <v>6.8000000000000005E-2</v>
          </cell>
        </row>
        <row r="521">
          <cell r="A521">
            <v>521</v>
          </cell>
          <cell r="D521" t="str">
            <v>Financing, IM (debt)</v>
          </cell>
          <cell r="CB521">
            <v>1E-4</v>
          </cell>
          <cell r="CC521">
            <v>1E-4</v>
          </cell>
          <cell r="CD521">
            <v>1E-4</v>
          </cell>
          <cell r="CE521">
            <v>1E-4</v>
          </cell>
          <cell r="CF521">
            <v>1E-4</v>
          </cell>
          <cell r="CG521">
            <v>1E-4</v>
          </cell>
          <cell r="CH521">
            <v>2.9999999999999997E-4</v>
          </cell>
          <cell r="CI521">
            <v>2.9999999999999997E-4</v>
          </cell>
          <cell r="CJ521">
            <v>2.9999999999999997E-4</v>
          </cell>
          <cell r="CK521">
            <v>2.9999999999999997E-4</v>
          </cell>
          <cell r="CL521">
            <v>2.9999999999999997E-4</v>
          </cell>
          <cell r="CM521">
            <v>2.9999999999999997E-4</v>
          </cell>
          <cell r="CN521">
            <v>2.9999999999999997E-4</v>
          </cell>
          <cell r="CO521">
            <v>2.9999999999999997E-4</v>
          </cell>
          <cell r="CP521">
            <v>2.9999999999999997E-4</v>
          </cell>
          <cell r="CQ521">
            <v>2.9999999999999997E-4</v>
          </cell>
          <cell r="CR521">
            <v>2.9999999999999997E-4</v>
          </cell>
          <cell r="CS521">
            <v>2.9999999999999997E-4</v>
          </cell>
          <cell r="CT521">
            <v>8.9999999999999998E-4</v>
          </cell>
          <cell r="CU521">
            <v>8.9999999999999998E-4</v>
          </cell>
          <cell r="CV521">
            <v>8.9999999999999998E-4</v>
          </cell>
          <cell r="CW521">
            <v>8.9999999999999998E-4</v>
          </cell>
          <cell r="CX521">
            <v>8.9999999999999998E-4</v>
          </cell>
          <cell r="CY521">
            <v>8.9999999999999998E-4</v>
          </cell>
          <cell r="CZ521">
            <v>8.9999999999999998E-4</v>
          </cell>
          <cell r="DA521">
            <v>1.17E-2</v>
          </cell>
          <cell r="DB521">
            <v>1.17E-2</v>
          </cell>
          <cell r="DC521">
            <v>1.17E-2</v>
          </cell>
          <cell r="DD521">
            <v>1.17E-2</v>
          </cell>
          <cell r="DE521">
            <v>1.17E-2</v>
          </cell>
          <cell r="DF521">
            <v>1.17E-2</v>
          </cell>
          <cell r="DG521">
            <v>1.17E-2</v>
          </cell>
          <cell r="DH521">
            <v>1.17E-2</v>
          </cell>
          <cell r="DI521">
            <v>1.17E-2</v>
          </cell>
          <cell r="DJ521">
            <v>1.17E-2</v>
          </cell>
          <cell r="DK521">
            <v>1.17E-2</v>
          </cell>
          <cell r="DL521">
            <v>1.17E-2</v>
          </cell>
          <cell r="DM521">
            <v>1.17E-2</v>
          </cell>
        </row>
        <row r="522">
          <cell r="A522">
            <v>522</v>
          </cell>
          <cell r="D522" t="str">
            <v>Financing, IM (equity)</v>
          </cell>
          <cell r="CB522">
            <v>1E-4</v>
          </cell>
          <cell r="CC522">
            <v>1E-4</v>
          </cell>
          <cell r="CD522">
            <v>1E-4</v>
          </cell>
          <cell r="CE522">
            <v>1E-4</v>
          </cell>
          <cell r="CF522">
            <v>1E-4</v>
          </cell>
          <cell r="CG522">
            <v>1E-4</v>
          </cell>
          <cell r="CH522">
            <v>1E-4</v>
          </cell>
          <cell r="CI522">
            <v>1E-4</v>
          </cell>
          <cell r="CJ522">
            <v>1E-4</v>
          </cell>
          <cell r="CK522">
            <v>1E-4</v>
          </cell>
          <cell r="CL522">
            <v>1E-4</v>
          </cell>
          <cell r="CM522">
            <v>1E-4</v>
          </cell>
          <cell r="CN522">
            <v>1E-4</v>
          </cell>
          <cell r="CO522">
            <v>1E-4</v>
          </cell>
          <cell r="CP522">
            <v>1E-4</v>
          </cell>
          <cell r="CQ522">
            <v>1E-4</v>
          </cell>
          <cell r="CR522">
            <v>1E-4</v>
          </cell>
          <cell r="CS522">
            <v>1E-4</v>
          </cell>
          <cell r="CT522">
            <v>4.0000000000000002E-4</v>
          </cell>
          <cell r="CU522">
            <v>4.0000000000000002E-4</v>
          </cell>
          <cell r="CV522">
            <v>4.0000000000000002E-4</v>
          </cell>
          <cell r="CW522">
            <v>4.0000000000000002E-4</v>
          </cell>
          <cell r="CX522">
            <v>4.0000000000000002E-4</v>
          </cell>
          <cell r="CY522">
            <v>4.0000000000000002E-4</v>
          </cell>
          <cell r="CZ522">
            <v>4.0000000000000002E-4</v>
          </cell>
          <cell r="DA522">
            <v>1.04E-2</v>
          </cell>
          <cell r="DB522">
            <v>1.04E-2</v>
          </cell>
          <cell r="DC522">
            <v>1.04E-2</v>
          </cell>
          <cell r="DD522">
            <v>1.04E-2</v>
          </cell>
          <cell r="DE522">
            <v>1.04E-2</v>
          </cell>
          <cell r="DF522">
            <v>1.04E-2</v>
          </cell>
          <cell r="DG522">
            <v>1.04E-2</v>
          </cell>
          <cell r="DH522">
            <v>1.04E-2</v>
          </cell>
          <cell r="DI522">
            <v>1.04E-2</v>
          </cell>
          <cell r="DJ522">
            <v>1.04E-2</v>
          </cell>
          <cell r="DK522">
            <v>1.04E-2</v>
          </cell>
          <cell r="DL522">
            <v>1.04E-2</v>
          </cell>
          <cell r="DM522">
            <v>1.04E-2</v>
          </cell>
        </row>
        <row r="524">
          <cell r="A524">
            <v>524</v>
          </cell>
        </row>
        <row r="525">
          <cell r="A525">
            <v>525</v>
          </cell>
          <cell r="B525" t="str">
            <v>CWIP</v>
          </cell>
        </row>
        <row r="526">
          <cell r="A526">
            <v>526</v>
          </cell>
          <cell r="E526" t="str">
            <v>CWIP (BOM)</v>
          </cell>
          <cell r="AR526">
            <v>219615295</v>
          </cell>
          <cell r="AS526">
            <v>227945562</v>
          </cell>
          <cell r="AT526">
            <v>234658013</v>
          </cell>
          <cell r="AU526">
            <v>243049678</v>
          </cell>
          <cell r="AV526">
            <v>249732913</v>
          </cell>
          <cell r="AW526">
            <v>242278710</v>
          </cell>
          <cell r="AX526">
            <v>253094288</v>
          </cell>
          <cell r="AY526">
            <v>267206306</v>
          </cell>
          <cell r="AZ526">
            <v>280510000</v>
          </cell>
          <cell r="BA526">
            <v>274405036</v>
          </cell>
          <cell r="BB526">
            <v>284895866</v>
          </cell>
          <cell r="BC526">
            <v>242338819</v>
          </cell>
          <cell r="BD526">
            <v>257758499</v>
          </cell>
          <cell r="BE526">
            <v>257598823.11000001</v>
          </cell>
          <cell r="BF526">
            <v>265042326.99000001</v>
          </cell>
          <cell r="BG526">
            <v>247117314.86000001</v>
          </cell>
          <cell r="BH526">
            <v>205682593.80000001</v>
          </cell>
          <cell r="BI526">
            <v>206511353.47</v>
          </cell>
          <cell r="BJ526">
            <v>210294451.47</v>
          </cell>
          <cell r="BK526">
            <v>217164102.16</v>
          </cell>
          <cell r="BL526">
            <v>221351162.24000001</v>
          </cell>
          <cell r="BM526">
            <v>233764022.69</v>
          </cell>
          <cell r="BN526">
            <v>244011863.31999999</v>
          </cell>
          <cell r="BO526">
            <v>266825223.21000001</v>
          </cell>
          <cell r="BP526">
            <v>282278137.23000002</v>
          </cell>
          <cell r="BQ526">
            <v>267371213.72</v>
          </cell>
          <cell r="BR526">
            <v>272019888.25999999</v>
          </cell>
          <cell r="BS526">
            <v>265833178.28999999</v>
          </cell>
          <cell r="BT526">
            <v>269488257.11000001</v>
          </cell>
          <cell r="BU526">
            <v>265387781.90000001</v>
          </cell>
          <cell r="BV526">
            <v>243618672</v>
          </cell>
          <cell r="BW526">
            <v>250025865.40000001</v>
          </cell>
          <cell r="BX526">
            <v>253306283.41999999</v>
          </cell>
          <cell r="BY526">
            <v>264127896.22</v>
          </cell>
          <cell r="BZ526">
            <v>269093875.94999999</v>
          </cell>
          <cell r="CA526">
            <v>309953433.94999999</v>
          </cell>
          <cell r="CB526">
            <v>306629949.33999997</v>
          </cell>
          <cell r="CC526">
            <v>122871346.90000001</v>
          </cell>
          <cell r="CD526">
            <v>127762730.81</v>
          </cell>
          <cell r="CE526">
            <v>130396270.09999999</v>
          </cell>
          <cell r="CF526">
            <v>134329976.91</v>
          </cell>
          <cell r="CG526">
            <v>138761419.19999999</v>
          </cell>
          <cell r="CH526">
            <v>143584315.28999999</v>
          </cell>
          <cell r="CI526">
            <v>147544163.25</v>
          </cell>
          <cell r="CJ526">
            <v>156995278.22999999</v>
          </cell>
          <cell r="CK526">
            <v>120069046.69</v>
          </cell>
          <cell r="CL526">
            <v>113471644.62</v>
          </cell>
          <cell r="CM526">
            <v>112770368.87</v>
          </cell>
          <cell r="CN526">
            <v>117195743.3</v>
          </cell>
          <cell r="CO526">
            <v>120340467.34</v>
          </cell>
          <cell r="CP526">
            <v>125655957.7</v>
          </cell>
          <cell r="CQ526">
            <v>135630620.90000001</v>
          </cell>
          <cell r="CR526">
            <v>155548163.56999999</v>
          </cell>
          <cell r="CS526">
            <v>95897698.209999993</v>
          </cell>
        </row>
        <row r="527">
          <cell r="A527">
            <v>527</v>
          </cell>
          <cell r="E527" t="str">
            <v>CWIP (EOM)</v>
          </cell>
          <cell r="AR527">
            <v>227945562</v>
          </cell>
          <cell r="AS527">
            <v>234658013</v>
          </cell>
          <cell r="AT527">
            <v>243049678</v>
          </cell>
          <cell r="AU527">
            <v>249732913</v>
          </cell>
          <cell r="AV527">
            <v>242278710</v>
          </cell>
          <cell r="AW527">
            <v>253094288</v>
          </cell>
          <cell r="AX527">
            <v>267206306</v>
          </cell>
          <cell r="AY527">
            <v>280510000</v>
          </cell>
          <cell r="AZ527">
            <v>274405036</v>
          </cell>
          <cell r="BA527">
            <v>284895866</v>
          </cell>
          <cell r="BB527">
            <v>242338819</v>
          </cell>
          <cell r="BC527">
            <v>257758499</v>
          </cell>
          <cell r="BD527">
            <v>257598823.11000001</v>
          </cell>
          <cell r="BE527">
            <v>265042326.99000001</v>
          </cell>
          <cell r="BF527">
            <v>247117314.86000001</v>
          </cell>
          <cell r="BG527">
            <v>205682593.80000001</v>
          </cell>
          <cell r="BH527">
            <v>206511353.47</v>
          </cell>
          <cell r="BI527">
            <v>210398106.59</v>
          </cell>
          <cell r="BJ527">
            <v>217164102.16</v>
          </cell>
          <cell r="BK527">
            <v>221351162.24000001</v>
          </cell>
          <cell r="BL527">
            <v>233764022.69</v>
          </cell>
          <cell r="BM527">
            <v>244011863.31999999</v>
          </cell>
          <cell r="BN527">
            <v>266825223.21000001</v>
          </cell>
          <cell r="BO527">
            <v>282278137.23000002</v>
          </cell>
          <cell r="BP527">
            <v>267371213.72</v>
          </cell>
          <cell r="BQ527">
            <v>272019888.25999999</v>
          </cell>
          <cell r="BR527">
            <v>265833178.28999999</v>
          </cell>
          <cell r="BS527">
            <v>269488257.11000001</v>
          </cell>
          <cell r="BT527">
            <v>265387781.90000001</v>
          </cell>
          <cell r="BU527">
            <v>243618672</v>
          </cell>
          <cell r="BV527">
            <v>250025865.40000001</v>
          </cell>
          <cell r="BW527">
            <v>253306283.41999999</v>
          </cell>
          <cell r="BX527">
            <v>264127896.22</v>
          </cell>
          <cell r="BY527">
            <v>269093875.94999999</v>
          </cell>
          <cell r="BZ527">
            <v>309953433.94999999</v>
          </cell>
          <cell r="CA527">
            <v>306629949.33999997</v>
          </cell>
          <cell r="CB527">
            <v>122871346.90000001</v>
          </cell>
          <cell r="CC527">
            <v>127762730.81</v>
          </cell>
          <cell r="CD527">
            <v>130396270.09999999</v>
          </cell>
          <cell r="CE527">
            <v>134329976.91</v>
          </cell>
          <cell r="CF527">
            <v>138761419.19999999</v>
          </cell>
          <cell r="CG527">
            <v>143584315.28999999</v>
          </cell>
          <cell r="CH527">
            <v>147544163.25</v>
          </cell>
          <cell r="CI527">
            <v>156995278.22999999</v>
          </cell>
          <cell r="CJ527">
            <v>120069046.69</v>
          </cell>
          <cell r="CK527">
            <v>113471644.62</v>
          </cell>
          <cell r="CL527">
            <v>112770368.87</v>
          </cell>
          <cell r="CM527">
            <v>117195743.3</v>
          </cell>
          <cell r="CN527">
            <v>120340467.34</v>
          </cell>
          <cell r="CO527">
            <v>125655957.7</v>
          </cell>
          <cell r="CP527">
            <v>135630620.90000001</v>
          </cell>
          <cell r="CQ527">
            <v>155548163.56999999</v>
          </cell>
          <cell r="CR527">
            <v>95897698.209999993</v>
          </cell>
          <cell r="CS527">
            <v>99458616.189999998</v>
          </cell>
        </row>
        <row r="528">
          <cell r="A528">
            <v>528</v>
          </cell>
          <cell r="E528" t="str">
            <v>Jurisdictional factor (IN)</v>
          </cell>
          <cell r="AR528">
            <v>0.64655189999999996</v>
          </cell>
          <cell r="AS528">
            <v>0.64655189999999996</v>
          </cell>
          <cell r="AT528">
            <v>0.64655189999999996</v>
          </cell>
          <cell r="AU528">
            <v>0.64655189999999996</v>
          </cell>
          <cell r="AV528">
            <v>0.64655189999999996</v>
          </cell>
          <cell r="AW528">
            <v>0.64655189999999996</v>
          </cell>
          <cell r="AX528">
            <v>0.64655189999999996</v>
          </cell>
          <cell r="AY528">
            <v>0.64655189999999996</v>
          </cell>
          <cell r="AZ528">
            <v>0.64655189999999996</v>
          </cell>
          <cell r="BA528">
            <v>0.64655189999999996</v>
          </cell>
          <cell r="BB528">
            <v>0.64655189999999996</v>
          </cell>
          <cell r="BC528">
            <v>0.64655189999999996</v>
          </cell>
          <cell r="BD528">
            <v>0.64655189999999996</v>
          </cell>
          <cell r="BE528">
            <v>0.64655189999999996</v>
          </cell>
          <cell r="BF528">
            <v>0.64655189999999996</v>
          </cell>
          <cell r="BG528">
            <v>0.64655189999999996</v>
          </cell>
          <cell r="BH528">
            <v>0.64655189999999996</v>
          </cell>
          <cell r="BI528">
            <v>0.64655189999999996</v>
          </cell>
          <cell r="BJ528">
            <v>0.64655189999999996</v>
          </cell>
          <cell r="BK528">
            <v>0.64655189999999996</v>
          </cell>
          <cell r="BL528">
            <v>0.64655189999999996</v>
          </cell>
          <cell r="BM528">
            <v>0.64655189999999996</v>
          </cell>
          <cell r="BN528">
            <v>0.64655189999999996</v>
          </cell>
          <cell r="BO528">
            <v>0.64655189999999996</v>
          </cell>
          <cell r="BP528">
            <v>0.64655189999999996</v>
          </cell>
          <cell r="BQ528">
            <v>0.64655189999999996</v>
          </cell>
          <cell r="BR528">
            <v>0.64655189999999996</v>
          </cell>
          <cell r="BS528">
            <v>0.64655189999999996</v>
          </cell>
          <cell r="BT528">
            <v>0.64655189999999996</v>
          </cell>
          <cell r="BU528">
            <v>0.64655189999999996</v>
          </cell>
          <cell r="BV528">
            <v>0.64655189999999996</v>
          </cell>
          <cell r="BW528">
            <v>0.64655189999999996</v>
          </cell>
          <cell r="BX528">
            <v>0.64655189999999996</v>
          </cell>
          <cell r="BY528">
            <v>0.64655189999999996</v>
          </cell>
          <cell r="BZ528">
            <v>0.64655189999999996</v>
          </cell>
          <cell r="CA528">
            <v>0.64655189999999996</v>
          </cell>
          <cell r="CB528">
            <v>0.64655189999999996</v>
          </cell>
          <cell r="CC528">
            <v>0.64655189999999996</v>
          </cell>
          <cell r="CD528">
            <v>0.64655189999999996</v>
          </cell>
          <cell r="CE528">
            <v>0.64655189999999996</v>
          </cell>
          <cell r="CF528">
            <v>0.64655189999999996</v>
          </cell>
          <cell r="CG528">
            <v>0.64655189999999996</v>
          </cell>
          <cell r="CH528">
            <v>0.64655189999999996</v>
          </cell>
          <cell r="CI528">
            <v>0.64655189999999996</v>
          </cell>
          <cell r="CJ528">
            <v>0.64655189999999996</v>
          </cell>
          <cell r="CK528">
            <v>0.64655189999999996</v>
          </cell>
          <cell r="CL528">
            <v>0.64655189999999996</v>
          </cell>
          <cell r="CM528">
            <v>0.64655189999999996</v>
          </cell>
          <cell r="CN528">
            <v>0.64655189999999996</v>
          </cell>
          <cell r="CO528">
            <v>0.64655189999999996</v>
          </cell>
          <cell r="CP528">
            <v>0.64655189999999996</v>
          </cell>
          <cell r="CQ528">
            <v>0.64655189999999996</v>
          </cell>
          <cell r="CR528">
            <v>0.64655189999999996</v>
          </cell>
          <cell r="CS528">
            <v>0.64655189999999996</v>
          </cell>
        </row>
        <row r="529">
          <cell r="A529">
            <v>529</v>
          </cell>
          <cell r="E529" t="str">
            <v>CWIP (average, IN)</v>
          </cell>
          <cell r="AR529">
            <v>144685661.22948915</v>
          </cell>
          <cell r="AS529">
            <v>149548610.18152124</v>
          </cell>
          <cell r="AT529">
            <v>154431407.63033143</v>
          </cell>
          <cell r="AU529">
            <v>159304760.24898645</v>
          </cell>
          <cell r="AV529">
            <v>159055524.83636683</v>
          </cell>
          <cell r="AW529">
            <v>160142176.53279808</v>
          </cell>
          <cell r="AX529">
            <v>168200668.81091428</v>
          </cell>
          <cell r="AY529">
            <v>177063509.1526407</v>
          </cell>
          <cell r="AZ529">
            <v>179390685.43218419</v>
          </cell>
          <cell r="BA529">
            <v>180808530.42990687</v>
          </cell>
          <cell r="BB529">
            <v>170442293.66632575</v>
          </cell>
          <cell r="BC529">
            <v>161669435.56890208</v>
          </cell>
          <cell r="BD529">
            <v>166602627.89456624</v>
          </cell>
          <cell r="BE529">
            <v>168957314.30767009</v>
          </cell>
          <cell r="BF529">
            <v>165568894.77071851</v>
          </cell>
          <cell r="BG529">
            <v>146379320.63197473</v>
          </cell>
          <cell r="BH529">
            <v>133252389.88795914</v>
          </cell>
          <cell r="BI529">
            <v>134776801.76488355</v>
          </cell>
          <cell r="BJ529">
            <v>138187070.01036417</v>
          </cell>
          <cell r="BK529">
            <v>141761438.68841118</v>
          </cell>
          <cell r="BL529">
            <v>147127793.76767144</v>
          </cell>
          <cell r="BM529">
            <v>154453453.43697444</v>
          </cell>
          <cell r="BN529">
            <v>165141344.44321793</v>
          </cell>
          <cell r="BO529">
            <v>177511910.49443343</v>
          </cell>
          <cell r="BP529">
            <v>177688416.09524465</v>
          </cell>
          <cell r="BQ529">
            <v>174372170.91413137</v>
          </cell>
          <cell r="BR529">
            <v>173874961.04936445</v>
          </cell>
          <cell r="BS529">
            <v>173056545.58429861</v>
          </cell>
          <cell r="BT529">
            <v>172912559.64319479</v>
          </cell>
          <cell r="BU529">
            <v>164549544.94065368</v>
          </cell>
          <cell r="BV529">
            <v>159583406.79029551</v>
          </cell>
          <cell r="BW529">
            <v>162715178.57532686</v>
          </cell>
          <cell r="BX529">
            <v>167274025.98559165</v>
          </cell>
          <cell r="BY529">
            <v>172377774.9589403</v>
          </cell>
          <cell r="BZ529">
            <v>187192069.20286688</v>
          </cell>
          <cell r="CA529">
            <v>199326578.98728886</v>
          </cell>
          <cell r="CB529">
            <v>138847439.56821743</v>
          </cell>
          <cell r="CC529">
            <v>81023969.574074075</v>
          </cell>
          <cell r="CD529">
            <v>83456596.270231113</v>
          </cell>
          <cell r="CE529">
            <v>85579628.992092401</v>
          </cell>
          <cell r="CF529">
            <v>88283880.514286548</v>
          </cell>
          <cell r="CG529">
            <v>91275585.545702517</v>
          </cell>
          <cell r="CH529">
            <v>94114835.472073093</v>
          </cell>
          <cell r="CI529">
            <v>98450277.256916404</v>
          </cell>
          <cell r="CJ529">
            <v>89568232.849621654</v>
          </cell>
          <cell r="CK529">
            <v>75498088.846896991</v>
          </cell>
          <cell r="CL529">
            <v>73138601.840892568</v>
          </cell>
          <cell r="CM529">
            <v>74342513.379563317</v>
          </cell>
          <cell r="CN529">
            <v>76789744.154046103</v>
          </cell>
          <cell r="CO529">
            <v>79524728.001409784</v>
          </cell>
          <cell r="CP529">
            <v>84467666.919164672</v>
          </cell>
          <cell r="CQ529">
            <v>94131098.169384494</v>
          </cell>
          <cell r="CR529">
            <v>81286399.840498179</v>
          </cell>
          <cell r="CS529">
            <v>63153998.12615867</v>
          </cell>
        </row>
        <row r="530">
          <cell r="A530">
            <v>530</v>
          </cell>
          <cell r="D530" t="str">
            <v>Carrying costs</v>
          </cell>
        </row>
        <row r="531">
          <cell r="A531">
            <v>531</v>
          </cell>
          <cell r="E531" t="str">
            <v>Annual rate</v>
          </cell>
          <cell r="AR531">
            <v>9.4200000000000006E-2</v>
          </cell>
          <cell r="AS531">
            <v>9.4200000000000006E-2</v>
          </cell>
          <cell r="AT531">
            <v>9.4200000000000006E-2</v>
          </cell>
          <cell r="AU531">
            <v>9.4200000000000006E-2</v>
          </cell>
          <cell r="AV531">
            <v>9.4200000000000006E-2</v>
          </cell>
          <cell r="AW531">
            <v>9.4200000000000006E-2</v>
          </cell>
          <cell r="AX531">
            <v>9.3200000000000005E-2</v>
          </cell>
          <cell r="AY531">
            <v>9.3200000000000005E-2</v>
          </cell>
          <cell r="AZ531">
            <v>9.3200000000000005E-2</v>
          </cell>
          <cell r="BA531">
            <v>9.3200000000000005E-2</v>
          </cell>
          <cell r="BB531">
            <v>9.3200000000000005E-2</v>
          </cell>
          <cell r="BC531">
            <v>9.3200000000000005E-2</v>
          </cell>
          <cell r="BD531">
            <v>8.8900000000000007E-2</v>
          </cell>
          <cell r="BE531">
            <v>8.8900000000000007E-2</v>
          </cell>
          <cell r="BF531">
            <v>8.8900000000000007E-2</v>
          </cell>
          <cell r="BG531">
            <v>8.8900000000000007E-2</v>
          </cell>
          <cell r="BH531">
            <v>8.8900000000000007E-2</v>
          </cell>
          <cell r="BI531">
            <v>8.8900000000000007E-2</v>
          </cell>
          <cell r="BJ531">
            <v>8.8099999999999998E-2</v>
          </cell>
          <cell r="BK531">
            <v>8.8099999999999998E-2</v>
          </cell>
          <cell r="BL531">
            <v>8.8099999999999998E-2</v>
          </cell>
          <cell r="BM531">
            <v>8.8099999999999998E-2</v>
          </cell>
          <cell r="BN531">
            <v>8.8099999999999998E-2</v>
          </cell>
          <cell r="BO531">
            <v>8.8099999999999998E-2</v>
          </cell>
          <cell r="BP531">
            <v>8.6599999999999996E-2</v>
          </cell>
          <cell r="BQ531">
            <v>8.6599999999999996E-2</v>
          </cell>
          <cell r="BR531">
            <v>8.6599999999999996E-2</v>
          </cell>
          <cell r="BS531">
            <v>8.6599999999999996E-2</v>
          </cell>
          <cell r="BT531">
            <v>8.6599999999999996E-2</v>
          </cell>
          <cell r="BU531">
            <v>8.6599999999999996E-2</v>
          </cell>
          <cell r="BV531">
            <v>8.6599999999999996E-2</v>
          </cell>
          <cell r="BW531">
            <v>8.6599999999999996E-2</v>
          </cell>
          <cell r="BX531">
            <v>8.6599999999999996E-2</v>
          </cell>
          <cell r="BY531">
            <v>8.6599999999999996E-2</v>
          </cell>
          <cell r="BZ531">
            <v>8.6599999999999996E-2</v>
          </cell>
          <cell r="CA531">
            <v>8.6599999999999996E-2</v>
          </cell>
          <cell r="CB531">
            <v>8.4199999999999997E-2</v>
          </cell>
          <cell r="CC531">
            <v>8.4199999999999997E-2</v>
          </cell>
          <cell r="CD531">
            <v>8.4199999999999997E-2</v>
          </cell>
          <cell r="CE531">
            <v>8.4199999999999997E-2</v>
          </cell>
          <cell r="CF531">
            <v>8.4199999999999997E-2</v>
          </cell>
          <cell r="CG531">
            <v>8.4199999999999997E-2</v>
          </cell>
          <cell r="CH531">
            <v>8.4199999999999997E-2</v>
          </cell>
          <cell r="CI531">
            <v>8.4199999999999997E-2</v>
          </cell>
          <cell r="CJ531">
            <v>8.4199999999999997E-2</v>
          </cell>
          <cell r="CK531">
            <v>8.4199999999999997E-2</v>
          </cell>
          <cell r="CL531">
            <v>8.4199999999999997E-2</v>
          </cell>
          <cell r="CM531">
            <v>8.4199999999999997E-2</v>
          </cell>
          <cell r="CN531">
            <v>7.2600000000000012E-2</v>
          </cell>
          <cell r="CO531">
            <v>7.2600000000000012E-2</v>
          </cell>
          <cell r="CP531">
            <v>7.2600000000000012E-2</v>
          </cell>
          <cell r="CQ531">
            <v>7.2600000000000012E-2</v>
          </cell>
          <cell r="CR531">
            <v>7.2600000000000012E-2</v>
          </cell>
          <cell r="CS531">
            <v>7.2600000000000012E-2</v>
          </cell>
        </row>
        <row r="532">
          <cell r="A532">
            <v>532</v>
          </cell>
          <cell r="E532" t="str">
            <v>Carrying costs ($000)</v>
          </cell>
          <cell r="AR532">
            <v>1135782.4406514899</v>
          </cell>
          <cell r="AS532">
            <v>1173956.5899249418</v>
          </cell>
          <cell r="AT532">
            <v>1212286.5498981019</v>
          </cell>
          <cell r="AU532">
            <v>1250542.3679545438</v>
          </cell>
          <cell r="AV532">
            <v>1248585.8699654797</v>
          </cell>
          <cell r="AW532">
            <v>1257116.0857824651</v>
          </cell>
          <cell r="AX532">
            <v>1306358.5277647676</v>
          </cell>
          <cell r="AY532">
            <v>1375193.254418843</v>
          </cell>
          <cell r="AZ532">
            <v>1393267.6568566307</v>
          </cell>
          <cell r="BA532">
            <v>1404279.5863389436</v>
          </cell>
          <cell r="BB532">
            <v>1323768.4808084634</v>
          </cell>
          <cell r="BC532">
            <v>1255632.6162518063</v>
          </cell>
          <cell r="BD532">
            <v>1234247.801652245</v>
          </cell>
          <cell r="BE532">
            <v>1251692.1034959892</v>
          </cell>
          <cell r="BF532">
            <v>1226589.562093073</v>
          </cell>
          <cell r="BG532">
            <v>1084426.8003485461</v>
          </cell>
          <cell r="BH532">
            <v>987178.12175329728</v>
          </cell>
          <cell r="BI532">
            <v>998471.47307484562</v>
          </cell>
          <cell r="BJ532">
            <v>1014523.4056594237</v>
          </cell>
          <cell r="BK532">
            <v>1040765.2290374187</v>
          </cell>
          <cell r="BL532">
            <v>1080163.2192443211</v>
          </cell>
          <cell r="BM532">
            <v>1133945.7706497873</v>
          </cell>
          <cell r="BN532">
            <v>1212412.7037872917</v>
          </cell>
          <cell r="BO532">
            <v>1303233.2762132988</v>
          </cell>
          <cell r="BP532">
            <v>1282318.0694873489</v>
          </cell>
          <cell r="BQ532">
            <v>1258385.8334303147</v>
          </cell>
          <cell r="BR532">
            <v>1254797.6355729133</v>
          </cell>
          <cell r="BS532">
            <v>1248891.4039666883</v>
          </cell>
          <cell r="BT532">
            <v>1247852.3054250558</v>
          </cell>
          <cell r="BU532">
            <v>1187499.2159883841</v>
          </cell>
          <cell r="BV532">
            <v>1151660.2523366325</v>
          </cell>
          <cell r="BW532">
            <v>1174261.2053852754</v>
          </cell>
          <cell r="BX532">
            <v>1207160.8875293529</v>
          </cell>
          <cell r="BY532">
            <v>1243992.9426203524</v>
          </cell>
          <cell r="BZ532">
            <v>1350902.7660806894</v>
          </cell>
          <cell r="CA532">
            <v>1438473.4783582678</v>
          </cell>
          <cell r="CB532">
            <v>974246.20097032562</v>
          </cell>
          <cell r="CC532">
            <v>568518.18651141971</v>
          </cell>
          <cell r="CD532">
            <v>585587.11716278829</v>
          </cell>
          <cell r="CE532">
            <v>600483.73009451502</v>
          </cell>
          <cell r="CF532">
            <v>619458.56160857726</v>
          </cell>
          <cell r="CG532">
            <v>640450.35857901268</v>
          </cell>
          <cell r="CH532">
            <v>660372.42889571283</v>
          </cell>
          <cell r="CI532">
            <v>690792.77875269682</v>
          </cell>
          <cell r="CJ532">
            <v>628470.43382817856</v>
          </cell>
          <cell r="CK532">
            <v>529744.92340906058</v>
          </cell>
          <cell r="CL532">
            <v>513189.18958359619</v>
          </cell>
          <cell r="CM532">
            <v>521636.6355466026</v>
          </cell>
          <cell r="CN532">
            <v>464577.95213197899</v>
          </cell>
          <cell r="CO532">
            <v>481124.60440852924</v>
          </cell>
          <cell r="CP532">
            <v>511029.38486094633</v>
          </cell>
          <cell r="CQ532">
            <v>569493.14392477623</v>
          </cell>
          <cell r="CR532">
            <v>491782.71903501404</v>
          </cell>
          <cell r="CS532">
            <v>382081.68866326002</v>
          </cell>
        </row>
        <row r="534">
          <cell r="A534">
            <v>534</v>
          </cell>
        </row>
        <row r="535">
          <cell r="A535">
            <v>535</v>
          </cell>
          <cell r="B535" t="str">
            <v>Financials (to be deleted)</v>
          </cell>
        </row>
        <row r="536">
          <cell r="A536">
            <v>536</v>
          </cell>
          <cell r="C536" t="str">
            <v>Forecast</v>
          </cell>
          <cell r="DR536" t="str">
            <v>LCM-10</v>
          </cell>
        </row>
        <row r="537">
          <cell r="A537">
            <v>537</v>
          </cell>
          <cell r="C537" t="str">
            <v>Forecast</v>
          </cell>
        </row>
        <row r="538">
          <cell r="A538">
            <v>538</v>
          </cell>
          <cell r="D538" t="str">
            <v>Indiana Utility Receipts Tax</v>
          </cell>
          <cell r="AF538">
            <v>1.4E-2</v>
          </cell>
          <cell r="AG538">
            <v>1.4E-2</v>
          </cell>
          <cell r="AH538">
            <v>1.4E-2</v>
          </cell>
          <cell r="AI538">
            <v>1.4E-2</v>
          </cell>
          <cell r="AJ538">
            <v>1.4E-2</v>
          </cell>
          <cell r="AK538">
            <v>1.4E-2</v>
          </cell>
          <cell r="AL538">
            <v>1.4E-2</v>
          </cell>
          <cell r="AM538">
            <v>1.4E-2</v>
          </cell>
          <cell r="AN538">
            <v>1.4E-2</v>
          </cell>
          <cell r="AO538">
            <v>1.4E-2</v>
          </cell>
          <cell r="AP538">
            <v>1.4E-2</v>
          </cell>
          <cell r="AQ538">
            <v>1.4E-2</v>
          </cell>
          <cell r="AR538">
            <v>1.4E-2</v>
          </cell>
          <cell r="AS538">
            <v>1.4E-2</v>
          </cell>
          <cell r="AT538">
            <v>1.4E-2</v>
          </cell>
          <cell r="AU538">
            <v>1.4E-2</v>
          </cell>
          <cell r="AV538">
            <v>1.4E-2</v>
          </cell>
          <cell r="AW538">
            <v>1.4E-2</v>
          </cell>
          <cell r="AX538">
            <v>1.4E-2</v>
          </cell>
          <cell r="AY538">
            <v>1.4E-2</v>
          </cell>
          <cell r="AZ538">
            <v>1.4E-2</v>
          </cell>
          <cell r="BA538">
            <v>1.4E-2</v>
          </cell>
          <cell r="BB538">
            <v>1.4E-2</v>
          </cell>
          <cell r="BC538">
            <v>1.4E-2</v>
          </cell>
          <cell r="BD538">
            <v>1.4E-2</v>
          </cell>
          <cell r="BE538">
            <v>1.4E-2</v>
          </cell>
          <cell r="BF538">
            <v>1.4E-2</v>
          </cell>
          <cell r="BG538">
            <v>1.4E-2</v>
          </cell>
          <cell r="BH538">
            <v>1.4E-2</v>
          </cell>
          <cell r="BI538">
            <v>1.4E-2</v>
          </cell>
          <cell r="BJ538">
            <v>1.4E-2</v>
          </cell>
          <cell r="BK538">
            <v>1.4E-2</v>
          </cell>
          <cell r="BL538">
            <v>1.4E-2</v>
          </cell>
          <cell r="BM538">
            <v>1.4E-2</v>
          </cell>
          <cell r="BN538">
            <v>1.4E-2</v>
          </cell>
          <cell r="BO538">
            <v>1.4E-2</v>
          </cell>
          <cell r="BP538">
            <v>1.4E-2</v>
          </cell>
          <cell r="BQ538">
            <v>1.4E-2</v>
          </cell>
          <cell r="BR538">
            <v>1.4E-2</v>
          </cell>
          <cell r="BS538">
            <v>1.4E-2</v>
          </cell>
          <cell r="BT538">
            <v>1.4E-2</v>
          </cell>
          <cell r="BU538">
            <v>1.4E-2</v>
          </cell>
          <cell r="BV538">
            <v>1.4E-2</v>
          </cell>
          <cell r="BW538">
            <v>1.4E-2</v>
          </cell>
          <cell r="BX538">
            <v>1.4E-2</v>
          </cell>
          <cell r="BY538">
            <v>1.4E-2</v>
          </cell>
          <cell r="BZ538">
            <v>1.4E-2</v>
          </cell>
          <cell r="CA538">
            <v>1.4E-2</v>
          </cell>
          <cell r="CB538">
            <v>1.4E-2</v>
          </cell>
          <cell r="CC538">
            <v>1.4E-2</v>
          </cell>
          <cell r="CD538">
            <v>1.4E-2</v>
          </cell>
          <cell r="CE538">
            <v>1.4E-2</v>
          </cell>
          <cell r="CF538">
            <v>1.4E-2</v>
          </cell>
          <cell r="CG538">
            <v>1.4E-2</v>
          </cell>
          <cell r="CH538">
            <v>1.4E-2</v>
          </cell>
          <cell r="CI538">
            <v>1.4E-2</v>
          </cell>
          <cell r="CJ538">
            <v>1.4E-2</v>
          </cell>
          <cell r="CK538">
            <v>1.4E-2</v>
          </cell>
          <cell r="CL538">
            <v>1.4E-2</v>
          </cell>
          <cell r="CM538">
            <v>1.4E-2</v>
          </cell>
          <cell r="CN538">
            <v>1.4E-2</v>
          </cell>
          <cell r="CO538">
            <v>1.4E-2</v>
          </cell>
          <cell r="CP538">
            <v>1.4E-2</v>
          </cell>
          <cell r="CQ538">
            <v>1.4E-2</v>
          </cell>
          <cell r="CR538">
            <v>1.4E-2</v>
          </cell>
          <cell r="CS538">
            <v>1.4E-2</v>
          </cell>
          <cell r="CT538">
            <v>1.4E-2</v>
          </cell>
          <cell r="CU538">
            <v>1.4E-2</v>
          </cell>
          <cell r="CV538">
            <v>1.4E-2</v>
          </cell>
          <cell r="CW538">
            <v>1.4E-2</v>
          </cell>
          <cell r="CX538">
            <v>1.4E-2</v>
          </cell>
          <cell r="CY538">
            <v>1.4E-2</v>
          </cell>
          <cell r="CZ538">
            <v>1.4E-2</v>
          </cell>
          <cell r="DA538">
            <v>1.4E-2</v>
          </cell>
          <cell r="DB538">
            <v>1.4E-2</v>
          </cell>
          <cell r="DC538">
            <v>1.4E-2</v>
          </cell>
          <cell r="DD538">
            <v>1.4E-2</v>
          </cell>
          <cell r="DE538">
            <v>1.4E-2</v>
          </cell>
          <cell r="DF538">
            <v>1.4E-2</v>
          </cell>
          <cell r="DG538">
            <v>1.4E-2</v>
          </cell>
          <cell r="DH538">
            <v>1.4E-2</v>
          </cell>
          <cell r="DI538">
            <v>1.4E-2</v>
          </cell>
          <cell r="DJ538">
            <v>1.4E-2</v>
          </cell>
          <cell r="DL538">
            <v>1.4E-2</v>
          </cell>
          <cell r="DM538">
            <v>1.4E-2</v>
          </cell>
          <cell r="DN538">
            <v>1.4E-2</v>
          </cell>
          <cell r="DO538">
            <v>1.4E-2</v>
          </cell>
          <cell r="DP538">
            <v>1.4E-2</v>
          </cell>
          <cell r="DQ538">
            <v>1.4E-2</v>
          </cell>
          <cell r="DR538">
            <v>1.4E-2</v>
          </cell>
          <cell r="DS538">
            <v>1.4E-2</v>
          </cell>
          <cell r="DT538">
            <v>1.4E-2</v>
          </cell>
          <cell r="DU538">
            <v>1.4E-2</v>
          </cell>
          <cell r="DV538">
            <v>1.4E-2</v>
          </cell>
          <cell r="DW538">
            <v>1.4E-2</v>
          </cell>
        </row>
        <row r="539">
          <cell r="A539">
            <v>539</v>
          </cell>
          <cell r="D539" t="str">
            <v>Public Utility Assessment Fee</v>
          </cell>
          <cell r="AF539">
            <v>1.2030000000000001E-3</v>
          </cell>
          <cell r="AG539">
            <v>1.2030000000000001E-3</v>
          </cell>
          <cell r="AH539">
            <v>1.2030000000000001E-3</v>
          </cell>
          <cell r="AI539">
            <v>1.2030000000000001E-3</v>
          </cell>
          <cell r="AJ539">
            <v>1.2030000000000001E-3</v>
          </cell>
          <cell r="AK539">
            <v>1.2030000000000001E-3</v>
          </cell>
          <cell r="AL539">
            <v>1.3290000000000001E-3</v>
          </cell>
          <cell r="AM539">
            <v>1.3290000000000001E-3</v>
          </cell>
          <cell r="AN539">
            <v>1.3290000000000001E-3</v>
          </cell>
          <cell r="AO539">
            <v>1.3290000000000001E-3</v>
          </cell>
          <cell r="AP539">
            <v>1.3290000000000001E-3</v>
          </cell>
          <cell r="AQ539">
            <v>1.3290000000000001E-3</v>
          </cell>
          <cell r="AR539">
            <v>1.3290000000000001E-3</v>
          </cell>
          <cell r="AS539">
            <v>1.3290000000000001E-3</v>
          </cell>
          <cell r="AT539">
            <v>1.3290000000000001E-3</v>
          </cell>
          <cell r="AU539">
            <v>1.3290000000000001E-3</v>
          </cell>
          <cell r="AV539">
            <v>1.3290000000000001E-3</v>
          </cell>
          <cell r="AW539">
            <v>1.3290000000000001E-3</v>
          </cell>
          <cell r="AX539">
            <v>1.217E-3</v>
          </cell>
          <cell r="AY539">
            <v>1.217E-3</v>
          </cell>
          <cell r="AZ539">
            <v>1.217E-3</v>
          </cell>
          <cell r="BA539">
            <v>1.217E-3</v>
          </cell>
          <cell r="BB539">
            <v>1.217E-3</v>
          </cell>
          <cell r="BC539">
            <v>1.217E-3</v>
          </cell>
          <cell r="BD539">
            <v>1.217E-3</v>
          </cell>
          <cell r="BE539">
            <v>1.217E-3</v>
          </cell>
          <cell r="BF539">
            <v>1.217E-3</v>
          </cell>
          <cell r="BG539">
            <v>1.217E-3</v>
          </cell>
          <cell r="BH539">
            <v>1.217E-3</v>
          </cell>
          <cell r="BI539">
            <v>1.217E-3</v>
          </cell>
          <cell r="BJ539">
            <v>1.078E-3</v>
          </cell>
          <cell r="BK539">
            <v>1.078E-3</v>
          </cell>
          <cell r="BL539">
            <v>1.078E-3</v>
          </cell>
          <cell r="BM539">
            <v>1.078E-3</v>
          </cell>
          <cell r="BN539">
            <v>1.078E-3</v>
          </cell>
          <cell r="BO539">
            <v>1.078E-3</v>
          </cell>
          <cell r="BP539">
            <v>1.078E-3</v>
          </cell>
          <cell r="BQ539">
            <v>1.078E-3</v>
          </cell>
          <cell r="BR539">
            <v>1.078E-3</v>
          </cell>
          <cell r="BS539">
            <v>1.078E-3</v>
          </cell>
          <cell r="BT539">
            <v>1.078E-3</v>
          </cell>
          <cell r="BU539">
            <v>1.078E-3</v>
          </cell>
          <cell r="BV539">
            <v>1.1720000000000001E-3</v>
          </cell>
          <cell r="BW539">
            <v>1.1720000000000001E-3</v>
          </cell>
          <cell r="BX539">
            <v>1.1720000000000001E-3</v>
          </cell>
          <cell r="BY539">
            <v>1.1720000000000001E-3</v>
          </cell>
          <cell r="BZ539">
            <v>1.1720000000000001E-3</v>
          </cell>
          <cell r="CA539">
            <v>1.1720000000000001E-3</v>
          </cell>
          <cell r="CB539">
            <v>1.1720000000000001E-3</v>
          </cell>
          <cell r="CC539">
            <v>1.1720000000000001E-3</v>
          </cell>
          <cell r="CD539">
            <v>1.1720000000000001E-3</v>
          </cell>
          <cell r="CE539">
            <v>1.1720000000000001E-3</v>
          </cell>
          <cell r="CF539">
            <v>1.1720000000000001E-3</v>
          </cell>
          <cell r="CG539">
            <v>1.1720000000000001E-3</v>
          </cell>
          <cell r="CH539">
            <v>1.3309999999999999E-3</v>
          </cell>
          <cell r="CI539">
            <v>1.3309999999999999E-3</v>
          </cell>
          <cell r="CJ539">
            <v>1.3309999999999999E-3</v>
          </cell>
          <cell r="CK539">
            <v>1.3309999999999999E-3</v>
          </cell>
          <cell r="CL539">
            <v>1.3309999999999999E-3</v>
          </cell>
          <cell r="CM539">
            <v>1.3309999999999999E-3</v>
          </cell>
          <cell r="CN539">
            <v>1.3309999999999999E-3</v>
          </cell>
          <cell r="CO539">
            <v>1.3309999999999999E-3</v>
          </cell>
          <cell r="CP539">
            <v>1.3309999999999999E-3</v>
          </cell>
          <cell r="CQ539">
            <v>1.3309999999999999E-3</v>
          </cell>
          <cell r="CR539">
            <v>1.3309999999999999E-3</v>
          </cell>
          <cell r="CS539">
            <v>1.3309999999999999E-3</v>
          </cell>
          <cell r="CT539">
            <v>1.2019999999999999E-3</v>
          </cell>
          <cell r="CU539">
            <v>1.2019999999999999E-3</v>
          </cell>
          <cell r="CV539">
            <v>1.2019999999999999E-3</v>
          </cell>
          <cell r="CW539">
            <v>1.2019999999999999E-3</v>
          </cell>
          <cell r="CX539">
            <v>1.2019999999999999E-3</v>
          </cell>
          <cell r="CY539">
            <v>1.2019999999999999E-3</v>
          </cell>
          <cell r="CZ539">
            <v>1.2019999999999999E-3</v>
          </cell>
          <cell r="DA539">
            <v>1.2019999999999999E-3</v>
          </cell>
          <cell r="DB539">
            <v>1.2019999999999999E-3</v>
          </cell>
          <cell r="DC539">
            <v>1.2019999999999999E-3</v>
          </cell>
          <cell r="DD539">
            <v>1.2019999999999999E-3</v>
          </cell>
          <cell r="DE539">
            <v>1.2019999999999999E-3</v>
          </cell>
          <cell r="DF539">
            <v>1.2960000000000001E-3</v>
          </cell>
          <cell r="DG539">
            <v>1.2960000000000001E-3</v>
          </cell>
          <cell r="DH539">
            <v>1.2960000000000001E-3</v>
          </cell>
          <cell r="DI539">
            <v>1.2960000000000001E-3</v>
          </cell>
          <cell r="DJ539">
            <v>1.2960000000000001E-3</v>
          </cell>
          <cell r="DL539">
            <v>1.2960000000000001E-3</v>
          </cell>
          <cell r="DM539">
            <v>1.2960000000000001E-3</v>
          </cell>
          <cell r="DN539">
            <v>1.2960000000000001E-3</v>
          </cell>
          <cell r="DO539">
            <v>1.2960000000000001E-3</v>
          </cell>
          <cell r="DP539">
            <v>1.2960000000000001E-3</v>
          </cell>
          <cell r="DQ539">
            <v>1.2960000000000001E-3</v>
          </cell>
          <cell r="DR539">
            <v>1.274E-3</v>
          </cell>
        </row>
        <row r="540">
          <cell r="A540">
            <v>540</v>
          </cell>
          <cell r="D540" t="str">
            <v>Discount due to uncollectibles</v>
          </cell>
          <cell r="CC540">
            <v>-2.4988283999999999E-5</v>
          </cell>
          <cell r="CD540">
            <v>-2.4988283999999999E-5</v>
          </cell>
          <cell r="CE540">
            <v>-2.4988283999999999E-5</v>
          </cell>
          <cell r="CF540">
            <v>-2.4988283999999999E-5</v>
          </cell>
          <cell r="CG540">
            <v>-2.4988283999999999E-5</v>
          </cell>
          <cell r="CH540">
            <v>-2.5250157000000003E-5</v>
          </cell>
          <cell r="CI540">
            <v>0</v>
          </cell>
          <cell r="CJ540">
            <v>0</v>
          </cell>
          <cell r="CK540">
            <v>0</v>
          </cell>
          <cell r="CL540">
            <v>0</v>
          </cell>
          <cell r="CM540">
            <v>0</v>
          </cell>
          <cell r="CN540">
            <v>0</v>
          </cell>
          <cell r="CO540">
            <v>0</v>
          </cell>
          <cell r="CP540">
            <v>0</v>
          </cell>
          <cell r="CQ540">
            <v>0</v>
          </cell>
          <cell r="CR540">
            <v>0</v>
          </cell>
          <cell r="CS540">
            <v>0</v>
          </cell>
          <cell r="CT540">
            <v>-2.8686174000000002E-5</v>
          </cell>
          <cell r="CU540">
            <v>-2.8686174000000002E-5</v>
          </cell>
          <cell r="CV540">
            <v>-2.8686174000000002E-5</v>
          </cell>
          <cell r="CW540">
            <v>-2.8686174000000002E-5</v>
          </cell>
          <cell r="CX540">
            <v>-2.8686174000000002E-5</v>
          </cell>
          <cell r="CY540">
            <v>-2.8686174000000002E-5</v>
          </cell>
          <cell r="CZ540">
            <v>-2.8686174000000002E-5</v>
          </cell>
          <cell r="DA540">
            <v>-2.8686174000000002E-5</v>
          </cell>
          <cell r="DB540">
            <v>-2.8686174000000002E-5</v>
          </cell>
          <cell r="DC540">
            <v>-2.8686174000000002E-5</v>
          </cell>
          <cell r="DD540">
            <v>-2.8686174000000002E-5</v>
          </cell>
          <cell r="DE540">
            <v>-2.8686174000000002E-5</v>
          </cell>
          <cell r="DF540">
            <v>-3.9932598714717265E-5</v>
          </cell>
          <cell r="DG540">
            <v>-3.9932598714717265E-5</v>
          </cell>
          <cell r="DH540">
            <v>-3.9932598714717265E-5</v>
          </cell>
          <cell r="DI540">
            <v>-3.9932598714717265E-5</v>
          </cell>
          <cell r="DJ540">
            <v>-3.9932598714717265E-5</v>
          </cell>
          <cell r="DL540">
            <v>0</v>
          </cell>
          <cell r="DM540">
            <v>0</v>
          </cell>
          <cell r="DN540">
            <v>0</v>
          </cell>
          <cell r="DO540">
            <v>0</v>
          </cell>
          <cell r="DP540">
            <v>0</v>
          </cell>
          <cell r="DQ540">
            <v>0</v>
          </cell>
        </row>
        <row r="541">
          <cell r="A541">
            <v>541</v>
          </cell>
          <cell r="D541" t="str">
            <v>Uncollectible Revenue Factor</v>
          </cell>
          <cell r="CC541">
            <v>1.647E-3</v>
          </cell>
          <cell r="CD541">
            <v>1.647E-3</v>
          </cell>
          <cell r="CE541">
            <v>1.647E-3</v>
          </cell>
          <cell r="CF541">
            <v>1.647E-3</v>
          </cell>
          <cell r="CG541">
            <v>1.647E-3</v>
          </cell>
          <cell r="CH541">
            <v>1.647E-3</v>
          </cell>
          <cell r="CT541">
            <v>1.887E-3</v>
          </cell>
          <cell r="CU541">
            <v>1.887E-3</v>
          </cell>
          <cell r="CV541">
            <v>1.887E-3</v>
          </cell>
          <cell r="CW541">
            <v>1.887E-3</v>
          </cell>
          <cell r="CX541">
            <v>1.887E-3</v>
          </cell>
          <cell r="CY541">
            <v>1.887E-3</v>
          </cell>
          <cell r="CZ541">
            <v>1.887E-3</v>
          </cell>
          <cell r="DA541">
            <v>1.887E-3</v>
          </cell>
          <cell r="DB541">
            <v>1.887E-3</v>
          </cell>
          <cell r="DC541">
            <v>1.887E-3</v>
          </cell>
          <cell r="DD541">
            <v>1.887E-3</v>
          </cell>
          <cell r="DE541">
            <v>1.887E-3</v>
          </cell>
          <cell r="DF541">
            <v>2.6106562967257627E-3</v>
          </cell>
          <cell r="DG541">
            <v>2.6106562967257627E-3</v>
          </cell>
          <cell r="DH541">
            <v>2.6106562967257627E-3</v>
          </cell>
          <cell r="DI541">
            <v>2.6106562967257627E-3</v>
          </cell>
          <cell r="DJ541">
            <v>2.6106562967257627E-3</v>
          </cell>
          <cell r="DL541">
            <v>0</v>
          </cell>
          <cell r="DM541">
            <v>0</v>
          </cell>
          <cell r="DN541">
            <v>0</v>
          </cell>
          <cell r="DO541">
            <v>0</v>
          </cell>
          <cell r="DP541">
            <v>0</v>
          </cell>
          <cell r="DQ541">
            <v>0</v>
          </cell>
          <cell r="DR541">
            <v>4.6880000000000003E-3</v>
          </cell>
        </row>
        <row r="542">
          <cell r="A542">
            <v>542</v>
          </cell>
          <cell r="D542" t="str">
            <v>GRCF</v>
          </cell>
          <cell r="CB542">
            <v>1.7825000000000001E-2</v>
          </cell>
          <cell r="CC542">
            <v>1.6794011716E-2</v>
          </cell>
          <cell r="CD542">
            <v>1.6794011716E-2</v>
          </cell>
          <cell r="CE542">
            <v>1.6794011716E-2</v>
          </cell>
          <cell r="CF542">
            <v>1.6794011716E-2</v>
          </cell>
          <cell r="CG542">
            <v>1.6794011716E-2</v>
          </cell>
          <cell r="CH542">
            <v>1.6952749842999999E-2</v>
          </cell>
          <cell r="CI542">
            <v>1.6794E-2</v>
          </cell>
          <cell r="CJ542">
            <v>1.6794E-2</v>
          </cell>
          <cell r="CK542">
            <v>1.6794E-2</v>
          </cell>
          <cell r="CL542">
            <v>1.6794E-2</v>
          </cell>
          <cell r="CM542">
            <v>1.6794E-2</v>
          </cell>
          <cell r="CN542">
            <v>1.6794E-2</v>
          </cell>
          <cell r="CO542">
            <v>1.6794E-2</v>
          </cell>
          <cell r="CP542">
            <v>1.6794E-2</v>
          </cell>
          <cell r="CQ542">
            <v>1.6794E-2</v>
          </cell>
          <cell r="CR542">
            <v>1.6794E-2</v>
          </cell>
          <cell r="CS542">
            <v>1.6794E-2</v>
          </cell>
          <cell r="CT542">
            <v>1.7060313826000002E-2</v>
          </cell>
          <cell r="CU542">
            <v>1.7060313826000002E-2</v>
          </cell>
          <cell r="CV542">
            <v>1.7060313826000002E-2</v>
          </cell>
          <cell r="CW542">
            <v>1.7060313826000002E-2</v>
          </cell>
          <cell r="CX542">
            <v>1.7060313826000002E-2</v>
          </cell>
          <cell r="CY542">
            <v>1.7060313826000002E-2</v>
          </cell>
          <cell r="CZ542">
            <v>1.7060313826000002E-2</v>
          </cell>
          <cell r="DA542">
            <v>1.7060313826000002E-2</v>
          </cell>
          <cell r="DB542">
            <v>1.7060313826000002E-2</v>
          </cell>
          <cell r="DC542">
            <v>1.7060313826000002E-2</v>
          </cell>
          <cell r="DD542">
            <v>1.7060313826000002E-2</v>
          </cell>
          <cell r="DE542">
            <v>1.7060313826000002E-2</v>
          </cell>
          <cell r="DF542">
            <v>1.7866723698011046E-2</v>
          </cell>
          <cell r="DG542">
            <v>1.7866723698011046E-2</v>
          </cell>
          <cell r="DH542">
            <v>1.7866723698011046E-2</v>
          </cell>
          <cell r="DI542">
            <v>1.7866723698011046E-2</v>
          </cell>
          <cell r="DJ542">
            <v>1.7866723698011046E-2</v>
          </cell>
          <cell r="DL542">
            <v>1.5296000000000001E-2</v>
          </cell>
          <cell r="DM542">
            <v>1.5296000000000001E-2</v>
          </cell>
          <cell r="DN542">
            <v>1.5296000000000001E-2</v>
          </cell>
          <cell r="DO542">
            <v>1.5296000000000001E-2</v>
          </cell>
          <cell r="DP542">
            <v>1.5296000000000001E-2</v>
          </cell>
          <cell r="DQ542">
            <v>1.5296000000000001E-2</v>
          </cell>
          <cell r="DR542">
            <v>1.9890395488E-2</v>
          </cell>
        </row>
        <row r="543">
          <cell r="A543">
            <v>543</v>
          </cell>
        </row>
        <row r="544">
          <cell r="A544">
            <v>544</v>
          </cell>
          <cell r="C544" t="str">
            <v>Uncollectible Debt (Indiana)</v>
          </cell>
        </row>
        <row r="545">
          <cell r="A545">
            <v>545</v>
          </cell>
          <cell r="D545" t="str">
            <v>Charge-offs (gross)</v>
          </cell>
          <cell r="CB545">
            <v>311469.28999999998</v>
          </cell>
          <cell r="CC545">
            <v>310200.71000000002</v>
          </cell>
          <cell r="CD545">
            <v>287431.09999999998</v>
          </cell>
          <cell r="CE545">
            <v>202906.26</v>
          </cell>
          <cell r="CF545">
            <v>156127.67000000001</v>
          </cell>
          <cell r="CG545">
            <v>321507.84000000003</v>
          </cell>
          <cell r="CH545">
            <v>417510.64</v>
          </cell>
          <cell r="CI545">
            <v>462131.17</v>
          </cell>
          <cell r="CJ545">
            <v>533442.29</v>
          </cell>
          <cell r="CK545">
            <v>601311.06999999995</v>
          </cell>
          <cell r="CL545">
            <v>339426.52</v>
          </cell>
          <cell r="CM545">
            <v>244533.86</v>
          </cell>
          <cell r="CN545">
            <v>251788.11</v>
          </cell>
          <cell r="CO545">
            <v>219309.52</v>
          </cell>
          <cell r="CP545">
            <v>225682.1</v>
          </cell>
          <cell r="CQ545">
            <v>191560.3</v>
          </cell>
          <cell r="CR545">
            <v>291365.48</v>
          </cell>
          <cell r="CS545">
            <v>522947.41</v>
          </cell>
          <cell r="CT545">
            <v>590743.96</v>
          </cell>
          <cell r="CU545">
            <v>725628.83</v>
          </cell>
          <cell r="CV545">
            <v>482157.39</v>
          </cell>
          <cell r="CW545">
            <v>386469.95</v>
          </cell>
          <cell r="CX545">
            <v>338607.3</v>
          </cell>
          <cell r="CY545">
            <v>417395.84</v>
          </cell>
          <cell r="CZ545">
            <v>388528.26</v>
          </cell>
          <cell r="DA545">
            <v>429454.79</v>
          </cell>
          <cell r="DB545">
            <v>494437.61</v>
          </cell>
          <cell r="DC545">
            <v>345464.9</v>
          </cell>
          <cell r="DD545">
            <v>364309.6</v>
          </cell>
          <cell r="DE545">
            <v>477961.74</v>
          </cell>
        </row>
        <row r="546">
          <cell r="A546">
            <v>546</v>
          </cell>
          <cell r="D546" t="str">
            <v>Recoveries</v>
          </cell>
          <cell r="CB546">
            <v>94102.97</v>
          </cell>
          <cell r="CC546">
            <v>93114.37</v>
          </cell>
          <cell r="CD546">
            <v>106857.38</v>
          </cell>
          <cell r="CE546">
            <v>135948.54999999999</v>
          </cell>
          <cell r="CF546">
            <v>84314.16</v>
          </cell>
          <cell r="CG546">
            <v>80874.44</v>
          </cell>
          <cell r="CH546">
            <v>92081.343999999997</v>
          </cell>
          <cell r="CI546">
            <v>131346.17000000001</v>
          </cell>
          <cell r="CJ546">
            <v>166695.63</v>
          </cell>
          <cell r="CK546">
            <v>125260.48</v>
          </cell>
          <cell r="CL546">
            <v>109975.84</v>
          </cell>
          <cell r="CM546">
            <v>105203.99</v>
          </cell>
          <cell r="CN546">
            <v>100795.76</v>
          </cell>
          <cell r="CO546">
            <v>120612.77</v>
          </cell>
          <cell r="CP546">
            <v>164463.4</v>
          </cell>
          <cell r="CQ546">
            <v>119487.09</v>
          </cell>
          <cell r="CR546">
            <v>92398.24</v>
          </cell>
          <cell r="CS546">
            <v>115403.31</v>
          </cell>
          <cell r="CT546">
            <v>138202.01999999999</v>
          </cell>
          <cell r="CU546">
            <v>121501.75</v>
          </cell>
          <cell r="CV546">
            <v>96792.72</v>
          </cell>
          <cell r="CW546">
            <v>107105.18</v>
          </cell>
          <cell r="CX546">
            <v>90508.28</v>
          </cell>
          <cell r="CY546">
            <v>104930.43</v>
          </cell>
          <cell r="CZ546">
            <v>96994.06</v>
          </cell>
          <cell r="DA546">
            <v>133949.54999999999</v>
          </cell>
          <cell r="DB546">
            <v>181772.93</v>
          </cell>
          <cell r="DC546">
            <v>119875.02</v>
          </cell>
          <cell r="DD546">
            <v>117742.47</v>
          </cell>
          <cell r="DE546">
            <v>99109.72</v>
          </cell>
        </row>
        <row r="547">
          <cell r="A547">
            <v>547</v>
          </cell>
          <cell r="D547" t="str">
            <v>Charge-offs (net)</v>
          </cell>
          <cell r="CB547">
            <v>217366.31999999998</v>
          </cell>
          <cell r="CC547">
            <v>217086.34000000003</v>
          </cell>
          <cell r="CD547">
            <v>180573.71999999997</v>
          </cell>
          <cell r="CE547">
            <v>66957.710000000021</v>
          </cell>
          <cell r="CF547">
            <v>71813.510000000009</v>
          </cell>
          <cell r="CG547">
            <v>240633.40000000002</v>
          </cell>
          <cell r="CH547">
            <v>325429.29600000003</v>
          </cell>
          <cell r="CI547">
            <v>330785</v>
          </cell>
          <cell r="CJ547">
            <v>366746.66000000003</v>
          </cell>
          <cell r="CK547">
            <v>476050.58999999997</v>
          </cell>
          <cell r="CL547">
            <v>229450.68000000002</v>
          </cell>
          <cell r="CM547">
            <v>139329.87</v>
          </cell>
          <cell r="CN547">
            <v>150992.34999999998</v>
          </cell>
          <cell r="CO547">
            <v>98696.749999999985</v>
          </cell>
          <cell r="CP547">
            <v>61218.700000000012</v>
          </cell>
          <cell r="CQ547">
            <v>72073.209999999992</v>
          </cell>
          <cell r="CR547">
            <v>198967.24</v>
          </cell>
          <cell r="CS547">
            <v>407544.1</v>
          </cell>
          <cell r="CT547">
            <v>452541.93999999994</v>
          </cell>
          <cell r="CU547">
            <v>604127.07999999996</v>
          </cell>
          <cell r="CV547">
            <v>385364.67000000004</v>
          </cell>
          <cell r="CW547">
            <v>279364.77</v>
          </cell>
          <cell r="CX547">
            <v>248099.02</v>
          </cell>
          <cell r="CY547">
            <v>312465.41000000003</v>
          </cell>
          <cell r="CZ547">
            <v>291534.2</v>
          </cell>
          <cell r="DA547">
            <v>295505.24</v>
          </cell>
          <cell r="DB547">
            <v>312664.68</v>
          </cell>
          <cell r="DC547">
            <v>225589.88</v>
          </cell>
          <cell r="DD547">
            <v>246567.12999999998</v>
          </cell>
          <cell r="DE547">
            <v>378852.02</v>
          </cell>
          <cell r="DF547">
            <v>499094</v>
          </cell>
          <cell r="DG547">
            <v>668861</v>
          </cell>
          <cell r="DH547">
            <v>720339</v>
          </cell>
          <cell r="DI547">
            <v>630020</v>
          </cell>
          <cell r="DJ547">
            <v>325388</v>
          </cell>
          <cell r="DK547">
            <v>337804</v>
          </cell>
          <cell r="DL547">
            <v>252273</v>
          </cell>
          <cell r="DM547">
            <v>204836</v>
          </cell>
          <cell r="DN547">
            <v>241299</v>
          </cell>
          <cell r="DO547">
            <v>241252</v>
          </cell>
          <cell r="DP547">
            <v>152880</v>
          </cell>
          <cell r="DQ547">
            <v>304329</v>
          </cell>
        </row>
        <row r="548">
          <cell r="A548">
            <v>548</v>
          </cell>
          <cell r="D548" t="str">
            <v>Receivables purchased ($000)</v>
          </cell>
          <cell r="CB548">
            <v>120326160.02</v>
          </cell>
          <cell r="CC548">
            <v>128882137.04000001</v>
          </cell>
          <cell r="CD548">
            <v>100974622.39</v>
          </cell>
          <cell r="CE548">
            <v>124057872.42</v>
          </cell>
          <cell r="CF548">
            <v>97748778.590000004</v>
          </cell>
          <cell r="CG548">
            <v>109071406.34</v>
          </cell>
          <cell r="CH548">
            <v>123119030.83</v>
          </cell>
          <cell r="CI548">
            <v>106872680.09999999</v>
          </cell>
          <cell r="CJ548">
            <v>128979848.26000001</v>
          </cell>
          <cell r="CK548">
            <v>109203471.37</v>
          </cell>
          <cell r="CL548">
            <v>117691698.47</v>
          </cell>
          <cell r="CM548">
            <v>107210372.12</v>
          </cell>
          <cell r="CN548">
            <v>148715120.28</v>
          </cell>
          <cell r="CO548">
            <v>126490032.27</v>
          </cell>
          <cell r="CP548">
            <v>112344851.08</v>
          </cell>
          <cell r="CQ548">
            <v>122701372.29000001</v>
          </cell>
          <cell r="CR548">
            <v>114321331.12</v>
          </cell>
          <cell r="CS548">
            <v>133772562.34</v>
          </cell>
          <cell r="CT548">
            <v>135430753.28999999</v>
          </cell>
          <cell r="CU548">
            <v>155781201.31</v>
          </cell>
          <cell r="CV548">
            <v>119853944.37</v>
          </cell>
          <cell r="CW548">
            <v>135412247.28</v>
          </cell>
          <cell r="CX548">
            <v>118321113.87</v>
          </cell>
          <cell r="CY548">
            <v>115633612.95</v>
          </cell>
          <cell r="CZ548">
            <v>139990603.52000001</v>
          </cell>
          <cell r="DA548">
            <v>141269038.62</v>
          </cell>
          <cell r="DB548">
            <v>126809103.63</v>
          </cell>
          <cell r="DC548">
            <v>122511981.84999999</v>
          </cell>
          <cell r="DD548">
            <v>119989828.75</v>
          </cell>
          <cell r="DE548">
            <v>113694754.33</v>
          </cell>
          <cell r="DF548">
            <v>146300646</v>
          </cell>
          <cell r="DG548">
            <v>146564331</v>
          </cell>
          <cell r="DH548">
            <v>120694676</v>
          </cell>
          <cell r="DI548">
            <v>142269446</v>
          </cell>
          <cell r="DJ548">
            <v>111028413</v>
          </cell>
          <cell r="DK548">
            <v>128017699</v>
          </cell>
          <cell r="DL548">
            <v>143347267</v>
          </cell>
          <cell r="DM548">
            <v>128155223</v>
          </cell>
          <cell r="DN548">
            <v>129511706</v>
          </cell>
          <cell r="DO548">
            <v>131787276</v>
          </cell>
          <cell r="DP548">
            <v>101661093</v>
          </cell>
          <cell r="DQ548">
            <v>139242010</v>
          </cell>
        </row>
        <row r="549">
          <cell r="A549">
            <v>549</v>
          </cell>
          <cell r="D549" t="str">
            <v>Bad Debt Percentage (T12Mo)</v>
          </cell>
          <cell r="BN549">
            <v>2.7889999999999998E-3</v>
          </cell>
          <cell r="CA549">
            <v>1.647E-3</v>
          </cell>
          <cell r="CM549">
            <v>2.0829224820477945E-3</v>
          </cell>
          <cell r="CN549">
            <v>1.993436882021363E-3</v>
          </cell>
          <cell r="CO549">
            <v>1.9122867889752122E-3</v>
          </cell>
          <cell r="CP549">
            <v>1.8123238827832207E-3</v>
          </cell>
          <cell r="CQ549">
            <v>1.8176948892499108E-3</v>
          </cell>
          <cell r="CR549">
            <v>1.8857038912723266E-3</v>
          </cell>
          <cell r="CS549">
            <v>1.9686098988240322E-3</v>
          </cell>
          <cell r="CT549">
            <v>2.0388929275423993E-3</v>
          </cell>
          <cell r="CU549">
            <v>2.1536740664436058E-3</v>
          </cell>
          <cell r="CV549">
            <v>2.1791292092287222E-3</v>
          </cell>
          <cell r="CW549">
            <v>2.0132183112212929E-3</v>
          </cell>
          <cell r="CX549">
            <v>2.0245759311909852E-3</v>
          </cell>
          <cell r="CY549">
            <v>2.1260083892219056E-3</v>
          </cell>
          <cell r="CZ549">
            <v>2.2299852977122354E-3</v>
          </cell>
          <cell r="DA549">
            <v>2.3360495532998024E-3</v>
          </cell>
          <cell r="DB549">
            <v>2.4756360370815533E-3</v>
          </cell>
          <cell r="DC549">
            <v>2.5744012167603883E-3</v>
          </cell>
          <cell r="DD549">
            <v>2.5954949087504983E-3</v>
          </cell>
          <cell r="DE549">
            <v>2.6106562967257627E-3</v>
          </cell>
          <cell r="DQ549">
            <v>2.9188027544809888E-3</v>
          </cell>
        </row>
        <row r="550">
          <cell r="A550">
            <v>550</v>
          </cell>
        </row>
        <row r="551">
          <cell r="A551">
            <v>551</v>
          </cell>
        </row>
        <row r="552">
          <cell r="A552">
            <v>552</v>
          </cell>
        </row>
        <row r="553">
          <cell r="A553">
            <v>553</v>
          </cell>
          <cell r="B553" t="str">
            <v>Depreciation Revenue (IN)</v>
          </cell>
          <cell r="CN553">
            <v>1674235.6185438782</v>
          </cell>
          <cell r="CO553">
            <v>1496853.1466627121</v>
          </cell>
          <cell r="CP553">
            <v>1490200.021396704</v>
          </cell>
          <cell r="CQ553">
            <v>1303968.559010528</v>
          </cell>
          <cell r="CR553">
            <v>1362073.2875875235</v>
          </cell>
          <cell r="CS553">
            <v>1678610.4312540963</v>
          </cell>
        </row>
        <row r="554">
          <cell r="A554">
            <v>554</v>
          </cell>
        </row>
        <row r="555">
          <cell r="A555">
            <v>555</v>
          </cell>
          <cell r="B555" t="str">
            <v>Plant (pre-2018, BOM, IN))</v>
          </cell>
          <cell r="CN555">
            <v>427121727.60595763</v>
          </cell>
          <cell r="CO555">
            <v>427121727.60595763</v>
          </cell>
          <cell r="CP555">
            <v>427121727.60595763</v>
          </cell>
          <cell r="CQ555">
            <v>427121727.60595763</v>
          </cell>
          <cell r="CR555">
            <v>427121727.60595763</v>
          </cell>
          <cell r="CS555">
            <v>427121727.60595763</v>
          </cell>
        </row>
        <row r="556">
          <cell r="A556">
            <v>556</v>
          </cell>
          <cell r="B556" t="str">
            <v>Plant (2018, BOM, IN)</v>
          </cell>
          <cell r="CN556">
            <v>0</v>
          </cell>
          <cell r="CO556">
            <v>878825.32093697786</v>
          </cell>
          <cell r="CP556">
            <v>1048736.4447389841</v>
          </cell>
          <cell r="CQ556">
            <v>1134908.5328329802</v>
          </cell>
          <cell r="CR556">
            <v>2323214.1319140494</v>
          </cell>
          <cell r="CS556">
            <v>40282494.780111432</v>
          </cell>
        </row>
        <row r="557">
          <cell r="A557">
            <v>557</v>
          </cell>
        </row>
        <row r="558">
          <cell r="A558">
            <v>558</v>
          </cell>
          <cell r="D558" t="str">
            <v>pre-2018 %</v>
          </cell>
          <cell r="CN558">
            <v>1</v>
          </cell>
          <cell r="CO558">
            <v>0.9979466724635585</v>
          </cell>
          <cell r="CP558">
            <v>0.99755065672952437</v>
          </cell>
          <cell r="CQ558">
            <v>0.99734993357472412</v>
          </cell>
          <cell r="CR558">
            <v>0.9945901932794633</v>
          </cell>
          <cell r="CS558">
            <v>0.91381657920317483</v>
          </cell>
        </row>
        <row r="559">
          <cell r="A559">
            <v>559</v>
          </cell>
          <cell r="D559" t="str">
            <v>2018 %</v>
          </cell>
          <cell r="CN559">
            <v>0</v>
          </cell>
          <cell r="CO559">
            <v>2.053327536441496E-3</v>
          </cell>
          <cell r="CP559">
            <v>2.4493432704756346E-3</v>
          </cell>
          <cell r="CQ559">
            <v>2.6500664252758765E-3</v>
          </cell>
          <cell r="CR559">
            <v>5.4098067205367029E-3</v>
          </cell>
          <cell r="CS559">
            <v>8.6183420796825172E-2</v>
          </cell>
        </row>
        <row r="560">
          <cell r="A560">
            <v>560</v>
          </cell>
        </row>
        <row r="561">
          <cell r="A561">
            <v>561</v>
          </cell>
          <cell r="B561" t="str">
            <v>AccDepr (2018, BOM))</v>
          </cell>
          <cell r="CN561">
            <v>0</v>
          </cell>
          <cell r="CO561">
            <v>0</v>
          </cell>
          <cell r="CP561">
            <v>3073.5297840516478</v>
          </cell>
          <cell r="CQ561">
            <v>6723.541178122312</v>
          </cell>
          <cell r="CR561">
            <v>10179.144475971478</v>
          </cell>
          <cell r="CS561">
            <v>17547.697701025983</v>
          </cell>
        </row>
        <row r="562">
          <cell r="A562">
            <v>562</v>
          </cell>
          <cell r="CN562">
            <v>0</v>
          </cell>
          <cell r="CO562">
            <v>3073.5297840516478</v>
          </cell>
          <cell r="CP562">
            <v>3650.0113940706638</v>
          </cell>
          <cell r="CQ562">
            <v>3455.6032978491658</v>
          </cell>
          <cell r="CR562">
            <v>7368.5532250545057</v>
          </cell>
          <cell r="CS562">
            <v>144668.38915071197</v>
          </cell>
        </row>
        <row r="563">
          <cell r="A563">
            <v>563</v>
          </cell>
          <cell r="B563" t="str">
            <v>(EOM)</v>
          </cell>
          <cell r="CN563">
            <v>0</v>
          </cell>
          <cell r="CO563">
            <v>3073.5297840516478</v>
          </cell>
          <cell r="CP563">
            <v>6723.541178122312</v>
          </cell>
          <cell r="CQ563">
            <v>10179.144475971478</v>
          </cell>
          <cell r="CR563">
            <v>17547.697701025983</v>
          </cell>
          <cell r="CS563">
            <v>162216.08685173796</v>
          </cell>
        </row>
        <row r="564">
          <cell r="A564">
            <v>564</v>
          </cell>
        </row>
        <row r="565">
          <cell r="A565">
            <v>565</v>
          </cell>
        </row>
        <row r="566">
          <cell r="B566" t="str">
            <v>WP: incremental depreciation (U1)</v>
          </cell>
        </row>
        <row r="567">
          <cell r="A567">
            <v>567</v>
          </cell>
          <cell r="C567" t="str">
            <v>Plant (I&amp;M, BOM)</v>
          </cell>
        </row>
        <row r="568">
          <cell r="A568">
            <v>568</v>
          </cell>
          <cell r="D568" t="str">
            <v>Gross</v>
          </cell>
          <cell r="DL568">
            <v>0</v>
          </cell>
          <cell r="DM568">
            <v>554378.3900000006</v>
          </cell>
          <cell r="DN568">
            <v>3792023.75</v>
          </cell>
          <cell r="DO568">
            <v>4594233</v>
          </cell>
        </row>
        <row r="569">
          <cell r="A569">
            <v>569</v>
          </cell>
          <cell r="D569" t="str">
            <v>Retired</v>
          </cell>
          <cell r="DL569">
            <v>0</v>
          </cell>
          <cell r="DM569">
            <v>0</v>
          </cell>
          <cell r="DN569">
            <v>0</v>
          </cell>
          <cell r="DO569">
            <v>169257</v>
          </cell>
        </row>
        <row r="570">
          <cell r="A570">
            <v>570</v>
          </cell>
          <cell r="C570" t="str">
            <v>Plant (IN, BOM)</v>
          </cell>
        </row>
        <row r="571">
          <cell r="A571">
            <v>571</v>
          </cell>
          <cell r="D571" t="str">
            <v>Jurisdictional factor (IN)</v>
          </cell>
          <cell r="DL571">
            <v>0.65210290000000004</v>
          </cell>
          <cell r="DM571">
            <v>0.65210290000000004</v>
          </cell>
          <cell r="DN571">
            <v>0.66233529999999996</v>
          </cell>
          <cell r="DO571">
            <v>0.66233529999999996</v>
          </cell>
        </row>
        <row r="572">
          <cell r="A572">
            <v>572</v>
          </cell>
          <cell r="D572" t="str">
            <v>Gross</v>
          </cell>
          <cell r="DL572">
            <v>0</v>
          </cell>
          <cell r="DM572">
            <v>361511.75581633142</v>
          </cell>
          <cell r="DN572">
            <v>2511591.1880633747</v>
          </cell>
          <cell r="DO572">
            <v>3042922.6923248996</v>
          </cell>
        </row>
        <row r="573">
          <cell r="A573">
            <v>573</v>
          </cell>
          <cell r="D573" t="str">
            <v>Accum. Deprec</v>
          </cell>
          <cell r="DL573">
            <v>0</v>
          </cell>
          <cell r="DM573">
            <v>0</v>
          </cell>
          <cell r="DN573">
            <v>1003.1951223903197</v>
          </cell>
          <cell r="DO573">
            <v>9471.7134750459409</v>
          </cell>
        </row>
        <row r="574">
          <cell r="A574">
            <v>574</v>
          </cell>
          <cell r="D574" t="str">
            <v>Net</v>
          </cell>
          <cell r="DL574">
            <v>0</v>
          </cell>
          <cell r="DM574">
            <v>361511.75581633142</v>
          </cell>
          <cell r="DN574">
            <v>2510587.9929409842</v>
          </cell>
          <cell r="DO574">
            <v>3033450.9788498539</v>
          </cell>
        </row>
        <row r="575">
          <cell r="A575">
            <v>575</v>
          </cell>
          <cell r="C575" t="str">
            <v>Depreciation</v>
          </cell>
        </row>
        <row r="576">
          <cell r="A576">
            <v>576</v>
          </cell>
          <cell r="D576" t="str">
            <v>Annual rate</v>
          </cell>
          <cell r="DL576">
            <v>3.3300000000000003E-2</v>
          </cell>
          <cell r="DM576">
            <v>3.3300000000000003E-2</v>
          </cell>
          <cell r="DN576">
            <v>4.0461290322580647E-2</v>
          </cell>
          <cell r="DO576">
            <v>4.4400000000000002E-2</v>
          </cell>
        </row>
        <row r="577">
          <cell r="A577">
            <v>577</v>
          </cell>
          <cell r="D577" t="str">
            <v>Gross</v>
          </cell>
          <cell r="DL577">
            <v>0</v>
          </cell>
          <cell r="DM577">
            <v>1003.1951223903197</v>
          </cell>
          <cell r="DN577">
            <v>8468.5183526556211</v>
          </cell>
          <cell r="DO577">
            <v>11258.813961602129</v>
          </cell>
        </row>
        <row r="578">
          <cell r="A578">
            <v>578</v>
          </cell>
          <cell r="D578" t="str">
            <v>Credit for retirements</v>
          </cell>
          <cell r="DL578">
            <v>0</v>
          </cell>
          <cell r="DM578">
            <v>0</v>
          </cell>
          <cell r="DN578">
            <v>0</v>
          </cell>
          <cell r="DO578">
            <v>414.78807772677004</v>
          </cell>
        </row>
        <row r="579">
          <cell r="A579">
            <v>579</v>
          </cell>
          <cell r="D579" t="str">
            <v>Eligible</v>
          </cell>
          <cell r="DL579">
            <v>0</v>
          </cell>
          <cell r="DM579">
            <v>1003.1951223903197</v>
          </cell>
          <cell r="DN579">
            <v>8468.5183526556211</v>
          </cell>
          <cell r="DO579">
            <v>10844.02588387536</v>
          </cell>
        </row>
        <row r="582">
          <cell r="B582" t="str">
            <v>WP: incremental depreciation (U2)</v>
          </cell>
        </row>
        <row r="583">
          <cell r="A583">
            <v>583</v>
          </cell>
          <cell r="C583" t="str">
            <v>Plant (I&amp;M, BOM)</v>
          </cell>
        </row>
        <row r="584">
          <cell r="A584">
            <v>584</v>
          </cell>
          <cell r="D584" t="str">
            <v>Gross</v>
          </cell>
          <cell r="DL584">
            <v>0</v>
          </cell>
          <cell r="DM584">
            <v>2186179.6799999923</v>
          </cell>
          <cell r="DN584">
            <v>3662290.6600000113</v>
          </cell>
          <cell r="DO584">
            <v>8718693</v>
          </cell>
        </row>
        <row r="585">
          <cell r="A585">
            <v>585</v>
          </cell>
          <cell r="D585" t="str">
            <v>Retired</v>
          </cell>
          <cell r="DL585">
            <v>0</v>
          </cell>
          <cell r="DM585">
            <v>0</v>
          </cell>
          <cell r="DN585">
            <v>0</v>
          </cell>
          <cell r="DO585">
            <v>1435963</v>
          </cell>
        </row>
        <row r="586">
          <cell r="A586">
            <v>586</v>
          </cell>
          <cell r="C586" t="str">
            <v>Plant (IN, BOM)</v>
          </cell>
        </row>
        <row r="587">
          <cell r="A587">
            <v>587</v>
          </cell>
          <cell r="D587" t="str">
            <v>Jurisdictional factor (IN)</v>
          </cell>
          <cell r="DL587">
            <v>0.65210290000000004</v>
          </cell>
          <cell r="DM587">
            <v>0.65210290000000004</v>
          </cell>
          <cell r="DN587">
            <v>0.65903452580645161</v>
          </cell>
          <cell r="DO587">
            <v>0.66233529999999996</v>
          </cell>
        </row>
        <row r="588">
          <cell r="A588">
            <v>588</v>
          </cell>
          <cell r="D588" t="str">
            <v>Gross</v>
          </cell>
          <cell r="DL588">
            <v>0</v>
          </cell>
          <cell r="DM588">
            <v>1425614.109249067</v>
          </cell>
          <cell r="DN588">
            <v>2413575.9884785041</v>
          </cell>
          <cell r="DO588">
            <v>5774698.1437628996</v>
          </cell>
        </row>
        <row r="589">
          <cell r="A589">
            <v>589</v>
          </cell>
          <cell r="D589" t="str">
            <v>Accum. Deprec</v>
          </cell>
          <cell r="DL589">
            <v>0</v>
          </cell>
          <cell r="DM589">
            <v>0</v>
          </cell>
          <cell r="DN589">
            <v>3765.9972719329521</v>
          </cell>
          <cell r="DO589">
            <v>11115.076632550161</v>
          </cell>
        </row>
        <row r="590">
          <cell r="A590">
            <v>590</v>
          </cell>
          <cell r="D590" t="str">
            <v>Net</v>
          </cell>
          <cell r="DL590">
            <v>0</v>
          </cell>
          <cell r="DM590">
            <v>1425614.109249067</v>
          </cell>
          <cell r="DN590">
            <v>2409809.991206571</v>
          </cell>
          <cell r="DO590">
            <v>5763583.0671303496</v>
          </cell>
        </row>
        <row r="591">
          <cell r="A591">
            <v>591</v>
          </cell>
          <cell r="C591" t="str">
            <v>Depreciation</v>
          </cell>
        </row>
        <row r="592">
          <cell r="A592">
            <v>592</v>
          </cell>
          <cell r="D592" t="str">
            <v>Annual rate</v>
          </cell>
          <cell r="DL592">
            <v>3.1699999999999999E-2</v>
          </cell>
          <cell r="DM592">
            <v>3.1699999999999999E-2</v>
          </cell>
          <cell r="DN592">
            <v>3.6538709677419352E-2</v>
          </cell>
          <cell r="DO592">
            <v>3.9199999999999999E-2</v>
          </cell>
        </row>
        <row r="593">
          <cell r="A593">
            <v>593</v>
          </cell>
          <cell r="D593" t="str">
            <v>Gross</v>
          </cell>
          <cell r="DL593">
            <v>0</v>
          </cell>
          <cell r="DM593">
            <v>3765.9972719329521</v>
          </cell>
          <cell r="DN593">
            <v>7349.0793606172083</v>
          </cell>
          <cell r="DO593">
            <v>18864.013936292136</v>
          </cell>
        </row>
        <row r="594">
          <cell r="A594">
            <v>594</v>
          </cell>
          <cell r="D594" t="str">
            <v>Credit for retirements</v>
          </cell>
          <cell r="DL594">
            <v>0</v>
          </cell>
          <cell r="DM594">
            <v>0</v>
          </cell>
          <cell r="DN594">
            <v>0</v>
          </cell>
          <cell r="DO594">
            <v>3106.8906823534062</v>
          </cell>
        </row>
        <row r="595">
          <cell r="A595">
            <v>595</v>
          </cell>
          <cell r="D595" t="str">
            <v>Eligible</v>
          </cell>
          <cell r="DL595">
            <v>0</v>
          </cell>
          <cell r="DM595">
            <v>3765.9972719329521</v>
          </cell>
          <cell r="DN595">
            <v>7349.0793606172083</v>
          </cell>
          <cell r="DO595">
            <v>15757.123253938731</v>
          </cell>
        </row>
        <row r="596">
          <cell r="A596">
            <v>596</v>
          </cell>
        </row>
        <row r="600">
          <cell r="A600" t="str">
            <v>Model</v>
          </cell>
        </row>
        <row r="601">
          <cell r="B601" t="str">
            <v>Run</v>
          </cell>
        </row>
        <row r="602">
          <cell r="C602" t="str">
            <v>Asterisk</v>
          </cell>
          <cell r="G602" t="str">
            <v xml:space="preserve">*        </v>
          </cell>
        </row>
        <row r="603">
          <cell r="C603" t="str">
            <v>Cause</v>
          </cell>
          <cell r="G603">
            <v>44182</v>
          </cell>
        </row>
        <row r="604">
          <cell r="C604" t="str">
            <v>Filing</v>
          </cell>
          <cell r="G604" t="str">
            <v>LCM-11</v>
          </cell>
        </row>
        <row r="605">
          <cell r="C605" t="str">
            <v>Attachment</v>
          </cell>
          <cell r="G605" t="str">
            <v>MRW-1</v>
          </cell>
        </row>
        <row r="606">
          <cell r="C606" t="str">
            <v>First month of reconciliation</v>
          </cell>
          <cell r="G606">
            <v>44013</v>
          </cell>
        </row>
        <row r="607">
          <cell r="C607" t="str">
            <v>First month of forecast</v>
          </cell>
          <cell r="G607">
            <v>44562</v>
          </cell>
        </row>
        <row r="608">
          <cell r="C608" t="str">
            <v>First month of forecast (rate case compliance)</v>
          </cell>
          <cell r="G608">
            <v>44562</v>
          </cell>
        </row>
        <row r="609">
          <cell r="C609" t="str">
            <v>Pages</v>
          </cell>
          <cell r="G609">
            <v>12</v>
          </cell>
        </row>
        <row r="610">
          <cell r="C610" t="str">
            <v>Schedule Titles</v>
          </cell>
        </row>
        <row r="611">
          <cell r="D611">
            <v>1</v>
          </cell>
          <cell r="E611" t="str">
            <v>Depreciation expense</v>
          </cell>
        </row>
        <row r="612">
          <cell r="D612">
            <v>2</v>
          </cell>
          <cell r="E612" t="str">
            <v>Financing expense</v>
          </cell>
        </row>
        <row r="613">
          <cell r="D613">
            <v>3</v>
          </cell>
          <cell r="E613" t="str">
            <v>O&amp;M expense</v>
          </cell>
        </row>
        <row r="614">
          <cell r="D614">
            <v>4</v>
          </cell>
          <cell r="E614" t="str">
            <v>Variance</v>
          </cell>
        </row>
        <row r="615">
          <cell r="D615">
            <v>5</v>
          </cell>
          <cell r="E615" t="str">
            <v>Depreciation expense (forecast)</v>
          </cell>
        </row>
        <row r="616">
          <cell r="D616">
            <v>6</v>
          </cell>
          <cell r="E616" t="str">
            <v>Financing expense (forecast)</v>
          </cell>
        </row>
        <row r="617">
          <cell r="D617">
            <v>7</v>
          </cell>
          <cell r="E617" t="str">
            <v>O&amp;M expense (forecast)</v>
          </cell>
        </row>
        <row r="618">
          <cell r="D618">
            <v>8</v>
          </cell>
          <cell r="E618" t="str">
            <v>Cost of capital</v>
          </cell>
        </row>
        <row r="619">
          <cell r="D619">
            <v>9</v>
          </cell>
          <cell r="E619" t="str">
            <v>Plant in service (forecast</v>
          </cell>
        </row>
        <row r="620">
          <cell r="D620">
            <v>10</v>
          </cell>
          <cell r="E620" t="str">
            <v>Retired plant (forecast)</v>
          </cell>
        </row>
        <row r="621">
          <cell r="D621">
            <v>11</v>
          </cell>
          <cell r="E621" t="str">
            <v>Revenue Requirement</v>
          </cell>
        </row>
        <row r="623">
          <cell r="B623" t="str">
            <v>Changes</v>
          </cell>
        </row>
        <row r="624">
          <cell r="C624" t="str">
            <v>44967</v>
          </cell>
        </row>
        <row r="625">
          <cell r="D625" t="str">
            <v>Date of order</v>
          </cell>
          <cell r="G625">
            <v>43250</v>
          </cell>
        </row>
        <row r="626">
          <cell r="D626" t="str">
            <v>Demand factor (IN)</v>
          </cell>
          <cell r="G626">
            <v>0.65210290000000004</v>
          </cell>
        </row>
        <row r="627">
          <cell r="D627" t="str">
            <v>Gross plant in base rates (Unit 1)</v>
          </cell>
        </row>
        <row r="628">
          <cell r="D628" t="str">
            <v>Gross plant in base rates (Unit 2)</v>
          </cell>
        </row>
        <row r="629">
          <cell r="D629" t="str">
            <v>WACC</v>
          </cell>
        </row>
        <row r="630">
          <cell r="D630" t="str">
            <v>Depreciation rate (Unit 1)</v>
          </cell>
          <cell r="G630">
            <v>3.3300000000000003E-2</v>
          </cell>
        </row>
        <row r="631">
          <cell r="D631" t="str">
            <v>Depreciation rate (Unit 2)</v>
          </cell>
          <cell r="G631">
            <v>3.1699999999999999E-2</v>
          </cell>
        </row>
        <row r="632">
          <cell r="D632" t="str">
            <v>GRCF</v>
          </cell>
        </row>
        <row r="634">
          <cell r="C634" t="str">
            <v>45235</v>
          </cell>
        </row>
        <row r="635">
          <cell r="D635" t="str">
            <v>Date of order</v>
          </cell>
          <cell r="G635">
            <v>43901</v>
          </cell>
        </row>
        <row r="636">
          <cell r="D636" t="str">
            <v>Demand factor (IN)</v>
          </cell>
          <cell r="G636">
            <v>0.66233529999999996</v>
          </cell>
        </row>
        <row r="637">
          <cell r="D637" t="str">
            <v>Gross plant in base rates (Unit 1)</v>
          </cell>
        </row>
        <row r="638">
          <cell r="D638" t="str">
            <v>Gross plant in base rates (Unit 2)</v>
          </cell>
        </row>
        <row r="639">
          <cell r="D639" t="str">
            <v>WACC</v>
          </cell>
          <cell r="G639">
            <v>6.83E-2</v>
          </cell>
        </row>
        <row r="640">
          <cell r="D640" t="str">
            <v>Depreciation rate (Unit 1)</v>
          </cell>
          <cell r="G640">
            <v>4.4400000000000002E-2</v>
          </cell>
        </row>
        <row r="641">
          <cell r="D641" t="str">
            <v>Depreciation rate (Unit 2)</v>
          </cell>
          <cell r="G641">
            <v>3.9199999999999999E-2</v>
          </cell>
        </row>
        <row r="642">
          <cell r="D642" t="str">
            <v>GRCF</v>
          </cell>
          <cell r="G642">
            <v>1.7867000000000001E-2</v>
          </cell>
        </row>
        <row r="644">
          <cell r="C644" t="str">
            <v>45576</v>
          </cell>
        </row>
        <row r="645">
          <cell r="D645" t="str">
            <v>Date of order</v>
          </cell>
          <cell r="G645">
            <v>44681</v>
          </cell>
        </row>
        <row r="646">
          <cell r="D646" t="str">
            <v>Demand factor (IN)</v>
          </cell>
          <cell r="G646">
            <v>0.70696000000000003</v>
          </cell>
        </row>
        <row r="647">
          <cell r="D647" t="str">
            <v>Gross plant in base rates (Unit 1)</v>
          </cell>
        </row>
        <row r="648">
          <cell r="D648" t="str">
            <v>Gross plant in base rates (Unit 2)</v>
          </cell>
        </row>
        <row r="649">
          <cell r="D649" t="str">
            <v>WACC (EOY 2021)</v>
          </cell>
          <cell r="G649">
            <v>7.0400000000000004E-2</v>
          </cell>
        </row>
        <row r="650">
          <cell r="D650" t="str">
            <v>WACC (EOY 2022)</v>
          </cell>
          <cell r="G650">
            <v>7.0699999999999999E-2</v>
          </cell>
        </row>
        <row r="651">
          <cell r="D651" t="str">
            <v>Depreciation rate (Unit 1)</v>
          </cell>
          <cell r="G651">
            <v>4.8599999999999997E-2</v>
          </cell>
        </row>
        <row r="652">
          <cell r="D652" t="str">
            <v>Depreciation rate (Unit 2)</v>
          </cell>
          <cell r="G652">
            <v>4.3200000000000002E-2</v>
          </cell>
        </row>
        <row r="653">
          <cell r="D653" t="str">
            <v>GRCF</v>
          </cell>
          <cell r="G653">
            <v>1.9148999999999999E-2</v>
          </cell>
        </row>
      </sheetData>
      <sheetData sheetId="18" refreshError="1"/>
      <sheetData sheetId="19" refreshError="1"/>
      <sheetData sheetId="20" refreshError="1">
        <row r="1">
          <cell r="A1" t="str">
            <v>Michael Whitmore</v>
          </cell>
          <cell r="B1" t="str">
            <v xml:space="preserve"> 288</v>
          </cell>
        </row>
        <row r="2">
          <cell r="A2" t="str">
            <v>Year</v>
          </cell>
          <cell r="B2" t="str">
            <v>Period</v>
          </cell>
          <cell r="D2" t="str">
            <v>Account</v>
          </cell>
          <cell r="E2" t="str">
            <v>Amount</v>
          </cell>
          <cell r="H2" t="str">
            <v>W/O</v>
          </cell>
        </row>
        <row r="3">
          <cell r="A3">
            <v>2019</v>
          </cell>
          <cell r="B3">
            <v>0</v>
          </cell>
          <cell r="D3" t="str">
            <v>1823316</v>
          </cell>
          <cell r="E3">
            <v>4357735.79</v>
          </cell>
        </row>
        <row r="4">
          <cell r="A4">
            <v>2019</v>
          </cell>
          <cell r="B4">
            <v>1</v>
          </cell>
          <cell r="D4" t="str">
            <v>1823316</v>
          </cell>
          <cell r="E4">
            <v>-9273.4599999999991</v>
          </cell>
        </row>
        <row r="5">
          <cell r="A5">
            <v>2019</v>
          </cell>
          <cell r="B5">
            <v>1</v>
          </cell>
          <cell r="D5" t="str">
            <v>1823316</v>
          </cell>
          <cell r="E5">
            <v>-22029.200000000001</v>
          </cell>
        </row>
        <row r="6">
          <cell r="A6">
            <v>2019</v>
          </cell>
          <cell r="B6">
            <v>1</v>
          </cell>
          <cell r="D6" t="str">
            <v>1823316</v>
          </cell>
          <cell r="E6">
            <v>0</v>
          </cell>
        </row>
        <row r="7">
          <cell r="A7">
            <v>2019</v>
          </cell>
          <cell r="B7">
            <v>1</v>
          </cell>
          <cell r="D7" t="str">
            <v>1823316</v>
          </cell>
          <cell r="E7">
            <v>0</v>
          </cell>
        </row>
        <row r="8">
          <cell r="A8">
            <v>2019</v>
          </cell>
          <cell r="B8">
            <v>1</v>
          </cell>
          <cell r="D8" t="str">
            <v>1823316</v>
          </cell>
          <cell r="E8">
            <v>0</v>
          </cell>
        </row>
        <row r="9">
          <cell r="A9">
            <v>2019</v>
          </cell>
          <cell r="B9">
            <v>1</v>
          </cell>
          <cell r="D9" t="str">
            <v>2543316</v>
          </cell>
          <cell r="E9">
            <v>0</v>
          </cell>
        </row>
        <row r="10">
          <cell r="A10">
            <v>2019</v>
          </cell>
          <cell r="B10">
            <v>1</v>
          </cell>
          <cell r="D10" t="str">
            <v>5240000</v>
          </cell>
          <cell r="E10">
            <v>5140.66</v>
          </cell>
          <cell r="H10" t="str">
            <v>5542860602</v>
          </cell>
        </row>
        <row r="11">
          <cell r="A11">
            <v>2019</v>
          </cell>
          <cell r="B11">
            <v>1</v>
          </cell>
          <cell r="D11" t="str">
            <v>5240000</v>
          </cell>
          <cell r="E11">
            <v>16066.41</v>
          </cell>
          <cell r="H11" t="str">
            <v>5542860602</v>
          </cell>
        </row>
        <row r="12">
          <cell r="A12">
            <v>2019</v>
          </cell>
          <cell r="B12">
            <v>1</v>
          </cell>
          <cell r="D12" t="str">
            <v>5240000</v>
          </cell>
          <cell r="E12">
            <v>-16066.41</v>
          </cell>
          <cell r="H12" t="str">
            <v>5542860602</v>
          </cell>
        </row>
        <row r="13">
          <cell r="A13">
            <v>2019</v>
          </cell>
          <cell r="B13">
            <v>1</v>
          </cell>
          <cell r="D13" t="str">
            <v>5240000</v>
          </cell>
          <cell r="E13">
            <v>16066.41</v>
          </cell>
          <cell r="H13" t="str">
            <v>5542860602</v>
          </cell>
        </row>
        <row r="14">
          <cell r="A14">
            <v>2019</v>
          </cell>
          <cell r="B14">
            <v>1</v>
          </cell>
          <cell r="D14" t="str">
            <v>5240000</v>
          </cell>
          <cell r="E14">
            <v>-2869.73</v>
          </cell>
          <cell r="H14" t="str">
            <v>5542860602</v>
          </cell>
        </row>
        <row r="15">
          <cell r="A15">
            <v>2019</v>
          </cell>
          <cell r="B15">
            <v>1</v>
          </cell>
          <cell r="D15" t="str">
            <v>5240000</v>
          </cell>
          <cell r="E15">
            <v>-5140.42</v>
          </cell>
          <cell r="H15" t="str">
            <v>5542860602</v>
          </cell>
        </row>
        <row r="16">
          <cell r="A16">
            <v>2019</v>
          </cell>
          <cell r="B16">
            <v>2</v>
          </cell>
          <cell r="D16" t="str">
            <v>1823316</v>
          </cell>
          <cell r="E16">
            <v>-9273.4599999999991</v>
          </cell>
        </row>
        <row r="17">
          <cell r="A17">
            <v>2019</v>
          </cell>
          <cell r="B17">
            <v>2</v>
          </cell>
          <cell r="D17" t="str">
            <v>1823316</v>
          </cell>
          <cell r="E17">
            <v>0</v>
          </cell>
        </row>
        <row r="18">
          <cell r="A18">
            <v>2019</v>
          </cell>
          <cell r="B18">
            <v>2</v>
          </cell>
          <cell r="D18" t="str">
            <v>1823316</v>
          </cell>
          <cell r="E18">
            <v>-52963.360000000001</v>
          </cell>
        </row>
        <row r="19">
          <cell r="A19">
            <v>2019</v>
          </cell>
          <cell r="B19">
            <v>2</v>
          </cell>
          <cell r="D19" t="str">
            <v>5240000</v>
          </cell>
          <cell r="E19">
            <v>16066.41</v>
          </cell>
          <cell r="H19" t="str">
            <v>5542860602</v>
          </cell>
        </row>
        <row r="20">
          <cell r="A20">
            <v>2019</v>
          </cell>
          <cell r="B20">
            <v>2</v>
          </cell>
          <cell r="D20" t="str">
            <v>5240000</v>
          </cell>
          <cell r="E20">
            <v>9066.1</v>
          </cell>
          <cell r="H20" t="str">
            <v>5542860602</v>
          </cell>
        </row>
        <row r="21">
          <cell r="A21">
            <v>2019</v>
          </cell>
          <cell r="B21">
            <v>2</v>
          </cell>
          <cell r="D21" t="str">
            <v>5240000</v>
          </cell>
          <cell r="E21">
            <v>1105.97</v>
          </cell>
          <cell r="H21" t="str">
            <v>5542860602</v>
          </cell>
        </row>
        <row r="22">
          <cell r="A22">
            <v>2019</v>
          </cell>
          <cell r="B22">
            <v>3</v>
          </cell>
          <cell r="D22" t="str">
            <v>1823316</v>
          </cell>
          <cell r="E22">
            <v>-9273.4599999999991</v>
          </cell>
        </row>
        <row r="23">
          <cell r="A23">
            <v>2019</v>
          </cell>
          <cell r="B23">
            <v>3</v>
          </cell>
          <cell r="D23" t="str">
            <v>1823316</v>
          </cell>
          <cell r="E23">
            <v>0</v>
          </cell>
        </row>
        <row r="24">
          <cell r="A24">
            <v>2019</v>
          </cell>
          <cell r="B24">
            <v>3</v>
          </cell>
          <cell r="D24" t="str">
            <v>1823316</v>
          </cell>
          <cell r="E24">
            <v>4541.32</v>
          </cell>
        </row>
        <row r="25">
          <cell r="A25">
            <v>2019</v>
          </cell>
          <cell r="B25">
            <v>3</v>
          </cell>
          <cell r="D25" t="str">
            <v>1823316</v>
          </cell>
          <cell r="E25">
            <v>-4217117.3499999996</v>
          </cell>
        </row>
        <row r="26">
          <cell r="A26">
            <v>2019</v>
          </cell>
          <cell r="B26">
            <v>3</v>
          </cell>
          <cell r="D26" t="str">
            <v>1823316</v>
          </cell>
          <cell r="E26">
            <v>-42346.82</v>
          </cell>
        </row>
        <row r="27">
          <cell r="A27">
            <v>2019</v>
          </cell>
          <cell r="B27">
            <v>3</v>
          </cell>
          <cell r="D27" t="str">
            <v>2543316</v>
          </cell>
          <cell r="E27">
            <v>4217117.3499999996</v>
          </cell>
        </row>
        <row r="28">
          <cell r="A28">
            <v>2019</v>
          </cell>
          <cell r="B28">
            <v>3</v>
          </cell>
          <cell r="D28" t="str">
            <v>5240000</v>
          </cell>
          <cell r="E28">
            <v>1105.97</v>
          </cell>
          <cell r="H28" t="str">
            <v>5542860602</v>
          </cell>
        </row>
        <row r="29">
          <cell r="A29">
            <v>2019</v>
          </cell>
          <cell r="B29">
            <v>3</v>
          </cell>
          <cell r="D29" t="str">
            <v>5240000</v>
          </cell>
          <cell r="E29">
            <v>4423.87</v>
          </cell>
          <cell r="H29" t="str">
            <v>5542860602</v>
          </cell>
        </row>
        <row r="30">
          <cell r="A30">
            <v>2019</v>
          </cell>
          <cell r="B30">
            <v>3</v>
          </cell>
          <cell r="D30" t="str">
            <v>5240000</v>
          </cell>
          <cell r="E30">
            <v>16066.41</v>
          </cell>
          <cell r="H30" t="str">
            <v>5542860602</v>
          </cell>
        </row>
        <row r="31">
          <cell r="A31">
            <v>2019</v>
          </cell>
          <cell r="B31">
            <v>3</v>
          </cell>
          <cell r="D31" t="str">
            <v>5240000</v>
          </cell>
          <cell r="E31">
            <v>3029.74</v>
          </cell>
          <cell r="H31" t="str">
            <v>5542860602</v>
          </cell>
        </row>
        <row r="32">
          <cell r="A32">
            <v>2019</v>
          </cell>
          <cell r="B32">
            <v>3</v>
          </cell>
          <cell r="D32" t="str">
            <v>5240000</v>
          </cell>
          <cell r="E32">
            <v>-1105.97</v>
          </cell>
          <cell r="H32" t="str">
            <v>5542860602</v>
          </cell>
        </row>
        <row r="33">
          <cell r="A33">
            <v>2019</v>
          </cell>
          <cell r="B33">
            <v>4</v>
          </cell>
          <cell r="D33" t="str">
            <v>1823316</v>
          </cell>
          <cell r="E33">
            <v>-9273.4599999999991</v>
          </cell>
        </row>
        <row r="34">
          <cell r="A34">
            <v>2019</v>
          </cell>
          <cell r="B34">
            <v>4</v>
          </cell>
          <cell r="D34" t="str">
            <v>1823316</v>
          </cell>
          <cell r="E34">
            <v>4217117.3499999996</v>
          </cell>
        </row>
        <row r="35">
          <cell r="A35">
            <v>2019</v>
          </cell>
          <cell r="B35">
            <v>4</v>
          </cell>
          <cell r="D35" t="str">
            <v>1823316</v>
          </cell>
          <cell r="E35">
            <v>-30050.5</v>
          </cell>
        </row>
        <row r="36">
          <cell r="A36">
            <v>2019</v>
          </cell>
          <cell r="B36">
            <v>4</v>
          </cell>
          <cell r="D36" t="str">
            <v>1823316</v>
          </cell>
          <cell r="E36">
            <v>0</v>
          </cell>
        </row>
        <row r="37">
          <cell r="A37">
            <v>2019</v>
          </cell>
          <cell r="B37">
            <v>4</v>
          </cell>
          <cell r="D37" t="str">
            <v>1823316</v>
          </cell>
          <cell r="E37">
            <v>-4168.46</v>
          </cell>
        </row>
        <row r="38">
          <cell r="A38">
            <v>2019</v>
          </cell>
          <cell r="B38">
            <v>4</v>
          </cell>
          <cell r="D38" t="str">
            <v>2543316</v>
          </cell>
          <cell r="E38">
            <v>-4217117.3499999996</v>
          </cell>
        </row>
        <row r="39">
          <cell r="A39">
            <v>2019</v>
          </cell>
          <cell r="B39">
            <v>4</v>
          </cell>
          <cell r="D39" t="str">
            <v>5240000</v>
          </cell>
          <cell r="E39">
            <v>14695.53</v>
          </cell>
          <cell r="H39" t="str">
            <v>5542860602</v>
          </cell>
        </row>
        <row r="40">
          <cell r="A40">
            <v>2019</v>
          </cell>
          <cell r="B40">
            <v>4</v>
          </cell>
          <cell r="D40" t="str">
            <v>5240000</v>
          </cell>
          <cell r="E40">
            <v>16066.41</v>
          </cell>
          <cell r="H40" t="str">
            <v>5542860602</v>
          </cell>
        </row>
        <row r="41">
          <cell r="A41">
            <v>2019</v>
          </cell>
          <cell r="B41">
            <v>4</v>
          </cell>
          <cell r="D41" t="str">
            <v>5240000</v>
          </cell>
          <cell r="E41">
            <v>-12268.39</v>
          </cell>
          <cell r="H41" t="str">
            <v>5542860602</v>
          </cell>
        </row>
        <row r="42">
          <cell r="A42">
            <v>2019</v>
          </cell>
          <cell r="B42">
            <v>5</v>
          </cell>
          <cell r="D42" t="str">
            <v>1823316</v>
          </cell>
          <cell r="E42">
            <v>-9273.4599999999991</v>
          </cell>
        </row>
        <row r="43">
          <cell r="A43">
            <v>2019</v>
          </cell>
          <cell r="B43">
            <v>5</v>
          </cell>
          <cell r="D43" t="str">
            <v>1823316</v>
          </cell>
          <cell r="E43">
            <v>0</v>
          </cell>
        </row>
        <row r="44">
          <cell r="A44">
            <v>2019</v>
          </cell>
          <cell r="B44">
            <v>5</v>
          </cell>
          <cell r="D44" t="str">
            <v>1823316</v>
          </cell>
          <cell r="E44">
            <v>0</v>
          </cell>
        </row>
        <row r="45">
          <cell r="A45">
            <v>2019</v>
          </cell>
          <cell r="B45">
            <v>5</v>
          </cell>
          <cell r="D45" t="str">
            <v>1823316</v>
          </cell>
          <cell r="E45">
            <v>-32301.01</v>
          </cell>
        </row>
        <row r="46">
          <cell r="A46">
            <v>2019</v>
          </cell>
          <cell r="B46">
            <v>5</v>
          </cell>
          <cell r="D46" t="str">
            <v>5240000</v>
          </cell>
          <cell r="E46">
            <v>11336.16</v>
          </cell>
          <cell r="H46" t="str">
            <v>5542860602</v>
          </cell>
        </row>
        <row r="47">
          <cell r="A47">
            <v>2019</v>
          </cell>
          <cell r="B47">
            <v>5</v>
          </cell>
          <cell r="D47" t="str">
            <v>5240000</v>
          </cell>
          <cell r="E47">
            <v>16066.41</v>
          </cell>
          <cell r="H47" t="str">
            <v>5542860602</v>
          </cell>
        </row>
        <row r="48">
          <cell r="A48">
            <v>2019</v>
          </cell>
          <cell r="B48">
            <v>5</v>
          </cell>
          <cell r="D48" t="str">
            <v>5240000</v>
          </cell>
          <cell r="E48">
            <v>-7850.88</v>
          </cell>
          <cell r="H48" t="str">
            <v>5542860602</v>
          </cell>
        </row>
        <row r="49">
          <cell r="A49">
            <v>2019</v>
          </cell>
          <cell r="B49">
            <v>6</v>
          </cell>
          <cell r="D49" t="str">
            <v>1823316</v>
          </cell>
          <cell r="E49">
            <v>-9273.4599999999991</v>
          </cell>
        </row>
        <row r="50">
          <cell r="A50">
            <v>2019</v>
          </cell>
          <cell r="B50">
            <v>6</v>
          </cell>
          <cell r="D50" t="str">
            <v>1823316</v>
          </cell>
          <cell r="E50">
            <v>-151216.76</v>
          </cell>
        </row>
        <row r="51">
          <cell r="A51">
            <v>2019</v>
          </cell>
          <cell r="B51">
            <v>6</v>
          </cell>
          <cell r="D51" t="str">
            <v>1823316</v>
          </cell>
          <cell r="E51">
            <v>-3380600.8</v>
          </cell>
        </row>
        <row r="52">
          <cell r="A52">
            <v>2019</v>
          </cell>
          <cell r="B52">
            <v>6</v>
          </cell>
          <cell r="D52" t="str">
            <v>1823316</v>
          </cell>
          <cell r="E52">
            <v>0</v>
          </cell>
        </row>
        <row r="53">
          <cell r="A53">
            <v>2019</v>
          </cell>
          <cell r="B53">
            <v>6</v>
          </cell>
          <cell r="D53" t="str">
            <v>1823316</v>
          </cell>
          <cell r="E53">
            <v>0</v>
          </cell>
        </row>
        <row r="54">
          <cell r="A54">
            <v>2019</v>
          </cell>
          <cell r="B54">
            <v>6</v>
          </cell>
          <cell r="D54" t="str">
            <v>1823316</v>
          </cell>
          <cell r="E54">
            <v>-590959.43999999994</v>
          </cell>
        </row>
        <row r="55">
          <cell r="A55">
            <v>2019</v>
          </cell>
          <cell r="B55">
            <v>6</v>
          </cell>
          <cell r="D55" t="str">
            <v>2543316</v>
          </cell>
          <cell r="E55">
            <v>3380600.8</v>
          </cell>
        </row>
        <row r="56">
          <cell r="A56">
            <v>2019</v>
          </cell>
          <cell r="B56">
            <v>6</v>
          </cell>
          <cell r="D56" t="str">
            <v>5240000</v>
          </cell>
          <cell r="E56">
            <v>2167.98</v>
          </cell>
          <cell r="H56" t="str">
            <v>5542860602</v>
          </cell>
        </row>
        <row r="57">
          <cell r="A57">
            <v>2019</v>
          </cell>
          <cell r="B57">
            <v>6</v>
          </cell>
          <cell r="D57" t="str">
            <v>5240000</v>
          </cell>
          <cell r="E57">
            <v>16066.41</v>
          </cell>
          <cell r="H57" t="str">
            <v>5542860602</v>
          </cell>
        </row>
        <row r="58">
          <cell r="A58">
            <v>2019</v>
          </cell>
          <cell r="B58">
            <v>6</v>
          </cell>
          <cell r="D58" t="str">
            <v>5240000</v>
          </cell>
          <cell r="E58">
            <v>18493.189999999999</v>
          </cell>
          <cell r="H58" t="str">
            <v>5542860602</v>
          </cell>
        </row>
        <row r="59">
          <cell r="A59">
            <v>2019</v>
          </cell>
          <cell r="B59">
            <v>6</v>
          </cell>
          <cell r="D59" t="str">
            <v>5240000</v>
          </cell>
          <cell r="E59">
            <v>73130.34</v>
          </cell>
          <cell r="H59" t="str">
            <v>5542860602</v>
          </cell>
        </row>
        <row r="60">
          <cell r="A60">
            <v>2019</v>
          </cell>
          <cell r="B60">
            <v>7</v>
          </cell>
          <cell r="D60" t="str">
            <v>1823316</v>
          </cell>
          <cell r="E60">
            <v>-9273.4599999999991</v>
          </cell>
        </row>
        <row r="61">
          <cell r="A61">
            <v>2019</v>
          </cell>
          <cell r="B61">
            <v>7</v>
          </cell>
          <cell r="D61" t="str">
            <v>1823316</v>
          </cell>
          <cell r="E61">
            <v>3380600.8</v>
          </cell>
        </row>
        <row r="62">
          <cell r="A62">
            <v>2019</v>
          </cell>
          <cell r="B62">
            <v>7</v>
          </cell>
          <cell r="D62" t="str">
            <v>1823316</v>
          </cell>
          <cell r="E62">
            <v>0</v>
          </cell>
        </row>
        <row r="63">
          <cell r="A63">
            <v>2019</v>
          </cell>
          <cell r="B63">
            <v>7</v>
          </cell>
          <cell r="D63" t="str">
            <v>1823316</v>
          </cell>
          <cell r="E63">
            <v>0</v>
          </cell>
        </row>
        <row r="64">
          <cell r="A64">
            <v>2019</v>
          </cell>
          <cell r="B64">
            <v>7</v>
          </cell>
          <cell r="D64" t="str">
            <v>1823316</v>
          </cell>
          <cell r="E64">
            <v>-190526.47</v>
          </cell>
        </row>
        <row r="65">
          <cell r="A65">
            <v>2019</v>
          </cell>
          <cell r="B65">
            <v>7</v>
          </cell>
          <cell r="D65" t="str">
            <v>2543316</v>
          </cell>
          <cell r="E65">
            <v>-3380600.8</v>
          </cell>
        </row>
        <row r="66">
          <cell r="A66">
            <v>2019</v>
          </cell>
          <cell r="B66">
            <v>7</v>
          </cell>
          <cell r="D66" t="str">
            <v>5240000</v>
          </cell>
          <cell r="E66">
            <v>1119.79</v>
          </cell>
          <cell r="H66" t="str">
            <v>5542860602</v>
          </cell>
        </row>
        <row r="67">
          <cell r="A67">
            <v>2019</v>
          </cell>
          <cell r="B67">
            <v>7</v>
          </cell>
          <cell r="D67" t="str">
            <v>5240000</v>
          </cell>
          <cell r="E67">
            <v>15820.33</v>
          </cell>
          <cell r="H67" t="str">
            <v>5542860602</v>
          </cell>
        </row>
        <row r="68">
          <cell r="A68">
            <v>2019</v>
          </cell>
          <cell r="B68">
            <v>7</v>
          </cell>
          <cell r="D68" t="str">
            <v>5240000</v>
          </cell>
          <cell r="E68">
            <v>16367.78</v>
          </cell>
          <cell r="H68" t="str">
            <v>5542860602</v>
          </cell>
        </row>
        <row r="69">
          <cell r="A69">
            <v>2019</v>
          </cell>
          <cell r="B69">
            <v>8</v>
          </cell>
          <cell r="D69" t="str">
            <v>1823316</v>
          </cell>
          <cell r="E69">
            <v>-9273.4599999999991</v>
          </cell>
        </row>
        <row r="70">
          <cell r="A70">
            <v>2019</v>
          </cell>
          <cell r="B70">
            <v>8</v>
          </cell>
          <cell r="D70" t="str">
            <v>1823316</v>
          </cell>
          <cell r="E70">
            <v>-165274.88</v>
          </cell>
        </row>
        <row r="71">
          <cell r="A71">
            <v>2019</v>
          </cell>
          <cell r="B71">
            <v>8</v>
          </cell>
          <cell r="D71" t="str">
            <v>1823316</v>
          </cell>
          <cell r="E71">
            <v>0</v>
          </cell>
        </row>
        <row r="72">
          <cell r="A72">
            <v>2019</v>
          </cell>
          <cell r="B72">
            <v>8</v>
          </cell>
          <cell r="D72" t="str">
            <v>1823316</v>
          </cell>
          <cell r="E72">
            <v>0</v>
          </cell>
        </row>
        <row r="73">
          <cell r="A73">
            <v>2019</v>
          </cell>
          <cell r="B73">
            <v>8</v>
          </cell>
          <cell r="D73" t="str">
            <v>5240000</v>
          </cell>
          <cell r="E73">
            <v>5285.16</v>
          </cell>
          <cell r="H73" t="str">
            <v>5542860602</v>
          </cell>
        </row>
        <row r="74">
          <cell r="A74">
            <v>2019</v>
          </cell>
          <cell r="B74">
            <v>8</v>
          </cell>
          <cell r="D74" t="str">
            <v>5240000</v>
          </cell>
          <cell r="E74">
            <v>16066.41</v>
          </cell>
          <cell r="H74" t="str">
            <v>5542860602</v>
          </cell>
        </row>
        <row r="75">
          <cell r="A75">
            <v>2019</v>
          </cell>
          <cell r="B75">
            <v>8</v>
          </cell>
          <cell r="D75" t="str">
            <v>5240000</v>
          </cell>
          <cell r="E75">
            <v>55415.86</v>
          </cell>
          <cell r="H75" t="str">
            <v>5542860602</v>
          </cell>
        </row>
        <row r="76">
          <cell r="A76">
            <v>2019</v>
          </cell>
          <cell r="B76">
            <v>8</v>
          </cell>
          <cell r="D76" t="str">
            <v>5240000</v>
          </cell>
          <cell r="E76">
            <v>-16367.78</v>
          </cell>
          <cell r="H76" t="str">
            <v>5542860602</v>
          </cell>
        </row>
        <row r="77">
          <cell r="A77">
            <v>2019</v>
          </cell>
          <cell r="B77">
            <v>9</v>
          </cell>
          <cell r="D77" t="str">
            <v>1823316</v>
          </cell>
          <cell r="E77">
            <v>-9273.4599999999991</v>
          </cell>
        </row>
        <row r="78">
          <cell r="A78">
            <v>2019</v>
          </cell>
          <cell r="B78">
            <v>9</v>
          </cell>
          <cell r="D78" t="str">
            <v>1823316</v>
          </cell>
          <cell r="E78">
            <v>-118922.9</v>
          </cell>
        </row>
        <row r="79">
          <cell r="A79">
            <v>2019</v>
          </cell>
          <cell r="B79">
            <v>9</v>
          </cell>
          <cell r="D79" t="str">
            <v>1823316</v>
          </cell>
          <cell r="E79">
            <v>0</v>
          </cell>
        </row>
        <row r="80">
          <cell r="A80">
            <v>2019</v>
          </cell>
          <cell r="B80">
            <v>9</v>
          </cell>
          <cell r="D80" t="str">
            <v>1823316</v>
          </cell>
          <cell r="E80">
            <v>0</v>
          </cell>
        </row>
        <row r="81">
          <cell r="A81">
            <v>2019</v>
          </cell>
          <cell r="B81">
            <v>9</v>
          </cell>
          <cell r="D81" t="str">
            <v>1823316</v>
          </cell>
          <cell r="E81">
            <v>-45216</v>
          </cell>
        </row>
        <row r="82">
          <cell r="A82">
            <v>2019</v>
          </cell>
          <cell r="B82">
            <v>9</v>
          </cell>
          <cell r="D82" t="str">
            <v>1823316</v>
          </cell>
          <cell r="E82">
            <v>-2832840.17</v>
          </cell>
        </row>
        <row r="83">
          <cell r="A83">
            <v>2019</v>
          </cell>
          <cell r="B83">
            <v>9</v>
          </cell>
          <cell r="D83" t="str">
            <v>2543316</v>
          </cell>
          <cell r="E83">
            <v>2832840.17</v>
          </cell>
        </row>
        <row r="84">
          <cell r="A84">
            <v>2019</v>
          </cell>
          <cell r="B84">
            <v>9</v>
          </cell>
          <cell r="D84" t="str">
            <v>5240000</v>
          </cell>
          <cell r="E84">
            <v>11040.75</v>
          </cell>
          <cell r="H84" t="str">
            <v>5542860602</v>
          </cell>
        </row>
        <row r="85">
          <cell r="A85">
            <v>2019</v>
          </cell>
          <cell r="B85">
            <v>9</v>
          </cell>
          <cell r="D85" t="str">
            <v>5240000</v>
          </cell>
          <cell r="E85">
            <v>24861.91</v>
          </cell>
          <cell r="H85" t="str">
            <v>5542860602</v>
          </cell>
        </row>
        <row r="86">
          <cell r="A86">
            <v>2019</v>
          </cell>
          <cell r="B86">
            <v>9</v>
          </cell>
          <cell r="D86" t="str">
            <v>5240000</v>
          </cell>
          <cell r="E86">
            <v>0</v>
          </cell>
          <cell r="H86" t="str">
            <v>5542860602</v>
          </cell>
        </row>
        <row r="87">
          <cell r="A87">
            <v>2019</v>
          </cell>
          <cell r="B87">
            <v>10</v>
          </cell>
          <cell r="D87" t="str">
            <v>1823316</v>
          </cell>
          <cell r="E87">
            <v>-9273.4599999999991</v>
          </cell>
        </row>
        <row r="88">
          <cell r="A88">
            <v>2019</v>
          </cell>
          <cell r="B88">
            <v>10</v>
          </cell>
          <cell r="D88" t="str">
            <v>1823316</v>
          </cell>
          <cell r="E88">
            <v>0</v>
          </cell>
        </row>
        <row r="89">
          <cell r="A89">
            <v>2019</v>
          </cell>
          <cell r="B89">
            <v>10</v>
          </cell>
          <cell r="D89" t="str">
            <v>1823316</v>
          </cell>
          <cell r="E89">
            <v>0</v>
          </cell>
        </row>
        <row r="90">
          <cell r="A90">
            <v>2019</v>
          </cell>
          <cell r="B90">
            <v>10</v>
          </cell>
          <cell r="D90" t="str">
            <v>1823316</v>
          </cell>
          <cell r="E90">
            <v>-128839.58</v>
          </cell>
        </row>
        <row r="91">
          <cell r="A91">
            <v>2019</v>
          </cell>
          <cell r="B91">
            <v>10</v>
          </cell>
          <cell r="D91" t="str">
            <v>1823316</v>
          </cell>
          <cell r="E91">
            <v>2832840.17</v>
          </cell>
        </row>
        <row r="92">
          <cell r="A92">
            <v>2019</v>
          </cell>
          <cell r="B92">
            <v>10</v>
          </cell>
          <cell r="D92" t="str">
            <v>2543316</v>
          </cell>
          <cell r="E92">
            <v>-2832840.17</v>
          </cell>
        </row>
        <row r="93">
          <cell r="A93">
            <v>2019</v>
          </cell>
          <cell r="B93">
            <v>10</v>
          </cell>
          <cell r="D93" t="str">
            <v>5240000</v>
          </cell>
          <cell r="E93">
            <v>1797.2</v>
          </cell>
          <cell r="H93" t="str">
            <v>5542860602</v>
          </cell>
        </row>
        <row r="94">
          <cell r="A94">
            <v>2019</v>
          </cell>
          <cell r="B94">
            <v>10</v>
          </cell>
          <cell r="D94" t="str">
            <v>5240000</v>
          </cell>
          <cell r="E94">
            <v>36243.94</v>
          </cell>
          <cell r="H94" t="str">
            <v>5542860602</v>
          </cell>
        </row>
        <row r="95">
          <cell r="A95">
            <v>2019</v>
          </cell>
          <cell r="B95">
            <v>10</v>
          </cell>
          <cell r="D95" t="str">
            <v>5240000</v>
          </cell>
          <cell r="E95">
            <v>0</v>
          </cell>
          <cell r="H95" t="str">
            <v>5542860602</v>
          </cell>
        </row>
        <row r="96">
          <cell r="A96">
            <v>2019</v>
          </cell>
          <cell r="B96">
            <v>11</v>
          </cell>
          <cell r="D96" t="str">
            <v>1823316</v>
          </cell>
          <cell r="E96">
            <v>-9273.4599999999991</v>
          </cell>
        </row>
        <row r="97">
          <cell r="A97">
            <v>2019</v>
          </cell>
          <cell r="B97">
            <v>11</v>
          </cell>
          <cell r="D97" t="str">
            <v>1823316</v>
          </cell>
          <cell r="E97">
            <v>0</v>
          </cell>
        </row>
        <row r="98">
          <cell r="A98">
            <v>2019</v>
          </cell>
          <cell r="B98">
            <v>11</v>
          </cell>
          <cell r="D98" t="str">
            <v>1823316</v>
          </cell>
          <cell r="E98">
            <v>-50378.03</v>
          </cell>
        </row>
        <row r="99">
          <cell r="A99">
            <v>2019</v>
          </cell>
          <cell r="B99">
            <v>11</v>
          </cell>
          <cell r="D99" t="str">
            <v>1823316</v>
          </cell>
          <cell r="E99">
            <v>0</v>
          </cell>
        </row>
        <row r="100">
          <cell r="A100">
            <v>2019</v>
          </cell>
          <cell r="B100">
            <v>11</v>
          </cell>
          <cell r="D100" t="str">
            <v>5240000</v>
          </cell>
          <cell r="E100">
            <v>0</v>
          </cell>
          <cell r="H100" t="str">
            <v>5542860602</v>
          </cell>
        </row>
        <row r="101">
          <cell r="A101">
            <v>2019</v>
          </cell>
          <cell r="B101">
            <v>11</v>
          </cell>
          <cell r="D101" t="str">
            <v>5240000</v>
          </cell>
          <cell r="E101">
            <v>35149.43</v>
          </cell>
          <cell r="H101" t="str">
            <v>5542860602</v>
          </cell>
        </row>
        <row r="102">
          <cell r="A102">
            <v>2019</v>
          </cell>
          <cell r="B102">
            <v>11</v>
          </cell>
          <cell r="D102" t="str">
            <v>5240000</v>
          </cell>
          <cell r="E102">
            <v>857.12</v>
          </cell>
          <cell r="H102" t="str">
            <v>5542860602</v>
          </cell>
        </row>
        <row r="103">
          <cell r="A103">
            <v>2019</v>
          </cell>
          <cell r="B103">
            <v>11</v>
          </cell>
          <cell r="D103" t="str">
            <v>5240000</v>
          </cell>
          <cell r="E103">
            <v>2217.15</v>
          </cell>
          <cell r="H103" t="str">
            <v>5542860602</v>
          </cell>
        </row>
        <row r="104">
          <cell r="A104">
            <v>2019</v>
          </cell>
          <cell r="B104">
            <v>12</v>
          </cell>
          <cell r="D104" t="str">
            <v>1823316</v>
          </cell>
          <cell r="E104">
            <v>-9273.4599999999991</v>
          </cell>
        </row>
        <row r="105">
          <cell r="A105">
            <v>2019</v>
          </cell>
          <cell r="B105">
            <v>12</v>
          </cell>
          <cell r="D105" t="str">
            <v>1823316</v>
          </cell>
          <cell r="E105">
            <v>-2596859.44</v>
          </cell>
        </row>
        <row r="106">
          <cell r="A106">
            <v>2019</v>
          </cell>
          <cell r="B106">
            <v>12</v>
          </cell>
          <cell r="D106" t="str">
            <v>1823316</v>
          </cell>
          <cell r="E106">
            <v>0</v>
          </cell>
        </row>
        <row r="107">
          <cell r="A107">
            <v>2019</v>
          </cell>
          <cell r="B107">
            <v>12</v>
          </cell>
          <cell r="D107" t="str">
            <v>1823316</v>
          </cell>
          <cell r="E107">
            <v>-28942.74</v>
          </cell>
        </row>
        <row r="108">
          <cell r="A108">
            <v>2019</v>
          </cell>
          <cell r="B108">
            <v>12</v>
          </cell>
          <cell r="D108" t="str">
            <v>1823316</v>
          </cell>
          <cell r="E108">
            <v>0</v>
          </cell>
        </row>
        <row r="109">
          <cell r="A109">
            <v>2019</v>
          </cell>
          <cell r="B109">
            <v>12</v>
          </cell>
          <cell r="D109" t="str">
            <v>2543316</v>
          </cell>
          <cell r="E109">
            <v>2596859.44</v>
          </cell>
        </row>
        <row r="110">
          <cell r="A110">
            <v>2019</v>
          </cell>
          <cell r="B110">
            <v>12</v>
          </cell>
          <cell r="D110" t="str">
            <v>5240000</v>
          </cell>
          <cell r="E110">
            <v>857.12</v>
          </cell>
          <cell r="H110" t="str">
            <v>5542860602</v>
          </cell>
        </row>
        <row r="111">
          <cell r="A111">
            <v>2019</v>
          </cell>
          <cell r="B111">
            <v>12</v>
          </cell>
          <cell r="D111" t="str">
            <v>5240000</v>
          </cell>
          <cell r="E111">
            <v>138.25</v>
          </cell>
          <cell r="H111" t="str">
            <v>5542860602</v>
          </cell>
        </row>
        <row r="112">
          <cell r="A112">
            <v>2019</v>
          </cell>
          <cell r="B112">
            <v>12</v>
          </cell>
          <cell r="D112" t="str">
            <v>5240000</v>
          </cell>
          <cell r="E112">
            <v>40415.550000000003</v>
          </cell>
          <cell r="H112" t="str">
            <v>5542860602</v>
          </cell>
        </row>
        <row r="113">
          <cell r="A113">
            <v>2019</v>
          </cell>
          <cell r="B113">
            <v>12</v>
          </cell>
          <cell r="D113" t="str">
            <v>5240000</v>
          </cell>
          <cell r="E113">
            <v>0</v>
          </cell>
          <cell r="H113" t="str">
            <v>5542860602</v>
          </cell>
        </row>
        <row r="114">
          <cell r="A114">
            <v>2019</v>
          </cell>
          <cell r="B114">
            <v>12</v>
          </cell>
          <cell r="D114" t="str">
            <v>5240000</v>
          </cell>
          <cell r="E114">
            <v>-2217.15</v>
          </cell>
          <cell r="H114" t="str">
            <v>5542860602</v>
          </cell>
        </row>
        <row r="115">
          <cell r="A115">
            <v>2019</v>
          </cell>
          <cell r="B115">
            <v>12</v>
          </cell>
          <cell r="D115" t="str">
            <v>5240000</v>
          </cell>
          <cell r="E115">
            <v>-857.12</v>
          </cell>
          <cell r="H115" t="str">
            <v>5542860602</v>
          </cell>
        </row>
        <row r="116">
          <cell r="A116">
            <v>2020</v>
          </cell>
          <cell r="B116">
            <v>0</v>
          </cell>
          <cell r="D116" t="str">
            <v>2543316</v>
          </cell>
          <cell r="E116">
            <v>2596859.44</v>
          </cell>
        </row>
        <row r="117">
          <cell r="A117">
            <v>2020</v>
          </cell>
          <cell r="B117">
            <v>1</v>
          </cell>
          <cell r="D117" t="str">
            <v>1823316</v>
          </cell>
          <cell r="E117">
            <v>2596859.44</v>
          </cell>
        </row>
        <row r="118">
          <cell r="A118">
            <v>2020</v>
          </cell>
          <cell r="B118">
            <v>1</v>
          </cell>
          <cell r="D118" t="str">
            <v>1823316</v>
          </cell>
          <cell r="E118">
            <v>0</v>
          </cell>
        </row>
        <row r="119">
          <cell r="A119">
            <v>2020</v>
          </cell>
          <cell r="B119">
            <v>1</v>
          </cell>
          <cell r="D119" t="str">
            <v>1823316</v>
          </cell>
          <cell r="E119">
            <v>-31214.14</v>
          </cell>
        </row>
        <row r="120">
          <cell r="A120">
            <v>2020</v>
          </cell>
          <cell r="B120">
            <v>1</v>
          </cell>
          <cell r="D120" t="str">
            <v>1823316</v>
          </cell>
          <cell r="E120">
            <v>0</v>
          </cell>
        </row>
        <row r="121">
          <cell r="A121">
            <v>2020</v>
          </cell>
          <cell r="B121">
            <v>1</v>
          </cell>
          <cell r="D121" t="str">
            <v>2543316</v>
          </cell>
          <cell r="E121">
            <v>-2596859.44</v>
          </cell>
        </row>
        <row r="122">
          <cell r="A122">
            <v>2020</v>
          </cell>
          <cell r="B122">
            <v>1</v>
          </cell>
          <cell r="D122" t="str">
            <v>5240000</v>
          </cell>
          <cell r="E122">
            <v>23.48</v>
          </cell>
          <cell r="H122" t="str">
            <v>5542860602</v>
          </cell>
        </row>
        <row r="123">
          <cell r="A123">
            <v>2020</v>
          </cell>
          <cell r="B123">
            <v>1</v>
          </cell>
          <cell r="D123" t="str">
            <v>5240000</v>
          </cell>
          <cell r="E123">
            <v>41280.129999999997</v>
          </cell>
          <cell r="H123" t="str">
            <v>5542860602</v>
          </cell>
        </row>
        <row r="124">
          <cell r="A124">
            <v>2020</v>
          </cell>
          <cell r="B124">
            <v>1</v>
          </cell>
          <cell r="D124" t="str">
            <v>5240000</v>
          </cell>
          <cell r="E124">
            <v>0</v>
          </cell>
          <cell r="H124" t="str">
            <v>5542860602</v>
          </cell>
        </row>
        <row r="125">
          <cell r="A125">
            <v>2020</v>
          </cell>
          <cell r="B125">
            <v>1</v>
          </cell>
          <cell r="D125" t="str">
            <v>5240000</v>
          </cell>
          <cell r="E125">
            <v>691.23</v>
          </cell>
          <cell r="H125" t="str">
            <v>5542860602</v>
          </cell>
        </row>
        <row r="126">
          <cell r="A126">
            <v>2020</v>
          </cell>
          <cell r="B126">
            <v>2</v>
          </cell>
          <cell r="D126" t="str">
            <v>1823316</v>
          </cell>
          <cell r="E126">
            <v>3192.34</v>
          </cell>
        </row>
        <row r="127">
          <cell r="A127">
            <v>2020</v>
          </cell>
          <cell r="B127">
            <v>2</v>
          </cell>
          <cell r="D127" t="str">
            <v>1823316</v>
          </cell>
          <cell r="E127">
            <v>0</v>
          </cell>
        </row>
        <row r="128">
          <cell r="A128">
            <v>2020</v>
          </cell>
          <cell r="B128">
            <v>2</v>
          </cell>
          <cell r="D128" t="str">
            <v>1823316</v>
          </cell>
          <cell r="E128">
            <v>0</v>
          </cell>
        </row>
        <row r="129">
          <cell r="A129">
            <v>2020</v>
          </cell>
          <cell r="B129">
            <v>2</v>
          </cell>
          <cell r="D129" t="str">
            <v>5240000</v>
          </cell>
          <cell r="E129">
            <v>691.23</v>
          </cell>
          <cell r="H129" t="str">
            <v>5542860602</v>
          </cell>
        </row>
        <row r="130">
          <cell r="A130">
            <v>2020</v>
          </cell>
          <cell r="B130">
            <v>2</v>
          </cell>
          <cell r="D130" t="str">
            <v>5240000</v>
          </cell>
          <cell r="E130">
            <v>0</v>
          </cell>
          <cell r="H130" t="str">
            <v>5542860602</v>
          </cell>
        </row>
        <row r="131">
          <cell r="A131">
            <v>2020</v>
          </cell>
          <cell r="B131">
            <v>2</v>
          </cell>
          <cell r="D131" t="str">
            <v>5240000</v>
          </cell>
          <cell r="E131">
            <v>38917.879999999997</v>
          </cell>
          <cell r="H131" t="str">
            <v>5542860602</v>
          </cell>
        </row>
        <row r="132">
          <cell r="A132">
            <v>2020</v>
          </cell>
          <cell r="B132">
            <v>2</v>
          </cell>
          <cell r="D132" t="str">
            <v>5240000</v>
          </cell>
          <cell r="E132">
            <v>-691.23</v>
          </cell>
          <cell r="H132" t="str">
            <v>5542860602</v>
          </cell>
        </row>
        <row r="133">
          <cell r="A133">
            <v>2020</v>
          </cell>
          <cell r="B133">
            <v>3</v>
          </cell>
          <cell r="D133" t="str">
            <v>1823316</v>
          </cell>
          <cell r="E133">
            <v>-8369.82</v>
          </cell>
        </row>
        <row r="134">
          <cell r="A134">
            <v>2020</v>
          </cell>
          <cell r="B134">
            <v>3</v>
          </cell>
          <cell r="D134" t="str">
            <v>1823316</v>
          </cell>
          <cell r="E134">
            <v>0</v>
          </cell>
        </row>
        <row r="135">
          <cell r="A135">
            <v>2020</v>
          </cell>
          <cell r="B135">
            <v>3</v>
          </cell>
          <cell r="D135" t="str">
            <v>1823316</v>
          </cell>
          <cell r="E135">
            <v>99079.64</v>
          </cell>
        </row>
        <row r="136">
          <cell r="A136">
            <v>2020</v>
          </cell>
          <cell r="B136">
            <v>3</v>
          </cell>
          <cell r="D136" t="str">
            <v>1823316</v>
          </cell>
          <cell r="E136">
            <v>0</v>
          </cell>
        </row>
        <row r="137">
          <cell r="A137">
            <v>2020</v>
          </cell>
          <cell r="B137">
            <v>3</v>
          </cell>
          <cell r="D137" t="str">
            <v>1823316</v>
          </cell>
          <cell r="E137">
            <v>-2659547.46</v>
          </cell>
        </row>
        <row r="138">
          <cell r="A138">
            <v>2020</v>
          </cell>
          <cell r="B138">
            <v>3</v>
          </cell>
          <cell r="D138" t="str">
            <v>1823316</v>
          </cell>
          <cell r="E138">
            <v>0</v>
          </cell>
        </row>
        <row r="139">
          <cell r="A139">
            <v>2020</v>
          </cell>
          <cell r="B139">
            <v>3</v>
          </cell>
          <cell r="D139" t="str">
            <v>2543316</v>
          </cell>
          <cell r="E139">
            <v>2659547.46</v>
          </cell>
        </row>
        <row r="140">
          <cell r="A140">
            <v>2020</v>
          </cell>
          <cell r="B140">
            <v>3</v>
          </cell>
          <cell r="D140" t="str">
            <v>5240000</v>
          </cell>
          <cell r="E140">
            <v>-36879.339999999997</v>
          </cell>
          <cell r="H140" t="str">
            <v>5542860602</v>
          </cell>
        </row>
        <row r="141">
          <cell r="A141">
            <v>2020</v>
          </cell>
          <cell r="B141">
            <v>3</v>
          </cell>
          <cell r="D141" t="str">
            <v>5240000</v>
          </cell>
          <cell r="E141">
            <v>-7369.08</v>
          </cell>
          <cell r="H141" t="str">
            <v>5542860602</v>
          </cell>
        </row>
        <row r="142">
          <cell r="A142">
            <v>2020</v>
          </cell>
          <cell r="B142">
            <v>3</v>
          </cell>
          <cell r="D142" t="str">
            <v>5240000</v>
          </cell>
          <cell r="E142">
            <v>0</v>
          </cell>
          <cell r="H142" t="str">
            <v>5542860602</v>
          </cell>
        </row>
        <row r="143">
          <cell r="A143">
            <v>2020</v>
          </cell>
          <cell r="B143">
            <v>4</v>
          </cell>
          <cell r="D143" t="str">
            <v>1823316</v>
          </cell>
          <cell r="E143">
            <v>0</v>
          </cell>
        </row>
        <row r="144">
          <cell r="A144">
            <v>2020</v>
          </cell>
          <cell r="B144">
            <v>4</v>
          </cell>
          <cell r="D144" t="str">
            <v>1823316</v>
          </cell>
          <cell r="E144">
            <v>0</v>
          </cell>
        </row>
        <row r="145">
          <cell r="A145">
            <v>2020</v>
          </cell>
          <cell r="B145">
            <v>4</v>
          </cell>
          <cell r="D145" t="str">
            <v>1823316</v>
          </cell>
          <cell r="E145">
            <v>56195.58</v>
          </cell>
        </row>
        <row r="146">
          <cell r="A146">
            <v>2020</v>
          </cell>
          <cell r="B146">
            <v>4</v>
          </cell>
          <cell r="D146" t="str">
            <v>1823316</v>
          </cell>
          <cell r="E146">
            <v>0</v>
          </cell>
        </row>
        <row r="147">
          <cell r="A147">
            <v>2020</v>
          </cell>
          <cell r="B147">
            <v>4</v>
          </cell>
          <cell r="D147" t="str">
            <v>1823316</v>
          </cell>
          <cell r="E147">
            <v>0</v>
          </cell>
        </row>
        <row r="148">
          <cell r="A148">
            <v>2020</v>
          </cell>
          <cell r="B148">
            <v>4</v>
          </cell>
          <cell r="D148" t="str">
            <v>1823316</v>
          </cell>
          <cell r="E148">
            <v>2659547.46</v>
          </cell>
        </row>
        <row r="149">
          <cell r="A149">
            <v>2020</v>
          </cell>
          <cell r="B149">
            <v>4</v>
          </cell>
          <cell r="D149" t="str">
            <v>2543316</v>
          </cell>
          <cell r="E149">
            <v>-2659547.46</v>
          </cell>
        </row>
        <row r="150">
          <cell r="A150">
            <v>2020</v>
          </cell>
          <cell r="B150">
            <v>4</v>
          </cell>
          <cell r="D150" t="str">
            <v>5240000</v>
          </cell>
          <cell r="E150">
            <v>11690.9</v>
          </cell>
          <cell r="H150" t="str">
            <v>5542860602</v>
          </cell>
        </row>
        <row r="151">
          <cell r="A151">
            <v>2020</v>
          </cell>
          <cell r="B151">
            <v>4</v>
          </cell>
          <cell r="D151" t="str">
            <v>5240000</v>
          </cell>
          <cell r="E151">
            <v>1385.47</v>
          </cell>
          <cell r="H151" t="str">
            <v>5542860602</v>
          </cell>
        </row>
        <row r="152">
          <cell r="A152">
            <v>2020</v>
          </cell>
          <cell r="B152">
            <v>4</v>
          </cell>
          <cell r="D152" t="str">
            <v>5240000</v>
          </cell>
          <cell r="E152">
            <v>0</v>
          </cell>
          <cell r="H152" t="str">
            <v>5542860602</v>
          </cell>
        </row>
        <row r="153">
          <cell r="A153">
            <v>2020</v>
          </cell>
          <cell r="B153">
            <v>4</v>
          </cell>
          <cell r="D153" t="str">
            <v>5240000</v>
          </cell>
          <cell r="E153">
            <v>0</v>
          </cell>
          <cell r="H153" t="str">
            <v>5542860602</v>
          </cell>
        </row>
        <row r="154">
          <cell r="A154">
            <v>2020</v>
          </cell>
          <cell r="B154">
            <v>4</v>
          </cell>
          <cell r="D154" t="str">
            <v>5240000</v>
          </cell>
          <cell r="E154">
            <v>0</v>
          </cell>
          <cell r="H154" t="str">
            <v>5542860602</v>
          </cell>
        </row>
        <row r="155">
          <cell r="A155">
            <v>2020</v>
          </cell>
          <cell r="B155">
            <v>5</v>
          </cell>
          <cell r="D155" t="str">
            <v>1823316</v>
          </cell>
          <cell r="E155">
            <v>60251.54</v>
          </cell>
        </row>
        <row r="156">
          <cell r="A156">
            <v>2020</v>
          </cell>
          <cell r="B156">
            <v>5</v>
          </cell>
          <cell r="D156" t="str">
            <v>1823316</v>
          </cell>
          <cell r="E156">
            <v>0</v>
          </cell>
        </row>
        <row r="157">
          <cell r="A157">
            <v>2020</v>
          </cell>
          <cell r="B157">
            <v>5</v>
          </cell>
          <cell r="D157" t="str">
            <v>1823316</v>
          </cell>
          <cell r="E157">
            <v>0</v>
          </cell>
        </row>
        <row r="158">
          <cell r="A158">
            <v>2020</v>
          </cell>
          <cell r="B158">
            <v>5</v>
          </cell>
          <cell r="D158" t="str">
            <v>5240000</v>
          </cell>
          <cell r="E158">
            <v>3803.06</v>
          </cell>
          <cell r="H158" t="str">
            <v>5542860602</v>
          </cell>
        </row>
        <row r="159">
          <cell r="A159">
            <v>2020</v>
          </cell>
          <cell r="B159">
            <v>5</v>
          </cell>
          <cell r="D159" t="str">
            <v>5240000</v>
          </cell>
          <cell r="E159">
            <v>0</v>
          </cell>
          <cell r="H159" t="str">
            <v>5542860602</v>
          </cell>
        </row>
        <row r="160">
          <cell r="A160">
            <v>2020</v>
          </cell>
          <cell r="B160">
            <v>5</v>
          </cell>
          <cell r="D160" t="str">
            <v>5240000</v>
          </cell>
          <cell r="E160">
            <v>-4249.5</v>
          </cell>
          <cell r="H160" t="str">
            <v>5542860602</v>
          </cell>
        </row>
        <row r="161">
          <cell r="A161">
            <v>2020</v>
          </cell>
          <cell r="B161">
            <v>6</v>
          </cell>
          <cell r="D161" t="str">
            <v>1823316</v>
          </cell>
          <cell r="E161">
            <v>0</v>
          </cell>
        </row>
        <row r="162">
          <cell r="A162">
            <v>2020</v>
          </cell>
          <cell r="B162">
            <v>6</v>
          </cell>
          <cell r="D162" t="str">
            <v>1823316</v>
          </cell>
          <cell r="E162">
            <v>-2836945.54</v>
          </cell>
        </row>
        <row r="163">
          <cell r="A163">
            <v>2020</v>
          </cell>
          <cell r="B163">
            <v>6</v>
          </cell>
          <cell r="D163" t="str">
            <v>1823316</v>
          </cell>
          <cell r="E163">
            <v>0</v>
          </cell>
        </row>
        <row r="164">
          <cell r="A164">
            <v>2020</v>
          </cell>
          <cell r="B164">
            <v>6</v>
          </cell>
          <cell r="D164" t="str">
            <v>1823316</v>
          </cell>
          <cell r="E164">
            <v>60952</v>
          </cell>
        </row>
        <row r="165">
          <cell r="A165">
            <v>2020</v>
          </cell>
          <cell r="B165">
            <v>6</v>
          </cell>
          <cell r="D165" t="str">
            <v>1823316</v>
          </cell>
          <cell r="E165">
            <v>0</v>
          </cell>
        </row>
        <row r="166">
          <cell r="A166">
            <v>2020</v>
          </cell>
          <cell r="B166">
            <v>6</v>
          </cell>
          <cell r="D166" t="str">
            <v>1823316</v>
          </cell>
          <cell r="E166">
            <v>-1.04</v>
          </cell>
        </row>
        <row r="167">
          <cell r="A167">
            <v>2020</v>
          </cell>
          <cell r="B167">
            <v>6</v>
          </cell>
          <cell r="D167" t="str">
            <v>2543316</v>
          </cell>
          <cell r="E167">
            <v>2836945.54</v>
          </cell>
        </row>
        <row r="168">
          <cell r="A168">
            <v>2020</v>
          </cell>
          <cell r="B168">
            <v>6</v>
          </cell>
          <cell r="D168" t="str">
            <v>5240000</v>
          </cell>
          <cell r="E168">
            <v>3450.93</v>
          </cell>
          <cell r="H168" t="str">
            <v>5542860602</v>
          </cell>
        </row>
        <row r="169">
          <cell r="A169">
            <v>2020</v>
          </cell>
          <cell r="B169">
            <v>6</v>
          </cell>
          <cell r="D169" t="str">
            <v>5240000</v>
          </cell>
          <cell r="E169">
            <v>-4466.8999999999996</v>
          </cell>
          <cell r="H169" t="str">
            <v>5542860602</v>
          </cell>
        </row>
        <row r="170">
          <cell r="A170">
            <v>2020</v>
          </cell>
          <cell r="B170">
            <v>6</v>
          </cell>
          <cell r="D170" t="str">
            <v>5240000</v>
          </cell>
          <cell r="E170">
            <v>-0.45</v>
          </cell>
          <cell r="H170" t="str">
            <v>5542860602</v>
          </cell>
        </row>
        <row r="171">
          <cell r="A171">
            <v>2020</v>
          </cell>
          <cell r="B171">
            <v>6</v>
          </cell>
          <cell r="D171" t="str">
            <v>5240000</v>
          </cell>
          <cell r="E171">
            <v>0</v>
          </cell>
          <cell r="H171" t="str">
            <v>5542860602</v>
          </cell>
        </row>
        <row r="172">
          <cell r="A172">
            <v>2020</v>
          </cell>
          <cell r="B172">
            <v>7</v>
          </cell>
          <cell r="D172" t="str">
            <v>1823316</v>
          </cell>
          <cell r="E172">
            <v>0</v>
          </cell>
        </row>
        <row r="173">
          <cell r="A173">
            <v>2020</v>
          </cell>
          <cell r="B173">
            <v>7</v>
          </cell>
          <cell r="D173" t="str">
            <v>1823316</v>
          </cell>
          <cell r="E173">
            <v>0</v>
          </cell>
        </row>
        <row r="174">
          <cell r="A174">
            <v>2020</v>
          </cell>
          <cell r="B174">
            <v>7</v>
          </cell>
          <cell r="D174" t="str">
            <v>1823316</v>
          </cell>
          <cell r="E174">
            <v>2836945.54</v>
          </cell>
        </row>
        <row r="175">
          <cell r="A175">
            <v>2020</v>
          </cell>
          <cell r="B175">
            <v>7</v>
          </cell>
          <cell r="D175" t="str">
            <v>1823316</v>
          </cell>
          <cell r="E175">
            <v>62617.9</v>
          </cell>
        </row>
        <row r="176">
          <cell r="A176">
            <v>2020</v>
          </cell>
          <cell r="B176">
            <v>7</v>
          </cell>
          <cell r="D176" t="str">
            <v>2543316</v>
          </cell>
          <cell r="E176">
            <v>-2836945.54</v>
          </cell>
        </row>
        <row r="177">
          <cell r="A177">
            <v>2020</v>
          </cell>
          <cell r="B177">
            <v>7</v>
          </cell>
          <cell r="D177" t="str">
            <v>5240000</v>
          </cell>
          <cell r="E177">
            <v>-856.96</v>
          </cell>
          <cell r="H177" t="str">
            <v>5542860602</v>
          </cell>
        </row>
        <row r="178">
          <cell r="A178">
            <v>2020</v>
          </cell>
          <cell r="B178">
            <v>7</v>
          </cell>
          <cell r="D178" t="str">
            <v>5240000</v>
          </cell>
          <cell r="E178">
            <v>0</v>
          </cell>
          <cell r="H178" t="str">
            <v>5542860602</v>
          </cell>
        </row>
        <row r="179">
          <cell r="A179">
            <v>2020</v>
          </cell>
          <cell r="B179">
            <v>8</v>
          </cell>
          <cell r="D179" t="str">
            <v>1823316</v>
          </cell>
          <cell r="E179">
            <v>0</v>
          </cell>
        </row>
        <row r="180">
          <cell r="A180">
            <v>2020</v>
          </cell>
          <cell r="B180">
            <v>8</v>
          </cell>
          <cell r="D180" t="str">
            <v>1823316</v>
          </cell>
          <cell r="E180">
            <v>63633.7</v>
          </cell>
        </row>
        <row r="181">
          <cell r="A181">
            <v>2020</v>
          </cell>
          <cell r="B181">
            <v>8</v>
          </cell>
          <cell r="D181" t="str">
            <v>1823316</v>
          </cell>
          <cell r="E181">
            <v>0</v>
          </cell>
        </row>
        <row r="182">
          <cell r="A182">
            <v>2020</v>
          </cell>
          <cell r="B182">
            <v>8</v>
          </cell>
          <cell r="D182" t="str">
            <v>5240000</v>
          </cell>
          <cell r="E182">
            <v>-767.06</v>
          </cell>
          <cell r="H182" t="str">
            <v>5542860602</v>
          </cell>
        </row>
        <row r="183">
          <cell r="A183">
            <v>2020</v>
          </cell>
          <cell r="B183">
            <v>8</v>
          </cell>
          <cell r="D183" t="str">
            <v>5240000</v>
          </cell>
          <cell r="E183">
            <v>0</v>
          </cell>
          <cell r="H183" t="str">
            <v>5542860602</v>
          </cell>
        </row>
        <row r="184">
          <cell r="A184">
            <v>2020</v>
          </cell>
          <cell r="B184">
            <v>9</v>
          </cell>
          <cell r="D184" t="str">
            <v>1823316</v>
          </cell>
          <cell r="E184">
            <v>5778.32</v>
          </cell>
        </row>
        <row r="185">
          <cell r="A185">
            <v>2020</v>
          </cell>
          <cell r="B185">
            <v>9</v>
          </cell>
          <cell r="D185" t="str">
            <v>1823316</v>
          </cell>
          <cell r="E185">
            <v>0</v>
          </cell>
        </row>
        <row r="186">
          <cell r="A186">
            <v>2020</v>
          </cell>
          <cell r="B186">
            <v>9</v>
          </cell>
          <cell r="D186" t="str">
            <v>1823316</v>
          </cell>
          <cell r="E186">
            <v>0</v>
          </cell>
        </row>
        <row r="187">
          <cell r="A187">
            <v>2020</v>
          </cell>
          <cell r="B187">
            <v>9</v>
          </cell>
          <cell r="D187" t="str">
            <v>1823316</v>
          </cell>
          <cell r="E187">
            <v>-2968975.46</v>
          </cell>
        </row>
        <row r="188">
          <cell r="A188">
            <v>2020</v>
          </cell>
          <cell r="B188">
            <v>9</v>
          </cell>
          <cell r="D188" t="str">
            <v>2543316</v>
          </cell>
          <cell r="E188">
            <v>1873.21</v>
          </cell>
        </row>
        <row r="189">
          <cell r="A189">
            <v>2020</v>
          </cell>
          <cell r="B189">
            <v>9</v>
          </cell>
          <cell r="D189" t="str">
            <v>2543316</v>
          </cell>
          <cell r="E189">
            <v>-1255159.29</v>
          </cell>
        </row>
        <row r="190">
          <cell r="A190">
            <v>2020</v>
          </cell>
          <cell r="B190">
            <v>9</v>
          </cell>
          <cell r="D190" t="str">
            <v>2543316</v>
          </cell>
          <cell r="E190">
            <v>250018.76</v>
          </cell>
        </row>
        <row r="191">
          <cell r="A191">
            <v>2020</v>
          </cell>
          <cell r="B191">
            <v>9</v>
          </cell>
          <cell r="D191" t="str">
            <v>5240000</v>
          </cell>
          <cell r="E191">
            <v>10986.63</v>
          </cell>
          <cell r="H191" t="str">
            <v>5542860602</v>
          </cell>
        </row>
        <row r="192">
          <cell r="A192">
            <v>2020</v>
          </cell>
          <cell r="B192">
            <v>9</v>
          </cell>
          <cell r="D192" t="str">
            <v>5240000</v>
          </cell>
          <cell r="E192">
            <v>-28189.279999999999</v>
          </cell>
          <cell r="H192" t="str">
            <v>5542860602</v>
          </cell>
        </row>
        <row r="193">
          <cell r="A193">
            <v>2020</v>
          </cell>
          <cell r="B193">
            <v>9</v>
          </cell>
          <cell r="D193" t="str">
            <v>5240000</v>
          </cell>
          <cell r="E193">
            <v>1195.0899999999999</v>
          </cell>
          <cell r="H193" t="str">
            <v>5542860602</v>
          </cell>
        </row>
        <row r="194">
          <cell r="A194">
            <v>2020</v>
          </cell>
          <cell r="B194">
            <v>10</v>
          </cell>
          <cell r="D194" t="str">
            <v>1823316</v>
          </cell>
          <cell r="E194">
            <v>0</v>
          </cell>
        </row>
        <row r="195">
          <cell r="A195">
            <v>2020</v>
          </cell>
          <cell r="B195">
            <v>10</v>
          </cell>
          <cell r="D195" t="str">
            <v>1823316</v>
          </cell>
          <cell r="E195">
            <v>0</v>
          </cell>
        </row>
        <row r="196">
          <cell r="A196">
            <v>2020</v>
          </cell>
          <cell r="B196">
            <v>10</v>
          </cell>
          <cell r="D196" t="str">
            <v>2543316</v>
          </cell>
          <cell r="E196">
            <v>239973.32</v>
          </cell>
        </row>
        <row r="197">
          <cell r="A197">
            <v>2020</v>
          </cell>
          <cell r="B197">
            <v>10</v>
          </cell>
          <cell r="D197" t="str">
            <v>2543316</v>
          </cell>
          <cell r="E197">
            <v>3289.31</v>
          </cell>
        </row>
        <row r="198">
          <cell r="A198">
            <v>2020</v>
          </cell>
          <cell r="B198">
            <v>10</v>
          </cell>
          <cell r="D198" t="str">
            <v>5240000</v>
          </cell>
          <cell r="E198">
            <v>704.27</v>
          </cell>
          <cell r="H198" t="str">
            <v>5542860602</v>
          </cell>
        </row>
        <row r="199">
          <cell r="A199">
            <v>2020</v>
          </cell>
          <cell r="B199">
            <v>11</v>
          </cell>
          <cell r="D199" t="str">
            <v>1823316</v>
          </cell>
          <cell r="E199">
            <v>0</v>
          </cell>
        </row>
        <row r="200">
          <cell r="A200">
            <v>2020</v>
          </cell>
          <cell r="B200">
            <v>11</v>
          </cell>
          <cell r="D200" t="str">
            <v>1823316</v>
          </cell>
          <cell r="E200">
            <v>0</v>
          </cell>
        </row>
        <row r="201">
          <cell r="A201">
            <v>2020</v>
          </cell>
          <cell r="B201">
            <v>11</v>
          </cell>
          <cell r="D201" t="str">
            <v>2543316</v>
          </cell>
          <cell r="E201">
            <v>7082.87</v>
          </cell>
        </row>
        <row r="202">
          <cell r="A202">
            <v>2020</v>
          </cell>
          <cell r="B202">
            <v>11</v>
          </cell>
          <cell r="D202" t="str">
            <v>2543316</v>
          </cell>
          <cell r="E202">
            <v>273482.23</v>
          </cell>
        </row>
        <row r="203">
          <cell r="A203">
            <v>2020</v>
          </cell>
          <cell r="B203">
            <v>11</v>
          </cell>
          <cell r="D203" t="str">
            <v>5240000</v>
          </cell>
          <cell r="E203">
            <v>6197.59</v>
          </cell>
          <cell r="H203" t="str">
            <v>5542860602</v>
          </cell>
        </row>
        <row r="204">
          <cell r="A204">
            <v>2020</v>
          </cell>
          <cell r="B204">
            <v>11</v>
          </cell>
          <cell r="D204" t="str">
            <v>5240000</v>
          </cell>
          <cell r="E204">
            <v>5915.88</v>
          </cell>
          <cell r="H204" t="str">
            <v>5542860602</v>
          </cell>
        </row>
        <row r="205">
          <cell r="A205">
            <v>2020</v>
          </cell>
          <cell r="B205">
            <v>12</v>
          </cell>
          <cell r="D205" t="str">
            <v>1823316</v>
          </cell>
          <cell r="E205">
            <v>0</v>
          </cell>
        </row>
        <row r="206">
          <cell r="A206">
            <v>2020</v>
          </cell>
          <cell r="B206">
            <v>12</v>
          </cell>
          <cell r="D206" t="str">
            <v>1823316</v>
          </cell>
          <cell r="E206">
            <v>0</v>
          </cell>
        </row>
        <row r="207">
          <cell r="A207">
            <v>2020</v>
          </cell>
          <cell r="B207">
            <v>12</v>
          </cell>
          <cell r="D207" t="str">
            <v>2543316</v>
          </cell>
          <cell r="E207">
            <v>685.09</v>
          </cell>
        </row>
        <row r="208">
          <cell r="A208">
            <v>2020</v>
          </cell>
          <cell r="B208">
            <v>12</v>
          </cell>
          <cell r="D208" t="str">
            <v>2543316</v>
          </cell>
          <cell r="E208">
            <v>273567.69</v>
          </cell>
        </row>
        <row r="209">
          <cell r="A209">
            <v>2020</v>
          </cell>
          <cell r="B209">
            <v>12</v>
          </cell>
          <cell r="D209" t="str">
            <v>5240000</v>
          </cell>
          <cell r="E209">
            <v>11197.91</v>
          </cell>
          <cell r="H209" t="str">
            <v>5542860602</v>
          </cell>
        </row>
        <row r="210">
          <cell r="A210">
            <v>2020</v>
          </cell>
          <cell r="B210">
            <v>12</v>
          </cell>
          <cell r="D210" t="str">
            <v>5240000</v>
          </cell>
          <cell r="E210">
            <v>7799.15</v>
          </cell>
          <cell r="H210" t="str">
            <v>5542860602</v>
          </cell>
        </row>
        <row r="211">
          <cell r="A211">
            <v>2020</v>
          </cell>
          <cell r="B211">
            <v>12</v>
          </cell>
          <cell r="D211" t="str">
            <v>5240000</v>
          </cell>
          <cell r="E211">
            <v>-5915.88</v>
          </cell>
          <cell r="H211" t="str">
            <v>5542860602</v>
          </cell>
        </row>
        <row r="212">
          <cell r="A212">
            <v>2021</v>
          </cell>
          <cell r="B212">
            <v>0</v>
          </cell>
          <cell r="D212" t="str">
            <v>2543316</v>
          </cell>
          <cell r="E212">
            <v>-205186.81</v>
          </cell>
        </row>
        <row r="213">
          <cell r="A213">
            <v>2021</v>
          </cell>
          <cell r="B213">
            <v>1</v>
          </cell>
          <cell r="D213" t="str">
            <v>1823316</v>
          </cell>
          <cell r="E213">
            <v>0</v>
          </cell>
        </row>
        <row r="214">
          <cell r="A214">
            <v>2021</v>
          </cell>
          <cell r="B214">
            <v>1</v>
          </cell>
          <cell r="D214" t="str">
            <v>1823316</v>
          </cell>
          <cell r="E214">
            <v>0</v>
          </cell>
        </row>
        <row r="215">
          <cell r="A215">
            <v>2021</v>
          </cell>
          <cell r="B215">
            <v>1</v>
          </cell>
          <cell r="D215" t="str">
            <v>2543316</v>
          </cell>
          <cell r="E215">
            <v>74560.13</v>
          </cell>
        </row>
        <row r="216">
          <cell r="A216">
            <v>2021</v>
          </cell>
          <cell r="B216">
            <v>1</v>
          </cell>
          <cell r="D216" t="str">
            <v>2543316</v>
          </cell>
          <cell r="E216">
            <v>588.67999999999995</v>
          </cell>
        </row>
        <row r="217">
          <cell r="A217">
            <v>2021</v>
          </cell>
          <cell r="B217">
            <v>1</v>
          </cell>
          <cell r="D217" t="str">
            <v>5240000</v>
          </cell>
          <cell r="E217">
            <v>492.99</v>
          </cell>
          <cell r="H217" t="str">
            <v>5542860602</v>
          </cell>
        </row>
        <row r="218">
          <cell r="A218">
            <v>2021</v>
          </cell>
          <cell r="B218">
            <v>1</v>
          </cell>
          <cell r="D218" t="str">
            <v>5240000</v>
          </cell>
          <cell r="E218">
            <v>-7799.15</v>
          </cell>
          <cell r="H218" t="str">
            <v>5542860602</v>
          </cell>
        </row>
        <row r="219">
          <cell r="A219">
            <v>2021</v>
          </cell>
          <cell r="B219">
            <v>2</v>
          </cell>
          <cell r="D219" t="str">
            <v>1823316</v>
          </cell>
          <cell r="E219">
            <v>0</v>
          </cell>
        </row>
        <row r="220">
          <cell r="A220">
            <v>2021</v>
          </cell>
          <cell r="B220">
            <v>2</v>
          </cell>
          <cell r="D220" t="str">
            <v>1823316</v>
          </cell>
          <cell r="E220">
            <v>31254.15</v>
          </cell>
        </row>
        <row r="221">
          <cell r="A221">
            <v>2021</v>
          </cell>
          <cell r="B221">
            <v>2</v>
          </cell>
          <cell r="D221" t="str">
            <v>1823316</v>
          </cell>
          <cell r="E221">
            <v>0</v>
          </cell>
        </row>
        <row r="222">
          <cell r="A222">
            <v>2021</v>
          </cell>
          <cell r="B222">
            <v>2</v>
          </cell>
          <cell r="D222" t="str">
            <v>1823316</v>
          </cell>
          <cell r="E222">
            <v>126574.7</v>
          </cell>
        </row>
        <row r="223">
          <cell r="A223">
            <v>2021</v>
          </cell>
          <cell r="B223">
            <v>2</v>
          </cell>
          <cell r="D223" t="str">
            <v>2543316</v>
          </cell>
          <cell r="E223">
            <v>-31254.15</v>
          </cell>
        </row>
        <row r="224">
          <cell r="A224">
            <v>2021</v>
          </cell>
          <cell r="B224">
            <v>2</v>
          </cell>
          <cell r="D224" t="str">
            <v>2543316</v>
          </cell>
          <cell r="E224">
            <v>0</v>
          </cell>
        </row>
        <row r="225">
          <cell r="A225">
            <v>2021</v>
          </cell>
          <cell r="B225">
            <v>2</v>
          </cell>
          <cell r="D225" t="str">
            <v>2543316</v>
          </cell>
          <cell r="E225">
            <v>142515.09</v>
          </cell>
        </row>
        <row r="226">
          <cell r="A226">
            <v>2021</v>
          </cell>
          <cell r="B226">
            <v>2</v>
          </cell>
          <cell r="D226" t="str">
            <v>2543316</v>
          </cell>
          <cell r="E226">
            <v>18777.060000000001</v>
          </cell>
        </row>
        <row r="227">
          <cell r="A227">
            <v>2021</v>
          </cell>
          <cell r="B227">
            <v>3</v>
          </cell>
          <cell r="D227" t="str">
            <v>1823316</v>
          </cell>
          <cell r="E227">
            <v>1794.84</v>
          </cell>
        </row>
        <row r="228">
          <cell r="A228">
            <v>2021</v>
          </cell>
          <cell r="B228">
            <v>3</v>
          </cell>
          <cell r="D228" t="str">
            <v>1823316</v>
          </cell>
          <cell r="E228">
            <v>181715.56</v>
          </cell>
        </row>
        <row r="229">
          <cell r="A229">
            <v>2021</v>
          </cell>
          <cell r="B229">
            <v>3</v>
          </cell>
          <cell r="D229" t="str">
            <v>1823316</v>
          </cell>
          <cell r="E229">
            <v>388.51</v>
          </cell>
        </row>
        <row r="230">
          <cell r="A230">
            <v>2021</v>
          </cell>
          <cell r="B230">
            <v>3</v>
          </cell>
          <cell r="D230" t="str">
            <v>1823316</v>
          </cell>
          <cell r="E230">
            <v>0</v>
          </cell>
        </row>
        <row r="231">
          <cell r="A231">
            <v>2021</v>
          </cell>
          <cell r="B231">
            <v>3</v>
          </cell>
          <cell r="D231" t="str">
            <v>2543316</v>
          </cell>
          <cell r="E231">
            <v>-388.51</v>
          </cell>
        </row>
        <row r="232">
          <cell r="A232">
            <v>2021</v>
          </cell>
          <cell r="B232">
            <v>3</v>
          </cell>
          <cell r="D232" t="str">
            <v>2543316</v>
          </cell>
          <cell r="E232">
            <v>0</v>
          </cell>
        </row>
        <row r="233">
          <cell r="A233">
            <v>2021</v>
          </cell>
          <cell r="B233">
            <v>3</v>
          </cell>
          <cell r="D233" t="str">
            <v>2543316</v>
          </cell>
          <cell r="E233">
            <v>388.51</v>
          </cell>
        </row>
        <row r="234">
          <cell r="A234">
            <v>2021</v>
          </cell>
          <cell r="B234">
            <v>3</v>
          </cell>
          <cell r="D234" t="str">
            <v>2543316</v>
          </cell>
          <cell r="E234">
            <v>0</v>
          </cell>
        </row>
        <row r="235">
          <cell r="A235">
            <v>2021</v>
          </cell>
          <cell r="B235">
            <v>4</v>
          </cell>
          <cell r="D235" t="str">
            <v>1823316</v>
          </cell>
          <cell r="E235">
            <v>170002.27</v>
          </cell>
        </row>
        <row r="236">
          <cell r="A236">
            <v>2021</v>
          </cell>
          <cell r="B236">
            <v>4</v>
          </cell>
          <cell r="D236" t="str">
            <v>1823316</v>
          </cell>
          <cell r="E236">
            <v>438.06</v>
          </cell>
        </row>
        <row r="237">
          <cell r="A237">
            <v>2021</v>
          </cell>
          <cell r="B237">
            <v>4</v>
          </cell>
          <cell r="D237" t="str">
            <v>2543316</v>
          </cell>
          <cell r="E237">
            <v>0</v>
          </cell>
        </row>
        <row r="238">
          <cell r="A238">
            <v>2021</v>
          </cell>
          <cell r="B238">
            <v>4</v>
          </cell>
          <cell r="D238" t="str">
            <v>2543316</v>
          </cell>
          <cell r="E238">
            <v>0</v>
          </cell>
        </row>
        <row r="239">
          <cell r="A239">
            <v>2021</v>
          </cell>
          <cell r="B239">
            <v>4</v>
          </cell>
          <cell r="D239" t="str">
            <v>5240000</v>
          </cell>
          <cell r="E239">
            <v>563.41999999999996</v>
          </cell>
          <cell r="H239" t="str">
            <v>5542860602</v>
          </cell>
        </row>
        <row r="240">
          <cell r="A240">
            <v>2021</v>
          </cell>
          <cell r="B240">
            <v>5</v>
          </cell>
          <cell r="D240" t="str">
            <v>1823316</v>
          </cell>
          <cell r="E240">
            <v>689.28</v>
          </cell>
        </row>
        <row r="241">
          <cell r="A241">
            <v>2021</v>
          </cell>
          <cell r="B241">
            <v>5</v>
          </cell>
          <cell r="D241" t="str">
            <v>1823316</v>
          </cell>
          <cell r="E241">
            <v>174017.3</v>
          </cell>
        </row>
        <row r="242">
          <cell r="A242">
            <v>2021</v>
          </cell>
          <cell r="B242">
            <v>5</v>
          </cell>
          <cell r="D242" t="str">
            <v>2543316</v>
          </cell>
          <cell r="E242">
            <v>0</v>
          </cell>
        </row>
        <row r="243">
          <cell r="A243">
            <v>2021</v>
          </cell>
          <cell r="B243">
            <v>5</v>
          </cell>
          <cell r="D243" t="str">
            <v>2543316</v>
          </cell>
          <cell r="E243">
            <v>0</v>
          </cell>
        </row>
        <row r="244">
          <cell r="A244">
            <v>2021</v>
          </cell>
          <cell r="B244">
            <v>5</v>
          </cell>
          <cell r="D244" t="str">
            <v>5240000</v>
          </cell>
          <cell r="E244">
            <v>563.41999999999996</v>
          </cell>
          <cell r="H244" t="str">
            <v>5542860602</v>
          </cell>
        </row>
        <row r="245">
          <cell r="A245">
            <v>2021</v>
          </cell>
          <cell r="B245">
            <v>5</v>
          </cell>
          <cell r="D245" t="str">
            <v>5240000</v>
          </cell>
          <cell r="E245">
            <v>-563.41999999999996</v>
          </cell>
          <cell r="H245" t="str">
            <v>5542860602</v>
          </cell>
        </row>
        <row r="246">
          <cell r="A246">
            <v>2021</v>
          </cell>
          <cell r="B246">
            <v>6</v>
          </cell>
          <cell r="D246" t="str">
            <v>1823316</v>
          </cell>
          <cell r="E246">
            <v>2665</v>
          </cell>
        </row>
        <row r="247">
          <cell r="A247">
            <v>2021</v>
          </cell>
          <cell r="B247">
            <v>6</v>
          </cell>
          <cell r="D247" t="str">
            <v>1823316</v>
          </cell>
          <cell r="E247">
            <v>-1790.63</v>
          </cell>
        </row>
        <row r="248">
          <cell r="A248">
            <v>2021</v>
          </cell>
          <cell r="B248">
            <v>6</v>
          </cell>
          <cell r="D248" t="str">
            <v>1823316</v>
          </cell>
          <cell r="E248">
            <v>177573.38</v>
          </cell>
        </row>
        <row r="249">
          <cell r="A249">
            <v>2021</v>
          </cell>
          <cell r="B249">
            <v>6</v>
          </cell>
          <cell r="D249" t="str">
            <v>1823316</v>
          </cell>
          <cell r="E249">
            <v>182.62</v>
          </cell>
        </row>
        <row r="250">
          <cell r="A250">
            <v>2021</v>
          </cell>
          <cell r="B250">
            <v>6</v>
          </cell>
          <cell r="D250" t="str">
            <v>2543316</v>
          </cell>
          <cell r="E250">
            <v>0</v>
          </cell>
        </row>
        <row r="251">
          <cell r="A251">
            <v>2021</v>
          </cell>
          <cell r="B251">
            <v>6</v>
          </cell>
          <cell r="D251" t="str">
            <v>2543316</v>
          </cell>
          <cell r="E251">
            <v>0</v>
          </cell>
        </row>
        <row r="252">
          <cell r="A252">
            <v>2021</v>
          </cell>
          <cell r="B252">
            <v>6</v>
          </cell>
          <cell r="D252" t="str">
            <v>2543316</v>
          </cell>
          <cell r="E252">
            <v>0</v>
          </cell>
        </row>
        <row r="253">
          <cell r="A253">
            <v>2021</v>
          </cell>
          <cell r="B253">
            <v>6</v>
          </cell>
          <cell r="D253" t="str">
            <v>2543316</v>
          </cell>
          <cell r="E253">
            <v>0</v>
          </cell>
        </row>
        <row r="254">
          <cell r="A254">
            <v>2021</v>
          </cell>
          <cell r="B254">
            <v>6</v>
          </cell>
          <cell r="D254" t="str">
            <v>5240000</v>
          </cell>
          <cell r="E254">
            <v>1126.83</v>
          </cell>
          <cell r="H254" t="str">
            <v>5542860602</v>
          </cell>
        </row>
        <row r="255">
          <cell r="A255">
            <v>2021</v>
          </cell>
          <cell r="B255">
            <v>7</v>
          </cell>
          <cell r="D255" t="str">
            <v>1823316</v>
          </cell>
          <cell r="E255">
            <v>214734.45</v>
          </cell>
        </row>
        <row r="256">
          <cell r="A256">
            <v>2021</v>
          </cell>
          <cell r="B256">
            <v>7</v>
          </cell>
          <cell r="D256" t="str">
            <v>1823316</v>
          </cell>
          <cell r="E256">
            <v>9153.76</v>
          </cell>
        </row>
        <row r="257">
          <cell r="A257">
            <v>2021</v>
          </cell>
          <cell r="B257">
            <v>7</v>
          </cell>
          <cell r="D257" t="str">
            <v>2543316</v>
          </cell>
          <cell r="E257">
            <v>0</v>
          </cell>
        </row>
        <row r="258">
          <cell r="A258">
            <v>2021</v>
          </cell>
          <cell r="B258">
            <v>7</v>
          </cell>
          <cell r="D258" t="str">
            <v>2543316</v>
          </cell>
          <cell r="E258">
            <v>0</v>
          </cell>
        </row>
        <row r="259">
          <cell r="A259">
            <v>2021</v>
          </cell>
          <cell r="B259">
            <v>7</v>
          </cell>
          <cell r="D259" t="str">
            <v>5240000</v>
          </cell>
          <cell r="E259">
            <v>1126.83</v>
          </cell>
          <cell r="H259" t="str">
            <v>5542860602</v>
          </cell>
        </row>
        <row r="260">
          <cell r="A260">
            <v>2021</v>
          </cell>
          <cell r="B260">
            <v>7</v>
          </cell>
          <cell r="D260" t="str">
            <v>5240000</v>
          </cell>
          <cell r="E260">
            <v>9930.2199999999993</v>
          </cell>
          <cell r="H260" t="str">
            <v>5542860602</v>
          </cell>
        </row>
        <row r="261">
          <cell r="A261">
            <v>2021</v>
          </cell>
          <cell r="B261">
            <v>7</v>
          </cell>
          <cell r="D261" t="str">
            <v>5240000</v>
          </cell>
          <cell r="E261">
            <v>-1126.83</v>
          </cell>
          <cell r="H261" t="str">
            <v>5542860602</v>
          </cell>
        </row>
        <row r="262">
          <cell r="A262">
            <v>2021</v>
          </cell>
          <cell r="B262">
            <v>8</v>
          </cell>
          <cell r="D262" t="str">
            <v>1823316</v>
          </cell>
          <cell r="E262">
            <v>210735.03</v>
          </cell>
        </row>
        <row r="263">
          <cell r="A263">
            <v>2021</v>
          </cell>
          <cell r="B263">
            <v>8</v>
          </cell>
          <cell r="D263" t="str">
            <v>1823316</v>
          </cell>
          <cell r="E263">
            <v>55</v>
          </cell>
        </row>
        <row r="264">
          <cell r="A264">
            <v>2021</v>
          </cell>
          <cell r="B264">
            <v>8</v>
          </cell>
          <cell r="D264" t="str">
            <v>1823316</v>
          </cell>
          <cell r="E264">
            <v>2176.64</v>
          </cell>
        </row>
        <row r="265">
          <cell r="A265">
            <v>2021</v>
          </cell>
          <cell r="B265">
            <v>8</v>
          </cell>
          <cell r="D265" t="str">
            <v>2543316</v>
          </cell>
          <cell r="E265">
            <v>0</v>
          </cell>
        </row>
        <row r="266">
          <cell r="A266">
            <v>2021</v>
          </cell>
          <cell r="B266">
            <v>8</v>
          </cell>
          <cell r="D266" t="str">
            <v>2543316</v>
          </cell>
          <cell r="E266">
            <v>0</v>
          </cell>
        </row>
        <row r="267">
          <cell r="A267">
            <v>2021</v>
          </cell>
          <cell r="B267">
            <v>8</v>
          </cell>
          <cell r="D267" t="str">
            <v>2543316</v>
          </cell>
          <cell r="E267">
            <v>0</v>
          </cell>
        </row>
        <row r="268">
          <cell r="A268">
            <v>2021</v>
          </cell>
          <cell r="B268">
            <v>8</v>
          </cell>
          <cell r="D268" t="str">
            <v>5240000</v>
          </cell>
          <cell r="E268">
            <v>1267.69</v>
          </cell>
          <cell r="H268" t="str">
            <v>5542860602</v>
          </cell>
        </row>
        <row r="269">
          <cell r="A269">
            <v>2021</v>
          </cell>
          <cell r="B269">
            <v>9</v>
          </cell>
          <cell r="D269" t="str">
            <v>1823316</v>
          </cell>
          <cell r="E269">
            <v>96567.56</v>
          </cell>
        </row>
        <row r="270">
          <cell r="A270">
            <v>2021</v>
          </cell>
          <cell r="B270">
            <v>9</v>
          </cell>
          <cell r="D270" t="str">
            <v>1823316</v>
          </cell>
          <cell r="E270">
            <v>3588.33</v>
          </cell>
        </row>
        <row r="271">
          <cell r="A271">
            <v>2021</v>
          </cell>
          <cell r="B271">
            <v>9</v>
          </cell>
          <cell r="D271" t="str">
            <v>1823316</v>
          </cell>
          <cell r="E271">
            <v>-935921.4</v>
          </cell>
        </row>
        <row r="272">
          <cell r="A272">
            <v>2021</v>
          </cell>
          <cell r="B272">
            <v>9</v>
          </cell>
          <cell r="D272" t="str">
            <v>2543316</v>
          </cell>
          <cell r="E272">
            <v>0</v>
          </cell>
        </row>
        <row r="273">
          <cell r="A273">
            <v>2021</v>
          </cell>
          <cell r="B273">
            <v>9</v>
          </cell>
          <cell r="D273" t="str">
            <v>2543316</v>
          </cell>
          <cell r="E273">
            <v>0</v>
          </cell>
        </row>
        <row r="274">
          <cell r="A274">
            <v>2021</v>
          </cell>
          <cell r="B274">
            <v>9</v>
          </cell>
          <cell r="D274" t="str">
            <v>2543316</v>
          </cell>
          <cell r="E274">
            <v>0</v>
          </cell>
        </row>
        <row r="275">
          <cell r="A275">
            <v>2021</v>
          </cell>
          <cell r="B275">
            <v>9</v>
          </cell>
          <cell r="D275" t="str">
            <v>5240000</v>
          </cell>
          <cell r="E275">
            <v>3720.6</v>
          </cell>
          <cell r="H275" t="str">
            <v>5542860602</v>
          </cell>
        </row>
        <row r="276">
          <cell r="A276">
            <v>2021</v>
          </cell>
          <cell r="B276">
            <v>9</v>
          </cell>
          <cell r="D276" t="str">
            <v>5240000</v>
          </cell>
          <cell r="E276">
            <v>0</v>
          </cell>
          <cell r="H276" t="str">
            <v>5542860602</v>
          </cell>
        </row>
        <row r="277">
          <cell r="A277">
            <v>2021</v>
          </cell>
          <cell r="B277">
            <v>10</v>
          </cell>
          <cell r="D277" t="str">
            <v>1823316</v>
          </cell>
          <cell r="E277">
            <v>342.87</v>
          </cell>
        </row>
        <row r="278">
          <cell r="A278">
            <v>2021</v>
          </cell>
          <cell r="B278">
            <v>10</v>
          </cell>
          <cell r="D278" t="str">
            <v>1823316</v>
          </cell>
          <cell r="E278">
            <v>102550.28</v>
          </cell>
        </row>
        <row r="279">
          <cell r="A279">
            <v>2021</v>
          </cell>
          <cell r="B279">
            <v>10</v>
          </cell>
          <cell r="D279" t="str">
            <v>2543316</v>
          </cell>
          <cell r="E279">
            <v>0</v>
          </cell>
        </row>
        <row r="280">
          <cell r="A280">
            <v>2021</v>
          </cell>
          <cell r="B280">
            <v>10</v>
          </cell>
          <cell r="D280" t="str">
            <v>2543316</v>
          </cell>
          <cell r="E280">
            <v>0</v>
          </cell>
        </row>
        <row r="281">
          <cell r="A281">
            <v>2021</v>
          </cell>
          <cell r="B281">
            <v>10</v>
          </cell>
          <cell r="D281" t="str">
            <v>5240000</v>
          </cell>
          <cell r="E281">
            <v>3720.6</v>
          </cell>
          <cell r="H281" t="str">
            <v>5542860602</v>
          </cell>
        </row>
        <row r="282">
          <cell r="A282">
            <v>2021</v>
          </cell>
          <cell r="B282">
            <v>10</v>
          </cell>
          <cell r="D282" t="str">
            <v>5240000</v>
          </cell>
          <cell r="E282">
            <v>0</v>
          </cell>
          <cell r="H282" t="str">
            <v>5542860602</v>
          </cell>
        </row>
        <row r="283">
          <cell r="A283">
            <v>2021</v>
          </cell>
          <cell r="B283">
            <v>11</v>
          </cell>
          <cell r="D283" t="str">
            <v>1823316</v>
          </cell>
          <cell r="E283">
            <v>1195.25</v>
          </cell>
        </row>
        <row r="284">
          <cell r="A284">
            <v>2021</v>
          </cell>
          <cell r="B284">
            <v>11</v>
          </cell>
          <cell r="D284" t="str">
            <v>1823316</v>
          </cell>
          <cell r="E284">
            <v>105611.16</v>
          </cell>
        </row>
        <row r="285">
          <cell r="A285">
            <v>2021</v>
          </cell>
          <cell r="B285">
            <v>11</v>
          </cell>
          <cell r="D285" t="str">
            <v>2543316</v>
          </cell>
          <cell r="E285">
            <v>0</v>
          </cell>
        </row>
        <row r="286">
          <cell r="A286">
            <v>2021</v>
          </cell>
          <cell r="B286">
            <v>11</v>
          </cell>
          <cell r="D286" t="str">
            <v>2543316</v>
          </cell>
          <cell r="E286">
            <v>0</v>
          </cell>
        </row>
        <row r="287">
          <cell r="A287">
            <v>2021</v>
          </cell>
          <cell r="B287">
            <v>11</v>
          </cell>
          <cell r="D287" t="str">
            <v>5240000</v>
          </cell>
          <cell r="E287">
            <v>4843.8</v>
          </cell>
          <cell r="H287" t="str">
            <v>5542860602</v>
          </cell>
        </row>
        <row r="288">
          <cell r="A288">
            <v>2021</v>
          </cell>
          <cell r="B288">
            <v>11</v>
          </cell>
          <cell r="D288" t="str">
            <v>5240000</v>
          </cell>
          <cell r="E288">
            <v>0</v>
          </cell>
          <cell r="H288" t="str">
            <v>5542860602</v>
          </cell>
        </row>
        <row r="289">
          <cell r="A289">
            <v>2021</v>
          </cell>
          <cell r="B289">
            <v>11</v>
          </cell>
          <cell r="D289" t="str">
            <v>5240000</v>
          </cell>
          <cell r="E289">
            <v>4550</v>
          </cell>
          <cell r="H289" t="str">
            <v>5542860602</v>
          </cell>
        </row>
        <row r="290">
          <cell r="A290">
            <v>2021</v>
          </cell>
          <cell r="B290">
            <v>12</v>
          </cell>
          <cell r="D290" t="str">
            <v>5240000</v>
          </cell>
          <cell r="E290">
            <v>-4550</v>
          </cell>
          <cell r="H290" t="str">
            <v>5542860602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K-4"/>
      <sheetName val="SMK-3"/>
      <sheetName val="Data - Main"/>
      <sheetName val="Data - InService"/>
      <sheetName val="WP-1"/>
      <sheetName val="WP-2"/>
      <sheetName val="WP-3"/>
      <sheetName val="WP-4"/>
      <sheetName val="WP-5 "/>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mmendations and Reasons"/>
      <sheetName val="Budgets, TRCs by Pgm &amp; Assumps"/>
      <sheetName val="Master Measure List - Prescrip"/>
      <sheetName val="Prescrip Lghtg Dist"/>
      <sheetName val="Master Measure List - SBDI"/>
      <sheetName val="Sheet1"/>
      <sheetName val="2014 SBDI Meas - not in Design"/>
      <sheetName val="SBDI Lgtg"/>
      <sheetName val="Master Measure List - Custom"/>
      <sheetName val="Prescrip Meas Dist"/>
      <sheetName val="Prescrip HVAC Dist"/>
      <sheetName val="Prescrip Spec Prod Dist"/>
      <sheetName val="Custom Meas Dist"/>
      <sheetName val="SBDI Meas Dist"/>
      <sheetName val="I&amp;M Meas List"/>
      <sheetName val="2013 C&amp;I Scorecard Summary"/>
      <sheetName val="Not on I&amp;M List"/>
      <sheetName val="Not in Prop - on I&amp;M List"/>
      <sheetName val="In Prop - not on I&amp;M List"/>
      <sheetName val="RCxL Original"/>
      <sheetName val="SBDI Refrig"/>
      <sheetName val="Avoided Cost"/>
      <sheetName val="Mstr Meas - Prescrip - TVA LEDs"/>
      <sheetName val="Prescrip Lghtg Dist - TVA LEDs"/>
      <sheetName val="TVA LED Additions"/>
    </sheetNames>
    <sheetDataSet>
      <sheetData sheetId="0"/>
      <sheetData sheetId="1">
        <row r="4">
          <cell r="E4">
            <v>0.06</v>
          </cell>
        </row>
        <row r="5">
          <cell r="E5">
            <v>0.06</v>
          </cell>
        </row>
        <row r="6">
          <cell r="C6">
            <v>35000000</v>
          </cell>
          <cell r="E6">
            <v>0.05</v>
          </cell>
        </row>
        <row r="7">
          <cell r="E7">
            <v>0.1</v>
          </cell>
        </row>
        <row r="31">
          <cell r="B31">
            <v>0.9</v>
          </cell>
        </row>
        <row r="32">
          <cell r="B32">
            <v>0.5357142857142857</v>
          </cell>
        </row>
        <row r="33">
          <cell r="B33">
            <v>1.0869</v>
          </cell>
        </row>
        <row r="38">
          <cell r="B38">
            <v>0.9</v>
          </cell>
        </row>
        <row r="39">
          <cell r="B39">
            <v>0.66666666666666663</v>
          </cell>
        </row>
        <row r="40">
          <cell r="B40">
            <v>1.0869</v>
          </cell>
        </row>
        <row r="45">
          <cell r="B45">
            <v>0.9</v>
          </cell>
        </row>
        <row r="46">
          <cell r="B46">
            <v>0.53333333333333333</v>
          </cell>
        </row>
        <row r="47">
          <cell r="B47">
            <v>1.0869</v>
          </cell>
        </row>
        <row r="52">
          <cell r="B52">
            <v>0.9</v>
          </cell>
        </row>
        <row r="53">
          <cell r="B53">
            <v>0.12577046427596106</v>
          </cell>
        </row>
        <row r="54">
          <cell r="B54">
            <v>1.0869</v>
          </cell>
        </row>
        <row r="59">
          <cell r="D59">
            <v>4500</v>
          </cell>
        </row>
        <row r="60">
          <cell r="D60">
            <v>5400</v>
          </cell>
        </row>
        <row r="63">
          <cell r="D63">
            <v>2</v>
          </cell>
        </row>
        <row r="64">
          <cell r="D64">
            <v>1.5</v>
          </cell>
        </row>
        <row r="68">
          <cell r="D68">
            <v>4320.5624999999982</v>
          </cell>
        </row>
      </sheetData>
      <sheetData sheetId="2"/>
      <sheetData sheetId="3">
        <row r="18">
          <cell r="B18" t="str">
            <v>1-01-01-01</v>
          </cell>
          <cell r="C18" t="str">
            <v>1</v>
          </cell>
          <cell r="D18" t="str">
            <v>01</v>
          </cell>
          <cell r="E18" t="str">
            <v>01</v>
          </cell>
          <cell r="F18" t="str">
            <v>01</v>
          </cell>
          <cell r="G18">
            <v>1</v>
          </cell>
          <cell r="H18" t="str">
            <v>Lighting</v>
          </cell>
          <cell r="I18" t="str">
            <v>T8</v>
          </cell>
          <cell r="J18" t="str">
            <v>25W</v>
          </cell>
          <cell r="K18" t="str">
            <v xml:space="preserve">4ft 1 lamp - Replacing T12 or T8 32W </v>
          </cell>
          <cell r="L18" t="str">
            <v xml:space="preserve"> T8 4ft 1 lamp - 25W</v>
          </cell>
          <cell r="M18">
            <v>2.8499999999999998E-2</v>
          </cell>
          <cell r="N18">
            <v>2.5079999999999998E-2</v>
          </cell>
        </row>
        <row r="19">
          <cell r="B19" t="str">
            <v>1-01-01-02</v>
          </cell>
          <cell r="C19" t="str">
            <v>1</v>
          </cell>
          <cell r="D19" t="str">
            <v>01</v>
          </cell>
          <cell r="E19" t="str">
            <v>01</v>
          </cell>
          <cell r="F19" t="str">
            <v>02</v>
          </cell>
          <cell r="G19">
            <v>2</v>
          </cell>
          <cell r="H19" t="str">
            <v>Lighting</v>
          </cell>
          <cell r="I19" t="str">
            <v>T8</v>
          </cell>
          <cell r="J19" t="str">
            <v>25W</v>
          </cell>
          <cell r="K19" t="str">
            <v xml:space="preserve">4ft 2 lamp - Replacing T12 or T8 32W  </v>
          </cell>
          <cell r="L19" t="str">
            <v xml:space="preserve"> T8 4ft  2 lamp - 25W</v>
          </cell>
          <cell r="M19">
            <v>2.8499999999999998E-2</v>
          </cell>
          <cell r="N19">
            <v>2.5079999999999998E-2</v>
          </cell>
        </row>
        <row r="20">
          <cell r="B20" t="str">
            <v>1-01-01-03</v>
          </cell>
          <cell r="C20" t="str">
            <v>1</v>
          </cell>
          <cell r="D20" t="str">
            <v>01</v>
          </cell>
          <cell r="E20" t="str">
            <v>01</v>
          </cell>
          <cell r="F20" t="str">
            <v>03</v>
          </cell>
          <cell r="G20">
            <v>3</v>
          </cell>
          <cell r="H20" t="str">
            <v>Lighting</v>
          </cell>
          <cell r="I20" t="str">
            <v>T8</v>
          </cell>
          <cell r="J20" t="str">
            <v>25W</v>
          </cell>
          <cell r="K20" t="str">
            <v xml:space="preserve">4ft 3 lamp - Replacing T12 or T8 32W  </v>
          </cell>
          <cell r="L20" t="str">
            <v xml:space="preserve"> T8 4ft  3 lamp - 25W</v>
          </cell>
          <cell r="M20">
            <v>2.8499999999999998E-2</v>
          </cell>
          <cell r="N20">
            <v>2.5079999999999998E-2</v>
          </cell>
        </row>
        <row r="21">
          <cell r="B21" t="str">
            <v>1-01-01-04</v>
          </cell>
          <cell r="C21" t="str">
            <v>1</v>
          </cell>
          <cell r="D21" t="str">
            <v>01</v>
          </cell>
          <cell r="E21" t="str">
            <v>01</v>
          </cell>
          <cell r="F21" t="str">
            <v>04</v>
          </cell>
          <cell r="G21">
            <v>4</v>
          </cell>
          <cell r="H21" t="str">
            <v>Lighting</v>
          </cell>
          <cell r="I21" t="str">
            <v>T8</v>
          </cell>
          <cell r="J21" t="str">
            <v>25W</v>
          </cell>
          <cell r="K21" t="str">
            <v xml:space="preserve">4ft 4 lamp - Replacing T12 or T8 32W  </v>
          </cell>
          <cell r="L21" t="str">
            <v xml:space="preserve"> T8 4ft  4 lamp - 25W</v>
          </cell>
          <cell r="M21">
            <v>2.8499999999999998E-2</v>
          </cell>
          <cell r="N21">
            <v>2.5079999999999998E-2</v>
          </cell>
        </row>
        <row r="22">
          <cell r="B22" t="str">
            <v>1-01-02-01</v>
          </cell>
          <cell r="C22" t="str">
            <v>1</v>
          </cell>
          <cell r="D22" t="str">
            <v>01</v>
          </cell>
          <cell r="E22" t="str">
            <v>02</v>
          </cell>
          <cell r="F22" t="str">
            <v>01</v>
          </cell>
          <cell r="G22">
            <v>5</v>
          </cell>
          <cell r="H22" t="str">
            <v>Lighting</v>
          </cell>
          <cell r="I22" t="str">
            <v>T8</v>
          </cell>
          <cell r="J22" t="str">
            <v>28W</v>
          </cell>
          <cell r="K22" t="str">
            <v xml:space="preserve">4ft 1 lamp - Replacing T12 </v>
          </cell>
          <cell r="L22" t="str">
            <v xml:space="preserve"> T8 4ft  1 lamp - 28W</v>
          </cell>
          <cell r="M22">
            <v>2.8499999999999998E-2</v>
          </cell>
          <cell r="N22">
            <v>2.5079999999999998E-2</v>
          </cell>
        </row>
        <row r="23">
          <cell r="B23" t="str">
            <v>1-01-02-02</v>
          </cell>
          <cell r="C23" t="str">
            <v>1</v>
          </cell>
          <cell r="D23" t="str">
            <v>01</v>
          </cell>
          <cell r="E23" t="str">
            <v>02</v>
          </cell>
          <cell r="F23" t="str">
            <v>02</v>
          </cell>
          <cell r="G23">
            <v>6</v>
          </cell>
          <cell r="H23" t="str">
            <v>Lighting</v>
          </cell>
          <cell r="I23" t="str">
            <v>T8</v>
          </cell>
          <cell r="J23" t="str">
            <v>28W</v>
          </cell>
          <cell r="K23" t="str">
            <v xml:space="preserve">4ft 2 lamp - Replacing T12  </v>
          </cell>
          <cell r="L23" t="str">
            <v xml:space="preserve"> T8 4ft  2 lamp - 28W</v>
          </cell>
          <cell r="M23">
            <v>2.8499999999999998E-2</v>
          </cell>
          <cell r="N23">
            <v>2.5079999999999998E-2</v>
          </cell>
        </row>
        <row r="24">
          <cell r="B24" t="str">
            <v>1-01-02-03</v>
          </cell>
          <cell r="C24" t="str">
            <v>1</v>
          </cell>
          <cell r="D24" t="str">
            <v>01</v>
          </cell>
          <cell r="E24" t="str">
            <v>02</v>
          </cell>
          <cell r="F24" t="str">
            <v>03</v>
          </cell>
          <cell r="G24">
            <v>7</v>
          </cell>
          <cell r="H24" t="str">
            <v>Lighting</v>
          </cell>
          <cell r="I24" t="str">
            <v>T8</v>
          </cell>
          <cell r="J24" t="str">
            <v>28W</v>
          </cell>
          <cell r="K24" t="str">
            <v xml:space="preserve">4ft 3 lamp - Replacing T12  </v>
          </cell>
          <cell r="L24" t="str">
            <v xml:space="preserve"> T8 4ft  3 lamp - 28W</v>
          </cell>
          <cell r="M24">
            <v>2.8499999999999998E-2</v>
          </cell>
          <cell r="N24">
            <v>2.5079999999999998E-2</v>
          </cell>
        </row>
        <row r="25">
          <cell r="B25" t="str">
            <v>1-01-02-04</v>
          </cell>
          <cell r="C25" t="str">
            <v>1</v>
          </cell>
          <cell r="D25" t="str">
            <v>01</v>
          </cell>
          <cell r="E25" t="str">
            <v>02</v>
          </cell>
          <cell r="F25" t="str">
            <v>04</v>
          </cell>
          <cell r="G25">
            <v>8</v>
          </cell>
          <cell r="H25" t="str">
            <v>Lighting</v>
          </cell>
          <cell r="I25" t="str">
            <v>T8</v>
          </cell>
          <cell r="J25" t="str">
            <v>28W</v>
          </cell>
          <cell r="K25" t="str">
            <v xml:space="preserve">4ft 4 lamp - Replacing T12  </v>
          </cell>
          <cell r="L25" t="str">
            <v xml:space="preserve"> T8 4ft  4 lamp - 28W</v>
          </cell>
          <cell r="M25">
            <v>2.8499999999999998E-2</v>
          </cell>
          <cell r="N25">
            <v>2.5079999999999998E-2</v>
          </cell>
        </row>
        <row r="26">
          <cell r="B26" t="str">
            <v>1-01-03-01</v>
          </cell>
          <cell r="C26" t="str">
            <v>1</v>
          </cell>
          <cell r="D26" t="str">
            <v>01</v>
          </cell>
          <cell r="E26" t="str">
            <v>03</v>
          </cell>
          <cell r="F26" t="str">
            <v>01</v>
          </cell>
          <cell r="G26">
            <v>9</v>
          </cell>
          <cell r="H26" t="str">
            <v>Lighting</v>
          </cell>
          <cell r="I26" t="str">
            <v>T8</v>
          </cell>
          <cell r="J26" t="str">
            <v xml:space="preserve">Garage** </v>
          </cell>
          <cell r="K26" t="str">
            <v>2 lamp - Replacing 75W - 100W HID</v>
          </cell>
          <cell r="L26" t="str">
            <v xml:space="preserve"> T8 Garage** 2 lamp</v>
          </cell>
          <cell r="M26">
            <v>1.4249999999999999E-2</v>
          </cell>
          <cell r="N26">
            <v>1.2539999999999999E-2</v>
          </cell>
        </row>
        <row r="27">
          <cell r="B27" t="str">
            <v>1-01-03-02</v>
          </cell>
          <cell r="C27" t="str">
            <v>1</v>
          </cell>
          <cell r="D27" t="str">
            <v>01</v>
          </cell>
          <cell r="E27" t="str">
            <v>03</v>
          </cell>
          <cell r="F27" t="str">
            <v>02</v>
          </cell>
          <cell r="G27">
            <v>10</v>
          </cell>
          <cell r="H27" t="str">
            <v>Lighting</v>
          </cell>
          <cell r="I27" t="str">
            <v>T8</v>
          </cell>
          <cell r="J27" t="str">
            <v xml:space="preserve">Garage** </v>
          </cell>
          <cell r="K27" t="str">
            <v>3 lamp - Replacing 101W - 175W HID</v>
          </cell>
          <cell r="L27" t="str">
            <v xml:space="preserve"> T8 Garage** 3 lamp</v>
          </cell>
          <cell r="M27">
            <v>1.4249999999999999E-2</v>
          </cell>
          <cell r="N27">
            <v>1.2539999999999999E-2</v>
          </cell>
        </row>
        <row r="28">
          <cell r="B28" t="str">
            <v>1-01-04-01</v>
          </cell>
          <cell r="C28" t="str">
            <v>1</v>
          </cell>
          <cell r="D28" t="str">
            <v>01</v>
          </cell>
          <cell r="E28" t="str">
            <v>04</v>
          </cell>
          <cell r="F28" t="str">
            <v>01</v>
          </cell>
          <cell r="G28" t="str">
            <v>NEW</v>
          </cell>
          <cell r="H28" t="str">
            <v>Lighting</v>
          </cell>
          <cell r="I28" t="str">
            <v>T8</v>
          </cell>
          <cell r="J28" t="str">
            <v>Highbay</v>
          </cell>
          <cell r="K28" t="str">
            <v>3 Lamp - Replacing 250W HID</v>
          </cell>
          <cell r="L28" t="str">
            <v>3L T8 high bay replacing 250W HID</v>
          </cell>
          <cell r="M28">
            <v>9.4999904999999996E-3</v>
          </cell>
          <cell r="N28">
            <v>8.3599916399999998E-3</v>
          </cell>
        </row>
        <row r="29">
          <cell r="B29" t="str">
            <v>1-01-04-02</v>
          </cell>
          <cell r="C29" t="str">
            <v>1</v>
          </cell>
          <cell r="D29" t="str">
            <v>01</v>
          </cell>
          <cell r="E29" t="str">
            <v>04</v>
          </cell>
          <cell r="F29" t="str">
            <v>02</v>
          </cell>
          <cell r="G29" t="str">
            <v>NEW</v>
          </cell>
          <cell r="H29" t="str">
            <v>Lighting</v>
          </cell>
          <cell r="I29" t="str">
            <v>T8</v>
          </cell>
          <cell r="J29" t="str">
            <v>Highbay</v>
          </cell>
          <cell r="K29" t="str">
            <v>4 or 6 Lamp - Replacing 400W HID</v>
          </cell>
          <cell r="L29" t="str">
            <v>4L/6L T8 high bay replacing 400W HID</v>
          </cell>
          <cell r="M29">
            <v>9.4999904999999996E-3</v>
          </cell>
          <cell r="N29">
            <v>8.3599916399999998E-3</v>
          </cell>
        </row>
        <row r="30">
          <cell r="B30" t="str">
            <v>1-01-04-03</v>
          </cell>
          <cell r="C30" t="str">
            <v>1</v>
          </cell>
          <cell r="D30" t="str">
            <v>01</v>
          </cell>
          <cell r="E30" t="str">
            <v>04</v>
          </cell>
          <cell r="F30" t="str">
            <v>03</v>
          </cell>
          <cell r="G30" t="str">
            <v>NEW</v>
          </cell>
          <cell r="H30" t="str">
            <v>Lighting</v>
          </cell>
          <cell r="I30" t="str">
            <v>T8</v>
          </cell>
          <cell r="J30" t="str">
            <v>Highbay</v>
          </cell>
          <cell r="K30" t="str">
            <v>8 or 10 Lamp - Replacing 1000W HID</v>
          </cell>
          <cell r="L30" t="str">
            <v>8L/10L T8 high bay replacing 1000W HID</v>
          </cell>
          <cell r="M30">
            <v>9.5000190000000002E-3</v>
          </cell>
          <cell r="N30">
            <v>8.3600167200000002E-3</v>
          </cell>
        </row>
        <row r="31">
          <cell r="B31" t="str">
            <v>1-01-04-01</v>
          </cell>
          <cell r="C31" t="str">
            <v>1</v>
          </cell>
          <cell r="D31" t="str">
            <v>01</v>
          </cell>
          <cell r="E31" t="str">
            <v>04</v>
          </cell>
          <cell r="F31" t="str">
            <v>01</v>
          </cell>
          <cell r="G31" t="str">
            <v>NEW</v>
          </cell>
          <cell r="H31" t="str">
            <v>Lighting</v>
          </cell>
          <cell r="I31" t="str">
            <v>T8</v>
          </cell>
          <cell r="J31" t="str">
            <v>Highbay</v>
          </cell>
          <cell r="K31" t="str">
            <v xml:space="preserve">4ft. 3L, 4L, 6L, or 8L </v>
          </cell>
          <cell r="L31" t="str">
            <v xml:space="preserve">T8 HB  4-ft. 3-, 4-, 6- or 8-lamp </v>
          </cell>
          <cell r="M31">
            <v>0</v>
          </cell>
          <cell r="N31">
            <v>0</v>
          </cell>
        </row>
        <row r="32">
          <cell r="B32" t="str">
            <v>1-01-05-01</v>
          </cell>
          <cell r="C32" t="str">
            <v>1</v>
          </cell>
          <cell r="D32" t="str">
            <v>01</v>
          </cell>
          <cell r="E32" t="str">
            <v>05</v>
          </cell>
          <cell r="F32" t="str">
            <v>01</v>
          </cell>
          <cell r="G32" t="str">
            <v>NEW</v>
          </cell>
          <cell r="H32" t="str">
            <v>Lighting</v>
          </cell>
          <cell r="I32" t="str">
            <v>T8</v>
          </cell>
          <cell r="J32" t="str">
            <v>HO</v>
          </cell>
          <cell r="K32" t="str">
            <v>8ft. 1L or 2L</v>
          </cell>
          <cell r="L32" t="str">
            <v>T8 HO 8-ft. 1- or 2-lamp</v>
          </cell>
          <cell r="M32">
            <v>0</v>
          </cell>
          <cell r="N32">
            <v>0</v>
          </cell>
        </row>
        <row r="33">
          <cell r="B33" t="str">
            <v>1-02-01-01</v>
          </cell>
          <cell r="C33" t="str">
            <v>1</v>
          </cell>
          <cell r="D33" t="str">
            <v>02</v>
          </cell>
          <cell r="E33" t="str">
            <v>01</v>
          </cell>
          <cell r="F33" t="str">
            <v>01</v>
          </cell>
          <cell r="G33">
            <v>11</v>
          </cell>
          <cell r="H33" t="str">
            <v>Lighting</v>
          </cell>
          <cell r="I33" t="str">
            <v>T5</v>
          </cell>
          <cell r="J33" t="str">
            <v>Interior***</v>
          </cell>
          <cell r="K33" t="str">
            <v xml:space="preserve">1 Lamp - Replacing T12 </v>
          </cell>
          <cell r="L33" t="str">
            <v xml:space="preserve"> T5 4ft 1 lamp***</v>
          </cell>
          <cell r="M33">
            <v>0</v>
          </cell>
          <cell r="N33">
            <v>0</v>
          </cell>
        </row>
        <row r="34">
          <cell r="B34" t="str">
            <v>1-02-01-02</v>
          </cell>
          <cell r="C34" t="str">
            <v>1</v>
          </cell>
          <cell r="D34" t="str">
            <v>02</v>
          </cell>
          <cell r="E34" t="str">
            <v>01</v>
          </cell>
          <cell r="F34" t="str">
            <v>02</v>
          </cell>
          <cell r="G34">
            <v>12</v>
          </cell>
          <cell r="H34" t="str">
            <v>Lighting</v>
          </cell>
          <cell r="I34" t="str">
            <v>T5</v>
          </cell>
          <cell r="J34" t="str">
            <v>Interior***</v>
          </cell>
          <cell r="K34" t="str">
            <v xml:space="preserve">2 Lamp - Replacing T12 </v>
          </cell>
          <cell r="L34" t="str">
            <v xml:space="preserve"> T5 4ft 2 lamp***</v>
          </cell>
          <cell r="M34">
            <v>0</v>
          </cell>
          <cell r="N34">
            <v>0</v>
          </cell>
        </row>
        <row r="35">
          <cell r="B35" t="str">
            <v>1-02-01-03</v>
          </cell>
          <cell r="C35" t="str">
            <v>1</v>
          </cell>
          <cell r="D35" t="str">
            <v>02</v>
          </cell>
          <cell r="E35" t="str">
            <v>01</v>
          </cell>
          <cell r="F35" t="str">
            <v>03</v>
          </cell>
          <cell r="G35">
            <v>13</v>
          </cell>
          <cell r="H35" t="str">
            <v>Lighting</v>
          </cell>
          <cell r="I35" t="str">
            <v>T5</v>
          </cell>
          <cell r="J35" t="str">
            <v>Interior***</v>
          </cell>
          <cell r="K35" t="str">
            <v xml:space="preserve">3 Lamp - Replacing T12 </v>
          </cell>
          <cell r="L35" t="str">
            <v xml:space="preserve"> T5 4ft 3 lamp***</v>
          </cell>
          <cell r="M35">
            <v>3.3750000000000004E-3</v>
          </cell>
          <cell r="N35">
            <v>2.9700000000000004E-3</v>
          </cell>
        </row>
        <row r="36">
          <cell r="B36" t="str">
            <v>1-02-01-04</v>
          </cell>
          <cell r="C36" t="str">
            <v>1</v>
          </cell>
          <cell r="D36" t="str">
            <v>02</v>
          </cell>
          <cell r="E36" t="str">
            <v>01</v>
          </cell>
          <cell r="F36" t="str">
            <v>04</v>
          </cell>
          <cell r="G36">
            <v>14</v>
          </cell>
          <cell r="H36" t="str">
            <v>Lighting</v>
          </cell>
          <cell r="I36" t="str">
            <v>T5</v>
          </cell>
          <cell r="J36" t="str">
            <v>Interior***</v>
          </cell>
          <cell r="K36" t="str">
            <v xml:space="preserve">4 Lamp - Replacing T12 </v>
          </cell>
          <cell r="L36" t="str">
            <v xml:space="preserve"> T5 4ft 4 lamp***</v>
          </cell>
          <cell r="M36">
            <v>3.3750000000000004E-3</v>
          </cell>
          <cell r="N36">
            <v>2.9700000000000004E-3</v>
          </cell>
        </row>
        <row r="37">
          <cell r="B37" t="str">
            <v>1-02-02-01</v>
          </cell>
          <cell r="C37" t="str">
            <v>1</v>
          </cell>
          <cell r="D37" t="str">
            <v>02</v>
          </cell>
          <cell r="E37" t="str">
            <v>02</v>
          </cell>
          <cell r="F37" t="str">
            <v>01</v>
          </cell>
          <cell r="G37">
            <v>15</v>
          </cell>
          <cell r="H37" t="str">
            <v>Lighting</v>
          </cell>
          <cell r="I37" t="str">
            <v>T5</v>
          </cell>
          <cell r="J37" t="str">
            <v>Garage**</v>
          </cell>
          <cell r="K37" t="str">
            <v>1 Lamp - Replacing 75W - 100W HID</v>
          </cell>
          <cell r="L37" t="str">
            <v xml:space="preserve"> T5 Garage** 1 lamp</v>
          </cell>
          <cell r="M37">
            <v>6.74999325E-3</v>
          </cell>
          <cell r="N37">
            <v>5.9399940600000003E-3</v>
          </cell>
        </row>
        <row r="38">
          <cell r="B38" t="str">
            <v>1-02-02-02</v>
          </cell>
          <cell r="C38" t="str">
            <v>1</v>
          </cell>
          <cell r="D38" t="str">
            <v>02</v>
          </cell>
          <cell r="E38" t="str">
            <v>02</v>
          </cell>
          <cell r="F38" t="str">
            <v>02</v>
          </cell>
          <cell r="G38">
            <v>16</v>
          </cell>
          <cell r="H38" t="str">
            <v>Lighting</v>
          </cell>
          <cell r="I38" t="str">
            <v>T5</v>
          </cell>
          <cell r="J38" t="str">
            <v>Garage**</v>
          </cell>
          <cell r="K38" t="str">
            <v>2 Lamp - Replacing 101W - 175W HID</v>
          </cell>
          <cell r="L38" t="str">
            <v xml:space="preserve"> T5 Garage**  2 lamp</v>
          </cell>
          <cell r="M38">
            <v>6.74999325E-3</v>
          </cell>
          <cell r="N38">
            <v>5.9399940600000003E-3</v>
          </cell>
        </row>
        <row r="39">
          <cell r="B39" t="str">
            <v>1-02-02-03</v>
          </cell>
          <cell r="C39" t="str">
            <v>1</v>
          </cell>
          <cell r="D39" t="str">
            <v>02</v>
          </cell>
          <cell r="E39" t="str">
            <v>02</v>
          </cell>
          <cell r="F39" t="str">
            <v>03</v>
          </cell>
          <cell r="G39">
            <v>17</v>
          </cell>
          <cell r="H39" t="str">
            <v>Lighting</v>
          </cell>
          <cell r="I39" t="str">
            <v>T5</v>
          </cell>
          <cell r="J39" t="str">
            <v>Garage**</v>
          </cell>
          <cell r="K39" t="str">
            <v>3 Lamp - Replacing 176W+ HID</v>
          </cell>
          <cell r="L39" t="str">
            <v xml:space="preserve"> T5 Garage** 3 lamp</v>
          </cell>
          <cell r="M39">
            <v>6.7500135000000006E-3</v>
          </cell>
          <cell r="N39">
            <v>5.9400118800000002E-3</v>
          </cell>
        </row>
        <row r="40">
          <cell r="B40" t="str">
            <v>1-03-03-01</v>
          </cell>
          <cell r="C40" t="str">
            <v>1</v>
          </cell>
          <cell r="D40" t="str">
            <v>03</v>
          </cell>
          <cell r="E40" t="str">
            <v>03</v>
          </cell>
          <cell r="F40" t="str">
            <v>01</v>
          </cell>
          <cell r="G40">
            <v>18</v>
          </cell>
          <cell r="H40" t="str">
            <v>Lighting</v>
          </cell>
          <cell r="I40" t="str">
            <v>T5</v>
          </cell>
          <cell r="J40" t="str">
            <v>HO Highbay</v>
          </cell>
          <cell r="K40" t="str">
            <v>4ft 2L - Installed at 15' and above - Replacing 150W - 175W HID</v>
          </cell>
          <cell r="L40" t="str">
            <v xml:space="preserve"> T5 HO Highbay 4ft 2L - installed at 15’ and above</v>
          </cell>
          <cell r="M40">
            <v>1.8000000000000002E-2</v>
          </cell>
          <cell r="N40">
            <v>1.5840000000000003E-2</v>
          </cell>
        </row>
        <row r="41">
          <cell r="B41" t="str">
            <v>1-03-03-02</v>
          </cell>
          <cell r="C41" t="str">
            <v>1</v>
          </cell>
          <cell r="D41" t="str">
            <v>03</v>
          </cell>
          <cell r="E41" t="str">
            <v>03</v>
          </cell>
          <cell r="F41" t="str">
            <v>02</v>
          </cell>
          <cell r="G41">
            <v>32</v>
          </cell>
          <cell r="H41" t="str">
            <v>Lighting</v>
          </cell>
          <cell r="I41" t="str">
            <v>T5</v>
          </cell>
          <cell r="J41" t="str">
            <v>HO Highbay</v>
          </cell>
          <cell r="K41" t="str">
            <v xml:space="preserve">4ft 2L - Installed below 15' - Replacing 150W - 175W HID </v>
          </cell>
          <cell r="L41" t="str">
            <v xml:space="preserve"> T5 HO Highbay 4ft 2L - installed below 15’</v>
          </cell>
          <cell r="M41">
            <v>0</v>
          </cell>
          <cell r="N41">
            <v>0</v>
          </cell>
        </row>
        <row r="42">
          <cell r="B42" t="str">
            <v>1-03-03-03</v>
          </cell>
          <cell r="C42" t="str">
            <v>1</v>
          </cell>
          <cell r="D42" t="str">
            <v>03</v>
          </cell>
          <cell r="E42" t="str">
            <v>03</v>
          </cell>
          <cell r="F42" t="str">
            <v>03</v>
          </cell>
          <cell r="G42">
            <v>19</v>
          </cell>
          <cell r="H42" t="str">
            <v>Lighting</v>
          </cell>
          <cell r="I42" t="str">
            <v>T5</v>
          </cell>
          <cell r="J42" t="str">
            <v>HO Highbay</v>
          </cell>
          <cell r="K42" t="str">
            <v>4ft 3L - Installed at 15' and above - Replacing 250W HID</v>
          </cell>
          <cell r="L42" t="str">
            <v xml:space="preserve"> T5 HO Highbay 4ft 3L - installed at 15’ and above</v>
          </cell>
          <cell r="M42">
            <v>1.8000000000000002E-2</v>
          </cell>
          <cell r="N42">
            <v>1.5840000000000003E-2</v>
          </cell>
        </row>
        <row r="43">
          <cell r="B43" t="str">
            <v>1-03-03-04</v>
          </cell>
          <cell r="C43" t="str">
            <v>1</v>
          </cell>
          <cell r="D43" t="str">
            <v>03</v>
          </cell>
          <cell r="E43" t="str">
            <v>03</v>
          </cell>
          <cell r="F43" t="str">
            <v>04</v>
          </cell>
          <cell r="G43">
            <v>33</v>
          </cell>
          <cell r="H43" t="str">
            <v>Lighting</v>
          </cell>
          <cell r="I43" t="str">
            <v>T5</v>
          </cell>
          <cell r="J43" t="str">
            <v>HO Highbay</v>
          </cell>
          <cell r="K43" t="str">
            <v xml:space="preserve">4ft 3L - Installed below 15' - Replacing 250W HID </v>
          </cell>
          <cell r="L43" t="str">
            <v xml:space="preserve"> T5 HO Highbay 4ft 3L - installed below 15’</v>
          </cell>
          <cell r="M43">
            <v>0</v>
          </cell>
          <cell r="N43">
            <v>0</v>
          </cell>
        </row>
        <row r="44">
          <cell r="B44" t="str">
            <v>1-03-03-05</v>
          </cell>
          <cell r="C44" t="str">
            <v>1</v>
          </cell>
          <cell r="D44" t="str">
            <v>03</v>
          </cell>
          <cell r="E44" t="str">
            <v>03</v>
          </cell>
          <cell r="F44" t="str">
            <v>05</v>
          </cell>
          <cell r="G44">
            <v>20</v>
          </cell>
          <cell r="H44" t="str">
            <v>Lighting</v>
          </cell>
          <cell r="I44" t="str">
            <v>T5</v>
          </cell>
          <cell r="J44" t="str">
            <v>HO Highbay</v>
          </cell>
          <cell r="K44" t="str">
            <v>4ft 4L - Installed at 15' and above - Replacing 400W HID</v>
          </cell>
          <cell r="L44" t="str">
            <v xml:space="preserve"> T5 HO Highbay 4ft 4L - installed at 15’ and above</v>
          </cell>
          <cell r="M44">
            <v>1.8000000000000002E-2</v>
          </cell>
          <cell r="N44">
            <v>1.5840000000000003E-2</v>
          </cell>
        </row>
        <row r="45">
          <cell r="B45" t="str">
            <v>1-03-03-06</v>
          </cell>
          <cell r="C45" t="str">
            <v>1</v>
          </cell>
          <cell r="D45" t="str">
            <v>03</v>
          </cell>
          <cell r="E45" t="str">
            <v>03</v>
          </cell>
          <cell r="F45" t="str">
            <v>06</v>
          </cell>
          <cell r="G45">
            <v>34</v>
          </cell>
          <cell r="H45" t="str">
            <v>Lighting</v>
          </cell>
          <cell r="I45" t="str">
            <v>T5</v>
          </cell>
          <cell r="J45" t="str">
            <v>HO Highbay</v>
          </cell>
          <cell r="K45" t="str">
            <v xml:space="preserve">4ft 4L - Installed below 15' - Replacing 400W HID </v>
          </cell>
          <cell r="L45" t="str">
            <v xml:space="preserve"> T5 HO Highbay 4ft 4L - installed below 15’</v>
          </cell>
          <cell r="M45">
            <v>0</v>
          </cell>
          <cell r="N45">
            <v>0</v>
          </cell>
        </row>
        <row r="46">
          <cell r="B46" t="str">
            <v>1-03-03-07</v>
          </cell>
          <cell r="C46" t="str">
            <v>1</v>
          </cell>
          <cell r="D46" t="str">
            <v>03</v>
          </cell>
          <cell r="E46" t="str">
            <v>03</v>
          </cell>
          <cell r="F46" t="str">
            <v>07</v>
          </cell>
          <cell r="G46">
            <v>21</v>
          </cell>
          <cell r="H46" t="str">
            <v>Lighting</v>
          </cell>
          <cell r="I46" t="str">
            <v>T5</v>
          </cell>
          <cell r="J46" t="str">
            <v>HO Highbay</v>
          </cell>
          <cell r="K46" t="str">
            <v>4ft 6L - Installed at 15' and above - Replacing 400W HID</v>
          </cell>
          <cell r="L46" t="str">
            <v xml:space="preserve"> T5 HO Highbay 4ft 6L - installed at 15’ and above</v>
          </cell>
          <cell r="M46">
            <v>1.8000000000000002E-2</v>
          </cell>
          <cell r="N46">
            <v>1.5840000000000003E-2</v>
          </cell>
        </row>
        <row r="47">
          <cell r="B47" t="str">
            <v>1-03-03-08</v>
          </cell>
          <cell r="C47" t="str">
            <v>1</v>
          </cell>
          <cell r="D47" t="str">
            <v>03</v>
          </cell>
          <cell r="E47" t="str">
            <v>03</v>
          </cell>
          <cell r="F47" t="str">
            <v>08</v>
          </cell>
          <cell r="G47">
            <v>35</v>
          </cell>
          <cell r="H47" t="str">
            <v>Lighting</v>
          </cell>
          <cell r="I47" t="str">
            <v>T5</v>
          </cell>
          <cell r="J47" t="str">
            <v>HO Highbay</v>
          </cell>
          <cell r="K47" t="str">
            <v xml:space="preserve">4ft 6L - Installed below 15' - Replacing 400W HID </v>
          </cell>
          <cell r="L47" t="str">
            <v xml:space="preserve"> T5 HO Highbay 4ft 6L - installed below 15’</v>
          </cell>
          <cell r="M47">
            <v>0</v>
          </cell>
          <cell r="N47">
            <v>0</v>
          </cell>
        </row>
        <row r="48">
          <cell r="B48" t="str">
            <v>1-03-03-09</v>
          </cell>
          <cell r="C48" t="str">
            <v>1</v>
          </cell>
          <cell r="D48" t="str">
            <v>03</v>
          </cell>
          <cell r="E48" t="str">
            <v>03</v>
          </cell>
          <cell r="F48" t="str">
            <v>09</v>
          </cell>
          <cell r="G48">
            <v>22</v>
          </cell>
          <cell r="H48" t="str">
            <v>Lighting</v>
          </cell>
          <cell r="I48" t="str">
            <v>T5</v>
          </cell>
          <cell r="J48" t="str">
            <v>HO Highbay</v>
          </cell>
          <cell r="K48" t="str">
            <v>4ft 10L, 2-5L, or 1-6L and 1-4L fixture - Installed at 15' and above - Replacing 1000W HID</v>
          </cell>
          <cell r="L48" t="str">
            <v xml:space="preserve"> T5 HO Highbay 4ft 10L, 2-5L, or 1-6L and 1-4L fixture- installed at 15’ and above</v>
          </cell>
          <cell r="M48">
            <v>1.8000000000000002E-2</v>
          </cell>
          <cell r="N48">
            <v>1.5840000000000003E-2</v>
          </cell>
        </row>
        <row r="49">
          <cell r="B49" t="str">
            <v>1-03-03-10</v>
          </cell>
          <cell r="C49" t="str">
            <v>1</v>
          </cell>
          <cell r="D49" t="str">
            <v>03</v>
          </cell>
          <cell r="E49" t="str">
            <v>03</v>
          </cell>
          <cell r="F49" t="str">
            <v>10</v>
          </cell>
          <cell r="G49">
            <v>36</v>
          </cell>
          <cell r="H49" t="str">
            <v>Lighting</v>
          </cell>
          <cell r="I49" t="str">
            <v>T5</v>
          </cell>
          <cell r="J49" t="str">
            <v>HO Highbay</v>
          </cell>
          <cell r="K49" t="str">
            <v>4ft 10L, 2-5L, or 1-6L and 1-4L fixture - Installed at 15' and above - Replacing 1000W HID</v>
          </cell>
          <cell r="L49" t="str">
            <v xml:space="preserve"> T5 HO Highbay 4ft 10L, 2-5L, or 1-6L and 1-4L fixture- installed below 15’</v>
          </cell>
          <cell r="M49">
            <v>0</v>
          </cell>
          <cell r="N49">
            <v>0</v>
          </cell>
        </row>
        <row r="50">
          <cell r="B50" t="str">
            <v>1-03-03-11</v>
          </cell>
          <cell r="C50" t="str">
            <v>1</v>
          </cell>
          <cell r="D50" t="str">
            <v>03</v>
          </cell>
          <cell r="E50" t="str">
            <v>03</v>
          </cell>
          <cell r="F50" t="str">
            <v>11</v>
          </cell>
          <cell r="G50">
            <v>23</v>
          </cell>
          <cell r="H50" t="str">
            <v>Lighting</v>
          </cell>
          <cell r="I50" t="str">
            <v>T5</v>
          </cell>
          <cell r="J50" t="str">
            <v>HO Highbay</v>
          </cell>
          <cell r="K50" t="str">
            <v>4ft 12L or 2-6L fixture - Installed at 15' and above - Replacing 1000W HID</v>
          </cell>
          <cell r="L50" t="str">
            <v xml:space="preserve"> T5 HO Highbay 4ft 12L or 2-6L fixture- installed at 15’ and above</v>
          </cell>
          <cell r="M50">
            <v>1.8000000000000002E-2</v>
          </cell>
          <cell r="N50">
            <v>1.5840000000000003E-2</v>
          </cell>
        </row>
        <row r="51">
          <cell r="B51" t="str">
            <v>1-03-03-12</v>
          </cell>
          <cell r="C51" t="str">
            <v>1</v>
          </cell>
          <cell r="D51" t="str">
            <v>03</v>
          </cell>
          <cell r="E51" t="str">
            <v>03</v>
          </cell>
          <cell r="F51" t="str">
            <v>12</v>
          </cell>
          <cell r="G51">
            <v>37</v>
          </cell>
          <cell r="H51" t="str">
            <v>Lighting</v>
          </cell>
          <cell r="I51" t="str">
            <v>T5</v>
          </cell>
          <cell r="J51" t="str">
            <v>HO Highbay</v>
          </cell>
          <cell r="K51" t="str">
            <v>4ft 12L or 2-6L fixture - Installed at 15' and above - Replacing 1000W HID</v>
          </cell>
          <cell r="L51" t="str">
            <v xml:space="preserve"> T5 HO Highbay 4ft 12L or 2-6L fixture- installed below 15’</v>
          </cell>
          <cell r="M51">
            <v>0</v>
          </cell>
          <cell r="N51">
            <v>0</v>
          </cell>
        </row>
        <row r="52">
          <cell r="B52" t="str">
            <v>1-04-01-01</v>
          </cell>
          <cell r="C52" t="str">
            <v>1</v>
          </cell>
          <cell r="D52" t="str">
            <v>04</v>
          </cell>
          <cell r="E52" t="str">
            <v>01</v>
          </cell>
          <cell r="F52" t="str">
            <v>01</v>
          </cell>
          <cell r="G52">
            <v>24</v>
          </cell>
          <cell r="H52" t="str">
            <v>Lighting</v>
          </cell>
          <cell r="I52" t="str">
            <v>CFL</v>
          </cell>
          <cell r="J52" t="str">
            <v>Screw In (bulb only)</v>
          </cell>
          <cell r="K52" t="str">
            <v>&lt; 30W - Replacing Incandescent</v>
          </cell>
          <cell r="L52" t="str">
            <v xml:space="preserve"> CFL Screw In (bulb only) &lt; 30W</v>
          </cell>
          <cell r="M52">
            <v>1.5E-3</v>
          </cell>
          <cell r="N52">
            <v>1.32E-3</v>
          </cell>
        </row>
        <row r="53">
          <cell r="B53" t="str">
            <v>1-04-01-02</v>
          </cell>
          <cell r="C53" t="str">
            <v>1</v>
          </cell>
          <cell r="D53" t="str">
            <v>04</v>
          </cell>
          <cell r="E53" t="str">
            <v>01</v>
          </cell>
          <cell r="F53" t="str">
            <v>02</v>
          </cell>
          <cell r="G53">
            <v>25</v>
          </cell>
          <cell r="H53" t="str">
            <v>Lighting</v>
          </cell>
          <cell r="I53" t="str">
            <v>CFL</v>
          </cell>
          <cell r="J53" t="str">
            <v>Screw In (bulb only)</v>
          </cell>
          <cell r="K53" t="str">
            <v xml:space="preserve">≥ 30W - Replacing Incandescent </v>
          </cell>
          <cell r="L53" t="str">
            <v xml:space="preserve"> CFL Screw In (bulb only) 30W or greater</v>
          </cell>
          <cell r="M53">
            <v>1.5E-3</v>
          </cell>
          <cell r="N53">
            <v>1.32E-3</v>
          </cell>
        </row>
        <row r="54">
          <cell r="B54" t="str">
            <v>1-04-02-00</v>
          </cell>
          <cell r="C54" t="str">
            <v>1</v>
          </cell>
          <cell r="D54" t="str">
            <v>04</v>
          </cell>
          <cell r="E54" t="str">
            <v>02</v>
          </cell>
          <cell r="F54" t="str">
            <v>00</v>
          </cell>
          <cell r="G54" t="str">
            <v>NEW</v>
          </cell>
          <cell r="H54" t="str">
            <v>Lighting</v>
          </cell>
          <cell r="I54" t="str">
            <v>CFL</v>
          </cell>
          <cell r="J54" t="str">
            <v>Hardwired Fixture</v>
          </cell>
          <cell r="K54">
            <v>0</v>
          </cell>
          <cell r="L54" t="str">
            <v>CFL hardwired fixture</v>
          </cell>
          <cell r="M54">
            <v>5.0000000000000001E-3</v>
          </cell>
          <cell r="N54">
            <v>4.4000000000000003E-3</v>
          </cell>
        </row>
        <row r="55">
          <cell r="B55" t="str">
            <v>1-04-03-01</v>
          </cell>
          <cell r="C55" t="str">
            <v>1</v>
          </cell>
          <cell r="D55" t="str">
            <v>04</v>
          </cell>
          <cell r="E55" t="str">
            <v>03</v>
          </cell>
          <cell r="F55" t="str">
            <v>01</v>
          </cell>
          <cell r="G55" t="str">
            <v>NEW</v>
          </cell>
          <cell r="H55" t="str">
            <v>Lighting</v>
          </cell>
          <cell r="I55" t="str">
            <v>CFL</v>
          </cell>
          <cell r="J55" t="str">
            <v>Highbay</v>
          </cell>
          <cell r="K55" t="str">
            <v>8L 42W</v>
          </cell>
          <cell r="L55" t="str">
            <v>CFL high bay 8-lamp 42 watts</v>
          </cell>
          <cell r="M55">
            <v>1.9999999999999996E-3</v>
          </cell>
          <cell r="N55">
            <v>1.7599999999999996E-3</v>
          </cell>
        </row>
        <row r="56">
          <cell r="B56" t="str">
            <v>1-05-01-00</v>
          </cell>
          <cell r="C56" t="str">
            <v>1</v>
          </cell>
          <cell r="D56" t="str">
            <v>05</v>
          </cell>
          <cell r="E56" t="str">
            <v>01</v>
          </cell>
          <cell r="F56" t="str">
            <v>00</v>
          </cell>
          <cell r="G56" t="str">
            <v>NEW</v>
          </cell>
          <cell r="H56" t="str">
            <v>Lighting</v>
          </cell>
          <cell r="I56" t="str">
            <v>LED</v>
          </cell>
          <cell r="J56" t="str">
            <v>Interior - Replacing HID</v>
          </cell>
          <cell r="K56">
            <v>0</v>
          </cell>
          <cell r="L56" t="str">
            <v>LED interior lighting replacing HID</v>
          </cell>
          <cell r="M56">
            <v>0</v>
          </cell>
          <cell r="N56">
            <v>0</v>
          </cell>
        </row>
        <row r="57">
          <cell r="B57" t="str">
            <v>1-05-02-00</v>
          </cell>
          <cell r="C57" t="str">
            <v>1</v>
          </cell>
          <cell r="D57" t="str">
            <v>05</v>
          </cell>
          <cell r="E57" t="str">
            <v>02</v>
          </cell>
          <cell r="F57" t="str">
            <v>00</v>
          </cell>
          <cell r="G57" t="str">
            <v>NEW</v>
          </cell>
          <cell r="H57" t="str">
            <v>Lighting</v>
          </cell>
          <cell r="I57" t="str">
            <v>LED</v>
          </cell>
          <cell r="J57" t="str">
            <v>Exterior - Replacing HID</v>
          </cell>
          <cell r="K57">
            <v>0</v>
          </cell>
          <cell r="L57" t="str">
            <v>LED exterior lighting replacing HID</v>
          </cell>
          <cell r="M57">
            <v>0</v>
          </cell>
          <cell r="N57">
            <v>0</v>
          </cell>
        </row>
        <row r="58">
          <cell r="B58" t="str">
            <v>1-05-03-00</v>
          </cell>
          <cell r="C58" t="str">
            <v>1</v>
          </cell>
          <cell r="D58" t="str">
            <v>05</v>
          </cell>
          <cell r="E58" t="str">
            <v>03</v>
          </cell>
          <cell r="F58" t="str">
            <v>00</v>
          </cell>
          <cell r="G58" t="str">
            <v>NEW</v>
          </cell>
          <cell r="H58" t="str">
            <v>Lighting</v>
          </cell>
          <cell r="I58" t="str">
            <v>LED</v>
          </cell>
          <cell r="J58" t="str">
            <v>Exit Sign</v>
          </cell>
          <cell r="K58">
            <v>0</v>
          </cell>
          <cell r="L58" t="str">
            <v>LED exit sign</v>
          </cell>
          <cell r="M58">
            <v>4.7E-2</v>
          </cell>
          <cell r="N58">
            <v>4.1360000000000001E-2</v>
          </cell>
        </row>
        <row r="59">
          <cell r="B59" t="str">
            <v>1-05-04-01</v>
          </cell>
          <cell r="C59" t="str">
            <v>1</v>
          </cell>
          <cell r="D59" t="str">
            <v>05</v>
          </cell>
          <cell r="E59" t="str">
            <v>04</v>
          </cell>
          <cell r="F59" t="str">
            <v>01</v>
          </cell>
          <cell r="G59" t="str">
            <v>NEW</v>
          </cell>
          <cell r="H59" t="str">
            <v>Lighting</v>
          </cell>
          <cell r="I59" t="str">
            <v>LED</v>
          </cell>
          <cell r="J59" t="str">
            <v>Replacing Incandescent</v>
          </cell>
          <cell r="K59" t="str">
            <v>12.5W (2)</v>
          </cell>
          <cell r="L59" t="str">
            <v>Incandescent to LED 12.5w (2)</v>
          </cell>
          <cell r="M59">
            <v>1.6785714285714282E-2</v>
          </cell>
          <cell r="N59">
            <v>1.4771428571428569E-2</v>
          </cell>
        </row>
        <row r="60">
          <cell r="B60" t="str">
            <v>1-05-04-02</v>
          </cell>
          <cell r="C60" t="str">
            <v>1</v>
          </cell>
          <cell r="D60" t="str">
            <v>05</v>
          </cell>
          <cell r="E60" t="str">
            <v>04</v>
          </cell>
          <cell r="F60" t="str">
            <v>02</v>
          </cell>
          <cell r="G60" t="str">
            <v>NEW</v>
          </cell>
          <cell r="H60" t="str">
            <v>Lighting</v>
          </cell>
          <cell r="I60" t="str">
            <v>LED</v>
          </cell>
          <cell r="J60" t="str">
            <v>Replacing Incandescent</v>
          </cell>
          <cell r="K60" t="str">
            <v>17W (2)</v>
          </cell>
          <cell r="L60" t="str">
            <v>Incandescent to LED 17w (2)</v>
          </cell>
          <cell r="M60">
            <v>1.6785714285714282E-2</v>
          </cell>
          <cell r="N60">
            <v>1.4771428571428569E-2</v>
          </cell>
        </row>
        <row r="61">
          <cell r="B61" t="str">
            <v>1-05-04-03</v>
          </cell>
          <cell r="C61" t="str">
            <v>1</v>
          </cell>
          <cell r="D61" t="str">
            <v>05</v>
          </cell>
          <cell r="E61" t="str">
            <v>04</v>
          </cell>
          <cell r="F61" t="str">
            <v>03</v>
          </cell>
          <cell r="G61" t="str">
            <v>NEW</v>
          </cell>
          <cell r="H61" t="str">
            <v>Lighting</v>
          </cell>
          <cell r="I61" t="str">
            <v>LED</v>
          </cell>
          <cell r="J61" t="str">
            <v>Replacing Incandescent</v>
          </cell>
          <cell r="K61" t="str">
            <v>40W Equivalent (2)</v>
          </cell>
          <cell r="L61" t="str">
            <v>Incandescent to LED 40w Equivalent (2)</v>
          </cell>
          <cell r="M61">
            <v>1.6785714285714282E-2</v>
          </cell>
          <cell r="N61">
            <v>1.4771428571428569E-2</v>
          </cell>
        </row>
        <row r="62">
          <cell r="B62" t="str">
            <v>1-05-04-04</v>
          </cell>
          <cell r="C62" t="str">
            <v>1</v>
          </cell>
          <cell r="D62" t="str">
            <v>05</v>
          </cell>
          <cell r="E62" t="str">
            <v>04</v>
          </cell>
          <cell r="F62" t="str">
            <v>04</v>
          </cell>
          <cell r="G62" t="str">
            <v>NEW</v>
          </cell>
          <cell r="H62" t="str">
            <v>Lighting</v>
          </cell>
          <cell r="I62" t="str">
            <v>LED</v>
          </cell>
          <cell r="J62" t="str">
            <v>Replacing Incandescent</v>
          </cell>
          <cell r="K62" t="str">
            <v>60W Equivalent (2)</v>
          </cell>
          <cell r="L62" t="str">
            <v>Incandescent to LED 60w Equivalent (2)</v>
          </cell>
          <cell r="M62">
            <v>0</v>
          </cell>
          <cell r="N62">
            <v>0</v>
          </cell>
        </row>
        <row r="63">
          <cell r="B63" t="str">
            <v>1-05-04-05</v>
          </cell>
          <cell r="C63" t="str">
            <v>1</v>
          </cell>
          <cell r="D63" t="str">
            <v>05</v>
          </cell>
          <cell r="E63" t="str">
            <v>04</v>
          </cell>
          <cell r="F63" t="str">
            <v>05</v>
          </cell>
          <cell r="G63" t="str">
            <v>NEW</v>
          </cell>
          <cell r="H63" t="str">
            <v>Lighting</v>
          </cell>
          <cell r="I63" t="str">
            <v>LED</v>
          </cell>
          <cell r="J63" t="str">
            <v>Replacing Incandescent</v>
          </cell>
          <cell r="K63" t="str">
            <v>75W Equivalent (2)</v>
          </cell>
          <cell r="L63" t="str">
            <v>Incandescent to LED 75w Equivalent (2)</v>
          </cell>
          <cell r="M63">
            <v>1.6785714285714282E-2</v>
          </cell>
          <cell r="N63">
            <v>1.4771428571428569E-2</v>
          </cell>
        </row>
        <row r="64">
          <cell r="B64" t="str">
            <v>1-05-05-01</v>
          </cell>
          <cell r="C64" t="str">
            <v>1</v>
          </cell>
          <cell r="D64" t="str">
            <v>05</v>
          </cell>
          <cell r="E64" t="str">
            <v>05</v>
          </cell>
          <cell r="F64" t="str">
            <v>01</v>
          </cell>
          <cell r="G64" t="str">
            <v>NEW</v>
          </cell>
          <cell r="H64" t="str">
            <v>Lighting</v>
          </cell>
          <cell r="I64" t="str">
            <v>LED</v>
          </cell>
          <cell r="J64" t="str">
            <v>Replacing Incandescent</v>
          </cell>
          <cell r="K64" t="str">
            <v>13W - Downlight (2)</v>
          </cell>
          <cell r="L64" t="str">
            <v>Incandescent to LED 13w -- Downlight (2)</v>
          </cell>
          <cell r="M64">
            <v>1.6785714285714282E-2</v>
          </cell>
          <cell r="N64">
            <v>1.4771428571428569E-2</v>
          </cell>
        </row>
        <row r="65">
          <cell r="B65" t="str">
            <v>1-05-05-02</v>
          </cell>
          <cell r="C65" t="str">
            <v>1</v>
          </cell>
          <cell r="D65" t="str">
            <v>05</v>
          </cell>
          <cell r="E65" t="str">
            <v>05</v>
          </cell>
          <cell r="F65" t="str">
            <v>02</v>
          </cell>
          <cell r="G65" t="str">
            <v>NEW</v>
          </cell>
          <cell r="H65" t="str">
            <v>Lighting</v>
          </cell>
          <cell r="I65" t="str">
            <v>LED</v>
          </cell>
          <cell r="J65" t="str">
            <v>Replacing Incandescent</v>
          </cell>
          <cell r="K65" t="str">
            <v>40W - Downlight (2)</v>
          </cell>
          <cell r="L65" t="str">
            <v>Incandescent to LED 40w Equivalent -- Downlight(2)</v>
          </cell>
          <cell r="M65">
            <v>1.6785714285714282E-2</v>
          </cell>
          <cell r="N65">
            <v>1.4771428571428569E-2</v>
          </cell>
        </row>
        <row r="66">
          <cell r="B66" t="str">
            <v>1-05-05-03</v>
          </cell>
          <cell r="C66" t="str">
            <v>1</v>
          </cell>
          <cell r="D66" t="str">
            <v>05</v>
          </cell>
          <cell r="E66" t="str">
            <v>05</v>
          </cell>
          <cell r="F66" t="str">
            <v>03</v>
          </cell>
          <cell r="G66" t="str">
            <v>NEW</v>
          </cell>
          <cell r="H66" t="str">
            <v>Lighting</v>
          </cell>
          <cell r="I66" t="str">
            <v>LED</v>
          </cell>
          <cell r="J66" t="str">
            <v>Replacing Incandescent</v>
          </cell>
          <cell r="K66" t="str">
            <v>60W - Downlight (2)</v>
          </cell>
          <cell r="L66" t="str">
            <v>Incandescent to LED 60w Equivalent -- Downlight (2)</v>
          </cell>
          <cell r="M66">
            <v>0</v>
          </cell>
          <cell r="N66">
            <v>0</v>
          </cell>
        </row>
        <row r="67">
          <cell r="B67" t="str">
            <v>1-05-05-04</v>
          </cell>
          <cell r="C67" t="str">
            <v>1</v>
          </cell>
          <cell r="D67" t="str">
            <v>05</v>
          </cell>
          <cell r="E67" t="str">
            <v>05</v>
          </cell>
          <cell r="F67" t="str">
            <v>04</v>
          </cell>
          <cell r="G67" t="str">
            <v>NEW</v>
          </cell>
          <cell r="H67" t="str">
            <v>Lighting</v>
          </cell>
          <cell r="I67" t="str">
            <v>LED</v>
          </cell>
          <cell r="J67" t="str">
            <v>Replacing Incandescent</v>
          </cell>
          <cell r="K67" t="str">
            <v>75+W - Downlight (2)</v>
          </cell>
          <cell r="L67" t="str">
            <v>Incandescent to LED 75w+ Equivalent -- Downlight(2)</v>
          </cell>
          <cell r="M67">
            <v>1.6785714285714303E-2</v>
          </cell>
          <cell r="N67">
            <v>1.4771428571428586E-2</v>
          </cell>
        </row>
        <row r="68">
          <cell r="B68" t="str">
            <v>1-05-06-01</v>
          </cell>
          <cell r="C68" t="str">
            <v>1</v>
          </cell>
          <cell r="D68" t="str">
            <v>05</v>
          </cell>
          <cell r="E68" t="str">
            <v>06</v>
          </cell>
          <cell r="F68" t="str">
            <v>01</v>
          </cell>
          <cell r="G68" t="str">
            <v>NEW</v>
          </cell>
          <cell r="H68" t="str">
            <v>Lighting</v>
          </cell>
          <cell r="I68" t="str">
            <v>LED</v>
          </cell>
          <cell r="J68" t="str">
            <v>Exterior - Replacing HID</v>
          </cell>
          <cell r="K68" t="str">
            <v>Replacing HID £ 175W</v>
          </cell>
          <cell r="L68" t="str">
            <v>Outdoor: less than 175w HID to LED (2)</v>
          </cell>
          <cell r="M68">
            <v>2.3499997649999996E-2</v>
          </cell>
          <cell r="N68">
            <v>2.0679997931999997E-2</v>
          </cell>
        </row>
        <row r="69">
          <cell r="B69" t="str">
            <v>1-05-06-02</v>
          </cell>
          <cell r="C69" t="str">
            <v>1</v>
          </cell>
          <cell r="D69" t="str">
            <v>05</v>
          </cell>
          <cell r="E69" t="str">
            <v>06</v>
          </cell>
          <cell r="F69" t="str">
            <v>02</v>
          </cell>
          <cell r="G69" t="str">
            <v>NEW</v>
          </cell>
          <cell r="H69" t="str">
            <v>Lighting</v>
          </cell>
          <cell r="I69" t="str">
            <v>LED</v>
          </cell>
          <cell r="J69" t="str">
            <v>Exterior - Replacing HID</v>
          </cell>
          <cell r="K69" t="str">
            <v>Replacing HID 176W - 250W</v>
          </cell>
          <cell r="L69" t="str">
            <v>Outdoor: 176w - 250w HID to LED (2)</v>
          </cell>
          <cell r="M69">
            <v>2.3499997649999996E-2</v>
          </cell>
          <cell r="N69">
            <v>2.0679997931999997E-2</v>
          </cell>
        </row>
        <row r="70">
          <cell r="B70" t="str">
            <v>1-05-06-03</v>
          </cell>
          <cell r="C70" t="str">
            <v>1</v>
          </cell>
          <cell r="D70" t="str">
            <v>05</v>
          </cell>
          <cell r="E70" t="str">
            <v>06</v>
          </cell>
          <cell r="F70" t="str">
            <v>03</v>
          </cell>
          <cell r="G70" t="str">
            <v>NEW</v>
          </cell>
          <cell r="H70" t="str">
            <v>Lighting</v>
          </cell>
          <cell r="I70" t="str">
            <v>LED</v>
          </cell>
          <cell r="J70" t="str">
            <v>Exterior - Replacing HID</v>
          </cell>
          <cell r="K70" t="str">
            <v>Replacing HID 251W - 400W</v>
          </cell>
          <cell r="L70" t="str">
            <v>Outdoor: 251w - 400w HID to LED (2)</v>
          </cell>
          <cell r="M70">
            <v>2.3500004699999997E-2</v>
          </cell>
          <cell r="N70">
            <v>2.0680004135999998E-2</v>
          </cell>
        </row>
        <row r="71">
          <cell r="B71" t="str">
            <v>1-05-07-01</v>
          </cell>
          <cell r="C71" t="str">
            <v>1</v>
          </cell>
          <cell r="D71" t="str">
            <v>05</v>
          </cell>
          <cell r="E71" t="str">
            <v>07</v>
          </cell>
          <cell r="F71" t="str">
            <v>01</v>
          </cell>
          <cell r="G71" t="str">
            <v>NEW</v>
          </cell>
          <cell r="H71" t="str">
            <v>Lighting</v>
          </cell>
          <cell r="I71" t="str">
            <v>LED</v>
          </cell>
          <cell r="J71" t="str">
            <v>LED-to-HID Retrofit Kit</v>
          </cell>
          <cell r="K71" t="str">
            <v xml:space="preserve">200 W HID-to-LED </v>
          </cell>
          <cell r="L71" t="str">
            <v>200W HID to LED equivalent</v>
          </cell>
          <cell r="M71">
            <v>1.7624999999999998E-2</v>
          </cell>
          <cell r="N71">
            <v>1.5509999999999998E-2</v>
          </cell>
        </row>
        <row r="72">
          <cell r="B72" t="str">
            <v>1-05-07-02</v>
          </cell>
          <cell r="C72" t="str">
            <v>1</v>
          </cell>
          <cell r="D72" t="str">
            <v>05</v>
          </cell>
          <cell r="E72" t="str">
            <v>07</v>
          </cell>
          <cell r="F72" t="str">
            <v>02</v>
          </cell>
          <cell r="G72" t="str">
            <v>NEW</v>
          </cell>
          <cell r="H72" t="str">
            <v>Lighting</v>
          </cell>
          <cell r="I72" t="str">
            <v>LED</v>
          </cell>
          <cell r="J72" t="str">
            <v>LED-to-HID Retrofit Kit</v>
          </cell>
          <cell r="K72" t="str">
            <v xml:space="preserve">250 W HID-to-LED </v>
          </cell>
          <cell r="L72" t="str">
            <v>250W HID to LED equivalent</v>
          </cell>
          <cell r="M72">
            <v>1.7624999999999998E-2</v>
          </cell>
          <cell r="N72">
            <v>1.5509999999999998E-2</v>
          </cell>
        </row>
        <row r="73">
          <cell r="B73" t="str">
            <v>1-05-07-03</v>
          </cell>
          <cell r="C73" t="str">
            <v>1</v>
          </cell>
          <cell r="D73" t="str">
            <v>05</v>
          </cell>
          <cell r="E73" t="str">
            <v>07</v>
          </cell>
          <cell r="F73" t="str">
            <v>03</v>
          </cell>
          <cell r="G73" t="str">
            <v>NEW</v>
          </cell>
          <cell r="H73" t="str">
            <v>Lighting</v>
          </cell>
          <cell r="I73" t="str">
            <v>LED</v>
          </cell>
          <cell r="J73" t="str">
            <v>LED-to-HID Retrofit Kit</v>
          </cell>
          <cell r="K73" t="str">
            <v xml:space="preserve">320 W HID-to-LED </v>
          </cell>
          <cell r="L73" t="str">
            <v>320W HID to LED equivalent</v>
          </cell>
          <cell r="M73">
            <v>1.7624999999999998E-2</v>
          </cell>
          <cell r="N73">
            <v>1.5509999999999998E-2</v>
          </cell>
        </row>
        <row r="74">
          <cell r="B74" t="str">
            <v>1-05-07-04</v>
          </cell>
          <cell r="C74" t="str">
            <v>1</v>
          </cell>
          <cell r="D74" t="str">
            <v>05</v>
          </cell>
          <cell r="E74" t="str">
            <v>07</v>
          </cell>
          <cell r="F74" t="str">
            <v>04</v>
          </cell>
          <cell r="G74" t="str">
            <v>NEW</v>
          </cell>
          <cell r="H74" t="str">
            <v>Lighting</v>
          </cell>
          <cell r="I74" t="str">
            <v>LED</v>
          </cell>
          <cell r="J74" t="str">
            <v>LED-to-HID Retrofit Kit</v>
          </cell>
          <cell r="K74" t="str">
            <v xml:space="preserve">1000 W HID-to-LED </v>
          </cell>
          <cell r="L74" t="str">
            <v>1000W HID to LED equivalent</v>
          </cell>
          <cell r="M74">
            <v>1.7624999999999998E-2</v>
          </cell>
          <cell r="N74">
            <v>1.5509999999999998E-2</v>
          </cell>
        </row>
        <row r="75">
          <cell r="B75" t="str">
            <v>1-05-08-01</v>
          </cell>
          <cell r="C75" t="str">
            <v>1</v>
          </cell>
          <cell r="D75" t="str">
            <v>05</v>
          </cell>
          <cell r="E75" t="str">
            <v>08</v>
          </cell>
          <cell r="F75" t="str">
            <v>01</v>
          </cell>
          <cell r="G75" t="str">
            <v>NEW</v>
          </cell>
          <cell r="H75" t="str">
            <v>Lighting</v>
          </cell>
          <cell r="I75" t="str">
            <v>LED</v>
          </cell>
          <cell r="J75" t="str">
            <v>Exterior - Replacing MH</v>
          </cell>
          <cell r="K75" t="str">
            <v>Replacing MH &lt; 250W</v>
          </cell>
          <cell r="L75" t="str">
            <v>Replace Exterior 250w or less with LED</v>
          </cell>
          <cell r="M75">
            <v>0</v>
          </cell>
          <cell r="N75">
            <v>0</v>
          </cell>
        </row>
        <row r="76">
          <cell r="B76" t="str">
            <v>1-05-08-02</v>
          </cell>
          <cell r="C76" t="str">
            <v>1</v>
          </cell>
          <cell r="D76" t="str">
            <v>05</v>
          </cell>
          <cell r="E76" t="str">
            <v>08</v>
          </cell>
          <cell r="F76" t="str">
            <v>02</v>
          </cell>
          <cell r="G76" t="str">
            <v>NEW</v>
          </cell>
          <cell r="H76" t="str">
            <v>Lighting</v>
          </cell>
          <cell r="I76" t="str">
            <v>LED</v>
          </cell>
          <cell r="J76" t="str">
            <v>Exterior - Replacing MH</v>
          </cell>
          <cell r="K76" t="str">
            <v>Replacing MH 400W</v>
          </cell>
          <cell r="L76" t="str">
            <v>Replace Exterior 400w MH with LED</v>
          </cell>
          <cell r="M76">
            <v>0</v>
          </cell>
          <cell r="N76">
            <v>0</v>
          </cell>
        </row>
        <row r="77">
          <cell r="B77" t="str">
            <v>1-05-08-03</v>
          </cell>
          <cell r="C77" t="str">
            <v>1</v>
          </cell>
          <cell r="D77" t="str">
            <v>05</v>
          </cell>
          <cell r="E77" t="str">
            <v>08</v>
          </cell>
          <cell r="F77" t="str">
            <v>03</v>
          </cell>
          <cell r="G77" t="str">
            <v>NEW</v>
          </cell>
          <cell r="H77" t="str">
            <v>Lighting</v>
          </cell>
          <cell r="I77" t="str">
            <v>LED</v>
          </cell>
          <cell r="J77" t="str">
            <v>Exterior - Replacing MH</v>
          </cell>
          <cell r="K77" t="str">
            <v>Replacing MH 1000W</v>
          </cell>
          <cell r="L77" t="str">
            <v>Replace Exterior 1000w MH with LED</v>
          </cell>
          <cell r="M77">
            <v>7.0499999999999993E-2</v>
          </cell>
          <cell r="N77">
            <v>6.2039999999999991E-2</v>
          </cell>
        </row>
        <row r="78">
          <cell r="B78" t="str">
            <v>1-05-09-00</v>
          </cell>
          <cell r="C78" t="str">
            <v>1</v>
          </cell>
          <cell r="D78" t="str">
            <v>05</v>
          </cell>
          <cell r="E78" t="str">
            <v>09</v>
          </cell>
          <cell r="F78" t="str">
            <v>00</v>
          </cell>
          <cell r="G78" t="str">
            <v>NEW</v>
          </cell>
          <cell r="H78" t="str">
            <v>Lighting</v>
          </cell>
          <cell r="I78" t="str">
            <v>LED</v>
          </cell>
          <cell r="J78" t="str">
            <v>w/in Refrigerated Space</v>
          </cell>
          <cell r="K78">
            <v>0</v>
          </cell>
          <cell r="L78" t="str">
            <v>LED Lighting within refrigerated space</v>
          </cell>
          <cell r="M78">
            <v>0</v>
          </cell>
          <cell r="N78">
            <v>0</v>
          </cell>
        </row>
        <row r="79">
          <cell r="B79" t="str">
            <v>1-05-10-00</v>
          </cell>
          <cell r="C79" t="str">
            <v>1</v>
          </cell>
          <cell r="D79" t="str">
            <v>05</v>
          </cell>
          <cell r="E79" t="str">
            <v>10</v>
          </cell>
          <cell r="F79" t="str">
            <v>00</v>
          </cell>
          <cell r="G79" t="str">
            <v>NEW</v>
          </cell>
          <cell r="H79" t="str">
            <v>Lighting</v>
          </cell>
          <cell r="I79" t="str">
            <v>LED</v>
          </cell>
          <cell r="J79" t="str">
            <v>MR16</v>
          </cell>
          <cell r="K79" t="str">
            <v>Replacing Incandescent</v>
          </cell>
          <cell r="L79" t="str">
            <v>LED - SR16 - Replacing MR16</v>
          </cell>
          <cell r="M79">
            <v>9.3999999999999972E-2</v>
          </cell>
          <cell r="N79">
            <v>8.2719999999999974E-2</v>
          </cell>
        </row>
        <row r="80">
          <cell r="B80" t="str">
            <v>1-06-01-00</v>
          </cell>
          <cell r="C80" t="str">
            <v>1</v>
          </cell>
          <cell r="D80" t="str">
            <v>06</v>
          </cell>
          <cell r="E80" t="str">
            <v>01</v>
          </cell>
          <cell r="F80" t="str">
            <v>00</v>
          </cell>
          <cell r="G80" t="str">
            <v>NEW</v>
          </cell>
          <cell r="H80" t="str">
            <v>Lighting</v>
          </cell>
          <cell r="I80" t="str">
            <v>Induction</v>
          </cell>
          <cell r="J80" t="str">
            <v>Interior - Replacing HID</v>
          </cell>
          <cell r="K80">
            <v>0</v>
          </cell>
          <cell r="L80" t="str">
            <v>Induction interior lighting replacing HID</v>
          </cell>
          <cell r="M80">
            <v>0</v>
          </cell>
          <cell r="N80">
            <v>0</v>
          </cell>
        </row>
        <row r="81">
          <cell r="B81" t="str">
            <v>1-06-02-00</v>
          </cell>
          <cell r="C81" t="str">
            <v>1</v>
          </cell>
          <cell r="D81" t="str">
            <v>06</v>
          </cell>
          <cell r="E81" t="str">
            <v>02</v>
          </cell>
          <cell r="F81" t="str">
            <v>00</v>
          </cell>
          <cell r="G81" t="str">
            <v>NEW</v>
          </cell>
          <cell r="H81" t="str">
            <v>Lighting</v>
          </cell>
          <cell r="I81" t="str">
            <v>Induction</v>
          </cell>
          <cell r="J81" t="str">
            <v>Exterior - Replacing HID</v>
          </cell>
          <cell r="K81">
            <v>0</v>
          </cell>
          <cell r="L81" t="str">
            <v>Induction exterior lighting replacing HID</v>
          </cell>
          <cell r="M81">
            <v>0</v>
          </cell>
          <cell r="N81">
            <v>0</v>
          </cell>
        </row>
        <row r="82">
          <cell r="B82" t="str">
            <v>1-07-01-01</v>
          </cell>
          <cell r="C82" t="str">
            <v>1</v>
          </cell>
          <cell r="D82" t="str">
            <v>07</v>
          </cell>
          <cell r="E82" t="str">
            <v>01</v>
          </cell>
          <cell r="F82" t="str">
            <v>01</v>
          </cell>
          <cell r="G82" t="str">
            <v>NEW</v>
          </cell>
          <cell r="H82" t="str">
            <v>Lighting</v>
          </cell>
          <cell r="I82" t="str">
            <v>Metal Halide</v>
          </cell>
          <cell r="J82" t="str">
            <v>Pulse Start</v>
          </cell>
          <cell r="K82" t="str">
            <v>320W</v>
          </cell>
          <cell r="L82" t="str">
            <v>320-watt pulse-start metal halide</v>
          </cell>
          <cell r="M82">
            <v>0</v>
          </cell>
          <cell r="N82">
            <v>0</v>
          </cell>
        </row>
        <row r="83">
          <cell r="B83" t="str">
            <v>1-08-01-01</v>
          </cell>
          <cell r="C83" t="str">
            <v>1</v>
          </cell>
          <cell r="D83" t="str">
            <v>08</v>
          </cell>
          <cell r="E83" t="str">
            <v>01</v>
          </cell>
          <cell r="F83" t="str">
            <v>01</v>
          </cell>
          <cell r="G83">
            <v>26</v>
          </cell>
          <cell r="H83" t="str">
            <v>Lighting</v>
          </cell>
          <cell r="I83" t="str">
            <v>LED Signal</v>
          </cell>
          <cell r="J83" t="str">
            <v>Auto Traffic</v>
          </cell>
          <cell r="K83" t="str">
            <v xml:space="preserve">Green - 8” or 12” - Replacing Incandescent </v>
          </cell>
          <cell r="L83" t="str">
            <v xml:space="preserve"> LED Auto Traffic Signal    8” or 12” Green</v>
          </cell>
          <cell r="M83">
            <v>4.0000000000000001E-3</v>
          </cell>
          <cell r="N83">
            <v>3.5200000000000001E-3</v>
          </cell>
        </row>
        <row r="84">
          <cell r="B84" t="str">
            <v>1-08-01-02</v>
          </cell>
          <cell r="C84" t="str">
            <v>1</v>
          </cell>
          <cell r="D84" t="str">
            <v>08</v>
          </cell>
          <cell r="E84" t="str">
            <v>01</v>
          </cell>
          <cell r="F84" t="str">
            <v>02</v>
          </cell>
          <cell r="G84">
            <v>27</v>
          </cell>
          <cell r="H84" t="str">
            <v>Lighting</v>
          </cell>
          <cell r="I84" t="str">
            <v>LED Signal</v>
          </cell>
          <cell r="J84" t="str">
            <v>Auto Traffic</v>
          </cell>
          <cell r="K84" t="str">
            <v xml:space="preserve">Red - 8” or 12” - Replacing Incandescent </v>
          </cell>
          <cell r="L84" t="str">
            <v xml:space="preserve"> LED Auto Traffic Signal    8” or 12” Red</v>
          </cell>
          <cell r="M84">
            <v>4.0000000000000001E-3</v>
          </cell>
          <cell r="N84">
            <v>3.5200000000000001E-3</v>
          </cell>
        </row>
        <row r="85">
          <cell r="B85" t="str">
            <v>1-08-01-03</v>
          </cell>
          <cell r="C85" t="str">
            <v>1</v>
          </cell>
          <cell r="D85" t="str">
            <v>08</v>
          </cell>
          <cell r="E85" t="str">
            <v>01</v>
          </cell>
          <cell r="F85" t="str">
            <v>03</v>
          </cell>
          <cell r="G85">
            <v>28</v>
          </cell>
          <cell r="H85" t="str">
            <v>Lighting</v>
          </cell>
          <cell r="I85" t="str">
            <v>LED Signal</v>
          </cell>
          <cell r="J85" t="str">
            <v>Auto Traffic</v>
          </cell>
          <cell r="K85" t="str">
            <v xml:space="preserve">Yellow - 8” or 12” - Replacing Incandescent </v>
          </cell>
          <cell r="L85" t="str">
            <v xml:space="preserve"> LED Auto Traffic Signal    8” or 12” Yellow</v>
          </cell>
          <cell r="M85">
            <v>1E-3</v>
          </cell>
          <cell r="N85">
            <v>8.8000000000000003E-4</v>
          </cell>
        </row>
        <row r="86">
          <cell r="B86" t="str">
            <v>1-08-02-00</v>
          </cell>
          <cell r="C86" t="str">
            <v>1</v>
          </cell>
          <cell r="D86" t="str">
            <v>08</v>
          </cell>
          <cell r="E86" t="str">
            <v>02</v>
          </cell>
          <cell r="F86" t="str">
            <v>00</v>
          </cell>
          <cell r="G86">
            <v>29</v>
          </cell>
          <cell r="H86" t="str">
            <v>Lighting</v>
          </cell>
          <cell r="I86" t="str">
            <v>LED Signal</v>
          </cell>
          <cell r="J86" t="str">
            <v>Pedestrian</v>
          </cell>
          <cell r="K86" t="str">
            <v>Replacing Incandescent</v>
          </cell>
          <cell r="L86" t="str">
            <v xml:space="preserve"> LED Pedestrian Signal</v>
          </cell>
          <cell r="M86">
            <v>9.999999999999998E-4</v>
          </cell>
          <cell r="N86">
            <v>8.7999999999999981E-4</v>
          </cell>
        </row>
        <row r="87">
          <cell r="B87" t="str">
            <v>1-09-01-01</v>
          </cell>
          <cell r="C87" t="str">
            <v>1</v>
          </cell>
          <cell r="D87" t="str">
            <v>09</v>
          </cell>
          <cell r="E87" t="str">
            <v>01</v>
          </cell>
          <cell r="F87" t="str">
            <v>01</v>
          </cell>
          <cell r="G87">
            <v>30</v>
          </cell>
          <cell r="H87" t="str">
            <v>Lighting</v>
          </cell>
          <cell r="I87" t="str">
            <v>Sensor</v>
          </cell>
          <cell r="J87" t="str">
            <v>Occupancy</v>
          </cell>
          <cell r="K87" t="str">
            <v>500W or less connected load</v>
          </cell>
          <cell r="L87" t="str">
            <v xml:space="preserve"> Occupancy Sensor - 500W or less connected load</v>
          </cell>
          <cell r="M87">
            <v>2.0000000000000004E-2</v>
          </cell>
          <cell r="N87">
            <v>1.7600000000000005E-2</v>
          </cell>
        </row>
        <row r="88">
          <cell r="B88" t="str">
            <v>1-09-01-02</v>
          </cell>
          <cell r="C88" t="str">
            <v>1</v>
          </cell>
          <cell r="D88" t="str">
            <v>09</v>
          </cell>
          <cell r="E88" t="str">
            <v>01</v>
          </cell>
          <cell r="F88" t="str">
            <v>02</v>
          </cell>
          <cell r="G88" t="str">
            <v>NEW</v>
          </cell>
          <cell r="H88" t="str">
            <v>Lighting</v>
          </cell>
          <cell r="I88" t="str">
            <v>Sensor</v>
          </cell>
          <cell r="J88" t="str">
            <v>Occupancy</v>
          </cell>
          <cell r="K88" t="str">
            <v>Greater than 500W connected load</v>
          </cell>
          <cell r="L88" t="str">
            <v xml:space="preserve"> Occupancy Sensor - Greater then 500W connected load</v>
          </cell>
          <cell r="M88">
            <v>2.0000000000000004E-2</v>
          </cell>
          <cell r="N88">
            <v>1.7600000000000005E-2</v>
          </cell>
        </row>
        <row r="89">
          <cell r="B89" t="str">
            <v>1-09-02-01</v>
          </cell>
          <cell r="C89" t="str">
            <v>1</v>
          </cell>
          <cell r="D89" t="str">
            <v>09</v>
          </cell>
          <cell r="E89" t="str">
            <v>02</v>
          </cell>
          <cell r="F89" t="str">
            <v>01</v>
          </cell>
          <cell r="G89" t="str">
            <v>NEW</v>
          </cell>
          <cell r="H89" t="str">
            <v>Lighting</v>
          </cell>
          <cell r="I89" t="str">
            <v>Sensor</v>
          </cell>
          <cell r="J89" t="str">
            <v>Plug-load</v>
          </cell>
          <cell r="K89" t="str">
            <v>Controlling a minimum of three items</v>
          </cell>
          <cell r="L89" t="str">
            <v>Plug-load occupancy sensors (controlling a minimum of three items)</v>
          </cell>
          <cell r="M89">
            <v>9.9999999999999985E-3</v>
          </cell>
          <cell r="N89">
            <v>8.7999999999999988E-3</v>
          </cell>
        </row>
        <row r="90">
          <cell r="B90" t="str">
            <v>1-10-01-01</v>
          </cell>
          <cell r="C90" t="str">
            <v>1</v>
          </cell>
          <cell r="D90" t="str">
            <v>10</v>
          </cell>
          <cell r="E90" t="str">
            <v>01</v>
          </cell>
          <cell r="F90" t="str">
            <v>01</v>
          </cell>
          <cell r="G90">
            <v>31</v>
          </cell>
          <cell r="H90" t="str">
            <v>Lighting</v>
          </cell>
          <cell r="I90" t="str">
            <v xml:space="preserve">Delamping </v>
          </cell>
          <cell r="J90" t="str">
            <v xml:space="preserve"> T12 - 4ft*</v>
          </cell>
          <cell r="K90">
            <v>0</v>
          </cell>
          <cell r="L90" t="str">
            <v xml:space="preserve"> T12 4ft delamping*</v>
          </cell>
          <cell r="M90">
            <v>4.0000000000000036E-2</v>
          </cell>
          <cell r="N90">
            <v>3.520000000000003E-2</v>
          </cell>
        </row>
      </sheetData>
      <sheetData sheetId="4"/>
      <sheetData sheetId="5"/>
      <sheetData sheetId="6"/>
      <sheetData sheetId="7"/>
      <sheetData sheetId="8"/>
      <sheetData sheetId="9"/>
      <sheetData sheetId="10">
        <row r="15">
          <cell r="B15" t="str">
            <v>2-01-01-00</v>
          </cell>
          <cell r="C15" t="str">
            <v>2</v>
          </cell>
          <cell r="D15" t="str">
            <v>01</v>
          </cell>
          <cell r="E15" t="str">
            <v>01</v>
          </cell>
          <cell r="F15" t="str">
            <v>00</v>
          </cell>
          <cell r="G15">
            <v>101</v>
          </cell>
          <cell r="H15" t="str">
            <v>HVAC &amp; VFDs</v>
          </cell>
          <cell r="I15" t="str">
            <v>PTAC</v>
          </cell>
          <cell r="J15" t="str">
            <v xml:space="preserve"> &lt;15,000 BTUh (1.25 tons)</v>
          </cell>
          <cell r="K15" t="str">
            <v xml:space="preserve"> 12. 8- (0.213 x BTUh/1000) EER</v>
          </cell>
          <cell r="L15" t="str">
            <v xml:space="preserve"> &lt;15,000 BTUh (1.25 tons)</v>
          </cell>
          <cell r="M15">
            <v>0</v>
          </cell>
          <cell r="N15">
            <v>0</v>
          </cell>
        </row>
        <row r="16">
          <cell r="B16" t="str">
            <v>2-02-01-00</v>
          </cell>
          <cell r="C16" t="str">
            <v>2</v>
          </cell>
          <cell r="D16" t="str">
            <v>02</v>
          </cell>
          <cell r="E16" t="str">
            <v>01</v>
          </cell>
          <cell r="F16" t="str">
            <v>00</v>
          </cell>
          <cell r="G16">
            <v>102</v>
          </cell>
          <cell r="H16" t="str">
            <v>HVAC &amp; VFDs</v>
          </cell>
          <cell r="I16" t="str">
            <v>Unitary A/C</v>
          </cell>
          <cell r="J16" t="str">
            <v xml:space="preserve"> &lt;65,000 BTUh (5.4 tons)</v>
          </cell>
          <cell r="K16" t="str">
            <v xml:space="preserve"> 14.0 SEER</v>
          </cell>
          <cell r="L16" t="str">
            <v xml:space="preserve"> &lt;65,000 BTUh (5.4 tons)</v>
          </cell>
          <cell r="M16">
            <v>0</v>
          </cell>
          <cell r="N16">
            <v>0</v>
          </cell>
        </row>
        <row r="17">
          <cell r="B17" t="str">
            <v>2-02-02-00</v>
          </cell>
          <cell r="C17" t="str">
            <v>2</v>
          </cell>
          <cell r="D17" t="str">
            <v>02</v>
          </cell>
          <cell r="E17" t="str">
            <v>02</v>
          </cell>
          <cell r="F17" t="str">
            <v>00</v>
          </cell>
          <cell r="G17">
            <v>103</v>
          </cell>
          <cell r="H17" t="str">
            <v>HVAC &amp; VFDs</v>
          </cell>
          <cell r="I17" t="str">
            <v>Unitary A/C</v>
          </cell>
          <cell r="J17" t="str">
            <v xml:space="preserve"> 65,000 BTUh (5.4 tons) and &lt;135,000 BTUh (11.25 tons) </v>
          </cell>
          <cell r="K17" t="str">
            <v xml:space="preserve"> 11.0 EER</v>
          </cell>
          <cell r="L17" t="str">
            <v xml:space="preserve"> 65,000 BTUh (5.4 tons) and &lt;135,000 BTUh (11.25 tons) </v>
          </cell>
          <cell r="M17">
            <v>0</v>
          </cell>
          <cell r="N17">
            <v>0</v>
          </cell>
        </row>
        <row r="18">
          <cell r="B18" t="str">
            <v>2-03-01-00</v>
          </cell>
          <cell r="C18" t="str">
            <v>2</v>
          </cell>
          <cell r="D18" t="str">
            <v>03</v>
          </cell>
          <cell r="E18" t="str">
            <v>01</v>
          </cell>
          <cell r="F18" t="str">
            <v>00</v>
          </cell>
          <cell r="G18">
            <v>104</v>
          </cell>
          <cell r="H18" t="str">
            <v>HVAC &amp; VFDs</v>
          </cell>
          <cell r="I18" t="str">
            <v>Unitary Heat Pump</v>
          </cell>
          <cell r="J18" t="str">
            <v xml:space="preserve"> &lt;65,000 BTUh (5.4 tons) </v>
          </cell>
          <cell r="K18" t="str">
            <v xml:space="preserve"> 14.0 SEER</v>
          </cell>
          <cell r="L18" t="str">
            <v xml:space="preserve"> &lt;65,000 BTUh (5.4 tons) </v>
          </cell>
          <cell r="M18">
            <v>0</v>
          </cell>
          <cell r="N18">
            <v>0</v>
          </cell>
        </row>
        <row r="19">
          <cell r="B19" t="str">
            <v>2-03-02-00</v>
          </cell>
          <cell r="C19" t="str">
            <v>2</v>
          </cell>
          <cell r="D19" t="str">
            <v>03</v>
          </cell>
          <cell r="E19" t="str">
            <v>02</v>
          </cell>
          <cell r="F19" t="str">
            <v>00</v>
          </cell>
          <cell r="G19">
            <v>105</v>
          </cell>
          <cell r="H19" t="str">
            <v>HVAC &amp; VFDs</v>
          </cell>
          <cell r="I19" t="str">
            <v>Unitary Heat Pump</v>
          </cell>
          <cell r="J19" t="str">
            <v xml:space="preserve"> 65,000 BTUh (5.4 tons) and &lt;135,000 BTUh (11.25 tons)</v>
          </cell>
          <cell r="K19" t="str">
            <v xml:space="preserve"> 11.0 EER</v>
          </cell>
          <cell r="L19" t="str">
            <v xml:space="preserve"> 65,000 BTUh (5.4 tons) and &lt;135,000 BTUh (11.25 tons)</v>
          </cell>
          <cell r="M19">
            <v>0</v>
          </cell>
          <cell r="N19">
            <v>0</v>
          </cell>
        </row>
        <row r="20">
          <cell r="B20" t="str">
            <v>2-04-01-01</v>
          </cell>
          <cell r="C20" t="str">
            <v>2</v>
          </cell>
          <cell r="D20" t="str">
            <v>04</v>
          </cell>
          <cell r="E20" t="str">
            <v>01</v>
          </cell>
          <cell r="F20" t="str">
            <v>01</v>
          </cell>
          <cell r="G20">
            <v>106</v>
          </cell>
          <cell r="H20" t="str">
            <v>HVAC &amp; VFDs</v>
          </cell>
          <cell r="I20" t="str">
            <v>Chiller - Water-Cooled</v>
          </cell>
          <cell r="J20" t="str">
            <v>Centrifugal, =150 tons</v>
          </cell>
          <cell r="K20" t="str">
            <v xml:space="preserve"> 0.7 kW/ton and 0.57 IPLV</v>
          </cell>
          <cell r="L20" t="str">
            <v xml:space="preserve"> =150 tons, centrifugal</v>
          </cell>
          <cell r="M20">
            <v>0</v>
          </cell>
          <cell r="N20">
            <v>0</v>
          </cell>
        </row>
        <row r="21">
          <cell r="B21" t="str">
            <v>2-04-01-02</v>
          </cell>
          <cell r="C21" t="str">
            <v>2</v>
          </cell>
          <cell r="D21" t="str">
            <v>04</v>
          </cell>
          <cell r="E21" t="str">
            <v>01</v>
          </cell>
          <cell r="F21" t="str">
            <v>02</v>
          </cell>
          <cell r="G21">
            <v>108</v>
          </cell>
          <cell r="H21" t="str">
            <v>HVAC &amp; VFDs</v>
          </cell>
          <cell r="I21" t="str">
            <v>Chiller - Water-Cooled</v>
          </cell>
          <cell r="J21" t="str">
            <v>Centrifugal &gt;150 tons and  =300 tons</v>
          </cell>
          <cell r="K21" t="str">
            <v xml:space="preserve"> 0.63 kW/ton and 0.51 IPLV</v>
          </cell>
          <cell r="L21" t="str">
            <v xml:space="preserve"> &gt;150 tons and  =300 tons, centrifugal</v>
          </cell>
          <cell r="M21">
            <v>0</v>
          </cell>
          <cell r="N21">
            <v>0</v>
          </cell>
        </row>
        <row r="22">
          <cell r="B22" t="str">
            <v>2-04-01-03</v>
          </cell>
          <cell r="C22" t="str">
            <v>2</v>
          </cell>
          <cell r="D22" t="str">
            <v>04</v>
          </cell>
          <cell r="E22" t="str">
            <v>01</v>
          </cell>
          <cell r="F22" t="str">
            <v>03</v>
          </cell>
          <cell r="G22">
            <v>110</v>
          </cell>
          <cell r="H22" t="str">
            <v>HVAC &amp; VFDs</v>
          </cell>
          <cell r="I22" t="str">
            <v>Chiller - Water-Cooled</v>
          </cell>
          <cell r="J22" t="str">
            <v>Centrifugal &gt;300 tons</v>
          </cell>
          <cell r="K22" t="str">
            <v xml:space="preserve"> 0.58 kW/ton and 0.47 IPLV</v>
          </cell>
          <cell r="L22" t="str">
            <v xml:space="preserve"> &gt;300 tons, centrifugal</v>
          </cell>
          <cell r="M22">
            <v>0</v>
          </cell>
          <cell r="N22">
            <v>0</v>
          </cell>
        </row>
        <row r="23">
          <cell r="B23" t="str">
            <v>2-04-02-01</v>
          </cell>
          <cell r="C23" t="str">
            <v>2</v>
          </cell>
          <cell r="D23" t="str">
            <v>04</v>
          </cell>
          <cell r="E23" t="str">
            <v>02</v>
          </cell>
          <cell r="F23" t="str">
            <v>01</v>
          </cell>
          <cell r="G23">
            <v>107</v>
          </cell>
          <cell r="H23" t="str">
            <v>HVAC &amp; VFDs</v>
          </cell>
          <cell r="I23" t="str">
            <v>Chiller - Water-Cooled</v>
          </cell>
          <cell r="J23" t="str">
            <v>Screw / Scroll, =150 tons</v>
          </cell>
          <cell r="K23" t="str">
            <v xml:space="preserve"> 0.79 kW/ton and 0.62 IPLV</v>
          </cell>
          <cell r="L23" t="str">
            <v xml:space="preserve"> =150 tons, screw, scroll</v>
          </cell>
          <cell r="M23">
            <v>0</v>
          </cell>
          <cell r="N23">
            <v>0</v>
          </cell>
        </row>
        <row r="24">
          <cell r="B24" t="str">
            <v>2-04-02-02</v>
          </cell>
          <cell r="C24" t="str">
            <v>2</v>
          </cell>
          <cell r="D24" t="str">
            <v>04</v>
          </cell>
          <cell r="E24" t="str">
            <v>02</v>
          </cell>
          <cell r="F24" t="str">
            <v>02</v>
          </cell>
          <cell r="G24">
            <v>109</v>
          </cell>
          <cell r="H24" t="str">
            <v>HVAC &amp; VFDs</v>
          </cell>
          <cell r="I24" t="str">
            <v>Chiller - Water-Cooled</v>
          </cell>
          <cell r="J24" t="str">
            <v>Screw / Scroll, &gt;150 tons and =300 tons</v>
          </cell>
          <cell r="K24" t="str">
            <v xml:space="preserve"> 0.72 kW/ton and 0.57 IPLV</v>
          </cell>
          <cell r="L24" t="str">
            <v xml:space="preserve"> &gt;150 tons and =300 tons, screw, scroll</v>
          </cell>
          <cell r="M24">
            <v>0</v>
          </cell>
          <cell r="N24">
            <v>0</v>
          </cell>
        </row>
        <row r="25">
          <cell r="B25" t="str">
            <v>2-04-02-03</v>
          </cell>
          <cell r="C25" t="str">
            <v>2</v>
          </cell>
          <cell r="D25" t="str">
            <v>04</v>
          </cell>
          <cell r="E25" t="str">
            <v>02</v>
          </cell>
          <cell r="F25" t="str">
            <v>03</v>
          </cell>
          <cell r="G25">
            <v>111</v>
          </cell>
          <cell r="H25" t="str">
            <v>HVAC &amp; VFDs</v>
          </cell>
          <cell r="I25" t="str">
            <v>Chiller - Water-Cooled</v>
          </cell>
          <cell r="J25" t="str">
            <v>Screw / Scroll, &gt;300 tons</v>
          </cell>
          <cell r="K25" t="str">
            <v xml:space="preserve"> 0.64 kW/ton and 0.51 IPLV</v>
          </cell>
          <cell r="L25" t="str">
            <v xml:space="preserve"> &gt;300 tons, screw, scroll</v>
          </cell>
          <cell r="M25">
            <v>0</v>
          </cell>
          <cell r="N25">
            <v>0</v>
          </cell>
        </row>
        <row r="26">
          <cell r="B26" t="str">
            <v>2-05-01-00</v>
          </cell>
          <cell r="C26" t="str">
            <v>2</v>
          </cell>
          <cell r="D26" t="str">
            <v>05</v>
          </cell>
          <cell r="E26" t="str">
            <v>01</v>
          </cell>
          <cell r="F26" t="str">
            <v>00</v>
          </cell>
          <cell r="G26">
            <v>112</v>
          </cell>
          <cell r="H26" t="str">
            <v>HVAC &amp; VFDs</v>
          </cell>
          <cell r="I26" t="str">
            <v>VFD</v>
          </cell>
          <cell r="J26" t="str">
            <v>Process Pump</v>
          </cell>
          <cell r="K26" t="str">
            <v>1 - 50 hp</v>
          </cell>
          <cell r="L26" t="str">
            <v xml:space="preserve"> 1-50 hp, Process Pump</v>
          </cell>
          <cell r="M26">
            <v>0.25</v>
          </cell>
          <cell r="N26">
            <v>2.5000000000000001E-2</v>
          </cell>
        </row>
        <row r="27">
          <cell r="B27" t="str">
            <v>2-05-02-00</v>
          </cell>
          <cell r="C27" t="str">
            <v>2</v>
          </cell>
          <cell r="D27" t="str">
            <v>05</v>
          </cell>
          <cell r="E27" t="str">
            <v>02</v>
          </cell>
          <cell r="F27" t="str">
            <v>00</v>
          </cell>
          <cell r="G27">
            <v>113</v>
          </cell>
          <cell r="H27" t="str">
            <v>HVAC &amp; VFDs</v>
          </cell>
          <cell r="I27" t="str">
            <v>VFD</v>
          </cell>
          <cell r="J27" t="str">
            <v>HVAC Fans</v>
          </cell>
          <cell r="K27" t="str">
            <v>1 - 50 hp</v>
          </cell>
          <cell r="L27" t="str">
            <v xml:space="preserve"> 1-50 hp, HVAC Fans</v>
          </cell>
          <cell r="M27">
            <v>0.25</v>
          </cell>
          <cell r="N27">
            <v>2.5000000000000001E-2</v>
          </cell>
        </row>
        <row r="28">
          <cell r="B28" t="str">
            <v>2-05-03-00</v>
          </cell>
          <cell r="C28" t="str">
            <v>2</v>
          </cell>
          <cell r="D28" t="str">
            <v>05</v>
          </cell>
          <cell r="E28" t="str">
            <v>03</v>
          </cell>
          <cell r="F28" t="str">
            <v>00</v>
          </cell>
          <cell r="G28">
            <v>114</v>
          </cell>
          <cell r="H28" t="str">
            <v>HVAC &amp; VFDs</v>
          </cell>
          <cell r="I28" t="str">
            <v>VFD</v>
          </cell>
          <cell r="J28" t="str">
            <v>Chilled Water</v>
          </cell>
          <cell r="K28" t="str">
            <v>1 - 50 hp</v>
          </cell>
          <cell r="L28" t="str">
            <v xml:space="preserve"> 1-50 hp, Chilled Water</v>
          </cell>
          <cell r="M28">
            <v>0.25</v>
          </cell>
          <cell r="N28">
            <v>2.5000000000000001E-2</v>
          </cell>
        </row>
        <row r="29">
          <cell r="B29" t="str">
            <v>2-05-04-00</v>
          </cell>
          <cell r="C29" t="str">
            <v>2</v>
          </cell>
          <cell r="D29" t="str">
            <v>05</v>
          </cell>
          <cell r="E29" t="str">
            <v>04</v>
          </cell>
          <cell r="F29" t="str">
            <v>00</v>
          </cell>
          <cell r="G29">
            <v>115</v>
          </cell>
          <cell r="H29" t="str">
            <v>HVAC &amp; VFDs</v>
          </cell>
          <cell r="I29" t="str">
            <v>VFD</v>
          </cell>
          <cell r="J29" t="str">
            <v>Heated Water</v>
          </cell>
          <cell r="K29" t="str">
            <v>1 - 50 hp</v>
          </cell>
          <cell r="L29" t="str">
            <v xml:space="preserve"> 1-50 hp, Heated Water</v>
          </cell>
          <cell r="M29">
            <v>0.25</v>
          </cell>
          <cell r="N29">
            <v>2.5000000000000001E-2</v>
          </cell>
        </row>
      </sheetData>
      <sheetData sheetId="11">
        <row r="13">
          <cell r="B13" t="str">
            <v>3-01-01-01</v>
          </cell>
          <cell r="C13" t="str">
            <v>3</v>
          </cell>
          <cell r="D13" t="str">
            <v>01</v>
          </cell>
          <cell r="E13" t="str">
            <v>01</v>
          </cell>
          <cell r="F13" t="str">
            <v>01</v>
          </cell>
          <cell r="G13">
            <v>201</v>
          </cell>
          <cell r="H13" t="str">
            <v>Specialty Products</v>
          </cell>
          <cell r="I13" t="str">
            <v>Refrigeration</v>
          </cell>
          <cell r="J13" t="str">
            <v>Refrigerator - Solid Door</v>
          </cell>
          <cell r="K13" t="str">
            <v>&lt;15 ft³</v>
          </cell>
          <cell r="L13" t="str">
            <v xml:space="preserve"> ENERGY STAR Commercial Solid Door Refrigerators &lt;15 ft³</v>
          </cell>
          <cell r="M13">
            <v>3.7499999999999999E-3</v>
          </cell>
          <cell r="N13">
            <v>7.5000000000000061E-5</v>
          </cell>
        </row>
        <row r="14">
          <cell r="B14" t="str">
            <v>3-01-01-02</v>
          </cell>
          <cell r="C14" t="str">
            <v>3</v>
          </cell>
          <cell r="D14" t="str">
            <v>01</v>
          </cell>
          <cell r="E14" t="str">
            <v>01</v>
          </cell>
          <cell r="F14" t="str">
            <v>02</v>
          </cell>
          <cell r="G14">
            <v>203</v>
          </cell>
          <cell r="H14" t="str">
            <v>Specialty Products</v>
          </cell>
          <cell r="I14" t="str">
            <v>Refrigeration</v>
          </cell>
          <cell r="J14" t="str">
            <v>Refrigerator - Solid Door</v>
          </cell>
          <cell r="K14" t="str">
            <v>15-30 ft³</v>
          </cell>
          <cell r="L14" t="str">
            <v xml:space="preserve"> ENERGY STAR Commercial Solid Door Refrigerators 15-30 ft³</v>
          </cell>
          <cell r="M14">
            <v>3.7499999999999999E-3</v>
          </cell>
          <cell r="N14">
            <v>7.5000000000000061E-5</v>
          </cell>
        </row>
        <row r="15">
          <cell r="B15" t="str">
            <v>3-01-01-03</v>
          </cell>
          <cell r="C15" t="str">
            <v>3</v>
          </cell>
          <cell r="D15" t="str">
            <v>01</v>
          </cell>
          <cell r="E15" t="str">
            <v>01</v>
          </cell>
          <cell r="F15" t="str">
            <v>03</v>
          </cell>
          <cell r="G15">
            <v>205</v>
          </cell>
          <cell r="H15" t="str">
            <v>Specialty Products</v>
          </cell>
          <cell r="I15" t="str">
            <v>Refrigeration</v>
          </cell>
          <cell r="J15" t="str">
            <v>Refrigerator - Solid Door</v>
          </cell>
          <cell r="K15" t="str">
            <v>30-50 ft³</v>
          </cell>
          <cell r="L15" t="str">
            <v xml:space="preserve"> ENERGY STAR Commercial Solid Door Refrigerators 30-50 ft³</v>
          </cell>
          <cell r="M15">
            <v>3.7499999999999999E-3</v>
          </cell>
          <cell r="N15">
            <v>7.5000000000000061E-5</v>
          </cell>
        </row>
        <row r="16">
          <cell r="B16" t="str">
            <v>3-01-01-04</v>
          </cell>
          <cell r="C16" t="str">
            <v>3</v>
          </cell>
          <cell r="D16" t="str">
            <v>01</v>
          </cell>
          <cell r="E16" t="str">
            <v>01</v>
          </cell>
          <cell r="F16" t="str">
            <v>04</v>
          </cell>
          <cell r="G16">
            <v>207</v>
          </cell>
          <cell r="H16" t="str">
            <v>Specialty Products</v>
          </cell>
          <cell r="I16" t="str">
            <v>Refrigeration</v>
          </cell>
          <cell r="J16" t="str">
            <v>Refrigerator - Solid Door</v>
          </cell>
          <cell r="K16" t="str">
            <v>&gt;50 ft³</v>
          </cell>
          <cell r="L16" t="str">
            <v xml:space="preserve"> ENERGY STAR Commercial Solid Door Refrigerators &gt;50 ft³</v>
          </cell>
          <cell r="M16">
            <v>3.7499999999999999E-3</v>
          </cell>
          <cell r="N16">
            <v>7.5000000000000061E-5</v>
          </cell>
        </row>
        <row r="17">
          <cell r="B17" t="str">
            <v>3-01-02-01</v>
          </cell>
          <cell r="C17" t="str">
            <v>3</v>
          </cell>
          <cell r="D17" t="str">
            <v>01</v>
          </cell>
          <cell r="E17" t="str">
            <v>02</v>
          </cell>
          <cell r="F17" t="str">
            <v>01</v>
          </cell>
          <cell r="G17">
            <v>202</v>
          </cell>
          <cell r="H17" t="str">
            <v>Specialty Products</v>
          </cell>
          <cell r="I17" t="str">
            <v>Refrigeration</v>
          </cell>
          <cell r="J17" t="str">
            <v>Refrigerator - Glass Door</v>
          </cell>
          <cell r="K17" t="str">
            <v>&lt;15 ft³</v>
          </cell>
          <cell r="L17" t="str">
            <v xml:space="preserve"> ENERGY STAR Commercial Glass Door Refrigerators &lt;15 ft³</v>
          </cell>
          <cell r="M17">
            <v>3.7499999999999999E-3</v>
          </cell>
          <cell r="N17">
            <v>7.5000000000000061E-5</v>
          </cell>
        </row>
        <row r="18">
          <cell r="B18" t="str">
            <v>3-01-02-02</v>
          </cell>
          <cell r="C18" t="str">
            <v>3</v>
          </cell>
          <cell r="D18" t="str">
            <v>01</v>
          </cell>
          <cell r="E18" t="str">
            <v>02</v>
          </cell>
          <cell r="F18" t="str">
            <v>02</v>
          </cell>
          <cell r="G18">
            <v>204</v>
          </cell>
          <cell r="H18" t="str">
            <v>Specialty Products</v>
          </cell>
          <cell r="I18" t="str">
            <v>Refrigeration</v>
          </cell>
          <cell r="J18" t="str">
            <v>Refrigerator - Glass Door</v>
          </cell>
          <cell r="K18" t="str">
            <v>15-30 ft³</v>
          </cell>
          <cell r="L18" t="str">
            <v xml:space="preserve"> ENERGY STAR Commercial Glass Door Refrigerators 15-30 ft³</v>
          </cell>
          <cell r="M18">
            <v>3.7499999999999999E-3</v>
          </cell>
          <cell r="N18">
            <v>7.5000000000000061E-5</v>
          </cell>
        </row>
        <row r="19">
          <cell r="B19" t="str">
            <v>3-01-02-03</v>
          </cell>
          <cell r="C19" t="str">
            <v>3</v>
          </cell>
          <cell r="D19" t="str">
            <v>01</v>
          </cell>
          <cell r="E19" t="str">
            <v>02</v>
          </cell>
          <cell r="F19" t="str">
            <v>03</v>
          </cell>
          <cell r="G19">
            <v>206</v>
          </cell>
          <cell r="H19" t="str">
            <v>Specialty Products</v>
          </cell>
          <cell r="I19" t="str">
            <v>Refrigeration</v>
          </cell>
          <cell r="J19" t="str">
            <v>Refrigerator - Glass Door</v>
          </cell>
          <cell r="K19" t="str">
            <v>30-50 ft³</v>
          </cell>
          <cell r="L19" t="str">
            <v xml:space="preserve"> ENERGY STAR Commercial Glass Door Refrigerators 30-50 ft³</v>
          </cell>
          <cell r="M19">
            <v>3.7499999999999999E-3</v>
          </cell>
          <cell r="N19">
            <v>7.5000000000000061E-5</v>
          </cell>
        </row>
        <row r="20">
          <cell r="B20" t="str">
            <v>3-01-02-04</v>
          </cell>
          <cell r="C20" t="str">
            <v>3</v>
          </cell>
          <cell r="D20" t="str">
            <v>01</v>
          </cell>
          <cell r="E20" t="str">
            <v>02</v>
          </cell>
          <cell r="F20" t="str">
            <v>04</v>
          </cell>
          <cell r="G20">
            <v>208</v>
          </cell>
          <cell r="H20" t="str">
            <v>Specialty Products</v>
          </cell>
          <cell r="I20" t="str">
            <v>Refrigeration</v>
          </cell>
          <cell r="J20" t="str">
            <v>Refrigerator - Glass Door</v>
          </cell>
          <cell r="K20" t="str">
            <v>&gt;50 ft³</v>
          </cell>
          <cell r="L20" t="str">
            <v xml:space="preserve"> ENERGY STAR Commercial Glass Door Refrigerators &gt;50 ft³</v>
          </cell>
          <cell r="M20">
            <v>3.7499999999999999E-3</v>
          </cell>
          <cell r="N20">
            <v>7.5000000000000061E-5</v>
          </cell>
        </row>
        <row r="21">
          <cell r="B21" t="str">
            <v>3-01-03-01</v>
          </cell>
          <cell r="C21" t="str">
            <v>3</v>
          </cell>
          <cell r="D21" t="str">
            <v>01</v>
          </cell>
          <cell r="E21" t="str">
            <v>03</v>
          </cell>
          <cell r="F21" t="str">
            <v>01</v>
          </cell>
          <cell r="G21">
            <v>209</v>
          </cell>
          <cell r="H21" t="str">
            <v>Specialty Products</v>
          </cell>
          <cell r="I21" t="str">
            <v>Refrigeration</v>
          </cell>
          <cell r="J21" t="str">
            <v>Freezer - Solid Door</v>
          </cell>
          <cell r="K21" t="str">
            <v>&lt;15 ft³</v>
          </cell>
          <cell r="L21" t="str">
            <v xml:space="preserve"> ENERGY STAR Commercial Solid Door Freezers &lt;15 ft³</v>
          </cell>
          <cell r="M21">
            <v>3.7499999999999999E-3</v>
          </cell>
          <cell r="N21">
            <v>7.5000000000000061E-5</v>
          </cell>
        </row>
        <row r="22">
          <cell r="B22" t="str">
            <v>3-01-03-02</v>
          </cell>
          <cell r="C22" t="str">
            <v>3</v>
          </cell>
          <cell r="D22" t="str">
            <v>01</v>
          </cell>
          <cell r="E22" t="str">
            <v>03</v>
          </cell>
          <cell r="F22" t="str">
            <v>02</v>
          </cell>
          <cell r="G22">
            <v>211</v>
          </cell>
          <cell r="H22" t="str">
            <v>Specialty Products</v>
          </cell>
          <cell r="I22" t="str">
            <v>Refrigeration</v>
          </cell>
          <cell r="J22" t="str">
            <v>Freezer - Solid Door</v>
          </cell>
          <cell r="K22" t="str">
            <v>15-30 ft³</v>
          </cell>
          <cell r="L22" t="str">
            <v xml:space="preserve"> ENERGY STAR Commercial Solid Door Freezers 15-30 ft³</v>
          </cell>
          <cell r="M22">
            <v>3.7499999999999999E-3</v>
          </cell>
          <cell r="N22">
            <v>7.5000000000000061E-5</v>
          </cell>
        </row>
        <row r="23">
          <cell r="B23" t="str">
            <v>3-01-03-03</v>
          </cell>
          <cell r="C23" t="str">
            <v>3</v>
          </cell>
          <cell r="D23" t="str">
            <v>01</v>
          </cell>
          <cell r="E23" t="str">
            <v>03</v>
          </cell>
          <cell r="F23" t="str">
            <v>03</v>
          </cell>
          <cell r="G23">
            <v>213</v>
          </cell>
          <cell r="H23" t="str">
            <v>Specialty Products</v>
          </cell>
          <cell r="I23" t="str">
            <v>Refrigeration</v>
          </cell>
          <cell r="J23" t="str">
            <v>Freezer - Solid Door</v>
          </cell>
          <cell r="K23" t="str">
            <v>30-50 ft³</v>
          </cell>
          <cell r="L23" t="str">
            <v xml:space="preserve"> ENERGY STAR Commercial Solid Door Freezers 30-50 ft³</v>
          </cell>
          <cell r="M23">
            <v>3.7499999999999999E-3</v>
          </cell>
          <cell r="N23">
            <v>7.5000000000000061E-5</v>
          </cell>
        </row>
        <row r="24">
          <cell r="B24" t="str">
            <v>3-01-03-04</v>
          </cell>
          <cell r="C24" t="str">
            <v>3</v>
          </cell>
          <cell r="D24" t="str">
            <v>01</v>
          </cell>
          <cell r="E24" t="str">
            <v>03</v>
          </cell>
          <cell r="F24" t="str">
            <v>04</v>
          </cell>
          <cell r="G24">
            <v>215</v>
          </cell>
          <cell r="H24" t="str">
            <v>Specialty Products</v>
          </cell>
          <cell r="I24" t="str">
            <v>Refrigeration</v>
          </cell>
          <cell r="J24" t="str">
            <v>Freezer - Solid Door</v>
          </cell>
          <cell r="K24" t="str">
            <v>&gt;50 ft³</v>
          </cell>
          <cell r="L24" t="str">
            <v xml:space="preserve"> ENERGY STAR Commercial Solid Door Freezers &gt;50 ft³</v>
          </cell>
          <cell r="M24">
            <v>3.7499999999999999E-3</v>
          </cell>
          <cell r="N24">
            <v>7.5000000000000061E-5</v>
          </cell>
        </row>
        <row r="25">
          <cell r="B25" t="str">
            <v>3-01-04-01</v>
          </cell>
          <cell r="C25" t="str">
            <v>3</v>
          </cell>
          <cell r="D25" t="str">
            <v>01</v>
          </cell>
          <cell r="E25" t="str">
            <v>04</v>
          </cell>
          <cell r="F25" t="str">
            <v>01</v>
          </cell>
          <cell r="G25">
            <v>210</v>
          </cell>
          <cell r="H25" t="str">
            <v>Specialty Products</v>
          </cell>
          <cell r="I25" t="str">
            <v>Refrigeration</v>
          </cell>
          <cell r="J25" t="str">
            <v>Freezer - Glass Door</v>
          </cell>
          <cell r="K25" t="str">
            <v>&lt;15 ft³</v>
          </cell>
          <cell r="L25" t="str">
            <v xml:space="preserve"> ENERGY STAR Commercial Glass Door Freezers &lt;15 ft³</v>
          </cell>
          <cell r="M25">
            <v>3.7499999999999999E-3</v>
          </cell>
          <cell r="N25">
            <v>7.5000000000000061E-5</v>
          </cell>
        </row>
        <row r="26">
          <cell r="B26" t="str">
            <v>3-01-04-02</v>
          </cell>
          <cell r="C26" t="str">
            <v>3</v>
          </cell>
          <cell r="D26" t="str">
            <v>01</v>
          </cell>
          <cell r="E26" t="str">
            <v>04</v>
          </cell>
          <cell r="F26" t="str">
            <v>02</v>
          </cell>
          <cell r="G26">
            <v>212</v>
          </cell>
          <cell r="H26" t="str">
            <v>Specialty Products</v>
          </cell>
          <cell r="I26" t="str">
            <v>Refrigeration</v>
          </cell>
          <cell r="J26" t="str">
            <v>Freezer - Glass Door</v>
          </cell>
          <cell r="K26" t="str">
            <v>15-30 ft³</v>
          </cell>
          <cell r="L26" t="str">
            <v xml:space="preserve"> ENERGY STAR Commercial Glass Door Freezers 15-30 ft³</v>
          </cell>
          <cell r="M26">
            <v>3.7499999999999999E-3</v>
          </cell>
          <cell r="N26">
            <v>7.5000000000000061E-5</v>
          </cell>
        </row>
        <row r="27">
          <cell r="B27" t="str">
            <v>3-01-04-03</v>
          </cell>
          <cell r="C27" t="str">
            <v>3</v>
          </cell>
          <cell r="D27" t="str">
            <v>01</v>
          </cell>
          <cell r="E27" t="str">
            <v>04</v>
          </cell>
          <cell r="F27" t="str">
            <v>03</v>
          </cell>
          <cell r="G27">
            <v>214</v>
          </cell>
          <cell r="H27" t="str">
            <v>Specialty Products</v>
          </cell>
          <cell r="I27" t="str">
            <v>Refrigeration</v>
          </cell>
          <cell r="J27" t="str">
            <v>Freezer - Glass Door</v>
          </cell>
          <cell r="K27" t="str">
            <v>30-50 ft³</v>
          </cell>
          <cell r="L27" t="str">
            <v xml:space="preserve"> ENERGY STAR Commercial Glass Door Freezers 30-50 ft³</v>
          </cell>
          <cell r="M27">
            <v>3.7499999999999999E-3</v>
          </cell>
          <cell r="N27">
            <v>7.5000000000000061E-5</v>
          </cell>
        </row>
        <row r="28">
          <cell r="B28" t="str">
            <v>3-01-04-04</v>
          </cell>
          <cell r="C28" t="str">
            <v>3</v>
          </cell>
          <cell r="D28" t="str">
            <v>01</v>
          </cell>
          <cell r="E28" t="str">
            <v>04</v>
          </cell>
          <cell r="F28" t="str">
            <v>04</v>
          </cell>
          <cell r="G28">
            <v>216</v>
          </cell>
          <cell r="H28" t="str">
            <v>Specialty Products</v>
          </cell>
          <cell r="I28" t="str">
            <v>Refrigeration</v>
          </cell>
          <cell r="J28" t="str">
            <v>Freezer - Glass Door</v>
          </cell>
          <cell r="K28" t="str">
            <v>&gt;50 ft³</v>
          </cell>
          <cell r="L28" t="str">
            <v xml:space="preserve"> ENERGY STAR Commercial Glass Door Freezers &gt;50 ft³</v>
          </cell>
          <cell r="M28">
            <v>3.7499999999999999E-3</v>
          </cell>
          <cell r="N28">
            <v>7.5000000000000061E-5</v>
          </cell>
        </row>
        <row r="29">
          <cell r="B29" t="str">
            <v>3-01-05-00</v>
          </cell>
          <cell r="C29" t="str">
            <v>3</v>
          </cell>
          <cell r="D29" t="str">
            <v>01</v>
          </cell>
          <cell r="E29" t="str">
            <v>05</v>
          </cell>
          <cell r="F29" t="str">
            <v>00</v>
          </cell>
          <cell r="G29" t="str">
            <v>NEW</v>
          </cell>
          <cell r="H29" t="str">
            <v>Specialty Products</v>
          </cell>
          <cell r="I29" t="str">
            <v>Refrigeration</v>
          </cell>
          <cell r="J29" t="str">
            <v>Refrigerator Door Retrofits</v>
          </cell>
          <cell r="K29" t="str">
            <v>Add doors to open refrigeration cases</v>
          </cell>
          <cell r="L29" t="str">
            <v>Refrigeration Case Door Retrofits - Add doors to open refrigeration cases</v>
          </cell>
          <cell r="M29">
            <v>1.4999999999999999E-2</v>
          </cell>
          <cell r="N29">
            <v>3.0000000000000024E-4</v>
          </cell>
        </row>
        <row r="30">
          <cell r="B30" t="str">
            <v>3-01-06-01</v>
          </cell>
          <cell r="C30" t="str">
            <v>3</v>
          </cell>
          <cell r="D30" t="str">
            <v>01</v>
          </cell>
          <cell r="E30" t="str">
            <v>06</v>
          </cell>
          <cell r="F30" t="str">
            <v>01</v>
          </cell>
          <cell r="G30">
            <v>217</v>
          </cell>
          <cell r="H30" t="str">
            <v>Specialty Products</v>
          </cell>
          <cell r="I30" t="str">
            <v>Refrigeration</v>
          </cell>
          <cell r="J30" t="str">
            <v>Ice Machine</v>
          </cell>
          <cell r="K30" t="str">
            <v>&lt; 500 lb/day harvest rate</v>
          </cell>
          <cell r="L30" t="str">
            <v xml:space="preserve"> ENERGY STAR Commercial Ice Machine  &lt; 500 lb/day harvest rate</v>
          </cell>
          <cell r="M30">
            <v>0</v>
          </cell>
          <cell r="N30">
            <v>0</v>
          </cell>
        </row>
        <row r="31">
          <cell r="B31" t="str">
            <v>3-01-06-02</v>
          </cell>
          <cell r="C31" t="str">
            <v>3</v>
          </cell>
          <cell r="D31" t="str">
            <v>01</v>
          </cell>
          <cell r="E31" t="str">
            <v>06</v>
          </cell>
          <cell r="F31" t="str">
            <v>02</v>
          </cell>
          <cell r="G31">
            <v>218</v>
          </cell>
          <cell r="H31" t="str">
            <v>Specialty Products</v>
          </cell>
          <cell r="I31" t="str">
            <v>Refrigeration</v>
          </cell>
          <cell r="J31" t="str">
            <v>Ice Machine</v>
          </cell>
          <cell r="K31" t="str">
            <v xml:space="preserve"> ≥ 500 and &lt; 1000 lb/day harvest rate</v>
          </cell>
          <cell r="L31" t="str">
            <v xml:space="preserve"> ENERGY STAR Commercial Ice Machine  &gt;=500 and &lt;1000 lb/day harvest rate</v>
          </cell>
          <cell r="M31">
            <v>0</v>
          </cell>
          <cell r="N31">
            <v>0</v>
          </cell>
        </row>
        <row r="32">
          <cell r="B32" t="str">
            <v>3-01-06-03</v>
          </cell>
          <cell r="C32" t="str">
            <v>3</v>
          </cell>
          <cell r="D32" t="str">
            <v>01</v>
          </cell>
          <cell r="E32" t="str">
            <v>06</v>
          </cell>
          <cell r="F32" t="str">
            <v>03</v>
          </cell>
          <cell r="G32">
            <v>219</v>
          </cell>
          <cell r="H32" t="str">
            <v>Specialty Products</v>
          </cell>
          <cell r="I32" t="str">
            <v>Refrigeration</v>
          </cell>
          <cell r="J32" t="str">
            <v>Ice Machine</v>
          </cell>
          <cell r="K32" t="str">
            <v xml:space="preserve"> ≥ 1,000  harvest rate</v>
          </cell>
          <cell r="L32" t="str">
            <v xml:space="preserve"> ENERGY STAR Commercial Ice Machine &gt;=1000 lb/day harvest rate</v>
          </cell>
          <cell r="M32">
            <v>0</v>
          </cell>
          <cell r="N32">
            <v>0</v>
          </cell>
        </row>
        <row r="33">
          <cell r="B33" t="str">
            <v>3-01-07-01</v>
          </cell>
          <cell r="C33" t="str">
            <v>3</v>
          </cell>
          <cell r="D33" t="str">
            <v>01</v>
          </cell>
          <cell r="E33" t="str">
            <v>07</v>
          </cell>
          <cell r="F33" t="str">
            <v>01</v>
          </cell>
          <cell r="G33">
            <v>237</v>
          </cell>
          <cell r="H33" t="str">
            <v>Specialty Products</v>
          </cell>
          <cell r="I33" t="str">
            <v>Refrigeration</v>
          </cell>
          <cell r="J33" t="str">
            <v>Commercial ECM Motors</v>
          </cell>
          <cell r="K33" t="str">
            <v>Cooler</v>
          </cell>
          <cell r="L33" t="str">
            <v xml:space="preserve"> Commercial ECM Cooler Motors</v>
          </cell>
          <cell r="M33">
            <v>0.13124999999999998</v>
          </cell>
          <cell r="N33">
            <v>2.6250000000000019E-3</v>
          </cell>
        </row>
        <row r="34">
          <cell r="B34" t="str">
            <v>3-01-07-02</v>
          </cell>
          <cell r="C34" t="str">
            <v>3</v>
          </cell>
          <cell r="D34" t="str">
            <v>01</v>
          </cell>
          <cell r="E34" t="str">
            <v>07</v>
          </cell>
          <cell r="F34" t="str">
            <v>02</v>
          </cell>
          <cell r="G34">
            <v>238</v>
          </cell>
          <cell r="H34" t="str">
            <v>Specialty Products</v>
          </cell>
          <cell r="I34" t="str">
            <v>Refrigeration</v>
          </cell>
          <cell r="J34" t="str">
            <v>Commercial ECM Motors</v>
          </cell>
          <cell r="K34" t="str">
            <v>Freezer</v>
          </cell>
          <cell r="L34" t="str">
            <v xml:space="preserve"> Commercial ECM Freezer Motors</v>
          </cell>
          <cell r="M34">
            <v>0.13124999999999998</v>
          </cell>
          <cell r="N34">
            <v>2.6250000000000019E-3</v>
          </cell>
        </row>
        <row r="35">
          <cell r="B35" t="str">
            <v>3-01-08-01</v>
          </cell>
          <cell r="C35" t="str">
            <v>3</v>
          </cell>
          <cell r="D35" t="str">
            <v>01</v>
          </cell>
          <cell r="E35" t="str">
            <v>08</v>
          </cell>
          <cell r="F35" t="str">
            <v>01</v>
          </cell>
          <cell r="G35" t="str">
            <v>NEW</v>
          </cell>
          <cell r="H35" t="str">
            <v>Specialty Products</v>
          </cell>
          <cell r="I35" t="str">
            <v>Refrigeration</v>
          </cell>
          <cell r="J35" t="str">
            <v>Anti-Sweat Heaters</v>
          </cell>
          <cell r="K35" t="str">
            <v xml:space="preserve">Medium temp case, Walk-in, Reach-in, &amp; Coffin </v>
          </cell>
          <cell r="L35" t="str">
            <v xml:space="preserve">Anti-Sweat Heater Controls - Medium temp case, Walk-in, Reach-in, &amp; Coffin </v>
          </cell>
          <cell r="M35">
            <v>9.3750000000000014E-3</v>
          </cell>
          <cell r="N35">
            <v>1.8750000000000019E-4</v>
          </cell>
        </row>
        <row r="36">
          <cell r="B36" t="str">
            <v>3-01-08-02</v>
          </cell>
          <cell r="C36" t="str">
            <v>3</v>
          </cell>
          <cell r="D36" t="str">
            <v>01</v>
          </cell>
          <cell r="E36" t="str">
            <v>08</v>
          </cell>
          <cell r="F36" t="str">
            <v>02</v>
          </cell>
          <cell r="G36" t="str">
            <v>NEW</v>
          </cell>
          <cell r="H36" t="str">
            <v>Specialty Products</v>
          </cell>
          <cell r="I36" t="str">
            <v>Refrigeration</v>
          </cell>
          <cell r="J36" t="str">
            <v>Anti-Sweat Heaters</v>
          </cell>
          <cell r="K36" t="str">
            <v>Low temp case, Walk-in, Reach-in, &amp; Coffin</v>
          </cell>
          <cell r="L36" t="str">
            <v>Anti-Sweat Heater Controls - Low temp case, Walk-in, Reach-in, &amp; Coffin</v>
          </cell>
          <cell r="M36">
            <v>9.3750000000000014E-3</v>
          </cell>
          <cell r="N36">
            <v>1.8750000000000019E-4</v>
          </cell>
        </row>
        <row r="37">
          <cell r="B37" t="str">
            <v>3-01-09-01</v>
          </cell>
          <cell r="C37" t="str">
            <v>3</v>
          </cell>
          <cell r="D37" t="str">
            <v>01</v>
          </cell>
          <cell r="E37" t="str">
            <v>09</v>
          </cell>
          <cell r="F37" t="str">
            <v>01</v>
          </cell>
          <cell r="G37" t="str">
            <v>NEW</v>
          </cell>
          <cell r="H37" t="str">
            <v>Specialty Products</v>
          </cell>
          <cell r="I37" t="str">
            <v>Refrigeration</v>
          </cell>
          <cell r="J37" t="str">
            <v>Auto Door Closers</v>
          </cell>
          <cell r="K37" t="str">
            <v>Low Temp, Reach-in cooler / freezer</v>
          </cell>
          <cell r="L37" t="str">
            <v>Auto Door Closers - Low Temp, Reach-in cooler / freezer</v>
          </cell>
          <cell r="M37">
            <v>9.3750000000000014E-3</v>
          </cell>
          <cell r="N37">
            <v>1.8750000000000019E-4</v>
          </cell>
        </row>
        <row r="38">
          <cell r="B38" t="str">
            <v>3-01-09-02</v>
          </cell>
          <cell r="C38" t="str">
            <v>3</v>
          </cell>
          <cell r="D38" t="str">
            <v>01</v>
          </cell>
          <cell r="E38" t="str">
            <v>09</v>
          </cell>
          <cell r="F38" t="str">
            <v>02</v>
          </cell>
          <cell r="G38" t="str">
            <v>NEW</v>
          </cell>
          <cell r="H38" t="str">
            <v>Specialty Products</v>
          </cell>
          <cell r="I38" t="str">
            <v>Refrigeration</v>
          </cell>
          <cell r="J38" t="str">
            <v>Auto Door Closers</v>
          </cell>
          <cell r="K38" t="str">
            <v>Medium Temp, Reach-in cooler / freezer</v>
          </cell>
          <cell r="L38" t="str">
            <v>Auto Door Closers - Medium Temp, Reach-in cooler / freezer</v>
          </cell>
          <cell r="M38">
            <v>9.3750000000000014E-3</v>
          </cell>
          <cell r="N38">
            <v>1.8750000000000019E-4</v>
          </cell>
        </row>
        <row r="39">
          <cell r="B39" t="str">
            <v>3-01-09-03</v>
          </cell>
          <cell r="C39" t="str">
            <v>3</v>
          </cell>
          <cell r="D39" t="str">
            <v>01</v>
          </cell>
          <cell r="E39" t="str">
            <v>09</v>
          </cell>
          <cell r="F39" t="str">
            <v>03</v>
          </cell>
          <cell r="G39" t="str">
            <v>NEW</v>
          </cell>
          <cell r="H39" t="str">
            <v>Specialty Products</v>
          </cell>
          <cell r="I39" t="str">
            <v>Refrigeration</v>
          </cell>
          <cell r="J39" t="str">
            <v>Auto Door Closers</v>
          </cell>
          <cell r="K39" t="str">
            <v>Medium Temp, Reach-in cooler / freezer</v>
          </cell>
          <cell r="L39" t="str">
            <v>Auto Door Closers - Low Temp, Walk-in cooler / freezer</v>
          </cell>
          <cell r="M39">
            <v>9.3750000000000014E-3</v>
          </cell>
          <cell r="N39">
            <v>1.8750000000000019E-4</v>
          </cell>
        </row>
        <row r="40">
          <cell r="B40" t="str">
            <v>3-01-09-04</v>
          </cell>
          <cell r="C40" t="str">
            <v>3</v>
          </cell>
          <cell r="D40" t="str">
            <v>01</v>
          </cell>
          <cell r="E40" t="str">
            <v>09</v>
          </cell>
          <cell r="F40" t="str">
            <v>04</v>
          </cell>
          <cell r="G40" t="str">
            <v>NEW</v>
          </cell>
          <cell r="H40" t="str">
            <v>Specialty Products</v>
          </cell>
          <cell r="I40" t="str">
            <v>Refrigeration</v>
          </cell>
          <cell r="J40" t="str">
            <v>Auto Door Closers</v>
          </cell>
          <cell r="K40" t="str">
            <v>Medium Temp - Walk-in cooler / freezer</v>
          </cell>
          <cell r="L40" t="str">
            <v>Auto Door Closers - Medium Temp - Walk-in cooler / freezer</v>
          </cell>
          <cell r="M40">
            <v>9.3750000000000014E-3</v>
          </cell>
          <cell r="N40">
            <v>1.8750000000000019E-4</v>
          </cell>
        </row>
        <row r="41">
          <cell r="B41" t="str">
            <v>3-01-10-00</v>
          </cell>
          <cell r="C41" t="str">
            <v>3</v>
          </cell>
          <cell r="D41" t="str">
            <v>01</v>
          </cell>
          <cell r="E41" t="str">
            <v>10</v>
          </cell>
          <cell r="F41" t="str">
            <v>00</v>
          </cell>
          <cell r="G41" t="str">
            <v>NEW</v>
          </cell>
          <cell r="H41" t="str">
            <v>Specialty Products</v>
          </cell>
          <cell r="I41" t="str">
            <v>Refrigeration</v>
          </cell>
          <cell r="J41" t="str">
            <v>Evaporator Fan</v>
          </cell>
          <cell r="K41" t="str">
            <v>Install controls on Shade Pole or PSC, fan controls</v>
          </cell>
          <cell r="L41" t="str">
            <v>Evaporator Fan - Install controls on Shade Pole or PSC, fan controls</v>
          </cell>
          <cell r="M41">
            <v>3.7500000000000006E-2</v>
          </cell>
          <cell r="N41">
            <v>7.5000000000000077E-4</v>
          </cell>
        </row>
        <row r="42">
          <cell r="B42" t="str">
            <v>3-01-11-01</v>
          </cell>
          <cell r="C42" t="str">
            <v>3</v>
          </cell>
          <cell r="D42" t="str">
            <v>01</v>
          </cell>
          <cell r="E42" t="str">
            <v>11</v>
          </cell>
          <cell r="F42" t="str">
            <v>01</v>
          </cell>
          <cell r="G42" t="str">
            <v>NEW</v>
          </cell>
          <cell r="H42" t="str">
            <v>Specialty Products</v>
          </cell>
          <cell r="I42" t="str">
            <v>Refrigeration</v>
          </cell>
          <cell r="J42" t="str">
            <v>LED Case Lighting</v>
          </cell>
          <cell r="K42" t="str">
            <v>Side bar (single) or Mullion (double), Reach-in cooler / freezer</v>
          </cell>
          <cell r="L42" t="str">
            <v>LED Case Lighting - LED, Side bar (single) or Mullion (double), Reach-in cooler / freezer</v>
          </cell>
          <cell r="M42">
            <v>0</v>
          </cell>
          <cell r="N42">
            <v>0</v>
          </cell>
        </row>
        <row r="43">
          <cell r="B43" t="str">
            <v>3-01-11-02</v>
          </cell>
          <cell r="C43" t="str">
            <v>3</v>
          </cell>
          <cell r="D43" t="str">
            <v>01</v>
          </cell>
          <cell r="E43" t="str">
            <v>11</v>
          </cell>
          <cell r="F43" t="str">
            <v>02</v>
          </cell>
          <cell r="G43" t="str">
            <v>NEW</v>
          </cell>
          <cell r="H43" t="str">
            <v>Specialty Products</v>
          </cell>
          <cell r="I43" t="str">
            <v>Refrigeration</v>
          </cell>
          <cell r="J43" t="str">
            <v>LED Case Lighting</v>
          </cell>
          <cell r="K43" t="str">
            <v>Side bar (single) or Mullion (double), Reach-in cooler / freezer</v>
          </cell>
          <cell r="L43" t="str">
            <v>LED Case Lighting - LED, Side bar (single) or Mullion (double), Reach-in cooler / freezer</v>
          </cell>
          <cell r="M43">
            <v>0</v>
          </cell>
          <cell r="N43">
            <v>0</v>
          </cell>
        </row>
        <row r="44">
          <cell r="B44" t="str">
            <v>3-01-11-03</v>
          </cell>
          <cell r="C44" t="str">
            <v>3</v>
          </cell>
          <cell r="D44" t="str">
            <v>01</v>
          </cell>
          <cell r="E44" t="str">
            <v>11</v>
          </cell>
          <cell r="F44" t="str">
            <v>03</v>
          </cell>
          <cell r="G44" t="str">
            <v>NEW</v>
          </cell>
          <cell r="H44" t="str">
            <v>Specialty Products</v>
          </cell>
          <cell r="I44" t="str">
            <v>Refrigeration</v>
          </cell>
          <cell r="J44" t="str">
            <v>Refrigerated Display Case Lighting</v>
          </cell>
          <cell r="K44" t="str">
            <v>6ft T12 to 6ft LED -- cooler</v>
          </cell>
          <cell r="L44" t="str">
            <v>Refrigerated Display Case Lighting 6ft T12 to 6ft LED -- cooler</v>
          </cell>
          <cell r="M44">
            <v>2.4375000000000001E-2</v>
          </cell>
          <cell r="N44">
            <v>4.8750000000000047E-4</v>
          </cell>
        </row>
        <row r="45">
          <cell r="B45" t="str">
            <v>3-01-11-04</v>
          </cell>
          <cell r="C45" t="str">
            <v>3</v>
          </cell>
          <cell r="D45" t="str">
            <v>01</v>
          </cell>
          <cell r="E45" t="str">
            <v>11</v>
          </cell>
          <cell r="F45" t="str">
            <v>04</v>
          </cell>
          <cell r="G45" t="str">
            <v>NEW</v>
          </cell>
          <cell r="H45" t="str">
            <v>Specialty Products</v>
          </cell>
          <cell r="I45" t="str">
            <v>Refrigeration</v>
          </cell>
          <cell r="J45" t="str">
            <v>Refrigerated Display Case Lighting</v>
          </cell>
          <cell r="K45" t="str">
            <v>5ft T8 to 5ft LED -- cooler</v>
          </cell>
          <cell r="L45" t="str">
            <v>Refrigerated Display Case Lighting 5ft T8 to 5ft LED -- cooler</v>
          </cell>
          <cell r="M45">
            <v>2.4375000000000001E-2</v>
          </cell>
          <cell r="N45">
            <v>4.8750000000000047E-4</v>
          </cell>
        </row>
        <row r="46">
          <cell r="B46" t="str">
            <v>3-01-11-05</v>
          </cell>
          <cell r="C46" t="str">
            <v>3</v>
          </cell>
          <cell r="D46" t="str">
            <v>01</v>
          </cell>
          <cell r="E46" t="str">
            <v>11</v>
          </cell>
          <cell r="F46" t="str">
            <v>05</v>
          </cell>
          <cell r="G46" t="str">
            <v>NEW</v>
          </cell>
          <cell r="H46" t="str">
            <v>Specialty Products</v>
          </cell>
          <cell r="I46" t="str">
            <v>Refrigeration</v>
          </cell>
          <cell r="J46" t="str">
            <v>Refrigerated Display Case Lighting</v>
          </cell>
          <cell r="K46" t="str">
            <v>5ft T8 to 5ft LED -- freezer</v>
          </cell>
          <cell r="L46" t="str">
            <v>Refrigerated Display Case Lighting 5ft T8 to 5ft LED -- freezer</v>
          </cell>
          <cell r="M46">
            <v>2.4375000000000001E-2</v>
          </cell>
          <cell r="N46">
            <v>4.8750000000000047E-4</v>
          </cell>
        </row>
        <row r="47">
          <cell r="B47" t="str">
            <v>3-01-11-06</v>
          </cell>
          <cell r="C47" t="str">
            <v>3</v>
          </cell>
          <cell r="D47" t="str">
            <v>01</v>
          </cell>
          <cell r="E47" t="str">
            <v>11</v>
          </cell>
          <cell r="F47" t="str">
            <v>06</v>
          </cell>
          <cell r="G47" t="str">
            <v>NEW</v>
          </cell>
          <cell r="H47" t="str">
            <v>Specialty Products</v>
          </cell>
          <cell r="I47" t="str">
            <v>Refrigeration</v>
          </cell>
          <cell r="J47" t="str">
            <v>Refrigerated Display Case Lighting</v>
          </cell>
          <cell r="K47" t="str">
            <v>6ft T12 to 6ft LED -- freezer</v>
          </cell>
          <cell r="L47" t="str">
            <v>Refrigerated Display Case Lighting 6ft T12 to 6ft LED -- freezer</v>
          </cell>
          <cell r="M47">
            <v>2.4375000000000001E-2</v>
          </cell>
          <cell r="N47">
            <v>4.8750000000000047E-4</v>
          </cell>
        </row>
        <row r="48">
          <cell r="B48" t="str">
            <v>3-01-11-07</v>
          </cell>
          <cell r="C48" t="str">
            <v>3</v>
          </cell>
          <cell r="D48" t="str">
            <v>01</v>
          </cell>
          <cell r="E48" t="str">
            <v>11</v>
          </cell>
          <cell r="F48" t="str">
            <v>07</v>
          </cell>
          <cell r="G48" t="str">
            <v>NEW</v>
          </cell>
          <cell r="H48" t="str">
            <v>Specialty Products</v>
          </cell>
          <cell r="I48" t="str">
            <v>Refrigeration</v>
          </cell>
          <cell r="J48" t="str">
            <v>LED Lighting - Refrigerated Space</v>
          </cell>
          <cell r="K48" t="str">
            <v>T8 to LED - Single</v>
          </cell>
          <cell r="L48" t="str">
            <v>LED Lighting -- T8 to LED Refrigerated Space - Single</v>
          </cell>
          <cell r="M48">
            <v>2.4375000000000001E-2</v>
          </cell>
          <cell r="N48">
            <v>4.8750000000000047E-4</v>
          </cell>
        </row>
        <row r="49">
          <cell r="B49" t="str">
            <v>3-01-11-08</v>
          </cell>
          <cell r="C49" t="str">
            <v>3</v>
          </cell>
          <cell r="D49" t="str">
            <v>01</v>
          </cell>
          <cell r="E49" t="str">
            <v>11</v>
          </cell>
          <cell r="F49" t="str">
            <v>08</v>
          </cell>
          <cell r="G49" t="str">
            <v>NEW</v>
          </cell>
          <cell r="H49" t="str">
            <v>Specialty Products</v>
          </cell>
          <cell r="I49" t="str">
            <v>Refrigeration</v>
          </cell>
          <cell r="J49" t="str">
            <v>LED Lighting - Refrigerated Space</v>
          </cell>
          <cell r="K49" t="str">
            <v>T12 to LED - Single</v>
          </cell>
          <cell r="L49" t="str">
            <v>LED Lighting -- T12 to LED Refrigerated Space - Single</v>
          </cell>
          <cell r="M49">
            <v>2.4375000000000001E-2</v>
          </cell>
          <cell r="N49">
            <v>4.8750000000000047E-4</v>
          </cell>
        </row>
        <row r="50">
          <cell r="B50" t="str">
            <v>3-01-11-09</v>
          </cell>
          <cell r="C50" t="str">
            <v>3</v>
          </cell>
          <cell r="D50" t="str">
            <v>01</v>
          </cell>
          <cell r="E50" t="str">
            <v>11</v>
          </cell>
          <cell r="F50" t="str">
            <v>09</v>
          </cell>
          <cell r="G50" t="str">
            <v>NEW</v>
          </cell>
          <cell r="H50" t="str">
            <v>Specialty Products</v>
          </cell>
          <cell r="I50" t="str">
            <v>Refrigeration</v>
          </cell>
          <cell r="J50" t="str">
            <v>LED Lighting - Refrigerated Space</v>
          </cell>
          <cell r="K50" t="str">
            <v>T8 to LED - Double</v>
          </cell>
          <cell r="L50" t="str">
            <v>LED Lighting -- T8 to LED Refrigerated Space - Double</v>
          </cell>
          <cell r="M50">
            <v>2.4375000000000001E-2</v>
          </cell>
          <cell r="N50">
            <v>4.8750000000000047E-4</v>
          </cell>
        </row>
        <row r="51">
          <cell r="B51" t="str">
            <v>3-01-11-10</v>
          </cell>
          <cell r="C51" t="str">
            <v>3</v>
          </cell>
          <cell r="D51" t="str">
            <v>01</v>
          </cell>
          <cell r="E51" t="str">
            <v>11</v>
          </cell>
          <cell r="F51" t="str">
            <v>10</v>
          </cell>
          <cell r="G51" t="str">
            <v>NEW</v>
          </cell>
          <cell r="H51" t="str">
            <v>Specialty Products</v>
          </cell>
          <cell r="I51" t="str">
            <v>Refrigeration</v>
          </cell>
          <cell r="J51" t="str">
            <v>LED Lighting - Refrigerated Space</v>
          </cell>
          <cell r="K51" t="str">
            <v>T12 to LED - Double</v>
          </cell>
          <cell r="L51" t="str">
            <v>LED Lighting -- T12 to LED Refrigerated Space - Double</v>
          </cell>
          <cell r="M51">
            <v>2.4375000000000001E-2</v>
          </cell>
          <cell r="N51">
            <v>4.8750000000000047E-4</v>
          </cell>
        </row>
        <row r="52">
          <cell r="B52" t="str">
            <v>3-01-12-00</v>
          </cell>
          <cell r="C52" t="str">
            <v>3</v>
          </cell>
          <cell r="D52" t="str">
            <v>01</v>
          </cell>
          <cell r="E52" t="str">
            <v>12</v>
          </cell>
          <cell r="F52" t="str">
            <v>00</v>
          </cell>
          <cell r="G52" t="str">
            <v>NEW</v>
          </cell>
          <cell r="H52" t="str">
            <v>Specialty Products</v>
          </cell>
          <cell r="I52" t="str">
            <v>Refrigeration</v>
          </cell>
          <cell r="J52" t="str">
            <v>Motion Sensors on LED Cases</v>
          </cell>
          <cell r="K52" t="str">
            <v>Side bar (single) or Mullion (double), Reach-in cooler / freezer</v>
          </cell>
          <cell r="L52" t="str">
            <v>Motion Sensors on LED Cases - Side bar (single) or Mullion (double), Reach-in cooler / freezer</v>
          </cell>
          <cell r="M52">
            <v>7.5000000000000011E-2</v>
          </cell>
          <cell r="N52">
            <v>1.5000000000000015E-3</v>
          </cell>
        </row>
        <row r="53">
          <cell r="B53" t="str">
            <v>3-01-13-00</v>
          </cell>
          <cell r="C53" t="str">
            <v>3</v>
          </cell>
          <cell r="D53" t="str">
            <v>01</v>
          </cell>
          <cell r="E53" t="str">
            <v>13</v>
          </cell>
          <cell r="F53" t="str">
            <v>00</v>
          </cell>
          <cell r="G53" t="str">
            <v>NEW</v>
          </cell>
          <cell r="H53" t="str">
            <v>Specialty Products</v>
          </cell>
          <cell r="I53" t="str">
            <v>Refrigeration</v>
          </cell>
          <cell r="J53" t="str">
            <v xml:space="preserve">Night Covers </v>
          </cell>
          <cell r="K53" t="str">
            <v>Vertical or horizontal night covers</v>
          </cell>
          <cell r="L53" t="str">
            <v>Night Covers -  vertical or horizontal night covers</v>
          </cell>
          <cell r="M53">
            <v>1.8750000000000003E-2</v>
          </cell>
          <cell r="N53">
            <v>3.7500000000000039E-4</v>
          </cell>
        </row>
        <row r="54">
          <cell r="B54" t="str">
            <v>3-01-14-01</v>
          </cell>
          <cell r="C54" t="str">
            <v>3</v>
          </cell>
          <cell r="D54" t="str">
            <v>01</v>
          </cell>
          <cell r="E54" t="str">
            <v>14</v>
          </cell>
          <cell r="F54" t="str">
            <v>01</v>
          </cell>
          <cell r="G54" t="str">
            <v>NEW</v>
          </cell>
          <cell r="H54" t="str">
            <v>Specialty Products</v>
          </cell>
          <cell r="I54" t="str">
            <v>Refrigeration</v>
          </cell>
          <cell r="J54" t="str">
            <v>Floating Head Pressure Controls</v>
          </cell>
          <cell r="K54" t="str">
            <v>Adds FHPC to the compressor rack control system (air or evaporatively cooled)</v>
          </cell>
          <cell r="L54" t="str">
            <v>Floating Head Pressure Controls - Adds FHPC to the compressor rack control system (air or evaporatively cooled)</v>
          </cell>
          <cell r="M54">
            <v>1.4999999999999972E-2</v>
          </cell>
          <cell r="N54">
            <v>2.999999999999997E-4</v>
          </cell>
        </row>
        <row r="55">
          <cell r="B55" t="str">
            <v>3-01-14-02</v>
          </cell>
          <cell r="C55" t="str">
            <v>3</v>
          </cell>
          <cell r="D55" t="str">
            <v>01</v>
          </cell>
          <cell r="E55" t="str">
            <v>14</v>
          </cell>
          <cell r="F55" t="str">
            <v>02</v>
          </cell>
          <cell r="G55" t="str">
            <v>NEW</v>
          </cell>
          <cell r="H55" t="str">
            <v>Specialty Products</v>
          </cell>
          <cell r="I55" t="str">
            <v>Refrigeration</v>
          </cell>
          <cell r="J55" t="str">
            <v>Floating Head Pressure Controls</v>
          </cell>
          <cell r="K55" t="str">
            <v>Adds FSPC to the compressor rack control system (air or evaporatively cooled)</v>
          </cell>
          <cell r="L55" t="str">
            <v>Floating Head Pressure Controls - Adds FSPC to the compressor rack control system (air or evaporatively cooled)</v>
          </cell>
          <cell r="M55">
            <v>1.4999999999999972E-2</v>
          </cell>
          <cell r="N55">
            <v>2.999999999999997E-4</v>
          </cell>
        </row>
        <row r="56">
          <cell r="B56" t="str">
            <v>3-02-01-01</v>
          </cell>
          <cell r="C56" t="str">
            <v>3</v>
          </cell>
          <cell r="D56" t="str">
            <v>02</v>
          </cell>
          <cell r="E56" t="str">
            <v>01</v>
          </cell>
          <cell r="F56" t="str">
            <v>01</v>
          </cell>
          <cell r="G56">
            <v>220</v>
          </cell>
          <cell r="H56" t="str">
            <v>Specialty Products</v>
          </cell>
          <cell r="I56" t="str">
            <v>Commercial Kitchen</v>
          </cell>
          <cell r="J56" t="str">
            <v>Commercial Fryer</v>
          </cell>
          <cell r="K56">
            <v>0</v>
          </cell>
          <cell r="L56" t="str">
            <v xml:space="preserve"> ENERGY STAR Commercial Fryer</v>
          </cell>
          <cell r="M56">
            <v>3.7499999999999999E-2</v>
          </cell>
          <cell r="N56">
            <v>7.5000000000000067E-4</v>
          </cell>
        </row>
        <row r="57">
          <cell r="B57" t="str">
            <v>3-02-02-01</v>
          </cell>
          <cell r="C57" t="str">
            <v>3</v>
          </cell>
          <cell r="D57" t="str">
            <v>02</v>
          </cell>
          <cell r="E57" t="str">
            <v>02</v>
          </cell>
          <cell r="F57" t="str">
            <v>01</v>
          </cell>
          <cell r="G57">
            <v>221</v>
          </cell>
          <cell r="H57" t="str">
            <v>Specialty Products</v>
          </cell>
          <cell r="I57" t="str">
            <v>Commercial Kitchen</v>
          </cell>
          <cell r="J57" t="str">
            <v>Holding Cabinet</v>
          </cell>
          <cell r="K57" t="str">
            <v>Full Size</v>
          </cell>
          <cell r="L57" t="str">
            <v xml:space="preserve"> ENERGY STAR Commercial Hot Holding Cabinets Full Size</v>
          </cell>
          <cell r="M57">
            <v>1.6666665000000001E-2</v>
          </cell>
          <cell r="N57">
            <v>3.3333330000000032E-4</v>
          </cell>
        </row>
        <row r="58">
          <cell r="B58" t="str">
            <v>3-02-02-02</v>
          </cell>
          <cell r="C58" t="str">
            <v>3</v>
          </cell>
          <cell r="D58" t="str">
            <v>02</v>
          </cell>
          <cell r="E58" t="str">
            <v>02</v>
          </cell>
          <cell r="F58" t="str">
            <v>02</v>
          </cell>
          <cell r="G58">
            <v>222</v>
          </cell>
          <cell r="H58" t="str">
            <v>Specialty Products</v>
          </cell>
          <cell r="I58" t="str">
            <v>Commercial Kitchen</v>
          </cell>
          <cell r="J58" t="str">
            <v>Holding Cabinet</v>
          </cell>
          <cell r="K58" t="str">
            <v>Half Size</v>
          </cell>
          <cell r="L58" t="str">
            <v xml:space="preserve"> ENERGY STAR Commercial Hot Holding Cabinets Half Size</v>
          </cell>
          <cell r="M58">
            <v>1.6666665000000001E-2</v>
          </cell>
          <cell r="N58">
            <v>3.3333330000000032E-4</v>
          </cell>
        </row>
        <row r="59">
          <cell r="B59" t="str">
            <v>3-02-02-03</v>
          </cell>
          <cell r="C59" t="str">
            <v>3</v>
          </cell>
          <cell r="D59" t="str">
            <v>02</v>
          </cell>
          <cell r="E59" t="str">
            <v>02</v>
          </cell>
          <cell r="F59" t="str">
            <v>03</v>
          </cell>
          <cell r="G59">
            <v>223</v>
          </cell>
          <cell r="H59" t="str">
            <v>Specialty Products</v>
          </cell>
          <cell r="I59" t="str">
            <v>Commercial Kitchen</v>
          </cell>
          <cell r="J59" t="str">
            <v>Holding Cabinet</v>
          </cell>
          <cell r="K59" t="str">
            <v>¾ Size</v>
          </cell>
          <cell r="L59" t="str">
            <v xml:space="preserve"> ENERGY STAR Commercial Hot Holding Cabinets Three Quarter Size</v>
          </cell>
          <cell r="M59">
            <v>1.6666670000000001E-2</v>
          </cell>
          <cell r="N59">
            <v>3.333334000000003E-4</v>
          </cell>
        </row>
        <row r="60">
          <cell r="B60" t="str">
            <v>3-02-03-01</v>
          </cell>
          <cell r="C60" t="str">
            <v>3</v>
          </cell>
          <cell r="D60" t="str">
            <v>02</v>
          </cell>
          <cell r="E60" t="str">
            <v>03</v>
          </cell>
          <cell r="F60" t="str">
            <v>01</v>
          </cell>
          <cell r="G60">
            <v>224</v>
          </cell>
          <cell r="H60" t="str">
            <v>Specialty Products</v>
          </cell>
          <cell r="I60" t="str">
            <v>Commercial Kitchen</v>
          </cell>
          <cell r="J60" t="str">
            <v>Commercial Steam Cooker</v>
          </cell>
          <cell r="K60" t="str">
            <v>3 Pan</v>
          </cell>
          <cell r="L60" t="str">
            <v xml:space="preserve"> ENERGY STAR Commercial Steam Cookers 3 Pan</v>
          </cell>
          <cell r="M60">
            <v>1.5625E-2</v>
          </cell>
          <cell r="N60">
            <v>3.1250000000000028E-4</v>
          </cell>
        </row>
        <row r="61">
          <cell r="B61" t="str">
            <v>3-02-03-02</v>
          </cell>
          <cell r="C61" t="str">
            <v>3</v>
          </cell>
          <cell r="D61" t="str">
            <v>02</v>
          </cell>
          <cell r="E61" t="str">
            <v>03</v>
          </cell>
          <cell r="F61" t="str">
            <v>02</v>
          </cell>
          <cell r="G61">
            <v>225</v>
          </cell>
          <cell r="H61" t="str">
            <v>Specialty Products</v>
          </cell>
          <cell r="I61" t="str">
            <v>Commercial Kitchen</v>
          </cell>
          <cell r="J61" t="str">
            <v>Commercial Steam Cooker</v>
          </cell>
          <cell r="K61" t="str">
            <v>4 Pan</v>
          </cell>
          <cell r="L61" t="str">
            <v xml:space="preserve"> ENERGY STAR Commercial Steam Cookers 4 Pan</v>
          </cell>
          <cell r="M61">
            <v>1.5625E-2</v>
          </cell>
          <cell r="N61">
            <v>3.1250000000000028E-4</v>
          </cell>
        </row>
        <row r="62">
          <cell r="B62" t="str">
            <v>3-02-03-03</v>
          </cell>
          <cell r="C62" t="str">
            <v>3</v>
          </cell>
          <cell r="D62" t="str">
            <v>02</v>
          </cell>
          <cell r="E62" t="str">
            <v>03</v>
          </cell>
          <cell r="F62" t="str">
            <v>03</v>
          </cell>
          <cell r="G62">
            <v>226</v>
          </cell>
          <cell r="H62" t="str">
            <v>Specialty Products</v>
          </cell>
          <cell r="I62" t="str">
            <v>Commercial Kitchen</v>
          </cell>
          <cell r="J62" t="str">
            <v>Commercial Steam Cooker</v>
          </cell>
          <cell r="K62" t="str">
            <v>5 Pan</v>
          </cell>
          <cell r="L62" t="str">
            <v xml:space="preserve"> ENERGY STAR Commercial Steam Cookers 5 Pan</v>
          </cell>
          <cell r="M62">
            <v>1.5625E-2</v>
          </cell>
          <cell r="N62">
            <v>3.1250000000000028E-4</v>
          </cell>
        </row>
        <row r="63">
          <cell r="B63" t="str">
            <v>3-02-03-04</v>
          </cell>
          <cell r="C63" t="str">
            <v>3</v>
          </cell>
          <cell r="D63" t="str">
            <v>02</v>
          </cell>
          <cell r="E63" t="str">
            <v>03</v>
          </cell>
          <cell r="F63" t="str">
            <v>04</v>
          </cell>
          <cell r="G63">
            <v>227</v>
          </cell>
          <cell r="H63" t="str">
            <v>Specialty Products</v>
          </cell>
          <cell r="I63" t="str">
            <v>Commercial Kitchen</v>
          </cell>
          <cell r="J63" t="str">
            <v>Commercial Steam Cooker</v>
          </cell>
          <cell r="K63" t="str">
            <v>6 Pan</v>
          </cell>
          <cell r="L63" t="str">
            <v xml:space="preserve"> ENERGY STAR Commercial Steam Cookers 6 Pan</v>
          </cell>
          <cell r="M63">
            <v>1.5625E-2</v>
          </cell>
          <cell r="N63">
            <v>3.1250000000000028E-4</v>
          </cell>
        </row>
        <row r="64">
          <cell r="B64" t="str">
            <v>3-02-04-01</v>
          </cell>
          <cell r="C64" t="str">
            <v>3</v>
          </cell>
          <cell r="D64" t="str">
            <v>02</v>
          </cell>
          <cell r="E64" t="str">
            <v>04</v>
          </cell>
          <cell r="F64" t="str">
            <v>01</v>
          </cell>
          <cell r="G64">
            <v>229</v>
          </cell>
          <cell r="H64" t="str">
            <v>Specialty Products</v>
          </cell>
          <cell r="I64" t="str">
            <v>Commercial Kitchen</v>
          </cell>
          <cell r="J64" t="str">
            <v>Commercial Dishwasher</v>
          </cell>
          <cell r="K64" t="str">
            <v>Under Counter - Low Temp</v>
          </cell>
          <cell r="L64" t="str">
            <v xml:space="preserve"> ENERGY STAR Commercial Dishwasher - Under Counter, Low Temp</v>
          </cell>
          <cell r="M64">
            <v>1.2500000000000001E-2</v>
          </cell>
          <cell r="N64">
            <v>2.5000000000000022E-4</v>
          </cell>
        </row>
        <row r="65">
          <cell r="B65" t="str">
            <v>3-02-04-02</v>
          </cell>
          <cell r="C65" t="str">
            <v>3</v>
          </cell>
          <cell r="D65" t="str">
            <v>02</v>
          </cell>
          <cell r="E65" t="str">
            <v>04</v>
          </cell>
          <cell r="F65" t="str">
            <v>02</v>
          </cell>
          <cell r="G65">
            <v>230</v>
          </cell>
          <cell r="H65" t="str">
            <v>Specialty Products</v>
          </cell>
          <cell r="I65" t="str">
            <v>Commercial Kitchen</v>
          </cell>
          <cell r="J65" t="str">
            <v>Commercial Dishwasher</v>
          </cell>
          <cell r="K65" t="str">
            <v>Under Counter - High Temp</v>
          </cell>
          <cell r="L65" t="str">
            <v xml:space="preserve"> ENERGY STAR Commercial Dishwasher - Under Counter, High Temp</v>
          </cell>
          <cell r="M65">
            <v>1.2500000000000001E-2</v>
          </cell>
          <cell r="N65">
            <v>2.5000000000000022E-4</v>
          </cell>
        </row>
        <row r="66">
          <cell r="B66" t="str">
            <v>3-02-04-03</v>
          </cell>
          <cell r="C66" t="str">
            <v>3</v>
          </cell>
          <cell r="D66" t="str">
            <v>02</v>
          </cell>
          <cell r="E66" t="str">
            <v>04</v>
          </cell>
          <cell r="F66" t="str">
            <v>03</v>
          </cell>
          <cell r="G66">
            <v>231</v>
          </cell>
          <cell r="H66" t="str">
            <v>Specialty Products</v>
          </cell>
          <cell r="I66" t="str">
            <v>Commercial Kitchen</v>
          </cell>
          <cell r="J66" t="str">
            <v>Commercial Dishwasher</v>
          </cell>
          <cell r="K66" t="str">
            <v>Door Type - Low Temp</v>
          </cell>
          <cell r="L66" t="str">
            <v xml:space="preserve"> ENERGY STAR Commercial Dishwasher - Door Type, Low Temp</v>
          </cell>
          <cell r="M66">
            <v>1.2500000000000001E-2</v>
          </cell>
          <cell r="N66">
            <v>2.5000000000000022E-4</v>
          </cell>
        </row>
        <row r="67">
          <cell r="B67" t="str">
            <v>3-02-04-04</v>
          </cell>
          <cell r="C67" t="str">
            <v>3</v>
          </cell>
          <cell r="D67" t="str">
            <v>02</v>
          </cell>
          <cell r="E67" t="str">
            <v>04</v>
          </cell>
          <cell r="F67" t="str">
            <v>04</v>
          </cell>
          <cell r="G67">
            <v>232</v>
          </cell>
          <cell r="H67" t="str">
            <v>Specialty Products</v>
          </cell>
          <cell r="I67" t="str">
            <v>Commercial Kitchen</v>
          </cell>
          <cell r="J67" t="str">
            <v>Commercial Dishwasher</v>
          </cell>
          <cell r="K67" t="str">
            <v>Door Type - High Temp</v>
          </cell>
          <cell r="L67" t="str">
            <v xml:space="preserve"> ENERGY STAR Commercial Dishwasher - Door Type, High Temp</v>
          </cell>
          <cell r="M67">
            <v>1.2500000000000001E-2</v>
          </cell>
          <cell r="N67">
            <v>2.5000000000000022E-4</v>
          </cell>
        </row>
        <row r="68">
          <cell r="B68" t="str">
            <v>3-02-04-05</v>
          </cell>
          <cell r="C68" t="str">
            <v>3</v>
          </cell>
          <cell r="D68" t="str">
            <v>02</v>
          </cell>
          <cell r="E68" t="str">
            <v>04</v>
          </cell>
          <cell r="F68" t="str">
            <v>05</v>
          </cell>
          <cell r="G68">
            <v>233</v>
          </cell>
          <cell r="H68" t="str">
            <v>Specialty Products</v>
          </cell>
          <cell r="I68" t="str">
            <v>Commercial Kitchen</v>
          </cell>
          <cell r="J68" t="str">
            <v>Commercial Dishwasher</v>
          </cell>
          <cell r="K68" t="str">
            <v>Single Tank Conveyor - Low Temp</v>
          </cell>
          <cell r="L68" t="str">
            <v xml:space="preserve"> ENERGY STAR Commercial Dishwasher - Single Tank Conveyor, Low Temp</v>
          </cell>
          <cell r="M68">
            <v>1.2500000000000001E-2</v>
          </cell>
          <cell r="N68">
            <v>2.5000000000000022E-4</v>
          </cell>
        </row>
        <row r="69">
          <cell r="B69" t="str">
            <v>3-02-04-06</v>
          </cell>
          <cell r="C69" t="str">
            <v>3</v>
          </cell>
          <cell r="D69" t="str">
            <v>02</v>
          </cell>
          <cell r="E69" t="str">
            <v>04</v>
          </cell>
          <cell r="F69" t="str">
            <v>06</v>
          </cell>
          <cell r="G69">
            <v>234</v>
          </cell>
          <cell r="H69" t="str">
            <v>Specialty Products</v>
          </cell>
          <cell r="I69" t="str">
            <v>Commercial Kitchen</v>
          </cell>
          <cell r="J69" t="str">
            <v>Commercial Dishwasher</v>
          </cell>
          <cell r="K69" t="str">
            <v>Single Tank Conveyor - High Temp</v>
          </cell>
          <cell r="L69" t="str">
            <v xml:space="preserve"> ENERGY STAR Commercial Dishwasher - Single Tank Conveyor, High Temp</v>
          </cell>
          <cell r="M69">
            <v>1.2500000000000001E-2</v>
          </cell>
          <cell r="N69">
            <v>2.5000000000000022E-4</v>
          </cell>
        </row>
        <row r="70">
          <cell r="B70" t="str">
            <v>3-02-04-07</v>
          </cell>
          <cell r="C70" t="str">
            <v>3</v>
          </cell>
          <cell r="D70" t="str">
            <v>02</v>
          </cell>
          <cell r="E70" t="str">
            <v>04</v>
          </cell>
          <cell r="F70" t="str">
            <v>07</v>
          </cell>
          <cell r="G70">
            <v>235</v>
          </cell>
          <cell r="H70" t="str">
            <v>Specialty Products</v>
          </cell>
          <cell r="I70" t="str">
            <v>Commercial Kitchen</v>
          </cell>
          <cell r="J70" t="str">
            <v>Commercial Dishwasher</v>
          </cell>
          <cell r="K70" t="str">
            <v>Multi-Tank Conveyor - Low Temp</v>
          </cell>
          <cell r="L70" t="str">
            <v xml:space="preserve"> ENERGY STAR Commercial Dishwasher - Multi-Tank Conveyor, Low Temp</v>
          </cell>
          <cell r="M70">
            <v>1.2500000000000001E-2</v>
          </cell>
          <cell r="N70">
            <v>2.5000000000000022E-4</v>
          </cell>
        </row>
        <row r="71">
          <cell r="B71" t="str">
            <v>3-02-04-08</v>
          </cell>
          <cell r="C71" t="str">
            <v>3</v>
          </cell>
          <cell r="D71" t="str">
            <v>02</v>
          </cell>
          <cell r="E71" t="str">
            <v>04</v>
          </cell>
          <cell r="F71" t="str">
            <v>08</v>
          </cell>
          <cell r="G71">
            <v>236</v>
          </cell>
          <cell r="H71" t="str">
            <v>Specialty Products</v>
          </cell>
          <cell r="I71" t="str">
            <v>Commercial Kitchen</v>
          </cell>
          <cell r="J71" t="str">
            <v>Commercial Dishwasher</v>
          </cell>
          <cell r="K71" t="str">
            <v>Multi-Tank Conveyor - High Temp</v>
          </cell>
          <cell r="L71" t="str">
            <v xml:space="preserve"> ENERGY STAR Commercial Dishwasher - Multi-Tank Conveyor, High Temp</v>
          </cell>
          <cell r="M71">
            <v>1.2500000000000001E-2</v>
          </cell>
          <cell r="N71">
            <v>2.5000000000000022E-4</v>
          </cell>
        </row>
        <row r="72">
          <cell r="B72" t="str">
            <v>3-03-01-00</v>
          </cell>
          <cell r="C72" t="str">
            <v>3</v>
          </cell>
          <cell r="D72" t="str">
            <v>03</v>
          </cell>
          <cell r="E72" t="str">
            <v>01</v>
          </cell>
          <cell r="F72" t="str">
            <v>00</v>
          </cell>
          <cell r="G72">
            <v>228</v>
          </cell>
          <cell r="H72" t="str">
            <v>Specialty Products</v>
          </cell>
          <cell r="I72" t="str">
            <v>Clothes Washers</v>
          </cell>
          <cell r="J72" t="str">
            <v>Commercial Clothes Washer</v>
          </cell>
          <cell r="K72">
            <v>0</v>
          </cell>
          <cell r="L72" t="str">
            <v xml:space="preserve"> ENERGY STAR Commercial Clothes Washer</v>
          </cell>
          <cell r="M72">
            <v>0</v>
          </cell>
          <cell r="N72">
            <v>0</v>
          </cell>
        </row>
        <row r="73">
          <cell r="B73" t="str">
            <v>3-04-01-01</v>
          </cell>
          <cell r="C73" t="str">
            <v>3</v>
          </cell>
          <cell r="D73" t="str">
            <v>04</v>
          </cell>
          <cell r="E73" t="str">
            <v>01</v>
          </cell>
          <cell r="F73" t="str">
            <v>01</v>
          </cell>
          <cell r="G73">
            <v>239</v>
          </cell>
          <cell r="H73" t="str">
            <v>Specialty Products</v>
          </cell>
          <cell r="I73" t="str">
            <v>Cool Roof</v>
          </cell>
          <cell r="J73" t="str">
            <v xml:space="preserve"> Commercial Cool Roof </v>
          </cell>
          <cell r="K73" t="str">
            <v>60,000 ft² and less</v>
          </cell>
          <cell r="L73" t="str">
            <v xml:space="preserve"> Commercial Cool Roof - 60,000 ft² and less</v>
          </cell>
          <cell r="M73">
            <v>0</v>
          </cell>
          <cell r="N73">
            <v>0</v>
          </cell>
        </row>
      </sheetData>
      <sheetData sheetId="12"/>
      <sheetData sheetId="13"/>
      <sheetData sheetId="14"/>
      <sheetData sheetId="15"/>
      <sheetData sheetId="16"/>
      <sheetData sheetId="17"/>
      <sheetData sheetId="18"/>
      <sheetData sheetId="19"/>
      <sheetData sheetId="20"/>
      <sheetData sheetId="21">
        <row r="9">
          <cell r="A9">
            <v>1</v>
          </cell>
          <cell r="B9">
            <v>2014</v>
          </cell>
          <cell r="C9">
            <v>3.0949999999999998E-2</v>
          </cell>
          <cell r="D9">
            <v>3.0949999999999998E-2</v>
          </cell>
          <cell r="E9">
            <v>0</v>
          </cell>
          <cell r="F9">
            <v>0</v>
          </cell>
          <cell r="G9">
            <v>20.58</v>
          </cell>
          <cell r="H9">
            <v>16.39</v>
          </cell>
          <cell r="I9">
            <v>36.97</v>
          </cell>
          <cell r="J9">
            <v>36.97</v>
          </cell>
        </row>
        <row r="10">
          <cell r="A10">
            <v>2</v>
          </cell>
          <cell r="B10">
            <v>2015</v>
          </cell>
          <cell r="C10">
            <v>3.805E-2</v>
          </cell>
          <cell r="D10">
            <v>6.6414628576754592E-2</v>
          </cell>
          <cell r="E10">
            <v>0</v>
          </cell>
          <cell r="F10">
            <v>0</v>
          </cell>
          <cell r="G10">
            <v>47.052</v>
          </cell>
          <cell r="H10">
            <v>16.829999999999998</v>
          </cell>
          <cell r="I10">
            <v>63.881999999999998</v>
          </cell>
          <cell r="J10">
            <v>63.881999999999998</v>
          </cell>
        </row>
        <row r="11">
          <cell r="A11">
            <v>3</v>
          </cell>
          <cell r="B11">
            <v>2016</v>
          </cell>
          <cell r="C11">
            <v>4.4569999999999999E-2</v>
          </cell>
          <cell r="D11">
            <v>0.10513362958378741</v>
          </cell>
          <cell r="E11">
            <v>0</v>
          </cell>
          <cell r="F11">
            <v>0</v>
          </cell>
          <cell r="G11">
            <v>41.48</v>
          </cell>
          <cell r="H11">
            <v>17.239999999999998</v>
          </cell>
          <cell r="I11">
            <v>58.72</v>
          </cell>
          <cell r="J11">
            <v>114.89343682147111</v>
          </cell>
        </row>
        <row r="12">
          <cell r="A12">
            <v>4</v>
          </cell>
          <cell r="B12">
            <v>2017</v>
          </cell>
          <cell r="C12">
            <v>4.743E-2</v>
          </cell>
          <cell r="D12">
            <v>0.14353753476720979</v>
          </cell>
          <cell r="E12">
            <v>0</v>
          </cell>
          <cell r="F12">
            <v>0</v>
          </cell>
          <cell r="G12">
            <v>34.950000000000003</v>
          </cell>
          <cell r="H12">
            <v>17.53</v>
          </cell>
          <cell r="I12">
            <v>52.480000000000004</v>
          </cell>
          <cell r="J12">
            <v>157.38630934995533</v>
          </cell>
        </row>
        <row r="13">
          <cell r="A13">
            <v>5</v>
          </cell>
          <cell r="B13">
            <v>2018</v>
          </cell>
          <cell r="C13">
            <v>4.8280000000000003E-2</v>
          </cell>
          <cell r="D13">
            <v>0.17997350010582394</v>
          </cell>
          <cell r="E13">
            <v>0</v>
          </cell>
          <cell r="F13">
            <v>0</v>
          </cell>
          <cell r="G13">
            <v>72.900000000000006</v>
          </cell>
          <cell r="H13">
            <v>17.8</v>
          </cell>
          <cell r="I13">
            <v>90.7</v>
          </cell>
          <cell r="J13">
            <v>225.83581341400469</v>
          </cell>
        </row>
        <row r="14">
          <cell r="A14">
            <v>6</v>
          </cell>
          <cell r="B14">
            <v>2019</v>
          </cell>
          <cell r="C14">
            <v>4.9059999999999999E-2</v>
          </cell>
          <cell r="D14">
            <v>0.21448241610914093</v>
          </cell>
          <cell r="E14">
            <v>0</v>
          </cell>
          <cell r="F14">
            <v>0</v>
          </cell>
          <cell r="G14">
            <v>78.67</v>
          </cell>
          <cell r="H14">
            <v>18.079999999999998</v>
          </cell>
          <cell r="I14">
            <v>96.75</v>
          </cell>
          <cell r="J14">
            <v>293.88998429294713</v>
          </cell>
        </row>
        <row r="15">
          <cell r="A15">
            <v>7</v>
          </cell>
          <cell r="B15">
            <v>2020</v>
          </cell>
          <cell r="C15">
            <v>5.7200000000000001E-2</v>
          </cell>
          <cell r="D15">
            <v>0.25198321822194453</v>
          </cell>
          <cell r="E15">
            <v>0</v>
          </cell>
          <cell r="F15">
            <v>0</v>
          </cell>
          <cell r="G15">
            <v>84.59</v>
          </cell>
          <cell r="H15">
            <v>18.350000000000001</v>
          </cell>
          <cell r="I15">
            <v>102.94</v>
          </cell>
          <cell r="J15">
            <v>361.3783159274227</v>
          </cell>
        </row>
        <row r="16">
          <cell r="A16">
            <v>8</v>
          </cell>
          <cell r="B16">
            <v>2021</v>
          </cell>
          <cell r="C16">
            <v>5.271E-2</v>
          </cell>
          <cell r="D16">
            <v>0.28419229667159895</v>
          </cell>
          <cell r="E16">
            <v>0</v>
          </cell>
          <cell r="F16">
            <v>0</v>
          </cell>
          <cell r="G16">
            <v>90.72</v>
          </cell>
          <cell r="H16">
            <v>18.62</v>
          </cell>
          <cell r="I16">
            <v>109.34</v>
          </cell>
          <cell r="J16">
            <v>428.19183589868459</v>
          </cell>
        </row>
        <row r="17">
          <cell r="A17">
            <v>9</v>
          </cell>
          <cell r="B17">
            <v>2022</v>
          </cell>
          <cell r="C17">
            <v>6.2939999999999996E-2</v>
          </cell>
          <cell r="D17">
            <v>0.32003929340292719</v>
          </cell>
          <cell r="E17">
            <v>0</v>
          </cell>
          <cell r="F17">
            <v>0</v>
          </cell>
          <cell r="G17">
            <v>97.09</v>
          </cell>
          <cell r="H17">
            <v>18.91</v>
          </cell>
          <cell r="I17">
            <v>116</v>
          </cell>
          <cell r="J17">
            <v>494.25875075146627</v>
          </cell>
        </row>
        <row r="18">
          <cell r="A18">
            <v>10</v>
          </cell>
          <cell r="B18">
            <v>2023</v>
          </cell>
          <cell r="C18">
            <v>6.4210000000000003E-2</v>
          </cell>
          <cell r="D18">
            <v>0.35412477717633789</v>
          </cell>
          <cell r="E18">
            <v>0</v>
          </cell>
          <cell r="F18">
            <v>0</v>
          </cell>
          <cell r="G18">
            <v>103.69</v>
          </cell>
          <cell r="H18">
            <v>19.190000000000001</v>
          </cell>
          <cell r="I18">
            <v>122.88</v>
          </cell>
          <cell r="J18">
            <v>559.48884335505932</v>
          </cell>
        </row>
        <row r="19">
          <cell r="A19">
            <v>11</v>
          </cell>
          <cell r="B19">
            <v>2024</v>
          </cell>
          <cell r="C19">
            <v>6.5640000000000004E-2</v>
          </cell>
          <cell r="D19">
            <v>0.38660179319142163</v>
          </cell>
          <cell r="E19">
            <v>0</v>
          </cell>
          <cell r="F19">
            <v>0</v>
          </cell>
          <cell r="G19">
            <v>110.53</v>
          </cell>
          <cell r="H19">
            <v>19.48</v>
          </cell>
          <cell r="I19">
            <v>130.01</v>
          </cell>
          <cell r="J19">
            <v>623.81451142515436</v>
          </cell>
        </row>
        <row r="20">
          <cell r="A20">
            <v>12</v>
          </cell>
          <cell r="B20">
            <v>2025</v>
          </cell>
          <cell r="C20">
            <v>6.6970000000000002E-2</v>
          </cell>
          <cell r="D20">
            <v>0.41748544167819474</v>
          </cell>
          <cell r="E20">
            <v>0</v>
          </cell>
          <cell r="F20">
            <v>0</v>
          </cell>
          <cell r="G20">
            <v>117.51</v>
          </cell>
          <cell r="H20">
            <v>19.77</v>
          </cell>
          <cell r="I20">
            <v>137.28</v>
          </cell>
          <cell r="J20">
            <v>687.12207099308341</v>
          </cell>
        </row>
        <row r="21">
          <cell r="A21">
            <v>13</v>
          </cell>
          <cell r="B21">
            <v>2026</v>
          </cell>
          <cell r="C21">
            <v>6.8099999999999994E-2</v>
          </cell>
          <cell r="D21">
            <v>0.44675634790678748</v>
          </cell>
          <cell r="E21">
            <v>0</v>
          </cell>
          <cell r="F21">
            <v>0</v>
          </cell>
          <cell r="G21">
            <v>124.74</v>
          </cell>
          <cell r="H21">
            <v>20.07</v>
          </cell>
          <cell r="I21">
            <v>144.81</v>
          </cell>
          <cell r="J21">
            <v>749.36465441397195</v>
          </cell>
        </row>
        <row r="22">
          <cell r="A22">
            <v>14</v>
          </cell>
          <cell r="B22">
            <v>2027</v>
          </cell>
          <cell r="C22">
            <v>6.9389999999999993E-2</v>
          </cell>
          <cell r="D22">
            <v>0.47455518949456904</v>
          </cell>
          <cell r="E22">
            <v>0</v>
          </cell>
          <cell r="F22">
            <v>0</v>
          </cell>
          <cell r="G22">
            <v>132.21</v>
          </cell>
          <cell r="H22">
            <v>20.37</v>
          </cell>
          <cell r="I22">
            <v>152.58000000000001</v>
          </cell>
          <cell r="J22">
            <v>810.49085774966454</v>
          </cell>
        </row>
        <row r="23">
          <cell r="A23">
            <v>15</v>
          </cell>
          <cell r="B23">
            <v>2028</v>
          </cell>
          <cell r="C23">
            <v>7.0660000000000001E-2</v>
          </cell>
          <cell r="D23">
            <v>0.50093940581433283</v>
          </cell>
          <cell r="E23">
            <v>0</v>
          </cell>
          <cell r="F23">
            <v>0</v>
          </cell>
          <cell r="G23">
            <v>139.94999999999999</v>
          </cell>
          <cell r="H23">
            <v>20.67</v>
          </cell>
          <cell r="I23">
            <v>160.62</v>
          </cell>
          <cell r="J23">
            <v>870.46584820084581</v>
          </cell>
        </row>
        <row r="24">
          <cell r="A24">
            <v>16</v>
          </cell>
          <cell r="B24">
            <v>2029</v>
          </cell>
          <cell r="C24">
            <v>7.2109999999999994E-2</v>
          </cell>
          <cell r="D24">
            <v>0.52603553932871661</v>
          </cell>
          <cell r="E24">
            <v>0</v>
          </cell>
          <cell r="F24">
            <v>0</v>
          </cell>
          <cell r="G24">
            <v>144.12</v>
          </cell>
          <cell r="H24">
            <v>20.98</v>
          </cell>
          <cell r="I24">
            <v>165.1</v>
          </cell>
          <cell r="J24">
            <v>927.92489192882761</v>
          </cell>
        </row>
        <row r="25">
          <cell r="A25">
            <v>17</v>
          </cell>
          <cell r="B25">
            <v>2030</v>
          </cell>
          <cell r="C25">
            <v>7.3120000000000004E-2</v>
          </cell>
          <cell r="D25">
            <v>0.54975409602124059</v>
          </cell>
          <cell r="E25">
            <v>0</v>
          </cell>
          <cell r="F25">
            <v>0</v>
          </cell>
          <cell r="G25">
            <v>147.15</v>
          </cell>
          <cell r="H25">
            <v>21.3</v>
          </cell>
          <cell r="I25">
            <v>168.45000000000002</v>
          </cell>
          <cell r="J25">
            <v>982.56645203352764</v>
          </cell>
        </row>
        <row r="26">
          <cell r="A26">
            <v>18</v>
          </cell>
          <cell r="B26">
            <v>2031</v>
          </cell>
          <cell r="C26">
            <v>7.4679999999999996E-2</v>
          </cell>
          <cell r="D26">
            <v>0.57233270275905923</v>
          </cell>
          <cell r="E26">
            <v>0</v>
          </cell>
          <cell r="F26">
            <v>0</v>
          </cell>
          <cell r="G26">
            <v>150.24</v>
          </cell>
          <cell r="H26">
            <v>21.6</v>
          </cell>
          <cell r="I26">
            <v>171.84</v>
          </cell>
          <cell r="J26">
            <v>1034.5202252234949</v>
          </cell>
        </row>
        <row r="27">
          <cell r="A27">
            <v>19</v>
          </cell>
          <cell r="B27">
            <v>2032</v>
          </cell>
          <cell r="C27">
            <v>7.671E-2</v>
          </cell>
          <cell r="D27">
            <v>0.59394921222961039</v>
          </cell>
          <cell r="E27">
            <v>0</v>
          </cell>
          <cell r="F27">
            <v>0</v>
          </cell>
          <cell r="G27">
            <v>153.38999999999999</v>
          </cell>
          <cell r="H27">
            <v>21.9</v>
          </cell>
          <cell r="I27">
            <v>175.29</v>
          </cell>
          <cell r="J27">
            <v>1083.9161050969522</v>
          </cell>
        </row>
        <row r="28">
          <cell r="A28">
            <v>20</v>
          </cell>
          <cell r="B28">
            <v>2033</v>
          </cell>
          <cell r="C28">
            <v>7.8890000000000002E-2</v>
          </cell>
          <cell r="D28">
            <v>0.61466952446506196</v>
          </cell>
          <cell r="E28">
            <v>0</v>
          </cell>
          <cell r="F28">
            <v>0</v>
          </cell>
          <cell r="G28">
            <v>156.62</v>
          </cell>
          <cell r="H28">
            <v>22.2</v>
          </cell>
          <cell r="I28">
            <v>178.82</v>
          </cell>
          <cell r="J28">
            <v>1130.8828465590316</v>
          </cell>
        </row>
        <row r="29">
          <cell r="A29">
            <v>21</v>
          </cell>
          <cell r="B29">
            <v>2034</v>
          </cell>
          <cell r="C29">
            <v>7.9089999999999994E-2</v>
          </cell>
          <cell r="D29">
            <v>0.63403092055476762</v>
          </cell>
          <cell r="E29">
            <v>0</v>
          </cell>
          <cell r="F29">
            <v>0</v>
          </cell>
          <cell r="G29">
            <v>159.9</v>
          </cell>
          <cell r="H29">
            <v>22.52</v>
          </cell>
          <cell r="I29">
            <v>182.42000000000002</v>
          </cell>
          <cell r="J29">
            <v>1175.5396410296867</v>
          </cell>
        </row>
        <row r="30">
          <cell r="A30">
            <v>22</v>
          </cell>
          <cell r="B30">
            <v>2035</v>
          </cell>
          <cell r="C30">
            <v>8.1089999999999995E-2</v>
          </cell>
          <cell r="D30">
            <v>0.6525331111029532</v>
          </cell>
          <cell r="E30">
            <v>0</v>
          </cell>
          <cell r="F30">
            <v>0</v>
          </cell>
          <cell r="G30">
            <v>163.26</v>
          </cell>
          <cell r="H30">
            <v>22.83</v>
          </cell>
          <cell r="I30">
            <v>186.08999999999997</v>
          </cell>
          <cell r="J30">
            <v>1217.9995329906171</v>
          </cell>
        </row>
      </sheetData>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DSM-Settlement Rates Rev"/>
      <sheetName val="2018 DSM-Settlement Rates Rev"/>
      <sheetName val="Billing Units"/>
      <sheetName val="TITLE PAGE"/>
      <sheetName val="3 DSM - Settlement Rate Design"/>
      <sheetName val="2018 DSM - Settlement Rates"/>
      <sheetName val="2019 DSM - Settlement Rates"/>
      <sheetName val="Attach JCW-2S "/>
      <sheetName val="Attach JCW-3 3 Year Targets"/>
      <sheetName val="Attach JCW-4S"/>
      <sheetName val="Attach JCW-5S"/>
      <sheetName val="Attach JCW-6 3 YR Total BC Rev "/>
      <sheetName val="Attach JCW-6S"/>
      <sheetName val="Attach JCW-7 Lifetime Save Rev"/>
      <sheetName val="Attach JCW-7 Lifetime Save Rev."/>
      <sheetName val="Attach JCW-9 2017 NLR"/>
      <sheetName val="Attach JCW-2 2016 Plan"/>
      <sheetName val="EECO 3 Yr Costs Workpaper"/>
      <sheetName val="Attach JCW-10 2018 NLR"/>
      <sheetName val="Attach JCW-11 2019 NLR"/>
      <sheetName val="Attach JCW-12S"/>
      <sheetName val="Attach JCW-13S"/>
      <sheetName val="Attach JCW-14S"/>
      <sheetName val="Attach JCW-15S"/>
      <sheetName val="Attach JCW-32 Hist. Perf."/>
      <sheetName val="PES WP-2S"/>
      <sheetName val="Work Energy Management"/>
      <sheetName val="3 Yr Work Direct Install"/>
      <sheetName val="3 Yr Work Prescriptive Rebates"/>
      <sheetName val="3 Yr Work Custom Rebates"/>
      <sheetName val="3 Yr. Home Energy Mgmt"/>
      <sheetName val="3 Yr. Home Energy Engagement"/>
      <sheetName val="3 Yr.Home Online Energy Kits"/>
      <sheetName val="3 Year Res. Weatherproof"/>
      <sheetName val="Internal Auditor Labor"/>
      <sheetName val="3 Year IQW"/>
      <sheetName val="3 Yr Res. Home Energy Products"/>
      <sheetName val="3 Yr. Home Appliance Recycle"/>
      <sheetName val="3 Yr Home New Construction"/>
      <sheetName val="3 Yr Schools Education"/>
      <sheetName val="DSM Plan Avoided Cost Workpaper"/>
      <sheetName val="BC By Year WP-MMP_IM Scores"/>
      <sheetName val="IRP WP"/>
      <sheetName val="2015 Cum Ver. NLR ML"/>
      <sheetName val="IM EECO BC Scores"/>
      <sheetName val="WEM Depr CC WP"/>
      <sheetName val="EECO Deployment 3 Workpaper"/>
      <sheetName val="EECO Deployment 4 Workpaper"/>
      <sheetName val="Deployment 1 &amp; 2 Workpaper"/>
      <sheetName val="EECO 2015 Consumption Workpaper"/>
      <sheetName val="EECO Existing CC Depr Workpaper"/>
      <sheetName val="EECO New CC Depr Workpaper"/>
      <sheetName val="EECO Station Demands"/>
      <sheetName val="2017 DSM in 2015 Forecast"/>
      <sheetName val="I&amp;M IN Forecast Energy Sales"/>
      <sheetName val="2015 Pgm Spend"/>
      <sheetName val="2015 Final Scorecard Verified"/>
      <sheetName val="WP 2016 EECO kWh Forecast"/>
      <sheetName val="2016 IQ Weatherproofing"/>
      <sheetName val="2016 Home Comfort &amp; Eff. Pilot"/>
      <sheetName val="2016 Peak Reduction"/>
      <sheetName val="2016 Res. Weatherproofing"/>
      <sheetName val="2014 Y 5 Core Plus EM&amp;V Summary"/>
      <sheetName val="PY 5 Weather EM&amp;V"/>
      <sheetName val="2014 PY 5 Core EM&amp;V Summary"/>
      <sheetName val="Core Plus EM&amp;V Deemed PY 5"/>
      <sheetName val="2015 Progress Report"/>
      <sheetName val="2015 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B3">
            <v>37.939060211181641</v>
          </cell>
        </row>
        <row r="4">
          <cell r="B4">
            <v>24.50023078918457</v>
          </cell>
        </row>
        <row r="5">
          <cell r="B5">
            <v>30.950868911743164</v>
          </cell>
        </row>
        <row r="6">
          <cell r="B6"/>
        </row>
        <row r="7">
          <cell r="B7">
            <v>1.5586112887246161E-2</v>
          </cell>
        </row>
        <row r="8">
          <cell r="B8"/>
        </row>
        <row r="9">
          <cell r="B9">
            <v>85.048333333333332</v>
          </cell>
        </row>
        <row r="16">
          <cell r="B16">
            <v>16.388635015465297</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DSM-Settlement Rates Rev"/>
      <sheetName val="2018 DSM-Settlement Rates Rev"/>
      <sheetName val="Billing Units"/>
      <sheetName val="TITLE PAGE"/>
      <sheetName val="3 DSM - Settlement Rate Design"/>
      <sheetName val="2018 DSM - Settlement Rates"/>
      <sheetName val="2019 DSM - Settlement Rates"/>
      <sheetName val="Attach JCW-2S "/>
      <sheetName val="Attach JCW-3 3 Year Targets"/>
      <sheetName val="Attach JCW-4S"/>
      <sheetName val="Attach JCW-5S"/>
      <sheetName val="Attach JCW-6 3 YR Total BC Rev "/>
      <sheetName val="Attach JCW-6S"/>
      <sheetName val="Attach JCW-7 Lifetime Save Rev"/>
      <sheetName val="Attach JCW-7 Lifetime Save Rev."/>
      <sheetName val="Attach JCW-9 2017 NLR"/>
      <sheetName val="Attach JCW-2 2016 Plan"/>
      <sheetName val="EECO 3 Yr Costs Workpaper"/>
      <sheetName val="Attach JCW-10 2018 NLR"/>
      <sheetName val="Attach JCW-11 2019 NLR"/>
      <sheetName val="Attach JCW-12S"/>
      <sheetName val="Attach JCW-13S"/>
      <sheetName val="Attach JCW-14S"/>
      <sheetName val="Attach JCW-15S"/>
      <sheetName val="Attach JCW-32 Hist. Perf."/>
      <sheetName val="PES WP-2S"/>
      <sheetName val="Work Energy Management"/>
      <sheetName val="3 Yr Work Direct Install"/>
      <sheetName val="3 Yr Work Prescriptive Rebates"/>
      <sheetName val="3 Yr Work Custom Rebates"/>
      <sheetName val="3 Yr. Home Energy Mgmt"/>
      <sheetName val="3 Yr. Home Energy Engagement"/>
      <sheetName val="3 Yr.Home Online Energy Kits"/>
      <sheetName val="3 Year Res. Weatherproof"/>
      <sheetName val="Internal Auditor Labor"/>
      <sheetName val="3 Year IQW"/>
      <sheetName val="3 Yr Res. Home Energy Products"/>
      <sheetName val="3 Yr. Home Appliance Recycle"/>
      <sheetName val="3 Yr Home New Construction"/>
      <sheetName val="3 Yr Schools Education"/>
      <sheetName val="DSM Plan Avoided Cost Workpaper"/>
      <sheetName val="BC By Year WP-MMP_IM Scores"/>
      <sheetName val="IRP WP"/>
      <sheetName val="2015 Cum Ver. NLR ML"/>
      <sheetName val="IM EECO BC Scores"/>
      <sheetName val="WEM Depr CC WP"/>
      <sheetName val="EECO Deployment 3 Workpaper"/>
      <sheetName val="EECO Deployment 4 Workpaper"/>
      <sheetName val="Deployment 1 &amp; 2 Workpaper"/>
      <sheetName val="EECO 2015 Consumption Workpaper"/>
      <sheetName val="EECO Existing CC Depr Workpaper"/>
      <sheetName val="EECO New CC Depr Workpaper"/>
      <sheetName val="EECO Station Demands"/>
      <sheetName val="2017 DSM in 2015 Forecast"/>
      <sheetName val="I&amp;M IN Forecast Energy Sales"/>
      <sheetName val="2015 Pgm Spend"/>
      <sheetName val="2015 Final Scorecard Verified"/>
      <sheetName val="WP 2016 EECO kWh Forecast"/>
      <sheetName val="2016 IQ Weatherproofing"/>
      <sheetName val="2016 Home Comfort &amp; Eff. Pilot"/>
      <sheetName val="2016 Peak Reduction"/>
      <sheetName val="2016 Res. Weatherproofing"/>
      <sheetName val="2014 Y 5 Core Plus EM&amp;V Summary"/>
      <sheetName val="PY 5 Weather EM&amp;V"/>
      <sheetName val="2014 PY 5 Core EM&amp;V Summary"/>
      <sheetName val="Core Plus EM&amp;V Deemed PY 5"/>
      <sheetName val="2015 Progress Report"/>
      <sheetName val="2015 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B3">
            <v>37.939060211181641</v>
          </cell>
        </row>
        <row r="4">
          <cell r="B4">
            <v>24.50023078918457</v>
          </cell>
        </row>
        <row r="5">
          <cell r="B5">
            <v>30.950868911743164</v>
          </cell>
        </row>
        <row r="6">
          <cell r="B6">
            <v>0</v>
          </cell>
        </row>
        <row r="7">
          <cell r="B7">
            <v>1.5586112887246161E-2</v>
          </cell>
        </row>
        <row r="8">
          <cell r="B8">
            <v>0</v>
          </cell>
        </row>
        <row r="9">
          <cell r="B9">
            <v>85.048333333333332</v>
          </cell>
        </row>
        <row r="16">
          <cell r="B16">
            <v>16.388635015465297</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 List"/>
      <sheetName val="Adjustments"/>
      <sheetName val="OR 1"/>
      <sheetName val="WP OR 1-1"/>
      <sheetName val="WP OR 1-2"/>
      <sheetName val="OR-2"/>
      <sheetName val="WP OR-2"/>
      <sheetName val="OR-3"/>
      <sheetName val="WP OR 3-1"/>
      <sheetName val="WP OR 3-2"/>
      <sheetName val="RIDER-1"/>
      <sheetName val="WP RIDER 1"/>
      <sheetName val="RIDER-2"/>
      <sheetName val="WP RIDER 2"/>
      <sheetName val="RIDER-3"/>
      <sheetName val="WP RIDER-3"/>
      <sheetName val="Adjustment Summary"/>
      <sheetName val="O&amp;M 1"/>
      <sheetName val="WP O&amp;M 1"/>
      <sheetName val="O&amp;M 2"/>
      <sheetName val="O&amp;M 3"/>
      <sheetName val="O&amp;M 4"/>
      <sheetName val="WP O&amp;M 4"/>
      <sheetName val="O&amp;M 5"/>
      <sheetName val="RB 1"/>
      <sheetName val="WP RB 1-1"/>
      <sheetName val="WP RB 1-2"/>
      <sheetName val="RB 2"/>
      <sheetName val="WP RB-2"/>
      <sheetName val="RB 3"/>
      <sheetName val="WP RB 3-1 Steam Accum Adj"/>
      <sheetName val="WP RB 3-2 Nuke Accum Adj"/>
      <sheetName val="WP RB 3-3 Hyd,Oth Gen Accum Adj"/>
      <sheetName val="WP RB 3-4 Non Gen Plant Acc Adj"/>
      <sheetName val="WP RB 3-5 Steam Cap Ex"/>
      <sheetName val="WP RB 3-6 Nuke Cap Ex"/>
      <sheetName val="WP RB 3-7 All Other Cap Ex"/>
      <sheetName val="RB 4"/>
      <sheetName val="RB 5"/>
      <sheetName val="WP RB 5-1 Steam Accum Adj"/>
      <sheetName val="WP RB 5-2 Nuke Accum Adj"/>
      <sheetName val="WP RB 5-3 Hyd,Oth Gen Accum"/>
      <sheetName val="WP RB 5-4 Non Gen Plant Acc"/>
      <sheetName val="RB 6"/>
      <sheetName val="WP RB 6"/>
      <sheetName val="RB 7"/>
      <sheetName val="WB RB 7"/>
      <sheetName val="RB 8"/>
      <sheetName val="WP RB-8"/>
      <sheetName val="RB 9"/>
      <sheetName val="RB 10"/>
      <sheetName val="RB 11"/>
      <sheetName val="WP RB 11"/>
      <sheetName val="RB 12"/>
      <sheetName val="WP RB 12"/>
      <sheetName val="DEF 1"/>
      <sheetName val="WP DEF 1"/>
      <sheetName val="DEF 2"/>
      <sheetName val="WP DEF 2"/>
      <sheetName val="DEF 3"/>
      <sheetName val="WP DEF-3"/>
      <sheetName val="DEF 4"/>
      <sheetName val="WP DEF 4"/>
      <sheetName val="DEP 1"/>
      <sheetName val="WP DEP-1"/>
      <sheetName val="DEP 2"/>
      <sheetName val="WP DEP-2"/>
      <sheetName val="DEP 3"/>
      <sheetName val="Template"/>
      <sheetName val="Inputs from JCOS"/>
      <sheetName val="WP RIDER 2-1"/>
      <sheetName val="WP RIDER-1"/>
      <sheetName val="WP RIDER 1-2"/>
      <sheetName val="WP RIDER 2-2"/>
      <sheetName val="RIDER-4"/>
      <sheetName val="WP RIDER 4-1"/>
      <sheetName val="WP RIDER 4-2"/>
      <sheetName val="RIDER-5"/>
      <sheetName val="WP RIDER 5-1"/>
      <sheetName val="WP RIDER 5-2"/>
      <sheetName val="RIDER-6"/>
      <sheetName val="WP RIDER-6"/>
      <sheetName val="RIDER-7"/>
      <sheetName val="WP RIDER 7-1"/>
      <sheetName val="WP RIDER 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1"/>
      <sheetName val="2"/>
      <sheetName val="20"/>
      <sheetName val="3"/>
      <sheetName val="4"/>
      <sheetName val="5"/>
      <sheetName val="6"/>
      <sheetName val="7"/>
      <sheetName val="Model"/>
      <sheetName val="Led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IM_SPR</v>
          </cell>
          <cell r="G1" t="str">
            <v>Code</v>
          </cell>
          <cell r="H1">
            <v>43800</v>
          </cell>
          <cell r="I1">
            <v>43831</v>
          </cell>
          <cell r="J1">
            <v>43862</v>
          </cell>
          <cell r="K1">
            <v>43891</v>
          </cell>
          <cell r="L1">
            <v>43922</v>
          </cell>
          <cell r="M1">
            <v>43952</v>
          </cell>
          <cell r="N1">
            <v>43983</v>
          </cell>
          <cell r="O1">
            <v>44013</v>
          </cell>
          <cell r="P1">
            <v>44044</v>
          </cell>
          <cell r="Q1">
            <v>44075</v>
          </cell>
          <cell r="R1">
            <v>44105</v>
          </cell>
          <cell r="S1">
            <v>44136</v>
          </cell>
          <cell r="T1">
            <v>44166</v>
          </cell>
          <cell r="U1">
            <v>44197</v>
          </cell>
          <cell r="V1">
            <v>44228</v>
          </cell>
          <cell r="W1">
            <v>44256</v>
          </cell>
          <cell r="X1">
            <v>44287</v>
          </cell>
          <cell r="Y1">
            <v>44317</v>
          </cell>
          <cell r="Z1">
            <v>44348</v>
          </cell>
          <cell r="AA1">
            <v>44378</v>
          </cell>
          <cell r="AB1">
            <v>44409</v>
          </cell>
          <cell r="AC1">
            <v>44440</v>
          </cell>
          <cell r="AD1">
            <v>44470</v>
          </cell>
          <cell r="AE1">
            <v>44501</v>
          </cell>
          <cell r="AF1">
            <v>44531</v>
          </cell>
          <cell r="AG1">
            <v>44562</v>
          </cell>
          <cell r="AH1">
            <v>44593</v>
          </cell>
          <cell r="AI1">
            <v>44621</v>
          </cell>
          <cell r="AJ1">
            <v>44652</v>
          </cell>
          <cell r="AK1">
            <v>44682</v>
          </cell>
          <cell r="AL1">
            <v>44713</v>
          </cell>
          <cell r="AM1">
            <v>44743</v>
          </cell>
          <cell r="AN1">
            <v>44774</v>
          </cell>
          <cell r="AO1">
            <v>44805</v>
          </cell>
          <cell r="AP1">
            <v>44835</v>
          </cell>
          <cell r="AQ1">
            <v>44866</v>
          </cell>
          <cell r="AR1">
            <v>44896</v>
          </cell>
          <cell r="AS1">
            <v>44927</v>
          </cell>
          <cell r="AT1">
            <v>44958</v>
          </cell>
          <cell r="AU1">
            <v>44986</v>
          </cell>
          <cell r="AV1">
            <v>45017</v>
          </cell>
          <cell r="AW1">
            <v>45047</v>
          </cell>
          <cell r="AX1">
            <v>45078</v>
          </cell>
          <cell r="AY1">
            <v>45108</v>
          </cell>
          <cell r="AZ1">
            <v>45139</v>
          </cell>
          <cell r="BA1">
            <v>45170</v>
          </cell>
          <cell r="BB1">
            <v>45200</v>
          </cell>
          <cell r="BC1">
            <v>45231</v>
          </cell>
          <cell r="BD1">
            <v>45261</v>
          </cell>
        </row>
        <row r="2">
          <cell r="O2">
            <v>2020</v>
          </cell>
          <cell r="AA2">
            <v>2021</v>
          </cell>
          <cell r="AM2">
            <v>2022</v>
          </cell>
        </row>
        <row r="3">
          <cell r="C3" t="str">
            <v>Regulatory liability</v>
          </cell>
          <cell r="G3">
            <v>165565.54285570863</v>
          </cell>
        </row>
        <row r="4">
          <cell r="G4">
            <v>44561</v>
          </cell>
        </row>
        <row r="5">
          <cell r="A5" t="str">
            <v>Inputs</v>
          </cell>
        </row>
        <row r="6">
          <cell r="B6" t="str">
            <v>Actual</v>
          </cell>
        </row>
        <row r="7">
          <cell r="C7" t="str">
            <v>Revenue</v>
          </cell>
        </row>
        <row r="8">
          <cell r="D8" t="str">
            <v>Gross rider revenue</v>
          </cell>
          <cell r="W8">
            <v>0</v>
          </cell>
          <cell r="X8">
            <v>173809.79</v>
          </cell>
          <cell r="Y8">
            <v>163646.37</v>
          </cell>
          <cell r="Z8">
            <v>189594.37</v>
          </cell>
          <cell r="AA8">
            <v>205774.74</v>
          </cell>
          <cell r="AB8">
            <v>214079.78</v>
          </cell>
          <cell r="AC8">
            <v>217697.58</v>
          </cell>
          <cell r="AD8">
            <v>176138.47</v>
          </cell>
          <cell r="AE8">
            <v>177211.12</v>
          </cell>
          <cell r="AF8">
            <v>190081.48</v>
          </cell>
          <cell r="AG8" t="str">
            <v xml:space="preserve">*        </v>
          </cell>
          <cell r="AH8" t="str">
            <v xml:space="preserve">*        </v>
          </cell>
          <cell r="AI8" t="str">
            <v xml:space="preserve">*        </v>
          </cell>
          <cell r="AJ8" t="str">
            <v xml:space="preserve">*        </v>
          </cell>
          <cell r="AK8" t="str">
            <v xml:space="preserve">*        </v>
          </cell>
          <cell r="AL8" t="str">
            <v xml:space="preserve">*        </v>
          </cell>
          <cell r="AM8" t="str">
            <v xml:space="preserve">*        </v>
          </cell>
          <cell r="AN8" t="str">
            <v xml:space="preserve">*        </v>
          </cell>
          <cell r="AO8" t="str">
            <v xml:space="preserve">*        </v>
          </cell>
          <cell r="AP8" t="str">
            <v xml:space="preserve">*        </v>
          </cell>
          <cell r="AQ8" t="str">
            <v xml:space="preserve">*        </v>
          </cell>
          <cell r="AR8" t="str">
            <v xml:space="preserve">*        </v>
          </cell>
        </row>
        <row r="9">
          <cell r="D9" t="str">
            <v>Billed energy (MWh)</v>
          </cell>
          <cell r="W9">
            <v>0</v>
          </cell>
          <cell r="X9">
            <v>1131479.203</v>
          </cell>
          <cell r="Y9">
            <v>1081935.544</v>
          </cell>
          <cell r="Z9">
            <v>1223891.0719999999</v>
          </cell>
          <cell r="AA9">
            <v>1305612.274</v>
          </cell>
          <cell r="AB9">
            <v>1358897.693</v>
          </cell>
          <cell r="AC9">
            <v>1370949.7409999999</v>
          </cell>
          <cell r="AD9">
            <v>971730.35600000003</v>
          </cell>
          <cell r="AE9">
            <v>1131597.6140000001</v>
          </cell>
          <cell r="AF9">
            <v>1383772.652</v>
          </cell>
          <cell r="AG9" t="str">
            <v xml:space="preserve">*        </v>
          </cell>
          <cell r="AH9" t="str">
            <v xml:space="preserve">*        </v>
          </cell>
          <cell r="AI9" t="str">
            <v xml:space="preserve">*        </v>
          </cell>
          <cell r="AJ9" t="str">
            <v xml:space="preserve">*        </v>
          </cell>
          <cell r="AK9" t="str">
            <v xml:space="preserve">*        </v>
          </cell>
          <cell r="AL9" t="str">
            <v xml:space="preserve">*        </v>
          </cell>
          <cell r="AM9" t="str">
            <v xml:space="preserve">*        </v>
          </cell>
          <cell r="AN9" t="str">
            <v xml:space="preserve">*        </v>
          </cell>
          <cell r="AO9" t="str">
            <v xml:space="preserve">*        </v>
          </cell>
          <cell r="AP9" t="str">
            <v xml:space="preserve">*        </v>
          </cell>
          <cell r="AQ9" t="str">
            <v xml:space="preserve">*        </v>
          </cell>
          <cell r="AR9" t="str">
            <v xml:space="preserve">*        </v>
          </cell>
        </row>
        <row r="10">
          <cell r="D10" t="str">
            <v>Estimated energy (MWh)</v>
          </cell>
          <cell r="W10">
            <v>0</v>
          </cell>
          <cell r="X10">
            <v>5713.9350000000004</v>
          </cell>
          <cell r="Y10">
            <v>27689.791000000001</v>
          </cell>
          <cell r="Z10">
            <v>11021.255999999999</v>
          </cell>
          <cell r="AA10">
            <v>31176.68</v>
          </cell>
          <cell r="AB10">
            <v>8735.69</v>
          </cell>
          <cell r="AC10">
            <v>0</v>
          </cell>
          <cell r="AD10">
            <v>217828.55100000001</v>
          </cell>
          <cell r="AE10">
            <v>173328.253</v>
          </cell>
          <cell r="AF10">
            <v>59663.196000000004</v>
          </cell>
          <cell r="AG10" t="str">
            <v xml:space="preserve">*        </v>
          </cell>
          <cell r="AH10" t="str">
            <v xml:space="preserve">*        </v>
          </cell>
          <cell r="AI10" t="str">
            <v xml:space="preserve">*        </v>
          </cell>
          <cell r="AJ10" t="str">
            <v xml:space="preserve">*        </v>
          </cell>
          <cell r="AK10" t="str">
            <v xml:space="preserve">*        </v>
          </cell>
          <cell r="AL10" t="str">
            <v xml:space="preserve">*        </v>
          </cell>
          <cell r="AM10" t="str">
            <v xml:space="preserve">*        </v>
          </cell>
          <cell r="AN10" t="str">
            <v xml:space="preserve">*        </v>
          </cell>
          <cell r="AO10" t="str">
            <v xml:space="preserve">*        </v>
          </cell>
          <cell r="AP10" t="str">
            <v xml:space="preserve">*        </v>
          </cell>
          <cell r="AQ10" t="str">
            <v xml:space="preserve">*        </v>
          </cell>
          <cell r="AR10" t="str">
            <v xml:space="preserve">*        </v>
          </cell>
        </row>
        <row r="11">
          <cell r="D11" t="str">
            <v>Unbilled energy (MWh)</v>
          </cell>
          <cell r="W11">
            <v>0</v>
          </cell>
          <cell r="X11">
            <v>166360.747</v>
          </cell>
          <cell r="Y11">
            <v>276254.864</v>
          </cell>
          <cell r="Z11">
            <v>341787.08299999998</v>
          </cell>
          <cell r="AA11">
            <v>346673.59100000001</v>
          </cell>
          <cell r="AB11">
            <v>441685.22899999999</v>
          </cell>
          <cell r="AC11">
            <v>229148.209</v>
          </cell>
          <cell r="AD11">
            <v>216055.79399999999</v>
          </cell>
          <cell r="AE11">
            <v>334710.67499999999</v>
          </cell>
          <cell r="AF11">
            <v>208008.99400000001</v>
          </cell>
          <cell r="AG11" t="str">
            <v xml:space="preserve">*        </v>
          </cell>
          <cell r="AH11" t="str">
            <v xml:space="preserve">*        </v>
          </cell>
          <cell r="AI11" t="str">
            <v xml:space="preserve">*        </v>
          </cell>
          <cell r="AJ11" t="str">
            <v xml:space="preserve">*        </v>
          </cell>
          <cell r="AK11" t="str">
            <v xml:space="preserve">*        </v>
          </cell>
          <cell r="AL11" t="str">
            <v xml:space="preserve">*        </v>
          </cell>
          <cell r="AM11" t="str">
            <v xml:space="preserve">*        </v>
          </cell>
          <cell r="AN11" t="str">
            <v xml:space="preserve">*        </v>
          </cell>
          <cell r="AO11" t="str">
            <v xml:space="preserve">*        </v>
          </cell>
          <cell r="AP11" t="str">
            <v xml:space="preserve">*        </v>
          </cell>
          <cell r="AQ11" t="str">
            <v xml:space="preserve">*        </v>
          </cell>
          <cell r="AR11" t="str">
            <v xml:space="preserve">*        </v>
          </cell>
        </row>
        <row r="12">
          <cell r="D12" t="str">
            <v>Interruptible adjustment</v>
          </cell>
          <cell r="G12" t="str">
            <v>SPR_IRP_DEM</v>
          </cell>
          <cell r="W12">
            <v>0</v>
          </cell>
          <cell r="X12">
            <v>2013.0412330322586</v>
          </cell>
          <cell r="Y12">
            <v>1906.5117174000211</v>
          </cell>
          <cell r="Z12">
            <v>1987.4419382473486</v>
          </cell>
          <cell r="AA12">
            <v>1446.0846662479162</v>
          </cell>
          <cell r="AB12">
            <v>2610.9373448380989</v>
          </cell>
          <cell r="AC12">
            <v>1923.0834463087956</v>
          </cell>
          <cell r="AD12">
            <v>1904.5197192958972</v>
          </cell>
          <cell r="AE12">
            <v>2022.2807136003221</v>
          </cell>
          <cell r="AF12" t="str">
            <v xml:space="preserve">*        </v>
          </cell>
          <cell r="AG12" t="str">
            <v xml:space="preserve">*        </v>
          </cell>
          <cell r="AH12" t="str">
            <v xml:space="preserve">*        </v>
          </cell>
          <cell r="AI12" t="str">
            <v xml:space="preserve">*        </v>
          </cell>
          <cell r="AJ12" t="str">
            <v xml:space="preserve">*        </v>
          </cell>
          <cell r="AK12" t="str">
            <v xml:space="preserve">*        </v>
          </cell>
          <cell r="AL12" t="str">
            <v xml:space="preserve">*        </v>
          </cell>
          <cell r="AM12" t="str">
            <v xml:space="preserve">*        </v>
          </cell>
          <cell r="AN12" t="str">
            <v xml:space="preserve">*        </v>
          </cell>
          <cell r="AO12" t="str">
            <v xml:space="preserve">*        </v>
          </cell>
          <cell r="AP12" t="str">
            <v xml:space="preserve">*        </v>
          </cell>
          <cell r="AQ12" t="str">
            <v xml:space="preserve">*        </v>
          </cell>
          <cell r="AR12" t="str">
            <v xml:space="preserve">*        </v>
          </cell>
        </row>
        <row r="14">
          <cell r="C14" t="str">
            <v>Plant (I&amp;M)</v>
          </cell>
        </row>
        <row r="15">
          <cell r="D15" t="str">
            <v>BOM (non-IT)</v>
          </cell>
          <cell r="G15" t="str">
            <v>SPR_PLT_BOM_NIT</v>
          </cell>
          <cell r="U15">
            <v>0</v>
          </cell>
          <cell r="V15">
            <v>0</v>
          </cell>
          <cell r="W15">
            <v>0</v>
          </cell>
          <cell r="X15">
            <v>30182990.16</v>
          </cell>
          <cell r="Y15">
            <v>30182990.16</v>
          </cell>
          <cell r="Z15">
            <v>30182990.16</v>
          </cell>
          <cell r="AA15">
            <v>30182990.16</v>
          </cell>
          <cell r="AB15">
            <v>30182990.16</v>
          </cell>
          <cell r="AC15">
            <v>30182990.16</v>
          </cell>
          <cell r="AD15">
            <v>30182990.16</v>
          </cell>
          <cell r="AE15">
            <v>30182990.16</v>
          </cell>
          <cell r="AF15">
            <v>30182990.16</v>
          </cell>
          <cell r="AG15">
            <v>30182990.16</v>
          </cell>
          <cell r="AH15">
            <v>30182990.16</v>
          </cell>
          <cell r="AI15">
            <v>30182990.16</v>
          </cell>
          <cell r="AJ15">
            <v>30182990.16</v>
          </cell>
          <cell r="AK15">
            <v>30182990.16</v>
          </cell>
          <cell r="AL15">
            <v>30182990.16</v>
          </cell>
          <cell r="AM15">
            <v>30182990.16</v>
          </cell>
          <cell r="AN15">
            <v>30182990.16</v>
          </cell>
          <cell r="AO15">
            <v>30182990.16</v>
          </cell>
          <cell r="AP15">
            <v>30182990.16</v>
          </cell>
          <cell r="AQ15">
            <v>30182990.16</v>
          </cell>
          <cell r="AR15">
            <v>30182990.16</v>
          </cell>
        </row>
        <row r="16">
          <cell r="D16" t="str">
            <v>BOM (IT)</v>
          </cell>
          <cell r="G16" t="str">
            <v>SPR_PLT_BOM_IT</v>
          </cell>
          <cell r="U16">
            <v>0</v>
          </cell>
          <cell r="V16">
            <v>0</v>
          </cell>
          <cell r="W16">
            <v>0</v>
          </cell>
          <cell r="X16">
            <v>259026.84</v>
          </cell>
          <cell r="Y16">
            <v>259026.84</v>
          </cell>
          <cell r="Z16">
            <v>259026.84</v>
          </cell>
          <cell r="AA16">
            <v>259026.84</v>
          </cell>
          <cell r="AB16">
            <v>259026.84</v>
          </cell>
          <cell r="AC16">
            <v>259026.84</v>
          </cell>
          <cell r="AD16">
            <v>259026.84</v>
          </cell>
          <cell r="AE16">
            <v>259026.84</v>
          </cell>
          <cell r="AF16">
            <v>259026.84</v>
          </cell>
          <cell r="AG16">
            <v>259026.84</v>
          </cell>
          <cell r="AH16">
            <v>259026.84</v>
          </cell>
          <cell r="AI16">
            <v>259026.84</v>
          </cell>
          <cell r="AJ16">
            <v>259026.84</v>
          </cell>
          <cell r="AK16">
            <v>259026.84</v>
          </cell>
          <cell r="AL16">
            <v>259026.84</v>
          </cell>
          <cell r="AM16">
            <v>259026.84</v>
          </cell>
          <cell r="AN16">
            <v>259026.84</v>
          </cell>
          <cell r="AO16">
            <v>259026.84</v>
          </cell>
          <cell r="AP16">
            <v>259026.84</v>
          </cell>
          <cell r="AQ16">
            <v>259026.84</v>
          </cell>
          <cell r="AR16">
            <v>259026.84</v>
          </cell>
        </row>
        <row r="17">
          <cell r="D17" t="str">
            <v>Additions (non-IT)</v>
          </cell>
          <cell r="G17" t="str">
            <v>SPR_PLT_ADD_NIT</v>
          </cell>
          <cell r="U17">
            <v>0</v>
          </cell>
          <cell r="V17">
            <v>0</v>
          </cell>
          <cell r="W17">
            <v>30182990.16</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D18" t="str">
            <v>Additions (IT)</v>
          </cell>
          <cell r="G18" t="str">
            <v>SPR_PLT_ADD_IT</v>
          </cell>
          <cell r="U18">
            <v>0</v>
          </cell>
          <cell r="V18">
            <v>0</v>
          </cell>
          <cell r="W18">
            <v>259026.84</v>
          </cell>
        </row>
        <row r="19">
          <cell r="D19" t="str">
            <v>EOM</v>
          </cell>
          <cell r="U19">
            <v>0</v>
          </cell>
          <cell r="V19">
            <v>0</v>
          </cell>
          <cell r="W19">
            <v>30442017</v>
          </cell>
          <cell r="X19">
            <v>30442017</v>
          </cell>
          <cell r="Y19">
            <v>30442017</v>
          </cell>
          <cell r="Z19">
            <v>30442017</v>
          </cell>
          <cell r="AA19">
            <v>30442017</v>
          </cell>
          <cell r="AB19">
            <v>30442017</v>
          </cell>
          <cell r="AC19">
            <v>30442017</v>
          </cell>
          <cell r="AD19">
            <v>30442017</v>
          </cell>
          <cell r="AE19">
            <v>30442017</v>
          </cell>
          <cell r="AF19">
            <v>30442017</v>
          </cell>
          <cell r="AG19">
            <v>30442017</v>
          </cell>
          <cell r="AH19">
            <v>30442017</v>
          </cell>
          <cell r="AI19">
            <v>30442017</v>
          </cell>
          <cell r="AJ19">
            <v>30442017</v>
          </cell>
          <cell r="AK19">
            <v>30442017</v>
          </cell>
          <cell r="AL19">
            <v>30442017</v>
          </cell>
          <cell r="AM19">
            <v>30442017</v>
          </cell>
          <cell r="AN19">
            <v>30442017</v>
          </cell>
          <cell r="AO19">
            <v>30442017</v>
          </cell>
          <cell r="AP19">
            <v>30442017</v>
          </cell>
          <cell r="AQ19">
            <v>30442017</v>
          </cell>
          <cell r="AR19">
            <v>30442017</v>
          </cell>
        </row>
        <row r="21">
          <cell r="C21" t="str">
            <v>Expenses</v>
          </cell>
        </row>
        <row r="22">
          <cell r="D22" t="str">
            <v>O&amp;M (I&amp;M, annual)</v>
          </cell>
          <cell r="G22" t="str">
            <v>E10200156001</v>
          </cell>
          <cell r="W22">
            <v>0</v>
          </cell>
          <cell r="X22">
            <v>0</v>
          </cell>
          <cell r="Y22">
            <v>1014.0299999999999</v>
          </cell>
          <cell r="Z22">
            <v>0</v>
          </cell>
          <cell r="AA22">
            <v>0</v>
          </cell>
          <cell r="AB22">
            <v>0</v>
          </cell>
          <cell r="AC22">
            <v>0</v>
          </cell>
          <cell r="AD22">
            <v>3452.6500000000005</v>
          </cell>
          <cell r="AE22">
            <v>670.67</v>
          </cell>
          <cell r="AF22">
            <v>1116.6399999999999</v>
          </cell>
          <cell r="AG22" t="str">
            <v xml:space="preserve">*        </v>
          </cell>
          <cell r="AH22" t="str">
            <v xml:space="preserve">*        </v>
          </cell>
          <cell r="AI22" t="str">
            <v xml:space="preserve">*        </v>
          </cell>
          <cell r="AJ22" t="str">
            <v xml:space="preserve">*        </v>
          </cell>
          <cell r="AK22" t="str">
            <v xml:space="preserve">*        </v>
          </cell>
          <cell r="AL22" t="str">
            <v xml:space="preserve">*        </v>
          </cell>
          <cell r="AM22" t="str">
            <v xml:space="preserve">*        </v>
          </cell>
          <cell r="AN22" t="str">
            <v xml:space="preserve">*        </v>
          </cell>
          <cell r="AO22" t="str">
            <v xml:space="preserve">*        </v>
          </cell>
          <cell r="AP22" t="str">
            <v xml:space="preserve">*        </v>
          </cell>
          <cell r="AQ22" t="str">
            <v xml:space="preserve">*        </v>
          </cell>
          <cell r="AR22" t="str">
            <v xml:space="preserve">*        </v>
          </cell>
        </row>
        <row r="23">
          <cell r="D23" t="str">
            <v>Property tax</v>
          </cell>
          <cell r="G23" t="str">
            <v>SPR_TAX_PROP</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row>
        <row r="24">
          <cell r="D24" t="str">
            <v>REC revenue</v>
          </cell>
          <cell r="W24">
            <v>10000</v>
          </cell>
          <cell r="X24">
            <v>10000</v>
          </cell>
          <cell r="Y24">
            <v>10000</v>
          </cell>
          <cell r="Z24">
            <v>10000</v>
          </cell>
          <cell r="AA24">
            <v>10000</v>
          </cell>
          <cell r="AB24">
            <v>10000</v>
          </cell>
          <cell r="AC24">
            <v>10000</v>
          </cell>
          <cell r="AD24">
            <v>10000</v>
          </cell>
          <cell r="AE24">
            <v>10000</v>
          </cell>
          <cell r="AF24">
            <v>10000</v>
          </cell>
          <cell r="AG24">
            <v>10000</v>
          </cell>
          <cell r="AH24">
            <v>10000</v>
          </cell>
          <cell r="AI24">
            <v>10000</v>
          </cell>
        </row>
        <row r="26">
          <cell r="C26" t="str">
            <v>Financial</v>
          </cell>
        </row>
        <row r="27">
          <cell r="D27" t="str">
            <v>Jurisdictional Factor</v>
          </cell>
          <cell r="G27" t="str">
            <v>JURIS_DEM</v>
          </cell>
          <cell r="W27">
            <v>0.66233529999999996</v>
          </cell>
          <cell r="X27">
            <v>0.66233529999999996</v>
          </cell>
          <cell r="Y27">
            <v>0.66233529999999996</v>
          </cell>
          <cell r="Z27">
            <v>0.66233529999999996</v>
          </cell>
          <cell r="AA27">
            <v>0.66233529999999996</v>
          </cell>
          <cell r="AB27">
            <v>0.66233529999999996</v>
          </cell>
          <cell r="AC27">
            <v>0.66233529999999996</v>
          </cell>
          <cell r="AD27">
            <v>0.66233529999999996</v>
          </cell>
          <cell r="AE27">
            <v>0.66233529999999996</v>
          </cell>
          <cell r="AF27">
            <v>0.66233529999999996</v>
          </cell>
          <cell r="AG27">
            <v>0.66233529999999996</v>
          </cell>
          <cell r="AH27">
            <v>0.66233529999999996</v>
          </cell>
          <cell r="AI27">
            <v>0.66233529999999996</v>
          </cell>
        </row>
        <row r="28">
          <cell r="D28" t="str">
            <v>GRCF</v>
          </cell>
          <cell r="G28" t="str">
            <v>SPR_GRCF</v>
          </cell>
          <cell r="W28">
            <v>1.9392124131999998E-2</v>
          </cell>
          <cell r="X28">
            <v>1.9392124131999998E-2</v>
          </cell>
          <cell r="Y28">
            <v>1.9392124131999998E-2</v>
          </cell>
          <cell r="Z28">
            <v>1.9392124131999998E-2</v>
          </cell>
          <cell r="AA28">
            <v>1.9392124131999998E-2</v>
          </cell>
          <cell r="AB28">
            <v>1.9392124131999998E-2</v>
          </cell>
          <cell r="AC28">
            <v>1.9392124131999998E-2</v>
          </cell>
          <cell r="AD28">
            <v>1.9392124131999998E-2</v>
          </cell>
          <cell r="AE28">
            <v>1.9392124131999998E-2</v>
          </cell>
          <cell r="AF28">
            <v>1.9392124131999998E-2</v>
          </cell>
          <cell r="AG28">
            <v>1.9392124131999998E-2</v>
          </cell>
          <cell r="AH28">
            <v>1.9392124131999998E-2</v>
          </cell>
          <cell r="AI28">
            <v>1.9392124131999998E-2</v>
          </cell>
        </row>
        <row r="29">
          <cell r="D29" t="str">
            <v>Depreciation rate</v>
          </cell>
          <cell r="G29" t="str">
            <v>SPR_DEP_RATE</v>
          </cell>
          <cell r="W29">
            <v>3.4000000000000002E-2</v>
          </cell>
          <cell r="X29">
            <v>3.4000000000000002E-2</v>
          </cell>
          <cell r="Y29">
            <v>3.4000000000000002E-2</v>
          </cell>
          <cell r="Z29">
            <v>3.4000000000000002E-2</v>
          </cell>
          <cell r="AA29">
            <v>3.4000000000000002E-2</v>
          </cell>
          <cell r="AB29">
            <v>3.4000000000000002E-2</v>
          </cell>
          <cell r="AC29">
            <v>3.4000000000000002E-2</v>
          </cell>
          <cell r="AD29">
            <v>3.4000000000000002E-2</v>
          </cell>
          <cell r="AE29">
            <v>3.4000000000000002E-2</v>
          </cell>
          <cell r="AF29">
            <v>3.4000000000000002E-2</v>
          </cell>
          <cell r="AG29">
            <v>3.4000000000000002E-2</v>
          </cell>
          <cell r="AH29">
            <v>3.4000000000000002E-2</v>
          </cell>
          <cell r="AI29">
            <v>3.4000000000000002E-2</v>
          </cell>
          <cell r="AJ29">
            <v>3.4000000000000002E-2</v>
          </cell>
          <cell r="AK29">
            <v>3.4000000000000002E-2</v>
          </cell>
          <cell r="AL29">
            <v>3.4000000000000002E-2</v>
          </cell>
          <cell r="AM29">
            <v>3.4000000000000002E-2</v>
          </cell>
          <cell r="AN29">
            <v>3.4000000000000002E-2</v>
          </cell>
          <cell r="AO29">
            <v>3.4000000000000002E-2</v>
          </cell>
          <cell r="AP29">
            <v>3.4000000000000002E-2</v>
          </cell>
          <cell r="AQ29">
            <v>3.4000000000000002E-2</v>
          </cell>
          <cell r="AR29">
            <v>3.4000000000000002E-2</v>
          </cell>
        </row>
        <row r="30">
          <cell r="D30" t="str">
            <v>Depreciation (IT)</v>
          </cell>
          <cell r="G30" t="str">
            <v>SPR_DEP_RATE_IT</v>
          </cell>
          <cell r="W30">
            <v>0.2</v>
          </cell>
          <cell r="X30">
            <v>0.2</v>
          </cell>
          <cell r="Y30">
            <v>0.2</v>
          </cell>
          <cell r="Z30">
            <v>0.2</v>
          </cell>
          <cell r="AA30">
            <v>0.2</v>
          </cell>
          <cell r="AB30">
            <v>0.2</v>
          </cell>
          <cell r="AC30">
            <v>0.2</v>
          </cell>
          <cell r="AD30">
            <v>0.2</v>
          </cell>
          <cell r="AE30">
            <v>0.2</v>
          </cell>
          <cell r="AF30">
            <v>0.2</v>
          </cell>
          <cell r="AG30">
            <v>0.2</v>
          </cell>
          <cell r="AH30">
            <v>0.2</v>
          </cell>
          <cell r="AI30">
            <v>0.2</v>
          </cell>
          <cell r="AJ30">
            <v>0.2</v>
          </cell>
          <cell r="AK30">
            <v>0.2</v>
          </cell>
          <cell r="AL30">
            <v>0.2</v>
          </cell>
          <cell r="AM30">
            <v>0.2</v>
          </cell>
          <cell r="AN30">
            <v>0.2</v>
          </cell>
          <cell r="AO30">
            <v>0.2</v>
          </cell>
          <cell r="AP30">
            <v>0.2</v>
          </cell>
          <cell r="AQ30">
            <v>0.2</v>
          </cell>
          <cell r="AR30">
            <v>0.2</v>
          </cell>
        </row>
        <row r="31">
          <cell r="D31" t="str">
            <v>Cost of capital</v>
          </cell>
          <cell r="G31" t="str">
            <v>SPR_WACC</v>
          </cell>
          <cell r="W31">
            <v>6.83E-2</v>
          </cell>
          <cell r="X31">
            <v>6.9199999999999998E-2</v>
          </cell>
          <cell r="Y31">
            <v>6.9199999999999998E-2</v>
          </cell>
          <cell r="Z31">
            <v>6.9199999999999998E-2</v>
          </cell>
          <cell r="AA31">
            <v>6.9199999999999998E-2</v>
          </cell>
          <cell r="AB31">
            <v>6.9199999999999998E-2</v>
          </cell>
          <cell r="AC31">
            <v>6.9199999999999998E-2</v>
          </cell>
          <cell r="AD31">
            <v>6.9199999999999998E-2</v>
          </cell>
          <cell r="AE31">
            <v>6.9199999999999998E-2</v>
          </cell>
          <cell r="AF31">
            <v>6.9199999999999998E-2</v>
          </cell>
          <cell r="AG31">
            <v>6.9199999999999998E-2</v>
          </cell>
          <cell r="AH31">
            <v>6.9199999999999998E-2</v>
          </cell>
          <cell r="AI31">
            <v>6.9199999999999998E-2</v>
          </cell>
        </row>
        <row r="33">
          <cell r="B33" t="str">
            <v>Forecast</v>
          </cell>
          <cell r="U33" t="str">
            <v>SPR-1</v>
          </cell>
        </row>
        <row r="34">
          <cell r="C34" t="str">
            <v>Financial</v>
          </cell>
        </row>
        <row r="35">
          <cell r="D35" t="str">
            <v>Additions</v>
          </cell>
          <cell r="G35" t="str">
            <v>SPR_PLT_ADD_I&amp;M_F</v>
          </cell>
          <cell r="U35">
            <v>0</v>
          </cell>
          <cell r="V35">
            <v>0</v>
          </cell>
          <cell r="W35">
            <v>30436173</v>
          </cell>
          <cell r="X35">
            <v>0</v>
          </cell>
          <cell r="Y35">
            <v>5844</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row>
        <row r="36">
          <cell r="D36" t="str">
            <v>O&amp;M (I&amp;M, monthly)</v>
          </cell>
          <cell r="G36" t="str">
            <v>SPR_O&amp;M_F</v>
          </cell>
          <cell r="X36">
            <v>26000</v>
          </cell>
          <cell r="Y36">
            <v>26000</v>
          </cell>
          <cell r="Z36">
            <v>26000</v>
          </cell>
          <cell r="AA36">
            <v>26000</v>
          </cell>
          <cell r="AB36">
            <v>26000</v>
          </cell>
          <cell r="AC36">
            <v>26000</v>
          </cell>
          <cell r="AD36">
            <v>26000</v>
          </cell>
          <cell r="AE36">
            <v>26000</v>
          </cell>
          <cell r="AF36">
            <v>26000</v>
          </cell>
          <cell r="AG36">
            <v>26000</v>
          </cell>
          <cell r="AH36">
            <v>26000</v>
          </cell>
          <cell r="AI36">
            <v>26000</v>
          </cell>
        </row>
        <row r="37">
          <cell r="D37" t="str">
            <v>Juris (demand)</v>
          </cell>
          <cell r="G37" t="str">
            <v>JURIS_DEM_F</v>
          </cell>
          <cell r="U37">
            <v>0.66233529999999996</v>
          </cell>
          <cell r="V37">
            <v>0.66233529999999996</v>
          </cell>
          <cell r="W37">
            <v>0.66233529999999996</v>
          </cell>
          <cell r="X37">
            <v>0.66233529999999996</v>
          </cell>
          <cell r="Y37">
            <v>0.66233529999999996</v>
          </cell>
          <cell r="Z37">
            <v>0.66233529999999996</v>
          </cell>
          <cell r="AA37">
            <v>0.66233529999999996</v>
          </cell>
          <cell r="AB37">
            <v>0.66233529999999996</v>
          </cell>
          <cell r="AC37">
            <v>0.66233529999999996</v>
          </cell>
          <cell r="AD37">
            <v>0.66233529999999996</v>
          </cell>
          <cell r="AE37">
            <v>0.66233529999999996</v>
          </cell>
          <cell r="AF37">
            <v>0.66233529999999996</v>
          </cell>
          <cell r="AG37">
            <v>0.66233529999999996</v>
          </cell>
          <cell r="AH37">
            <v>0.66233529999999996</v>
          </cell>
          <cell r="AI37">
            <v>0.66233529999999996</v>
          </cell>
        </row>
        <row r="38">
          <cell r="D38" t="str">
            <v>GRCF</v>
          </cell>
          <cell r="G38" t="str">
            <v>SPR_GRCF_F</v>
          </cell>
          <cell r="X38">
            <v>1.9392124131999998E-2</v>
          </cell>
          <cell r="Y38">
            <v>1.9392124131999998E-2</v>
          </cell>
          <cell r="Z38">
            <v>1.9392124131999998E-2</v>
          </cell>
          <cell r="AA38">
            <v>1.9392124131999998E-2</v>
          </cell>
          <cell r="AB38">
            <v>1.9392124131999998E-2</v>
          </cell>
          <cell r="AC38">
            <v>1.9392124131999998E-2</v>
          </cell>
          <cell r="AD38">
            <v>1.9392124131999998E-2</v>
          </cell>
          <cell r="AE38">
            <v>1.9392124131999998E-2</v>
          </cell>
          <cell r="AF38">
            <v>1.9392124131999998E-2</v>
          </cell>
          <cell r="AG38">
            <v>1.9392124131999998E-2</v>
          </cell>
          <cell r="AH38">
            <v>1.9392124131999998E-2</v>
          </cell>
          <cell r="AI38">
            <v>1.9392124131999998E-2</v>
          </cell>
        </row>
        <row r="39">
          <cell r="D39" t="str">
            <v>Depreciation rate</v>
          </cell>
          <cell r="G39" t="str">
            <v>SPR_DEP_RATE_F</v>
          </cell>
          <cell r="X39">
            <v>3.4000000000000002E-2</v>
          </cell>
          <cell r="Y39">
            <v>3.4000000000000002E-2</v>
          </cell>
          <cell r="Z39">
            <v>3.4000000000000002E-2</v>
          </cell>
          <cell r="AA39">
            <v>3.4000000000000002E-2</v>
          </cell>
          <cell r="AB39">
            <v>3.4000000000000002E-2</v>
          </cell>
          <cell r="AC39">
            <v>3.4000000000000002E-2</v>
          </cell>
          <cell r="AD39">
            <v>3.4000000000000002E-2</v>
          </cell>
          <cell r="AE39">
            <v>3.4000000000000002E-2</v>
          </cell>
          <cell r="AF39">
            <v>3.4000000000000002E-2</v>
          </cell>
          <cell r="AG39">
            <v>3.4000000000000002E-2</v>
          </cell>
          <cell r="AH39">
            <v>3.4000000000000002E-2</v>
          </cell>
          <cell r="AI39">
            <v>3.4000000000000002E-2</v>
          </cell>
        </row>
        <row r="40">
          <cell r="G40" t="str">
            <v>SPR_DEP_RATE_IT_F</v>
          </cell>
        </row>
        <row r="41">
          <cell r="D41" t="str">
            <v>WACC</v>
          </cell>
          <cell r="G41" t="str">
            <v>SPR_WACC_F</v>
          </cell>
          <cell r="X41">
            <v>6.9199999999999998E-2</v>
          </cell>
          <cell r="Y41">
            <v>6.9199999999999998E-2</v>
          </cell>
          <cell r="Z41">
            <v>6.9199999999999998E-2</v>
          </cell>
          <cell r="AA41">
            <v>6.9199999999999998E-2</v>
          </cell>
          <cell r="AB41">
            <v>6.9199999999999998E-2</v>
          </cell>
          <cell r="AC41">
            <v>6.9199999999999998E-2</v>
          </cell>
          <cell r="AD41">
            <v>6.9199999999999998E-2</v>
          </cell>
          <cell r="AE41">
            <v>6.9199999999999998E-2</v>
          </cell>
          <cell r="AF41">
            <v>6.9199999999999998E-2</v>
          </cell>
          <cell r="AG41">
            <v>6.9199999999999998E-2</v>
          </cell>
          <cell r="AH41">
            <v>6.9199999999999998E-2</v>
          </cell>
          <cell r="AI41">
            <v>6.9199999999999998E-2</v>
          </cell>
        </row>
        <row r="43">
          <cell r="C43" t="str">
            <v>Compliance (Rate Case)</v>
          </cell>
        </row>
        <row r="44">
          <cell r="D44" t="str">
            <v>Juris (demand)</v>
          </cell>
          <cell r="G44" t="str">
            <v>JURIS_DEM_F_NEW_RATES</v>
          </cell>
          <cell r="W44">
            <v>0.70696000000000003</v>
          </cell>
          <cell r="X44">
            <v>0.70696000000000003</v>
          </cell>
          <cell r="Y44">
            <v>0.70696000000000003</v>
          </cell>
          <cell r="Z44">
            <v>0.70696000000000003</v>
          </cell>
          <cell r="AA44">
            <v>0.70696000000000003</v>
          </cell>
          <cell r="AB44">
            <v>0.70696000000000003</v>
          </cell>
          <cell r="AC44">
            <v>0.70696000000000003</v>
          </cell>
          <cell r="AD44">
            <v>0.70696000000000003</v>
          </cell>
          <cell r="AE44">
            <v>0.70696000000000003</v>
          </cell>
          <cell r="AF44">
            <v>0.70696000000000003</v>
          </cell>
          <cell r="AG44">
            <v>0.70696000000000003</v>
          </cell>
          <cell r="AH44">
            <v>0.70696000000000003</v>
          </cell>
          <cell r="AI44">
            <v>0.70696000000000003</v>
          </cell>
        </row>
        <row r="45">
          <cell r="D45" t="str">
            <v>GRCF</v>
          </cell>
          <cell r="G45" t="str">
            <v>SPR_GRCF_F_NEW_RATES</v>
          </cell>
          <cell r="W45">
            <v>1.9148999999999999E-2</v>
          </cell>
          <cell r="X45">
            <v>1.9148999999999999E-2</v>
          </cell>
          <cell r="Y45">
            <v>1.9148999999999999E-2</v>
          </cell>
          <cell r="Z45">
            <v>1.9148999999999999E-2</v>
          </cell>
          <cell r="AA45">
            <v>1.9148999999999999E-2</v>
          </cell>
          <cell r="AB45">
            <v>1.9148999999999999E-2</v>
          </cell>
          <cell r="AC45">
            <v>1.9148999999999999E-2</v>
          </cell>
          <cell r="AD45">
            <v>1.9148999999999999E-2</v>
          </cell>
          <cell r="AE45">
            <v>1.9148999999999999E-2</v>
          </cell>
          <cell r="AF45">
            <v>1.9148999999999999E-2</v>
          </cell>
          <cell r="AG45">
            <v>1.9148999999999999E-2</v>
          </cell>
          <cell r="AH45">
            <v>1.9148999999999999E-2</v>
          </cell>
          <cell r="AI45">
            <v>1.9148999999999999E-2</v>
          </cell>
        </row>
        <row r="46">
          <cell r="D46" t="str">
            <v>Depreciation rate</v>
          </cell>
          <cell r="G46" t="str">
            <v>SPR_DEP_RATE_F_NEW_RATES</v>
          </cell>
          <cell r="W46">
            <v>3.4000000000000002E-2</v>
          </cell>
          <cell r="X46">
            <v>3.4000000000000002E-2</v>
          </cell>
          <cell r="Y46">
            <v>3.4000000000000002E-2</v>
          </cell>
          <cell r="Z46">
            <v>3.4000000000000002E-2</v>
          </cell>
          <cell r="AA46">
            <v>3.4000000000000002E-2</v>
          </cell>
          <cell r="AB46">
            <v>3.4000000000000002E-2</v>
          </cell>
          <cell r="AC46">
            <v>3.4000000000000002E-2</v>
          </cell>
          <cell r="AD46">
            <v>3.4000000000000002E-2</v>
          </cell>
          <cell r="AE46">
            <v>3.4000000000000002E-2</v>
          </cell>
          <cell r="AF46">
            <v>3.4000000000000002E-2</v>
          </cell>
          <cell r="AG46">
            <v>3.4000000000000002E-2</v>
          </cell>
          <cell r="AH46">
            <v>3.4000000000000002E-2</v>
          </cell>
          <cell r="AI46">
            <v>3.4000000000000002E-2</v>
          </cell>
        </row>
        <row r="47">
          <cell r="D47" t="str">
            <v>WACC</v>
          </cell>
          <cell r="G47" t="str">
            <v>SPR_WACC_F_NEW_RATES</v>
          </cell>
          <cell r="W47">
            <v>7.0900000000000005E-2</v>
          </cell>
          <cell r="X47">
            <v>7.0900000000000005E-2</v>
          </cell>
          <cell r="Y47">
            <v>7.0900000000000005E-2</v>
          </cell>
          <cell r="Z47">
            <v>7.0900000000000005E-2</v>
          </cell>
          <cell r="AA47">
            <v>7.0900000000000005E-2</v>
          </cell>
          <cell r="AB47">
            <v>7.0900000000000005E-2</v>
          </cell>
          <cell r="AC47">
            <v>7.0900000000000005E-2</v>
          </cell>
          <cell r="AD47">
            <v>7.0900000000000005E-2</v>
          </cell>
          <cell r="AE47">
            <v>7.0900000000000005E-2</v>
          </cell>
          <cell r="AF47">
            <v>7.0900000000000005E-2</v>
          </cell>
          <cell r="AG47">
            <v>7.0900000000000005E-2</v>
          </cell>
          <cell r="AH47">
            <v>7.0900000000000005E-2</v>
          </cell>
          <cell r="AI47">
            <v>7.0900000000000005E-2</v>
          </cell>
        </row>
        <row r="51">
          <cell r="A51" t="str">
            <v>Schedules</v>
          </cell>
        </row>
        <row r="52">
          <cell r="B52" t="str">
            <v>1. Capital costs</v>
          </cell>
        </row>
        <row r="53">
          <cell r="C53" t="str">
            <v>Depreciation</v>
          </cell>
        </row>
        <row r="54">
          <cell r="D54" t="str">
            <v>Non-IT</v>
          </cell>
        </row>
        <row r="55">
          <cell r="E55" t="str">
            <v>Balance (BOM, I&amp;M)</v>
          </cell>
          <cell r="W55">
            <v>0</v>
          </cell>
          <cell r="X55">
            <v>30182990.16</v>
          </cell>
          <cell r="Y55">
            <v>30182990.16</v>
          </cell>
          <cell r="Z55">
            <v>30182990.16</v>
          </cell>
          <cell r="AA55">
            <v>30182990.16</v>
          </cell>
          <cell r="AB55">
            <v>30182990.16</v>
          </cell>
          <cell r="AC55">
            <v>30182990.16</v>
          </cell>
          <cell r="AD55">
            <v>30182990.16</v>
          </cell>
          <cell r="AE55">
            <v>30182990.16</v>
          </cell>
          <cell r="AF55">
            <v>30182990.16</v>
          </cell>
          <cell r="AG55">
            <v>30182990.16</v>
          </cell>
          <cell r="AH55">
            <v>30182990.16</v>
          </cell>
          <cell r="AI55">
            <v>30182990.16</v>
          </cell>
          <cell r="AJ55">
            <v>30182990.16</v>
          </cell>
          <cell r="AK55">
            <v>30182990.16</v>
          </cell>
          <cell r="AL55">
            <v>30182990.16</v>
          </cell>
          <cell r="AM55">
            <v>30182990.16</v>
          </cell>
          <cell r="AN55">
            <v>30182990.16</v>
          </cell>
          <cell r="AO55">
            <v>30182990.16</v>
          </cell>
          <cell r="AP55">
            <v>30182990.16</v>
          </cell>
          <cell r="AQ55">
            <v>30182990.16</v>
          </cell>
          <cell r="AR55">
            <v>30182990.16</v>
          </cell>
        </row>
        <row r="56">
          <cell r="E56" t="str">
            <v>Additions</v>
          </cell>
          <cell r="W56">
            <v>30182990.16</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E57" t="str">
            <v>Balance (EOM)</v>
          </cell>
          <cell r="W57">
            <v>30182990.16</v>
          </cell>
          <cell r="X57">
            <v>30182990.16</v>
          </cell>
          <cell r="Y57">
            <v>30182990.16</v>
          </cell>
          <cell r="Z57">
            <v>30182990.16</v>
          </cell>
          <cell r="AA57">
            <v>30182990.16</v>
          </cell>
          <cell r="AB57">
            <v>30182990.16</v>
          </cell>
          <cell r="AC57">
            <v>30182990.16</v>
          </cell>
          <cell r="AD57">
            <v>30182990.16</v>
          </cell>
          <cell r="AE57">
            <v>30182990.16</v>
          </cell>
          <cell r="AF57">
            <v>30182990.16</v>
          </cell>
          <cell r="AG57">
            <v>30182990.16</v>
          </cell>
          <cell r="AH57">
            <v>30182990.16</v>
          </cell>
          <cell r="AI57">
            <v>30182990.16</v>
          </cell>
          <cell r="AJ57">
            <v>30182990.16</v>
          </cell>
          <cell r="AK57">
            <v>30182990.16</v>
          </cell>
          <cell r="AL57">
            <v>30182990.16</v>
          </cell>
          <cell r="AM57">
            <v>30182990.16</v>
          </cell>
          <cell r="AN57">
            <v>30182990.16</v>
          </cell>
          <cell r="AO57">
            <v>30182990.16</v>
          </cell>
          <cell r="AP57">
            <v>30182990.16</v>
          </cell>
          <cell r="AQ57">
            <v>30182990.16</v>
          </cell>
          <cell r="AR57">
            <v>30182990.16</v>
          </cell>
        </row>
        <row r="58">
          <cell r="E58" t="str">
            <v>Depreciation rate (annual)</v>
          </cell>
          <cell r="W58">
            <v>3.4000000000000002E-2</v>
          </cell>
          <cell r="X58">
            <v>3.4000000000000002E-2</v>
          </cell>
          <cell r="Y58">
            <v>3.4000000000000002E-2</v>
          </cell>
          <cell r="Z58">
            <v>3.4000000000000002E-2</v>
          </cell>
          <cell r="AA58">
            <v>3.4000000000000002E-2</v>
          </cell>
          <cell r="AB58">
            <v>3.4000000000000002E-2</v>
          </cell>
          <cell r="AC58">
            <v>3.4000000000000002E-2</v>
          </cell>
          <cell r="AD58">
            <v>3.4000000000000002E-2</v>
          </cell>
          <cell r="AE58">
            <v>3.4000000000000002E-2</v>
          </cell>
          <cell r="AF58">
            <v>3.4000000000000002E-2</v>
          </cell>
          <cell r="AG58">
            <v>3.4000000000000002E-2</v>
          </cell>
          <cell r="AH58">
            <v>3.4000000000000002E-2</v>
          </cell>
          <cell r="AI58">
            <v>3.4000000000000002E-2</v>
          </cell>
          <cell r="AJ58">
            <v>3.4000000000000002E-2</v>
          </cell>
          <cell r="AK58">
            <v>3.4000000000000002E-2</v>
          </cell>
          <cell r="AL58">
            <v>3.4000000000000002E-2</v>
          </cell>
          <cell r="AM58">
            <v>3.4000000000000002E-2</v>
          </cell>
          <cell r="AN58">
            <v>3.4000000000000002E-2</v>
          </cell>
          <cell r="AO58">
            <v>3.4000000000000002E-2</v>
          </cell>
          <cell r="AP58">
            <v>3.4000000000000002E-2</v>
          </cell>
          <cell r="AQ58">
            <v>3.4000000000000002E-2</v>
          </cell>
          <cell r="AR58">
            <v>3.4000000000000002E-2</v>
          </cell>
        </row>
        <row r="59">
          <cell r="E59" t="str">
            <v>Depreciation expense</v>
          </cell>
          <cell r="X59">
            <v>85518.472120000006</v>
          </cell>
          <cell r="Y59">
            <v>85518.472120000006</v>
          </cell>
          <cell r="Z59">
            <v>85518.472120000006</v>
          </cell>
          <cell r="AA59">
            <v>85518.472120000006</v>
          </cell>
          <cell r="AB59">
            <v>85518.472120000006</v>
          </cell>
          <cell r="AC59">
            <v>85518.472120000006</v>
          </cell>
          <cell r="AD59">
            <v>85518.472120000006</v>
          </cell>
          <cell r="AE59">
            <v>85518.472120000006</v>
          </cell>
          <cell r="AF59">
            <v>85518.472120000006</v>
          </cell>
          <cell r="AG59">
            <v>85518.472120000006</v>
          </cell>
          <cell r="AH59">
            <v>85518.472120000006</v>
          </cell>
          <cell r="AI59">
            <v>85518.472120000006</v>
          </cell>
          <cell r="AJ59">
            <v>85518.472120000006</v>
          </cell>
          <cell r="AK59">
            <v>85518.472120000006</v>
          </cell>
          <cell r="AL59">
            <v>85518.472120000006</v>
          </cell>
          <cell r="AM59">
            <v>85518.472120000006</v>
          </cell>
          <cell r="AN59">
            <v>85518.472120000006</v>
          </cell>
          <cell r="AO59">
            <v>85518.472120000006</v>
          </cell>
          <cell r="AP59">
            <v>85518.472120000006</v>
          </cell>
          <cell r="AQ59">
            <v>85518.472120000006</v>
          </cell>
          <cell r="AR59">
            <v>85518.472120000006</v>
          </cell>
        </row>
        <row r="61">
          <cell r="D61" t="str">
            <v>IT</v>
          </cell>
        </row>
        <row r="62">
          <cell r="E62" t="str">
            <v>Gross plant (BOM, IM)</v>
          </cell>
          <cell r="W62">
            <v>0</v>
          </cell>
          <cell r="X62">
            <v>259026.84</v>
          </cell>
          <cell r="Y62">
            <v>259026.84</v>
          </cell>
          <cell r="Z62">
            <v>259026.84</v>
          </cell>
          <cell r="AA62">
            <v>259026.84</v>
          </cell>
          <cell r="AB62">
            <v>259026.84</v>
          </cell>
          <cell r="AC62">
            <v>259026.84</v>
          </cell>
          <cell r="AD62">
            <v>259026.84</v>
          </cell>
          <cell r="AE62">
            <v>259026.84</v>
          </cell>
          <cell r="AF62">
            <v>259026.84</v>
          </cell>
          <cell r="AG62">
            <v>259026.84</v>
          </cell>
          <cell r="AH62">
            <v>259026.84</v>
          </cell>
          <cell r="AI62">
            <v>259026.84</v>
          </cell>
          <cell r="AJ62">
            <v>259026.84</v>
          </cell>
          <cell r="AK62">
            <v>259026.84</v>
          </cell>
          <cell r="AL62">
            <v>259026.84</v>
          </cell>
          <cell r="AM62">
            <v>259026.84</v>
          </cell>
          <cell r="AN62">
            <v>259026.84</v>
          </cell>
          <cell r="AO62">
            <v>259026.84</v>
          </cell>
          <cell r="AP62">
            <v>259026.84</v>
          </cell>
          <cell r="AQ62">
            <v>259026.84</v>
          </cell>
          <cell r="AR62">
            <v>259026.84</v>
          </cell>
        </row>
        <row r="63">
          <cell r="E63" t="str">
            <v>Additions</v>
          </cell>
          <cell r="W63">
            <v>259026.84</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E64" t="str">
            <v>Gross plant (EOM, IM)</v>
          </cell>
          <cell r="W64">
            <v>259026.84</v>
          </cell>
          <cell r="X64">
            <v>259026.84</v>
          </cell>
          <cell r="Y64">
            <v>259026.84</v>
          </cell>
          <cell r="Z64">
            <v>259026.84</v>
          </cell>
          <cell r="AA64">
            <v>259026.84</v>
          </cell>
          <cell r="AB64">
            <v>259026.84</v>
          </cell>
          <cell r="AC64">
            <v>259026.84</v>
          </cell>
          <cell r="AD64">
            <v>259026.84</v>
          </cell>
          <cell r="AE64">
            <v>259026.84</v>
          </cell>
          <cell r="AF64">
            <v>259026.84</v>
          </cell>
          <cell r="AG64">
            <v>259026.84</v>
          </cell>
          <cell r="AH64">
            <v>259026.84</v>
          </cell>
          <cell r="AI64">
            <v>259026.84</v>
          </cell>
          <cell r="AJ64">
            <v>259026.84</v>
          </cell>
          <cell r="AK64">
            <v>259026.84</v>
          </cell>
          <cell r="AL64">
            <v>259026.84</v>
          </cell>
          <cell r="AM64">
            <v>259026.84</v>
          </cell>
          <cell r="AN64">
            <v>259026.84</v>
          </cell>
          <cell r="AO64">
            <v>259026.84</v>
          </cell>
          <cell r="AP64">
            <v>259026.84</v>
          </cell>
          <cell r="AQ64">
            <v>259026.84</v>
          </cell>
          <cell r="AR64">
            <v>259026.84</v>
          </cell>
        </row>
        <row r="65">
          <cell r="E65" t="str">
            <v>Depreciation rate (annual)</v>
          </cell>
          <cell r="W65">
            <v>0.2</v>
          </cell>
          <cell r="X65">
            <v>0.2</v>
          </cell>
          <cell r="Y65">
            <v>0.2</v>
          </cell>
          <cell r="Z65">
            <v>0.2</v>
          </cell>
          <cell r="AA65">
            <v>0.2</v>
          </cell>
          <cell r="AB65">
            <v>0.2</v>
          </cell>
          <cell r="AC65">
            <v>0.2</v>
          </cell>
          <cell r="AD65">
            <v>0.2</v>
          </cell>
          <cell r="AE65">
            <v>0.2</v>
          </cell>
          <cell r="AF65">
            <v>0.2</v>
          </cell>
          <cell r="AG65">
            <v>0.2</v>
          </cell>
          <cell r="AH65">
            <v>0.2</v>
          </cell>
          <cell r="AI65">
            <v>0.2</v>
          </cell>
          <cell r="AJ65">
            <v>0.2</v>
          </cell>
          <cell r="AK65">
            <v>0.2</v>
          </cell>
          <cell r="AL65">
            <v>0.2</v>
          </cell>
          <cell r="AM65">
            <v>0.2</v>
          </cell>
          <cell r="AN65">
            <v>0.2</v>
          </cell>
          <cell r="AO65">
            <v>0.2</v>
          </cell>
          <cell r="AP65">
            <v>0.2</v>
          </cell>
          <cell r="AQ65">
            <v>0.2</v>
          </cell>
          <cell r="AR65">
            <v>0.2</v>
          </cell>
        </row>
        <row r="66">
          <cell r="E66" t="str">
            <v>Depreciation expense</v>
          </cell>
          <cell r="X66">
            <v>4317.1140000000005</v>
          </cell>
          <cell r="Y66">
            <v>4317.1140000000005</v>
          </cell>
          <cell r="Z66">
            <v>4317.1140000000005</v>
          </cell>
          <cell r="AA66">
            <v>4317.1140000000005</v>
          </cell>
          <cell r="AB66">
            <v>4317.1140000000005</v>
          </cell>
          <cell r="AC66">
            <v>4317.1140000000005</v>
          </cell>
          <cell r="AD66">
            <v>4317.1140000000005</v>
          </cell>
          <cell r="AE66">
            <v>4317.1140000000005</v>
          </cell>
          <cell r="AF66">
            <v>4317.1140000000005</v>
          </cell>
          <cell r="AG66">
            <v>4317.1140000000005</v>
          </cell>
          <cell r="AH66">
            <v>4317.1140000000005</v>
          </cell>
          <cell r="AI66">
            <v>4317.1140000000005</v>
          </cell>
          <cell r="AJ66">
            <v>4317.1140000000005</v>
          </cell>
          <cell r="AK66">
            <v>4317.1140000000005</v>
          </cell>
          <cell r="AL66">
            <v>4317.1140000000005</v>
          </cell>
          <cell r="AM66">
            <v>4317.1140000000005</v>
          </cell>
          <cell r="AN66">
            <v>4317.1140000000005</v>
          </cell>
          <cell r="AO66">
            <v>4317.1140000000005</v>
          </cell>
          <cell r="AP66">
            <v>4317.1140000000005</v>
          </cell>
          <cell r="AQ66">
            <v>4317.1140000000005</v>
          </cell>
          <cell r="AR66">
            <v>4317.1140000000005</v>
          </cell>
        </row>
        <row r="68">
          <cell r="D68" t="str">
            <v>Expense (I&amp;M)</v>
          </cell>
          <cell r="X68">
            <v>89835.586120000007</v>
          </cell>
          <cell r="Y68">
            <v>89835.586120000007</v>
          </cell>
          <cell r="Z68">
            <v>89835.586120000007</v>
          </cell>
          <cell r="AA68">
            <v>89835.586120000007</v>
          </cell>
          <cell r="AB68">
            <v>89835.586120000007</v>
          </cell>
          <cell r="AC68">
            <v>89835.586120000007</v>
          </cell>
          <cell r="AD68">
            <v>89835.586120000007</v>
          </cell>
          <cell r="AE68">
            <v>89835.586120000007</v>
          </cell>
          <cell r="AF68">
            <v>89835.586120000007</v>
          </cell>
          <cell r="AG68">
            <v>89835.586120000007</v>
          </cell>
          <cell r="AH68">
            <v>89835.586120000007</v>
          </cell>
          <cell r="AI68">
            <v>89835.586120000007</v>
          </cell>
          <cell r="AJ68">
            <v>89835.586120000007</v>
          </cell>
          <cell r="AK68">
            <v>89835.586120000007</v>
          </cell>
          <cell r="AL68">
            <v>89835.586120000007</v>
          </cell>
          <cell r="AM68">
            <v>89835.586120000007</v>
          </cell>
          <cell r="AN68">
            <v>89835.586120000007</v>
          </cell>
          <cell r="AO68">
            <v>89835.586120000007</v>
          </cell>
          <cell r="AP68">
            <v>89835.586120000007</v>
          </cell>
          <cell r="AQ68">
            <v>89835.586120000007</v>
          </cell>
          <cell r="AR68">
            <v>89835.586120000007</v>
          </cell>
        </row>
        <row r="69">
          <cell r="D69" t="str">
            <v>Jurisdictional factor</v>
          </cell>
          <cell r="U69">
            <v>0</v>
          </cell>
          <cell r="V69">
            <v>0</v>
          </cell>
          <cell r="W69">
            <v>0.66233529999999996</v>
          </cell>
          <cell r="X69">
            <v>0.66233529999999996</v>
          </cell>
          <cell r="Y69">
            <v>0.66233529999999996</v>
          </cell>
          <cell r="Z69">
            <v>0.66233529999999996</v>
          </cell>
          <cell r="AA69">
            <v>0.66233529999999996</v>
          </cell>
          <cell r="AB69">
            <v>0.66233529999999996</v>
          </cell>
          <cell r="AC69">
            <v>0.66233529999999996</v>
          </cell>
          <cell r="AD69">
            <v>0.66233529999999996</v>
          </cell>
          <cell r="AE69">
            <v>0.66233529999999996</v>
          </cell>
          <cell r="AF69">
            <v>0.66233529999999996</v>
          </cell>
          <cell r="AG69">
            <v>0.66233529999999996</v>
          </cell>
          <cell r="AH69">
            <v>0.66233529999999996</v>
          </cell>
          <cell r="AI69">
            <v>0.66233529999999996</v>
          </cell>
          <cell r="AJ69">
            <v>0</v>
          </cell>
          <cell r="AK69">
            <v>0</v>
          </cell>
          <cell r="AL69">
            <v>0</v>
          </cell>
          <cell r="AM69">
            <v>0</v>
          </cell>
          <cell r="AN69">
            <v>0</v>
          </cell>
          <cell r="AO69">
            <v>0</v>
          </cell>
          <cell r="AP69">
            <v>0</v>
          </cell>
          <cell r="AQ69">
            <v>0</v>
          </cell>
          <cell r="AR69">
            <v>0</v>
          </cell>
        </row>
        <row r="70">
          <cell r="D70" t="str">
            <v>Expense (IN)</v>
          </cell>
          <cell r="U70">
            <v>0</v>
          </cell>
          <cell r="V70">
            <v>0</v>
          </cell>
          <cell r="W70">
            <v>0</v>
          </cell>
          <cell r="X70">
            <v>59501.279883466035</v>
          </cell>
          <cell r="Y70">
            <v>59501.279883466035</v>
          </cell>
          <cell r="Z70">
            <v>59501.279883466035</v>
          </cell>
          <cell r="AA70">
            <v>59501.279883466035</v>
          </cell>
          <cell r="AB70">
            <v>59501.279883466035</v>
          </cell>
          <cell r="AC70">
            <v>59501.279883466035</v>
          </cell>
          <cell r="AD70">
            <v>59501.279883466035</v>
          </cell>
          <cell r="AE70">
            <v>59501.279883466035</v>
          </cell>
          <cell r="AF70">
            <v>59501.279883466035</v>
          </cell>
          <cell r="AG70">
            <v>59501.279883466035</v>
          </cell>
          <cell r="AH70">
            <v>59501.279883466035</v>
          </cell>
          <cell r="AI70">
            <v>59501.279883466035</v>
          </cell>
          <cell r="AJ70">
            <v>0</v>
          </cell>
          <cell r="AK70">
            <v>0</v>
          </cell>
          <cell r="AL70">
            <v>0</v>
          </cell>
          <cell r="AM70">
            <v>0</v>
          </cell>
          <cell r="AN70">
            <v>0</v>
          </cell>
          <cell r="AO70">
            <v>0</v>
          </cell>
          <cell r="AP70">
            <v>0</v>
          </cell>
          <cell r="AQ70">
            <v>0</v>
          </cell>
          <cell r="AR70">
            <v>0</v>
          </cell>
        </row>
        <row r="72">
          <cell r="C72" t="str">
            <v>Carrying costs</v>
          </cell>
        </row>
        <row r="73">
          <cell r="D73" t="str">
            <v>Gross plant (IN)</v>
          </cell>
        </row>
        <row r="74">
          <cell r="E74" t="str">
            <v>BOM</v>
          </cell>
          <cell r="U74">
            <v>0</v>
          </cell>
          <cell r="V74">
            <v>0</v>
          </cell>
          <cell r="W74">
            <v>0</v>
          </cell>
          <cell r="X74">
            <v>20162822.462300099</v>
          </cell>
          <cell r="Y74">
            <v>20162822.462300099</v>
          </cell>
          <cell r="Z74">
            <v>20162822.462300099</v>
          </cell>
          <cell r="AA74">
            <v>20162822.462300099</v>
          </cell>
          <cell r="AB74">
            <v>20162822.462300099</v>
          </cell>
          <cell r="AC74">
            <v>20162822.462300099</v>
          </cell>
          <cell r="AD74">
            <v>20162822.462300099</v>
          </cell>
          <cell r="AE74">
            <v>20162822.462300099</v>
          </cell>
          <cell r="AF74">
            <v>20162822.462300099</v>
          </cell>
          <cell r="AG74">
            <v>20162822.462300099</v>
          </cell>
          <cell r="AH74">
            <v>20162822.462300099</v>
          </cell>
          <cell r="AI74">
            <v>20162822.462300099</v>
          </cell>
          <cell r="AJ74">
            <v>20162822.462300099</v>
          </cell>
          <cell r="AK74">
            <v>20162822.462300099</v>
          </cell>
          <cell r="AL74">
            <v>20162822.462300099</v>
          </cell>
          <cell r="AM74">
            <v>20162822.462300099</v>
          </cell>
          <cell r="AN74">
            <v>20162822.462300099</v>
          </cell>
          <cell r="AO74">
            <v>20162822.462300099</v>
          </cell>
          <cell r="AP74">
            <v>20162822.462300099</v>
          </cell>
          <cell r="AQ74">
            <v>20162822.462300099</v>
          </cell>
          <cell r="AR74">
            <v>20162822.462300099</v>
          </cell>
        </row>
        <row r="75">
          <cell r="E75" t="str">
            <v>Additions</v>
          </cell>
          <cell r="U75">
            <v>0</v>
          </cell>
          <cell r="V75">
            <v>0</v>
          </cell>
          <cell r="W75">
            <v>20162822.462300099</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E76" t="str">
            <v>EOM</v>
          </cell>
          <cell r="U76">
            <v>0</v>
          </cell>
          <cell r="V76">
            <v>0</v>
          </cell>
          <cell r="W76">
            <v>20162822.462300099</v>
          </cell>
          <cell r="X76">
            <v>20162822.462300099</v>
          </cell>
          <cell r="Y76">
            <v>20162822.462300099</v>
          </cell>
          <cell r="Z76">
            <v>20162822.462300099</v>
          </cell>
          <cell r="AA76">
            <v>20162822.462300099</v>
          </cell>
          <cell r="AB76">
            <v>20162822.462300099</v>
          </cell>
          <cell r="AC76">
            <v>20162822.462300099</v>
          </cell>
          <cell r="AD76">
            <v>20162822.462300099</v>
          </cell>
          <cell r="AE76">
            <v>20162822.462300099</v>
          </cell>
          <cell r="AF76">
            <v>20162822.462300099</v>
          </cell>
          <cell r="AG76">
            <v>20162822.462300099</v>
          </cell>
          <cell r="AH76">
            <v>20162822.462300099</v>
          </cell>
          <cell r="AI76">
            <v>20162822.462300099</v>
          </cell>
          <cell r="AJ76">
            <v>20162822.462300099</v>
          </cell>
          <cell r="AK76">
            <v>20162822.462300099</v>
          </cell>
          <cell r="AL76">
            <v>20162822.462300099</v>
          </cell>
          <cell r="AM76">
            <v>20162822.462300099</v>
          </cell>
          <cell r="AN76">
            <v>20162822.462300099</v>
          </cell>
          <cell r="AO76">
            <v>20162822.462300099</v>
          </cell>
          <cell r="AP76">
            <v>20162822.462300099</v>
          </cell>
          <cell r="AQ76">
            <v>20162822.462300099</v>
          </cell>
          <cell r="AR76">
            <v>20162822.462300099</v>
          </cell>
        </row>
        <row r="77">
          <cell r="E77" t="str">
            <v>ADM</v>
          </cell>
          <cell r="U77">
            <v>0</v>
          </cell>
          <cell r="V77">
            <v>0</v>
          </cell>
          <cell r="W77">
            <v>10081411.23115005</v>
          </cell>
          <cell r="X77">
            <v>20162822.462300099</v>
          </cell>
          <cell r="Y77">
            <v>20162822.462300099</v>
          </cell>
          <cell r="Z77">
            <v>20162822.462300099</v>
          </cell>
          <cell r="AA77">
            <v>20162822.462300099</v>
          </cell>
          <cell r="AB77">
            <v>20162822.462300099</v>
          </cell>
          <cell r="AC77">
            <v>20162822.462300099</v>
          </cell>
          <cell r="AD77">
            <v>20162822.462300099</v>
          </cell>
          <cell r="AE77">
            <v>20162822.462300099</v>
          </cell>
          <cell r="AF77">
            <v>20162822.462300099</v>
          </cell>
          <cell r="AG77">
            <v>20162822.462300099</v>
          </cell>
          <cell r="AH77">
            <v>20162822.462300099</v>
          </cell>
          <cell r="AI77">
            <v>20162822.462300099</v>
          </cell>
          <cell r="AJ77">
            <v>20162822.462300099</v>
          </cell>
          <cell r="AK77">
            <v>20162822.462300099</v>
          </cell>
          <cell r="AL77">
            <v>20162822.462300099</v>
          </cell>
          <cell r="AM77">
            <v>20162822.462300099</v>
          </cell>
          <cell r="AN77">
            <v>20162822.462300099</v>
          </cell>
          <cell r="AO77">
            <v>20162822.462300099</v>
          </cell>
          <cell r="AP77">
            <v>20162822.462300099</v>
          </cell>
          <cell r="AQ77">
            <v>20162822.462300099</v>
          </cell>
          <cell r="AR77">
            <v>20162822.462300099</v>
          </cell>
        </row>
        <row r="79">
          <cell r="D79" t="str">
            <v>Accumulated depreciation</v>
          </cell>
        </row>
        <row r="80">
          <cell r="E80" t="str">
            <v>BOM</v>
          </cell>
          <cell r="G80" t="str">
            <v>SPR_ACC_DEP_BOM</v>
          </cell>
          <cell r="U80">
            <v>0</v>
          </cell>
          <cell r="V80">
            <v>0</v>
          </cell>
          <cell r="W80">
            <v>0</v>
          </cell>
          <cell r="X80">
            <v>0</v>
          </cell>
          <cell r="Y80">
            <v>59501.279883466035</v>
          </cell>
          <cell r="Z80">
            <v>119002.55976693207</v>
          </cell>
          <cell r="AA80">
            <v>178503.83965039812</v>
          </cell>
          <cell r="AB80">
            <v>238005.11953386414</v>
          </cell>
          <cell r="AC80">
            <v>297506.39941733016</v>
          </cell>
          <cell r="AD80">
            <v>357007.67930079618</v>
          </cell>
          <cell r="AE80">
            <v>416508.9591842622</v>
          </cell>
          <cell r="AF80">
            <v>476010.23906772822</v>
          </cell>
          <cell r="AG80">
            <v>535511.51895119424</v>
          </cell>
          <cell r="AH80">
            <v>595012.79883466032</v>
          </cell>
          <cell r="AI80">
            <v>654514.0787181264</v>
          </cell>
          <cell r="AJ80">
            <v>714015.35860159248</v>
          </cell>
          <cell r="AK80">
            <v>714015.35860159248</v>
          </cell>
          <cell r="AL80">
            <v>714015.35860159248</v>
          </cell>
          <cell r="AM80">
            <v>714015.35860159248</v>
          </cell>
          <cell r="AN80">
            <v>714015.35860159248</v>
          </cell>
          <cell r="AO80">
            <v>714015.35860159248</v>
          </cell>
          <cell r="AP80">
            <v>714015.35860159248</v>
          </cell>
          <cell r="AQ80">
            <v>714015.35860159248</v>
          </cell>
          <cell r="AR80">
            <v>714015.35860159248</v>
          </cell>
        </row>
        <row r="81">
          <cell r="E81" t="str">
            <v>Depreciation expense</v>
          </cell>
          <cell r="U81">
            <v>0</v>
          </cell>
          <cell r="V81">
            <v>0</v>
          </cell>
          <cell r="W81">
            <v>0</v>
          </cell>
          <cell r="X81">
            <v>59501.279883466035</v>
          </cell>
          <cell r="Y81">
            <v>59501.279883466035</v>
          </cell>
          <cell r="Z81">
            <v>59501.279883466035</v>
          </cell>
          <cell r="AA81">
            <v>59501.279883466035</v>
          </cell>
          <cell r="AB81">
            <v>59501.279883466035</v>
          </cell>
          <cell r="AC81">
            <v>59501.279883466035</v>
          </cell>
          <cell r="AD81">
            <v>59501.279883466035</v>
          </cell>
          <cell r="AE81">
            <v>59501.279883466035</v>
          </cell>
          <cell r="AF81">
            <v>59501.279883466035</v>
          </cell>
          <cell r="AG81">
            <v>59501.279883466035</v>
          </cell>
          <cell r="AH81">
            <v>59501.279883466035</v>
          </cell>
          <cell r="AI81">
            <v>59501.279883466035</v>
          </cell>
          <cell r="AJ81">
            <v>0</v>
          </cell>
          <cell r="AK81">
            <v>0</v>
          </cell>
          <cell r="AL81">
            <v>0</v>
          </cell>
          <cell r="AM81">
            <v>0</v>
          </cell>
          <cell r="AN81">
            <v>0</v>
          </cell>
          <cell r="AO81">
            <v>0</v>
          </cell>
          <cell r="AP81">
            <v>0</v>
          </cell>
          <cell r="AQ81">
            <v>0</v>
          </cell>
          <cell r="AR81">
            <v>0</v>
          </cell>
        </row>
        <row r="82">
          <cell r="E82" t="str">
            <v>EOM</v>
          </cell>
          <cell r="U82">
            <v>0</v>
          </cell>
          <cell r="V82">
            <v>0</v>
          </cell>
          <cell r="W82">
            <v>0</v>
          </cell>
          <cell r="X82">
            <v>59501.279883466035</v>
          </cell>
          <cell r="Y82">
            <v>119002.55976693207</v>
          </cell>
          <cell r="Z82">
            <v>178503.83965039812</v>
          </cell>
          <cell r="AA82">
            <v>238005.11953386414</v>
          </cell>
          <cell r="AB82">
            <v>297506.39941733016</v>
          </cell>
          <cell r="AC82">
            <v>357007.67930079618</v>
          </cell>
          <cell r="AD82">
            <v>416508.9591842622</v>
          </cell>
          <cell r="AE82">
            <v>476010.23906772822</v>
          </cell>
          <cell r="AF82">
            <v>535511.51895119424</v>
          </cell>
          <cell r="AG82">
            <v>595012.79883466032</v>
          </cell>
          <cell r="AH82">
            <v>654514.0787181264</v>
          </cell>
          <cell r="AI82">
            <v>714015.35860159248</v>
          </cell>
          <cell r="AJ82">
            <v>714015.35860159248</v>
          </cell>
          <cell r="AK82">
            <v>714015.35860159248</v>
          </cell>
          <cell r="AL82">
            <v>714015.35860159248</v>
          </cell>
          <cell r="AM82">
            <v>714015.35860159248</v>
          </cell>
          <cell r="AN82">
            <v>714015.35860159248</v>
          </cell>
          <cell r="AO82">
            <v>714015.35860159248</v>
          </cell>
          <cell r="AP82">
            <v>714015.35860159248</v>
          </cell>
          <cell r="AQ82">
            <v>714015.35860159248</v>
          </cell>
          <cell r="AR82">
            <v>714015.35860159248</v>
          </cell>
        </row>
        <row r="83">
          <cell r="E83" t="str">
            <v>ADM</v>
          </cell>
          <cell r="U83">
            <v>0</v>
          </cell>
          <cell r="V83">
            <v>0</v>
          </cell>
          <cell r="W83">
            <v>0</v>
          </cell>
          <cell r="X83">
            <v>29750.639941733018</v>
          </cell>
          <cell r="Y83">
            <v>89251.91982519906</v>
          </cell>
          <cell r="Z83">
            <v>148753.19970866508</v>
          </cell>
          <cell r="AA83">
            <v>208254.47959213113</v>
          </cell>
          <cell r="AB83">
            <v>267755.75947559718</v>
          </cell>
          <cell r="AC83">
            <v>327257.03935906314</v>
          </cell>
          <cell r="AD83">
            <v>386758.31924252922</v>
          </cell>
          <cell r="AE83">
            <v>446259.59912599518</v>
          </cell>
          <cell r="AF83">
            <v>505760.87900946126</v>
          </cell>
          <cell r="AG83">
            <v>565262.15889292723</v>
          </cell>
          <cell r="AH83">
            <v>624763.43877639342</v>
          </cell>
          <cell r="AI83">
            <v>684264.71865985938</v>
          </cell>
          <cell r="AJ83">
            <v>714015.35860159248</v>
          </cell>
          <cell r="AK83">
            <v>714015.35860159248</v>
          </cell>
          <cell r="AL83">
            <v>714015.35860159248</v>
          </cell>
          <cell r="AM83">
            <v>714015.35860159248</v>
          </cell>
          <cell r="AN83">
            <v>714015.35860159248</v>
          </cell>
          <cell r="AO83">
            <v>714015.35860159248</v>
          </cell>
          <cell r="AP83">
            <v>714015.35860159248</v>
          </cell>
          <cell r="AQ83">
            <v>714015.35860159248</v>
          </cell>
          <cell r="AR83">
            <v>714015.35860159248</v>
          </cell>
        </row>
        <row r="85">
          <cell r="D85" t="str">
            <v>Carrying costs</v>
          </cell>
        </row>
        <row r="86">
          <cell r="E86" t="str">
            <v>Average net plant (IN)</v>
          </cell>
          <cell r="U86">
            <v>0</v>
          </cell>
          <cell r="V86">
            <v>0</v>
          </cell>
          <cell r="W86">
            <v>10081411.23115005</v>
          </cell>
          <cell r="X86">
            <v>20133071.822358366</v>
          </cell>
          <cell r="Y86">
            <v>20073570.542474899</v>
          </cell>
          <cell r="Z86">
            <v>20014069.262591433</v>
          </cell>
          <cell r="AA86">
            <v>19954567.98270797</v>
          </cell>
          <cell r="AB86">
            <v>19895066.702824503</v>
          </cell>
          <cell r="AC86">
            <v>19835565.422941037</v>
          </cell>
          <cell r="AD86">
            <v>19776064.14305757</v>
          </cell>
          <cell r="AE86">
            <v>19716562.863174103</v>
          </cell>
          <cell r="AF86">
            <v>19657061.583290637</v>
          </cell>
          <cell r="AG86">
            <v>19597560.303407174</v>
          </cell>
          <cell r="AH86">
            <v>19538059.023523707</v>
          </cell>
          <cell r="AI86">
            <v>19478557.74364024</v>
          </cell>
          <cell r="AJ86">
            <v>19448807.103698507</v>
          </cell>
          <cell r="AK86">
            <v>19448807.103698507</v>
          </cell>
          <cell r="AL86">
            <v>19448807.103698507</v>
          </cell>
          <cell r="AM86">
            <v>19448807.103698507</v>
          </cell>
          <cell r="AN86">
            <v>19448807.103698507</v>
          </cell>
          <cell r="AO86">
            <v>19448807.103698507</v>
          </cell>
          <cell r="AP86">
            <v>19448807.103698507</v>
          </cell>
          <cell r="AQ86">
            <v>19448807.103698507</v>
          </cell>
          <cell r="AR86">
            <v>19448807.103698507</v>
          </cell>
        </row>
        <row r="87">
          <cell r="E87" t="str">
            <v>Cost of capital</v>
          </cell>
          <cell r="U87">
            <v>0</v>
          </cell>
          <cell r="V87">
            <v>0</v>
          </cell>
          <cell r="W87">
            <v>6.83E-2</v>
          </cell>
          <cell r="X87">
            <v>6.9199999999999998E-2</v>
          </cell>
          <cell r="Y87">
            <v>6.9199999999999998E-2</v>
          </cell>
          <cell r="Z87">
            <v>6.9199999999999998E-2</v>
          </cell>
          <cell r="AA87">
            <v>6.9199999999999998E-2</v>
          </cell>
          <cell r="AB87">
            <v>6.9199999999999998E-2</v>
          </cell>
          <cell r="AC87">
            <v>6.9199999999999998E-2</v>
          </cell>
          <cell r="AD87">
            <v>6.9199999999999998E-2</v>
          </cell>
          <cell r="AE87">
            <v>6.9199999999999998E-2</v>
          </cell>
          <cell r="AF87">
            <v>6.9199999999999998E-2</v>
          </cell>
          <cell r="AG87">
            <v>6.9199999999999998E-2</v>
          </cell>
          <cell r="AH87">
            <v>6.9199999999999998E-2</v>
          </cell>
          <cell r="AI87">
            <v>6.9199999999999998E-2</v>
          </cell>
          <cell r="AJ87">
            <v>0</v>
          </cell>
          <cell r="AK87">
            <v>0</v>
          </cell>
          <cell r="AL87">
            <v>0</v>
          </cell>
          <cell r="AM87">
            <v>0</v>
          </cell>
          <cell r="AN87">
            <v>0</v>
          </cell>
          <cell r="AO87">
            <v>0</v>
          </cell>
          <cell r="AP87">
            <v>0</v>
          </cell>
          <cell r="AQ87">
            <v>0</v>
          </cell>
          <cell r="AR87">
            <v>0</v>
          </cell>
        </row>
        <row r="88">
          <cell r="E88" t="str">
            <v>Carrying costs</v>
          </cell>
          <cell r="U88">
            <v>0</v>
          </cell>
          <cell r="V88">
            <v>0</v>
          </cell>
          <cell r="W88">
            <v>57380.032257295701</v>
          </cell>
          <cell r="X88">
            <v>116100.7141755999</v>
          </cell>
          <cell r="Y88">
            <v>115757.59012827191</v>
          </cell>
          <cell r="Z88">
            <v>115414.46608094392</v>
          </cell>
          <cell r="AA88">
            <v>115071.34203361596</v>
          </cell>
          <cell r="AB88">
            <v>114728.21798628796</v>
          </cell>
          <cell r="AC88">
            <v>114385.09393895998</v>
          </cell>
          <cell r="AD88">
            <v>114041.96989163198</v>
          </cell>
          <cell r="AE88">
            <v>113698.845844304</v>
          </cell>
          <cell r="AF88">
            <v>113355.72179697599</v>
          </cell>
          <cell r="AG88">
            <v>113012.59774964803</v>
          </cell>
          <cell r="AH88">
            <v>112669.47370232003</v>
          </cell>
          <cell r="AI88">
            <v>112326.34965499205</v>
          </cell>
          <cell r="AJ88">
            <v>0</v>
          </cell>
          <cell r="AK88">
            <v>0</v>
          </cell>
          <cell r="AL88">
            <v>0</v>
          </cell>
          <cell r="AM88">
            <v>0</v>
          </cell>
          <cell r="AN88">
            <v>0</v>
          </cell>
          <cell r="AO88">
            <v>0</v>
          </cell>
          <cell r="AP88">
            <v>0</v>
          </cell>
          <cell r="AQ88">
            <v>0</v>
          </cell>
          <cell r="AR88">
            <v>0</v>
          </cell>
        </row>
        <row r="91">
          <cell r="B91" t="str">
            <v>2. Expense</v>
          </cell>
        </row>
        <row r="92">
          <cell r="C92" t="str">
            <v>O&amp;M</v>
          </cell>
        </row>
        <row r="93">
          <cell r="E93" t="str">
            <v>Expense (I&amp;M)</v>
          </cell>
          <cell r="X93">
            <v>0</v>
          </cell>
          <cell r="Y93">
            <v>1014.0299999999999</v>
          </cell>
          <cell r="Z93">
            <v>0</v>
          </cell>
          <cell r="AA93">
            <v>0</v>
          </cell>
          <cell r="AB93">
            <v>0</v>
          </cell>
          <cell r="AC93">
            <v>0</v>
          </cell>
          <cell r="AD93">
            <v>3452.6500000000005</v>
          </cell>
          <cell r="AE93">
            <v>670.67</v>
          </cell>
          <cell r="AF93">
            <v>1116.6399999999999</v>
          </cell>
          <cell r="AG93" t="str">
            <v xml:space="preserve">*        </v>
          </cell>
          <cell r="AH93" t="str">
            <v xml:space="preserve">*        </v>
          </cell>
          <cell r="AI93" t="str">
            <v xml:space="preserve">*        </v>
          </cell>
          <cell r="AJ93" t="str">
            <v xml:space="preserve">*        </v>
          </cell>
          <cell r="AK93" t="str">
            <v xml:space="preserve">*        </v>
          </cell>
          <cell r="AL93" t="str">
            <v xml:space="preserve">*        </v>
          </cell>
          <cell r="AM93" t="str">
            <v xml:space="preserve">*        </v>
          </cell>
          <cell r="AN93" t="str">
            <v xml:space="preserve">*        </v>
          </cell>
          <cell r="AO93" t="str">
            <v xml:space="preserve">*        </v>
          </cell>
          <cell r="AP93" t="str">
            <v xml:space="preserve">*        </v>
          </cell>
          <cell r="AQ93" t="str">
            <v xml:space="preserve">*        </v>
          </cell>
          <cell r="AR93" t="str">
            <v xml:space="preserve">*        </v>
          </cell>
        </row>
        <row r="94">
          <cell r="E94" t="str">
            <v>Juris (demand)</v>
          </cell>
          <cell r="X94">
            <v>0.66233529999999996</v>
          </cell>
          <cell r="Y94">
            <v>0.66233529999999996</v>
          </cell>
          <cell r="Z94">
            <v>0.66233529999999996</v>
          </cell>
          <cell r="AA94">
            <v>0.66233529999999996</v>
          </cell>
          <cell r="AB94">
            <v>0.66233529999999996</v>
          </cell>
          <cell r="AC94">
            <v>0.66233529999999996</v>
          </cell>
          <cell r="AD94">
            <v>0.66233529999999996</v>
          </cell>
          <cell r="AE94">
            <v>0.66233529999999996</v>
          </cell>
          <cell r="AF94">
            <v>0.66233529999999996</v>
          </cell>
          <cell r="AG94">
            <v>0.66233529999999996</v>
          </cell>
          <cell r="AH94">
            <v>0.66233529999999996</v>
          </cell>
          <cell r="AI94">
            <v>0.66233529999999996</v>
          </cell>
          <cell r="AJ94">
            <v>0.70696000000000003</v>
          </cell>
          <cell r="AK94">
            <v>0.70696000000000003</v>
          </cell>
          <cell r="AL94">
            <v>0.70696000000000003</v>
          </cell>
          <cell r="AM94">
            <v>0.70696000000000003</v>
          </cell>
          <cell r="AN94">
            <v>0.70696000000000003</v>
          </cell>
          <cell r="AO94">
            <v>0.70696000000000003</v>
          </cell>
          <cell r="AP94">
            <v>0.70696000000000003</v>
          </cell>
          <cell r="AQ94">
            <v>0.70696000000000003</v>
          </cell>
          <cell r="AR94">
            <v>0.70696000000000003</v>
          </cell>
        </row>
        <row r="95">
          <cell r="E95" t="str">
            <v>Expense (IN)</v>
          </cell>
          <cell r="X95">
            <v>0</v>
          </cell>
          <cell r="Y95">
            <v>671.62786425899992</v>
          </cell>
          <cell r="Z95">
            <v>0</v>
          </cell>
          <cell r="AA95">
            <v>0</v>
          </cell>
          <cell r="AB95">
            <v>0</v>
          </cell>
          <cell r="AC95">
            <v>0</v>
          </cell>
          <cell r="AD95">
            <v>2286.811973545</v>
          </cell>
          <cell r="AE95">
            <v>444.20841565099994</v>
          </cell>
          <cell r="AF95">
            <v>739.59008939199987</v>
          </cell>
          <cell r="AG95" t="str">
            <v xml:space="preserve">*        </v>
          </cell>
          <cell r="AH95" t="str">
            <v xml:space="preserve">*        </v>
          </cell>
          <cell r="AI95" t="str">
            <v xml:space="preserve">*        </v>
          </cell>
          <cell r="AJ95" t="str">
            <v xml:space="preserve">*        </v>
          </cell>
          <cell r="AK95" t="str">
            <v xml:space="preserve">*        </v>
          </cell>
          <cell r="AL95" t="str">
            <v xml:space="preserve">*        </v>
          </cell>
          <cell r="AM95" t="str">
            <v xml:space="preserve">*        </v>
          </cell>
          <cell r="AN95" t="str">
            <v xml:space="preserve">*        </v>
          </cell>
          <cell r="AO95" t="str">
            <v xml:space="preserve">*        </v>
          </cell>
          <cell r="AP95" t="str">
            <v xml:space="preserve">*        </v>
          </cell>
          <cell r="AQ95" t="str">
            <v xml:space="preserve">*        </v>
          </cell>
          <cell r="AR95" t="str">
            <v xml:space="preserve">*        </v>
          </cell>
        </row>
        <row r="97">
          <cell r="C97" t="str">
            <v>REC revenue</v>
          </cell>
        </row>
        <row r="98">
          <cell r="G98" t="str">
            <v>SPR_MWH</v>
          </cell>
          <cell r="X98">
            <v>3066</v>
          </cell>
          <cell r="Y98">
            <v>3066</v>
          </cell>
          <cell r="Z98">
            <v>3066</v>
          </cell>
          <cell r="AA98">
            <v>3066</v>
          </cell>
          <cell r="AB98">
            <v>3066</v>
          </cell>
          <cell r="AC98">
            <v>3066</v>
          </cell>
          <cell r="AD98">
            <v>3066</v>
          </cell>
          <cell r="AE98">
            <v>3066</v>
          </cell>
          <cell r="AF98">
            <v>3066</v>
          </cell>
          <cell r="AG98">
            <v>3066</v>
          </cell>
          <cell r="AH98">
            <v>3066</v>
          </cell>
          <cell r="AI98">
            <v>3066</v>
          </cell>
        </row>
        <row r="101">
          <cell r="B101" t="str">
            <v>3. Variance</v>
          </cell>
        </row>
        <row r="102">
          <cell r="C102" t="str">
            <v>Revenue</v>
          </cell>
        </row>
        <row r="103">
          <cell r="D103" t="str">
            <v>Gross</v>
          </cell>
          <cell r="W103">
            <v>0</v>
          </cell>
          <cell r="X103">
            <v>173809.79</v>
          </cell>
          <cell r="Y103">
            <v>163646.37</v>
          </cell>
          <cell r="Z103">
            <v>189594.37</v>
          </cell>
          <cell r="AA103">
            <v>205774.74</v>
          </cell>
          <cell r="AB103">
            <v>214079.78</v>
          </cell>
          <cell r="AC103">
            <v>217697.58</v>
          </cell>
          <cell r="AD103">
            <v>176138.47</v>
          </cell>
          <cell r="AE103">
            <v>177211.12</v>
          </cell>
          <cell r="AF103">
            <v>190081.48</v>
          </cell>
          <cell r="AG103" t="str">
            <v xml:space="preserve">*        </v>
          </cell>
          <cell r="AH103" t="str">
            <v xml:space="preserve">*        </v>
          </cell>
          <cell r="AI103" t="str">
            <v xml:space="preserve">*        </v>
          </cell>
          <cell r="AJ103" t="str">
            <v xml:space="preserve">*        </v>
          </cell>
          <cell r="AK103" t="str">
            <v xml:space="preserve">*        </v>
          </cell>
          <cell r="AL103" t="str">
            <v xml:space="preserve">*        </v>
          </cell>
          <cell r="AM103" t="str">
            <v xml:space="preserve">*        </v>
          </cell>
          <cell r="AN103" t="str">
            <v xml:space="preserve">*        </v>
          </cell>
          <cell r="AO103" t="str">
            <v xml:space="preserve">*        </v>
          </cell>
          <cell r="AP103" t="str">
            <v xml:space="preserve">*        </v>
          </cell>
          <cell r="AQ103" t="str">
            <v xml:space="preserve">*        </v>
          </cell>
          <cell r="AR103" t="str">
            <v xml:space="preserve">*        </v>
          </cell>
        </row>
        <row r="104">
          <cell r="D104" t="str">
            <v>Billed MWH</v>
          </cell>
          <cell r="W104">
            <v>0</v>
          </cell>
          <cell r="X104">
            <v>1131479.203</v>
          </cell>
          <cell r="Y104">
            <v>1081935.544</v>
          </cell>
          <cell r="Z104">
            <v>1223891.0719999999</v>
          </cell>
          <cell r="AA104">
            <v>1305612.274</v>
          </cell>
          <cell r="AB104">
            <v>1358897.693</v>
          </cell>
          <cell r="AC104">
            <v>1370949.7409999999</v>
          </cell>
          <cell r="AD104">
            <v>971730.35600000003</v>
          </cell>
          <cell r="AE104">
            <v>1131597.6140000001</v>
          </cell>
          <cell r="AF104">
            <v>1383772.652</v>
          </cell>
          <cell r="AG104" t="str">
            <v xml:space="preserve">*        </v>
          </cell>
          <cell r="AH104" t="str">
            <v xml:space="preserve">*        </v>
          </cell>
          <cell r="AI104" t="str">
            <v xml:space="preserve">*        </v>
          </cell>
          <cell r="AJ104" t="str">
            <v xml:space="preserve">*        </v>
          </cell>
          <cell r="AK104" t="str">
            <v xml:space="preserve">*        </v>
          </cell>
          <cell r="AL104" t="str">
            <v xml:space="preserve">*        </v>
          </cell>
          <cell r="AM104" t="str">
            <v xml:space="preserve">*        </v>
          </cell>
          <cell r="AN104" t="str">
            <v xml:space="preserve">*        </v>
          </cell>
          <cell r="AO104" t="str">
            <v xml:space="preserve">*        </v>
          </cell>
          <cell r="AP104" t="str">
            <v xml:space="preserve">*        </v>
          </cell>
          <cell r="AQ104" t="str">
            <v xml:space="preserve">*        </v>
          </cell>
          <cell r="AR104" t="str">
            <v xml:space="preserve">*        </v>
          </cell>
        </row>
        <row r="105">
          <cell r="D105" t="str">
            <v>Average Rate per MWh</v>
          </cell>
          <cell r="W105">
            <v>0</v>
          </cell>
          <cell r="X105">
            <v>0.15361288969267958</v>
          </cell>
          <cell r="Y105">
            <v>0.15125334490351117</v>
          </cell>
          <cell r="Z105">
            <v>0.15491114719071994</v>
          </cell>
          <cell r="AA105">
            <v>0.15760784736617756</v>
          </cell>
          <cell r="AB105">
            <v>0.157539291664689</v>
          </cell>
          <cell r="AC105">
            <v>0.15879326097046179</v>
          </cell>
          <cell r="AD105">
            <v>0.18126270205764777</v>
          </cell>
          <cell r="AE105">
            <v>0.15660259248302019</v>
          </cell>
          <cell r="AF105">
            <v>0.13736467455493551</v>
          </cell>
          <cell r="AG105" t="str">
            <v xml:space="preserve">*        </v>
          </cell>
          <cell r="AH105" t="str">
            <v xml:space="preserve">*        </v>
          </cell>
          <cell r="AI105" t="str">
            <v xml:space="preserve">*        </v>
          </cell>
          <cell r="AJ105" t="str">
            <v xml:space="preserve">*        </v>
          </cell>
          <cell r="AK105" t="str">
            <v xml:space="preserve">*        </v>
          </cell>
          <cell r="AL105" t="str">
            <v xml:space="preserve">*        </v>
          </cell>
          <cell r="AM105" t="str">
            <v xml:space="preserve">*        </v>
          </cell>
          <cell r="AN105" t="str">
            <v xml:space="preserve">*        </v>
          </cell>
          <cell r="AO105" t="str">
            <v xml:space="preserve">*        </v>
          </cell>
          <cell r="AP105" t="str">
            <v xml:space="preserve">*        </v>
          </cell>
          <cell r="AQ105" t="str">
            <v xml:space="preserve">*        </v>
          </cell>
          <cell r="AR105" t="str">
            <v xml:space="preserve">*        </v>
          </cell>
        </row>
        <row r="106">
          <cell r="D106" t="str">
            <v>Estimated MWH</v>
          </cell>
          <cell r="W106">
            <v>0</v>
          </cell>
          <cell r="X106">
            <v>5713.9350000000004</v>
          </cell>
          <cell r="Y106">
            <v>27689.791000000001</v>
          </cell>
          <cell r="Z106">
            <v>11021.255999999999</v>
          </cell>
          <cell r="AA106">
            <v>31176.68</v>
          </cell>
          <cell r="AB106">
            <v>8735.69</v>
          </cell>
          <cell r="AC106">
            <v>0</v>
          </cell>
          <cell r="AD106">
            <v>217828.55100000001</v>
          </cell>
          <cell r="AE106">
            <v>173328.253</v>
          </cell>
          <cell r="AF106">
            <v>59663.196000000004</v>
          </cell>
          <cell r="AG106" t="str">
            <v xml:space="preserve">*        </v>
          </cell>
          <cell r="AH106" t="str">
            <v xml:space="preserve">*        </v>
          </cell>
          <cell r="AI106" t="str">
            <v xml:space="preserve">*        </v>
          </cell>
          <cell r="AJ106" t="str">
            <v xml:space="preserve">*        </v>
          </cell>
          <cell r="AK106" t="str">
            <v xml:space="preserve">*        </v>
          </cell>
          <cell r="AL106" t="str">
            <v xml:space="preserve">*        </v>
          </cell>
          <cell r="AM106" t="str">
            <v xml:space="preserve">*        </v>
          </cell>
          <cell r="AN106" t="str">
            <v xml:space="preserve">*        </v>
          </cell>
          <cell r="AO106" t="str">
            <v xml:space="preserve">*        </v>
          </cell>
          <cell r="AP106" t="str">
            <v xml:space="preserve">*        </v>
          </cell>
          <cell r="AQ106" t="str">
            <v xml:space="preserve">*        </v>
          </cell>
          <cell r="AR106" t="str">
            <v xml:space="preserve">*        </v>
          </cell>
        </row>
        <row r="107">
          <cell r="D107" t="str">
            <v>Unbilled MWH</v>
          </cell>
          <cell r="W107">
            <v>0</v>
          </cell>
          <cell r="X107">
            <v>166360.747</v>
          </cell>
          <cell r="Y107">
            <v>276254.864</v>
          </cell>
          <cell r="Z107">
            <v>341787.08299999998</v>
          </cell>
          <cell r="AA107">
            <v>346673.59100000001</v>
          </cell>
          <cell r="AB107">
            <v>441685.22899999999</v>
          </cell>
          <cell r="AC107">
            <v>229148.209</v>
          </cell>
          <cell r="AD107">
            <v>216055.79399999999</v>
          </cell>
          <cell r="AE107">
            <v>334710.67499999999</v>
          </cell>
          <cell r="AF107">
            <v>208008.99400000001</v>
          </cell>
          <cell r="AG107" t="str">
            <v xml:space="preserve">*        </v>
          </cell>
          <cell r="AH107" t="str">
            <v xml:space="preserve">*        </v>
          </cell>
          <cell r="AI107" t="str">
            <v xml:space="preserve">*        </v>
          </cell>
          <cell r="AJ107" t="str">
            <v xml:space="preserve">*        </v>
          </cell>
          <cell r="AK107" t="str">
            <v xml:space="preserve">*        </v>
          </cell>
          <cell r="AL107" t="str">
            <v xml:space="preserve">*        </v>
          </cell>
          <cell r="AM107" t="str">
            <v xml:space="preserve">*        </v>
          </cell>
          <cell r="AN107" t="str">
            <v xml:space="preserve">*        </v>
          </cell>
          <cell r="AO107" t="str">
            <v xml:space="preserve">*        </v>
          </cell>
          <cell r="AP107" t="str">
            <v xml:space="preserve">*        </v>
          </cell>
          <cell r="AQ107" t="str">
            <v xml:space="preserve">*        </v>
          </cell>
          <cell r="AR107" t="str">
            <v xml:space="preserve">*        </v>
          </cell>
        </row>
        <row r="108">
          <cell r="D108" t="str">
            <v>Surcharge (Est &amp; Unbill)</v>
          </cell>
          <cell r="W108">
            <v>0</v>
          </cell>
          <cell r="X108">
            <v>26432.889144968918</v>
          </cell>
          <cell r="Y108">
            <v>45972.645734293714</v>
          </cell>
          <cell r="Z108">
            <v>54653.944532942412</v>
          </cell>
          <cell r="AA108">
            <v>59552.167839036825</v>
          </cell>
          <cell r="AB108">
            <v>70958.992530218253</v>
          </cell>
          <cell r="AC108">
            <v>36387.191352650923</v>
          </cell>
          <cell r="AD108">
            <v>78647.048755212658</v>
          </cell>
          <cell r="AE108">
            <v>79560.213207094435</v>
          </cell>
          <cell r="AF108">
            <v>36768.703266756864</v>
          </cell>
          <cell r="AG108" t="str">
            <v xml:space="preserve">*        </v>
          </cell>
          <cell r="AH108" t="str">
            <v xml:space="preserve">*        </v>
          </cell>
          <cell r="AI108" t="str">
            <v xml:space="preserve">*        </v>
          </cell>
          <cell r="AJ108" t="str">
            <v xml:space="preserve">*        </v>
          </cell>
          <cell r="AK108" t="str">
            <v xml:space="preserve">*        </v>
          </cell>
          <cell r="AL108" t="str">
            <v xml:space="preserve">*        </v>
          </cell>
          <cell r="AM108" t="str">
            <v xml:space="preserve">*        </v>
          </cell>
          <cell r="AN108" t="str">
            <v xml:space="preserve">*        </v>
          </cell>
          <cell r="AO108" t="str">
            <v xml:space="preserve">*        </v>
          </cell>
          <cell r="AP108" t="str">
            <v xml:space="preserve">*        </v>
          </cell>
          <cell r="AQ108" t="str">
            <v xml:space="preserve">*        </v>
          </cell>
          <cell r="AR108" t="str">
            <v xml:space="preserve">*        </v>
          </cell>
        </row>
        <row r="109">
          <cell r="D109" t="str">
            <v>Surcharge (reverse prev. mo.)</v>
          </cell>
          <cell r="W109">
            <v>0</v>
          </cell>
          <cell r="X109">
            <v>0</v>
          </cell>
          <cell r="Y109">
            <v>-26432.889144968918</v>
          </cell>
          <cell r="Z109">
            <v>-45972.645734293714</v>
          </cell>
          <cell r="AA109">
            <v>-54653.944532942412</v>
          </cell>
          <cell r="AB109">
            <v>-59552.167839036825</v>
          </cell>
          <cell r="AC109">
            <v>-70958.992530218253</v>
          </cell>
          <cell r="AD109">
            <v>-36387.191352650923</v>
          </cell>
          <cell r="AE109">
            <v>-78647.048755212658</v>
          </cell>
          <cell r="AF109">
            <v>-79560.213207094435</v>
          </cell>
          <cell r="AG109">
            <v>-36768.703266756864</v>
          </cell>
          <cell r="AH109" t="str">
            <v xml:space="preserve">*        </v>
          </cell>
          <cell r="AI109" t="str">
            <v xml:space="preserve">*        </v>
          </cell>
          <cell r="AJ109" t="str">
            <v xml:space="preserve">*        </v>
          </cell>
          <cell r="AK109" t="str">
            <v xml:space="preserve">*        </v>
          </cell>
          <cell r="AL109" t="str">
            <v xml:space="preserve">*        </v>
          </cell>
          <cell r="AM109" t="str">
            <v xml:space="preserve">*        </v>
          </cell>
          <cell r="AN109" t="str">
            <v xml:space="preserve">*        </v>
          </cell>
          <cell r="AO109" t="str">
            <v xml:space="preserve">*        </v>
          </cell>
          <cell r="AP109" t="str">
            <v xml:space="preserve">*        </v>
          </cell>
          <cell r="AQ109" t="str">
            <v xml:space="preserve">*        </v>
          </cell>
          <cell r="AR109" t="str">
            <v xml:space="preserve">*        </v>
          </cell>
        </row>
        <row r="110">
          <cell r="D110" t="str">
            <v>Gross Revenue</v>
          </cell>
          <cell r="G110" t="str">
            <v>SPR_REV_GRS</v>
          </cell>
          <cell r="W110">
            <v>0</v>
          </cell>
          <cell r="X110">
            <v>200242.67914496892</v>
          </cell>
          <cell r="Y110">
            <v>183186.12658932479</v>
          </cell>
          <cell r="Z110">
            <v>198275.66879864869</v>
          </cell>
          <cell r="AA110">
            <v>210672.96330609443</v>
          </cell>
          <cell r="AB110">
            <v>225486.60469118142</v>
          </cell>
          <cell r="AC110">
            <v>183125.77882243268</v>
          </cell>
          <cell r="AD110">
            <v>218398.32740256173</v>
          </cell>
          <cell r="AE110">
            <v>178124.28445188177</v>
          </cell>
          <cell r="AF110">
            <v>147289.97005966245</v>
          </cell>
          <cell r="AG110" t="str">
            <v xml:space="preserve">*        </v>
          </cell>
          <cell r="AH110" t="str">
            <v xml:space="preserve">*        </v>
          </cell>
          <cell r="AI110" t="str">
            <v xml:space="preserve">*        </v>
          </cell>
          <cell r="AJ110" t="str">
            <v xml:space="preserve">*        </v>
          </cell>
          <cell r="AK110" t="str">
            <v xml:space="preserve">*        </v>
          </cell>
          <cell r="AL110" t="str">
            <v xml:space="preserve">*        </v>
          </cell>
          <cell r="AM110" t="str">
            <v xml:space="preserve">*        </v>
          </cell>
          <cell r="AN110" t="str">
            <v xml:space="preserve">*        </v>
          </cell>
          <cell r="AO110" t="str">
            <v xml:space="preserve">*        </v>
          </cell>
          <cell r="AP110" t="str">
            <v xml:space="preserve">*        </v>
          </cell>
          <cell r="AQ110" t="str">
            <v xml:space="preserve">*        </v>
          </cell>
          <cell r="AR110" t="str">
            <v xml:space="preserve">*        </v>
          </cell>
        </row>
        <row r="111">
          <cell r="D111" t="str">
            <v>Gross-up % (normal)</v>
          </cell>
          <cell r="W111">
            <v>1.9392E-2</v>
          </cell>
          <cell r="X111">
            <v>1.9392E-2</v>
          </cell>
          <cell r="Y111">
            <v>1.9392E-2</v>
          </cell>
          <cell r="Z111">
            <v>1.9392E-2</v>
          </cell>
          <cell r="AA111">
            <v>1.9392E-2</v>
          </cell>
          <cell r="AB111">
            <v>1.9392E-2</v>
          </cell>
          <cell r="AC111">
            <v>1.9392E-2</v>
          </cell>
          <cell r="AD111">
            <v>1.9392E-2</v>
          </cell>
          <cell r="AE111">
            <v>1.9392E-2</v>
          </cell>
          <cell r="AF111">
            <v>1.9392E-2</v>
          </cell>
          <cell r="AG111">
            <v>1.9392E-2</v>
          </cell>
          <cell r="AH111">
            <v>1.9392E-2</v>
          </cell>
          <cell r="AI111">
            <v>1.9392E-2</v>
          </cell>
          <cell r="AJ111" t="str">
            <v xml:space="preserve">*        </v>
          </cell>
          <cell r="AK111" t="str">
            <v xml:space="preserve">*        </v>
          </cell>
          <cell r="AL111" t="str">
            <v xml:space="preserve">*        </v>
          </cell>
          <cell r="AM111" t="str">
            <v xml:space="preserve">*        </v>
          </cell>
          <cell r="AN111" t="str">
            <v xml:space="preserve">*        </v>
          </cell>
          <cell r="AO111" t="str">
            <v xml:space="preserve">*        </v>
          </cell>
          <cell r="AP111" t="str">
            <v xml:space="preserve">*        </v>
          </cell>
          <cell r="AQ111" t="str">
            <v xml:space="preserve">*        </v>
          </cell>
          <cell r="AR111" t="str">
            <v xml:space="preserve">*        </v>
          </cell>
        </row>
        <row r="112">
          <cell r="D112" t="str">
            <v>Tax gross up</v>
          </cell>
          <cell r="G112" t="str">
            <v>SPR_TAX_GUP</v>
          </cell>
          <cell r="W112">
            <v>0</v>
          </cell>
          <cell r="X112">
            <v>3883.1060339792371</v>
          </cell>
          <cell r="Y112">
            <v>3552.3453668201864</v>
          </cell>
          <cell r="Z112">
            <v>3844.9617693433952</v>
          </cell>
          <cell r="AA112">
            <v>4085.3701044317831</v>
          </cell>
          <cell r="AB112">
            <v>4372.6362381713898</v>
          </cell>
          <cell r="AC112">
            <v>3551.1751029246143</v>
          </cell>
          <cell r="AD112">
            <v>4235.1803649904768</v>
          </cell>
          <cell r="AE112">
            <v>3454.1861240908911</v>
          </cell>
          <cell r="AF112">
            <v>2856.2470993969741</v>
          </cell>
          <cell r="AG112" t="str">
            <v xml:space="preserve">*        </v>
          </cell>
          <cell r="AH112" t="str">
            <v xml:space="preserve">*        </v>
          </cell>
          <cell r="AI112" t="str">
            <v xml:space="preserve">*        </v>
          </cell>
          <cell r="AJ112" t="str">
            <v xml:space="preserve">*        </v>
          </cell>
          <cell r="AK112" t="str">
            <v xml:space="preserve">*        </v>
          </cell>
          <cell r="AL112" t="str">
            <v xml:space="preserve">*        </v>
          </cell>
          <cell r="AM112" t="str">
            <v xml:space="preserve">*        </v>
          </cell>
          <cell r="AN112" t="str">
            <v xml:space="preserve">*        </v>
          </cell>
          <cell r="AO112" t="str">
            <v xml:space="preserve">*        </v>
          </cell>
          <cell r="AP112" t="str">
            <v xml:space="preserve">*        </v>
          </cell>
          <cell r="AQ112" t="str">
            <v xml:space="preserve">*        </v>
          </cell>
          <cell r="AR112" t="str">
            <v xml:space="preserve">*        </v>
          </cell>
        </row>
        <row r="113">
          <cell r="D113" t="str">
            <v>Interruptible adjustment</v>
          </cell>
          <cell r="W113">
            <v>0</v>
          </cell>
          <cell r="X113">
            <v>0</v>
          </cell>
          <cell r="Y113">
            <v>2013.0412330322586</v>
          </cell>
          <cell r="Z113">
            <v>1906.5117174000211</v>
          </cell>
          <cell r="AA113">
            <v>1987.4419382473486</v>
          </cell>
          <cell r="AB113">
            <v>1446.0846662479162</v>
          </cell>
          <cell r="AC113">
            <v>2610.9373448380989</v>
          </cell>
          <cell r="AD113">
            <v>1923.0834463087956</v>
          </cell>
          <cell r="AE113">
            <v>1904.5197192958972</v>
          </cell>
          <cell r="AF113">
            <v>2022.2807136003221</v>
          </cell>
          <cell r="AG113" t="str">
            <v xml:space="preserve">*        </v>
          </cell>
          <cell r="AH113" t="str">
            <v xml:space="preserve">*        </v>
          </cell>
          <cell r="AI113" t="str">
            <v xml:space="preserve">*        </v>
          </cell>
          <cell r="AJ113" t="str">
            <v xml:space="preserve">*        </v>
          </cell>
          <cell r="AK113" t="str">
            <v xml:space="preserve">*        </v>
          </cell>
          <cell r="AL113" t="str">
            <v xml:space="preserve">*        </v>
          </cell>
          <cell r="AM113" t="str">
            <v xml:space="preserve">*        </v>
          </cell>
          <cell r="AN113" t="str">
            <v xml:space="preserve">*        </v>
          </cell>
          <cell r="AO113" t="str">
            <v xml:space="preserve">*        </v>
          </cell>
          <cell r="AP113" t="str">
            <v xml:space="preserve">*        </v>
          </cell>
          <cell r="AQ113" t="str">
            <v xml:space="preserve">*        </v>
          </cell>
          <cell r="AR113" t="str">
            <v xml:space="preserve">*        </v>
          </cell>
        </row>
        <row r="114">
          <cell r="D114" t="str">
            <v>Net</v>
          </cell>
          <cell r="G114" t="str">
            <v>SPR_REV_NET</v>
          </cell>
          <cell r="W114">
            <v>0</v>
          </cell>
          <cell r="X114">
            <v>196359.57311098967</v>
          </cell>
          <cell r="Y114">
            <v>177620.73998947232</v>
          </cell>
          <cell r="Z114">
            <v>192524.19531190529</v>
          </cell>
          <cell r="AA114">
            <v>204600.15126341529</v>
          </cell>
          <cell r="AB114">
            <v>219667.8837867621</v>
          </cell>
          <cell r="AC114">
            <v>176963.66637466996</v>
          </cell>
          <cell r="AD114">
            <v>212240.06359126244</v>
          </cell>
          <cell r="AE114">
            <v>172765.57860849498</v>
          </cell>
          <cell r="AF114">
            <v>142411.44224666516</v>
          </cell>
          <cell r="AG114" t="str">
            <v xml:space="preserve">*        </v>
          </cell>
          <cell r="AH114" t="str">
            <v xml:space="preserve">*        </v>
          </cell>
          <cell r="AI114" t="str">
            <v xml:space="preserve">*        </v>
          </cell>
          <cell r="AJ114" t="str">
            <v xml:space="preserve">*        </v>
          </cell>
          <cell r="AK114" t="str">
            <v xml:space="preserve">*        </v>
          </cell>
          <cell r="AL114" t="str">
            <v xml:space="preserve">*        </v>
          </cell>
          <cell r="AM114" t="str">
            <v xml:space="preserve">*        </v>
          </cell>
          <cell r="AN114" t="str">
            <v xml:space="preserve">*        </v>
          </cell>
          <cell r="AO114" t="str">
            <v xml:space="preserve">*        </v>
          </cell>
          <cell r="AP114" t="str">
            <v xml:space="preserve">*        </v>
          </cell>
          <cell r="AQ114" t="str">
            <v xml:space="preserve">*        </v>
          </cell>
          <cell r="AR114" t="str">
            <v xml:space="preserve">*        </v>
          </cell>
        </row>
        <row r="116">
          <cell r="C116" t="str">
            <v>Expense</v>
          </cell>
        </row>
        <row r="117">
          <cell r="D117" t="str">
            <v>Depreciation</v>
          </cell>
          <cell r="W117">
            <v>0</v>
          </cell>
          <cell r="X117">
            <v>59501.279883466035</v>
          </cell>
          <cell r="Y117">
            <v>59501.279883466035</v>
          </cell>
          <cell r="Z117">
            <v>59501.279883466035</v>
          </cell>
          <cell r="AA117">
            <v>59501.279883466035</v>
          </cell>
          <cell r="AB117">
            <v>59501.279883466035</v>
          </cell>
          <cell r="AC117">
            <v>59501.279883466035</v>
          </cell>
          <cell r="AD117">
            <v>59501.279883466035</v>
          </cell>
          <cell r="AE117">
            <v>59501.279883466035</v>
          </cell>
          <cell r="AF117">
            <v>59501.279883466035</v>
          </cell>
          <cell r="AG117">
            <v>59501.279883466035</v>
          </cell>
          <cell r="AH117">
            <v>59501.279883466035</v>
          </cell>
          <cell r="AI117">
            <v>59501.279883466035</v>
          </cell>
          <cell r="AJ117">
            <v>0</v>
          </cell>
          <cell r="AK117">
            <v>0</v>
          </cell>
          <cell r="AL117">
            <v>0</v>
          </cell>
          <cell r="AM117">
            <v>0</v>
          </cell>
          <cell r="AN117">
            <v>0</v>
          </cell>
          <cell r="AO117">
            <v>0</v>
          </cell>
          <cell r="AP117">
            <v>0</v>
          </cell>
          <cell r="AQ117">
            <v>0</v>
          </cell>
          <cell r="AR117">
            <v>0</v>
          </cell>
        </row>
        <row r="118">
          <cell r="D118" t="str">
            <v>O&amp;M</v>
          </cell>
          <cell r="W118">
            <v>0</v>
          </cell>
          <cell r="X118">
            <v>0</v>
          </cell>
          <cell r="Y118">
            <v>671.62786425899992</v>
          </cell>
          <cell r="Z118">
            <v>0</v>
          </cell>
          <cell r="AA118">
            <v>0</v>
          </cell>
          <cell r="AB118">
            <v>0</v>
          </cell>
          <cell r="AC118">
            <v>0</v>
          </cell>
          <cell r="AD118">
            <v>2286.811973545</v>
          </cell>
          <cell r="AE118">
            <v>444.20841565099994</v>
          </cell>
          <cell r="AF118">
            <v>739.59008939199987</v>
          </cell>
          <cell r="AG118" t="str">
            <v xml:space="preserve">*        </v>
          </cell>
          <cell r="AH118" t="str">
            <v xml:space="preserve">*        </v>
          </cell>
          <cell r="AI118" t="str">
            <v xml:space="preserve">*        </v>
          </cell>
          <cell r="AJ118" t="str">
            <v xml:space="preserve">*        </v>
          </cell>
          <cell r="AK118" t="str">
            <v xml:space="preserve">*        </v>
          </cell>
          <cell r="AL118" t="str">
            <v xml:space="preserve">*        </v>
          </cell>
          <cell r="AM118" t="str">
            <v xml:space="preserve">*        </v>
          </cell>
          <cell r="AN118" t="str">
            <v xml:space="preserve">*        </v>
          </cell>
          <cell r="AO118" t="str">
            <v xml:space="preserve">*        </v>
          </cell>
          <cell r="AP118" t="str">
            <v xml:space="preserve">*        </v>
          </cell>
          <cell r="AQ118" t="str">
            <v xml:space="preserve">*        </v>
          </cell>
          <cell r="AR118" t="str">
            <v xml:space="preserve">*        </v>
          </cell>
        </row>
        <row r="119">
          <cell r="D119" t="str">
            <v>Carrying costs</v>
          </cell>
          <cell r="G119" t="str">
            <v>SPR_FIN</v>
          </cell>
          <cell r="W119">
            <v>57380.032257295701</v>
          </cell>
          <cell r="X119">
            <v>116100.7141755999</v>
          </cell>
          <cell r="Y119">
            <v>115757.59012827191</v>
          </cell>
          <cell r="Z119">
            <v>115414.46608094392</v>
          </cell>
          <cell r="AA119">
            <v>115071.34203361596</v>
          </cell>
          <cell r="AB119">
            <v>114728.21798628796</v>
          </cell>
          <cell r="AC119">
            <v>114385.09393895998</v>
          </cell>
          <cell r="AD119">
            <v>114041.96989163198</v>
          </cell>
          <cell r="AE119">
            <v>113698.845844304</v>
          </cell>
          <cell r="AF119">
            <v>113355.72179697599</v>
          </cell>
          <cell r="AG119">
            <v>113012.59774964803</v>
          </cell>
          <cell r="AH119">
            <v>112669.47370232003</v>
          </cell>
          <cell r="AI119">
            <v>112326.34965499205</v>
          </cell>
          <cell r="AJ119">
            <v>0</v>
          </cell>
          <cell r="AK119">
            <v>0</v>
          </cell>
          <cell r="AL119">
            <v>0</v>
          </cell>
          <cell r="AM119">
            <v>0</v>
          </cell>
          <cell r="AN119">
            <v>0</v>
          </cell>
          <cell r="AO119">
            <v>0</v>
          </cell>
          <cell r="AP119">
            <v>0</v>
          </cell>
          <cell r="AQ119">
            <v>0</v>
          </cell>
          <cell r="AR119">
            <v>0</v>
          </cell>
        </row>
        <row r="120">
          <cell r="D120" t="str">
            <v>REC (revenue)</v>
          </cell>
          <cell r="W120">
            <v>-10000</v>
          </cell>
          <cell r="X120">
            <v>-10000</v>
          </cell>
          <cell r="Y120">
            <v>-10000</v>
          </cell>
          <cell r="Z120">
            <v>-10000</v>
          </cell>
          <cell r="AA120">
            <v>-10000</v>
          </cell>
          <cell r="AB120">
            <v>-10000</v>
          </cell>
          <cell r="AC120">
            <v>-10000</v>
          </cell>
          <cell r="AD120">
            <v>-10000</v>
          </cell>
          <cell r="AE120">
            <v>-10000</v>
          </cell>
          <cell r="AF120">
            <v>-10000</v>
          </cell>
          <cell r="AG120">
            <v>-10000</v>
          </cell>
          <cell r="AH120">
            <v>-10000</v>
          </cell>
          <cell r="AI120">
            <v>-10000</v>
          </cell>
        </row>
        <row r="121">
          <cell r="D121" t="str">
            <v>Property tax</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D122" t="str">
            <v>Total expense</v>
          </cell>
          <cell r="G122" t="str">
            <v>SPR_EXP</v>
          </cell>
          <cell r="W122">
            <v>47380.032257295701</v>
          </cell>
          <cell r="X122">
            <v>165601.99405906594</v>
          </cell>
          <cell r="Y122">
            <v>165930.49787599695</v>
          </cell>
          <cell r="Z122">
            <v>164915.74596440996</v>
          </cell>
          <cell r="AA122">
            <v>164572.621917082</v>
          </cell>
          <cell r="AB122">
            <v>164229.49786975398</v>
          </cell>
          <cell r="AC122">
            <v>163886.37382242602</v>
          </cell>
          <cell r="AD122">
            <v>165830.061748643</v>
          </cell>
          <cell r="AE122">
            <v>163644.33414342103</v>
          </cell>
          <cell r="AF122">
            <v>163596.59176983402</v>
          </cell>
          <cell r="AG122" t="str">
            <v xml:space="preserve">*        </v>
          </cell>
          <cell r="AH122" t="str">
            <v xml:space="preserve">*        </v>
          </cell>
          <cell r="AI122" t="str">
            <v xml:space="preserve">*        </v>
          </cell>
          <cell r="AJ122" t="str">
            <v xml:space="preserve">*        </v>
          </cell>
          <cell r="AK122" t="str">
            <v xml:space="preserve">*        </v>
          </cell>
          <cell r="AL122" t="str">
            <v xml:space="preserve">*        </v>
          </cell>
          <cell r="AM122" t="str">
            <v xml:space="preserve">*        </v>
          </cell>
          <cell r="AN122" t="str">
            <v xml:space="preserve">*        </v>
          </cell>
          <cell r="AO122" t="str">
            <v xml:space="preserve">*        </v>
          </cell>
          <cell r="AP122" t="str">
            <v xml:space="preserve">*        </v>
          </cell>
          <cell r="AQ122" t="str">
            <v xml:space="preserve">*        </v>
          </cell>
          <cell r="AR122" t="str">
            <v xml:space="preserve">*        </v>
          </cell>
        </row>
        <row r="124">
          <cell r="C124" t="str">
            <v>Variance</v>
          </cell>
        </row>
        <row r="125">
          <cell r="D125" t="str">
            <v>Gross</v>
          </cell>
          <cell r="W125">
            <v>-47380.032257295701</v>
          </cell>
          <cell r="X125">
            <v>30757.579051923734</v>
          </cell>
          <cell r="Y125">
            <v>11690.242113475368</v>
          </cell>
          <cell r="Z125">
            <v>27608.449347495334</v>
          </cell>
          <cell r="AA125">
            <v>40027.529346333293</v>
          </cell>
          <cell r="AB125">
            <v>55438.385917008127</v>
          </cell>
          <cell r="AC125">
            <v>13077.292552243947</v>
          </cell>
          <cell r="AD125">
            <v>46410.001842619444</v>
          </cell>
          <cell r="AE125">
            <v>9121.244465073949</v>
          </cell>
          <cell r="AF125">
            <v>-21185.14952316886</v>
          </cell>
          <cell r="AG125" t="str">
            <v xml:space="preserve">*        </v>
          </cell>
          <cell r="AH125" t="str">
            <v xml:space="preserve">*        </v>
          </cell>
          <cell r="AI125" t="str">
            <v xml:space="preserve">*        </v>
          </cell>
          <cell r="AJ125" t="str">
            <v xml:space="preserve">*        </v>
          </cell>
          <cell r="AK125" t="str">
            <v xml:space="preserve">*        </v>
          </cell>
          <cell r="AL125" t="str">
            <v xml:space="preserve">*        </v>
          </cell>
          <cell r="AM125" t="str">
            <v xml:space="preserve">*        </v>
          </cell>
          <cell r="AN125" t="str">
            <v xml:space="preserve">*        </v>
          </cell>
          <cell r="AO125" t="str">
            <v xml:space="preserve">*        </v>
          </cell>
          <cell r="AP125" t="str">
            <v xml:space="preserve">*        </v>
          </cell>
          <cell r="AQ125" t="str">
            <v xml:space="preserve">*        </v>
          </cell>
          <cell r="AR125" t="str">
            <v xml:space="preserve">*        </v>
          </cell>
        </row>
        <row r="126">
          <cell r="D126" t="str">
            <v>Recovery/(return) of previous variance</v>
          </cell>
          <cell r="G126" t="str">
            <v>SPR_VAR</v>
          </cell>
          <cell r="W126">
            <v>0</v>
          </cell>
          <cell r="X126">
            <v>0</v>
          </cell>
          <cell r="Y126">
            <v>0</v>
          </cell>
          <cell r="Z126">
            <v>0</v>
          </cell>
          <cell r="AA126">
            <v>0</v>
          </cell>
          <cell r="AB126">
            <v>0</v>
          </cell>
          <cell r="AC126">
            <v>0</v>
          </cell>
          <cell r="AD126">
            <v>0</v>
          </cell>
          <cell r="AE126">
            <v>0</v>
          </cell>
          <cell r="AF126">
            <v>0</v>
          </cell>
          <cell r="AG126">
            <v>0</v>
          </cell>
          <cell r="AH126">
            <v>0</v>
          </cell>
          <cell r="AI126">
            <v>0</v>
          </cell>
        </row>
        <row r="127">
          <cell r="D127" t="str">
            <v>Net</v>
          </cell>
          <cell r="W127">
            <v>-47380.032257295701</v>
          </cell>
          <cell r="X127">
            <v>30757.579051923734</v>
          </cell>
          <cell r="Y127">
            <v>11690.242113475368</v>
          </cell>
          <cell r="Z127">
            <v>27608.449347495334</v>
          </cell>
          <cell r="AA127">
            <v>40027.529346333293</v>
          </cell>
          <cell r="AB127">
            <v>55438.385917008127</v>
          </cell>
          <cell r="AC127">
            <v>13077.292552243947</v>
          </cell>
          <cell r="AD127">
            <v>46410.001842619444</v>
          </cell>
          <cell r="AE127">
            <v>9121.244465073949</v>
          </cell>
          <cell r="AF127">
            <v>-21185.14952316886</v>
          </cell>
          <cell r="AG127" t="str">
            <v xml:space="preserve">*        </v>
          </cell>
          <cell r="AH127" t="str">
            <v xml:space="preserve">*        </v>
          </cell>
          <cell r="AI127" t="str">
            <v xml:space="preserve">*        </v>
          </cell>
          <cell r="AJ127" t="str">
            <v xml:space="preserve">*        </v>
          </cell>
          <cell r="AK127" t="str">
            <v xml:space="preserve">*        </v>
          </cell>
          <cell r="AL127" t="str">
            <v xml:space="preserve">*        </v>
          </cell>
          <cell r="AM127" t="str">
            <v xml:space="preserve">*        </v>
          </cell>
          <cell r="AN127" t="str">
            <v xml:space="preserve">*        </v>
          </cell>
          <cell r="AO127" t="str">
            <v xml:space="preserve">*        </v>
          </cell>
          <cell r="AP127" t="str">
            <v xml:space="preserve">*        </v>
          </cell>
          <cell r="AQ127" t="str">
            <v xml:space="preserve">*        </v>
          </cell>
          <cell r="AR127" t="str">
            <v xml:space="preserve">*        </v>
          </cell>
        </row>
        <row r="129">
          <cell r="C129" t="str">
            <v>Ledger</v>
          </cell>
        </row>
        <row r="130">
          <cell r="D130" t="str">
            <v>Regulatory</v>
          </cell>
        </row>
        <row r="131">
          <cell r="E131" t="str">
            <v>Actual</v>
          </cell>
          <cell r="G131" t="str">
            <v>SPR_REG</v>
          </cell>
          <cell r="W131">
            <v>-47380.032257295701</v>
          </cell>
          <cell r="X131">
            <v>-16622.453205371967</v>
          </cell>
          <cell r="Y131">
            <v>-4932.2110918965991</v>
          </cell>
          <cell r="Z131">
            <v>22676.238255598735</v>
          </cell>
          <cell r="AA131">
            <v>62703.767601932028</v>
          </cell>
          <cell r="AB131">
            <v>118142.15351894015</v>
          </cell>
          <cell r="AC131">
            <v>131219.44607118409</v>
          </cell>
          <cell r="AD131">
            <v>177629.44791380354</v>
          </cell>
          <cell r="AE131">
            <v>186750.69237887749</v>
          </cell>
          <cell r="AF131">
            <v>165565.54285570863</v>
          </cell>
          <cell r="AG131" t="e">
            <v>#N/A</v>
          </cell>
          <cell r="AH131" t="e">
            <v>#N/A</v>
          </cell>
          <cell r="AI131" t="e">
            <v>#N/A</v>
          </cell>
          <cell r="AJ131" t="e">
            <v>#N/A</v>
          </cell>
          <cell r="AK131" t="e">
            <v>#N/A</v>
          </cell>
          <cell r="AL131" t="e">
            <v>#N/A</v>
          </cell>
          <cell r="AM131" t="e">
            <v>#N/A</v>
          </cell>
          <cell r="AN131" t="e">
            <v>#N/A</v>
          </cell>
          <cell r="AO131" t="e">
            <v>#N/A</v>
          </cell>
          <cell r="AP131" t="e">
            <v>#N/A</v>
          </cell>
          <cell r="AQ131" t="e">
            <v>#N/A</v>
          </cell>
          <cell r="AR131" t="e">
            <v>#N/A</v>
          </cell>
        </row>
        <row r="132">
          <cell r="E132" t="str">
            <v>Forecast</v>
          </cell>
          <cell r="G132" t="str">
            <v>SPR_REG_F</v>
          </cell>
          <cell r="W132" t="e">
            <v>#N/A</v>
          </cell>
          <cell r="X132" t="e">
            <v>#N/A</v>
          </cell>
          <cell r="Y132" t="e">
            <v>#N/A</v>
          </cell>
          <cell r="Z132" t="e">
            <v>#N/A</v>
          </cell>
          <cell r="AA132" t="e">
            <v>#N/A</v>
          </cell>
          <cell r="AB132" t="e">
            <v>#N/A</v>
          </cell>
          <cell r="AC132" t="e">
            <v>#N/A</v>
          </cell>
          <cell r="AD132" t="e">
            <v>#N/A</v>
          </cell>
          <cell r="AE132" t="e">
            <v>#N/A</v>
          </cell>
          <cell r="AF132">
            <v>165565.54285570863</v>
          </cell>
          <cell r="AG132">
            <v>165565.54285570863</v>
          </cell>
          <cell r="AH132">
            <v>165565.54285570863</v>
          </cell>
          <cell r="AI132">
            <v>165565.54285570863</v>
          </cell>
          <cell r="AJ132">
            <v>165565.54285570863</v>
          </cell>
          <cell r="AK132">
            <v>165565.54285570863</v>
          </cell>
          <cell r="AL132">
            <v>165565.54285570863</v>
          </cell>
          <cell r="AM132">
            <v>165565.54285570863</v>
          </cell>
          <cell r="AN132">
            <v>165565.54285570863</v>
          </cell>
          <cell r="AO132">
            <v>165565.54285570863</v>
          </cell>
          <cell r="AP132">
            <v>165565.54285570863</v>
          </cell>
          <cell r="AQ132">
            <v>165565.54285570863</v>
          </cell>
          <cell r="AR132" t="e">
            <v>#N/A</v>
          </cell>
        </row>
        <row r="134">
          <cell r="D134" t="str">
            <v>Accounting</v>
          </cell>
        </row>
        <row r="135">
          <cell r="E135" t="str">
            <v>Asset</v>
          </cell>
          <cell r="G135">
            <v>1823403</v>
          </cell>
          <cell r="W135">
            <v>47380.02</v>
          </cell>
          <cell r="X135">
            <v>-30757.61</v>
          </cell>
          <cell r="Y135">
            <v>-11177.68</v>
          </cell>
          <cell r="Z135">
            <v>-5444.7300000000005</v>
          </cell>
          <cell r="AA135">
            <v>0</v>
          </cell>
          <cell r="AB135">
            <v>0</v>
          </cell>
          <cell r="AC135">
            <v>0</v>
          </cell>
          <cell r="AD135">
            <v>0</v>
          </cell>
          <cell r="AE135">
            <v>0</v>
          </cell>
          <cell r="AF135">
            <v>0</v>
          </cell>
          <cell r="AG135" t="str">
            <v xml:space="preserve">*        </v>
          </cell>
          <cell r="AH135" t="str">
            <v xml:space="preserve">*        </v>
          </cell>
          <cell r="AI135" t="str">
            <v xml:space="preserve">*        </v>
          </cell>
          <cell r="AJ135" t="str">
            <v xml:space="preserve">*        </v>
          </cell>
          <cell r="AK135" t="str">
            <v xml:space="preserve">*        </v>
          </cell>
          <cell r="AL135" t="str">
            <v xml:space="preserve">*        </v>
          </cell>
          <cell r="AM135" t="str">
            <v xml:space="preserve">*        </v>
          </cell>
          <cell r="AN135" t="str">
            <v xml:space="preserve">*        </v>
          </cell>
          <cell r="AO135" t="str">
            <v xml:space="preserve">*        </v>
          </cell>
          <cell r="AP135" t="str">
            <v xml:space="preserve">*        </v>
          </cell>
          <cell r="AQ135" t="str">
            <v xml:space="preserve">*        </v>
          </cell>
          <cell r="AR135" t="str">
            <v xml:space="preserve">*        </v>
          </cell>
        </row>
        <row r="136">
          <cell r="E136" t="str">
            <v>Liability</v>
          </cell>
          <cell r="G136">
            <v>2543326</v>
          </cell>
          <cell r="W136">
            <v>0</v>
          </cell>
          <cell r="X136">
            <v>0</v>
          </cell>
          <cell r="Y136">
            <v>0</v>
          </cell>
          <cell r="Z136">
            <v>-22676.34</v>
          </cell>
          <cell r="AA136">
            <v>-40027.58</v>
          </cell>
          <cell r="AB136">
            <v>-55438.42</v>
          </cell>
          <cell r="AC136">
            <v>-13077.33</v>
          </cell>
          <cell r="AD136">
            <v>-46410.04</v>
          </cell>
          <cell r="AE136">
            <v>-9121.2999999999993</v>
          </cell>
          <cell r="AF136">
            <v>21185.11</v>
          </cell>
          <cell r="AG136" t="str">
            <v xml:space="preserve">*        </v>
          </cell>
          <cell r="AH136" t="str">
            <v xml:space="preserve">*        </v>
          </cell>
          <cell r="AI136" t="str">
            <v xml:space="preserve">*        </v>
          </cell>
          <cell r="AJ136" t="str">
            <v xml:space="preserve">*        </v>
          </cell>
          <cell r="AK136" t="str">
            <v xml:space="preserve">*        </v>
          </cell>
          <cell r="AL136" t="str">
            <v xml:space="preserve">*        </v>
          </cell>
          <cell r="AM136" t="str">
            <v xml:space="preserve">*        </v>
          </cell>
          <cell r="AN136" t="str">
            <v xml:space="preserve">*        </v>
          </cell>
          <cell r="AO136" t="str">
            <v xml:space="preserve">*        </v>
          </cell>
          <cell r="AP136" t="str">
            <v xml:space="preserve">*        </v>
          </cell>
          <cell r="AQ136" t="str">
            <v xml:space="preserve">*        </v>
          </cell>
          <cell r="AR136" t="str">
            <v xml:space="preserve">*        </v>
          </cell>
        </row>
        <row r="137">
          <cell r="E137" t="str">
            <v>Total liability/(asset)</v>
          </cell>
          <cell r="W137">
            <v>-47380.02</v>
          </cell>
          <cell r="X137">
            <v>-16622.409999999996</v>
          </cell>
          <cell r="Y137">
            <v>-5444.7299999999959</v>
          </cell>
          <cell r="Z137">
            <v>22676.340000000004</v>
          </cell>
          <cell r="AA137">
            <v>62703.920000000006</v>
          </cell>
          <cell r="AB137">
            <v>118142.34</v>
          </cell>
          <cell r="AC137">
            <v>131219.66999999998</v>
          </cell>
          <cell r="AD137">
            <v>177629.71</v>
          </cell>
          <cell r="AE137">
            <v>186751.00999999998</v>
          </cell>
          <cell r="AF137">
            <v>165565.89999999997</v>
          </cell>
          <cell r="AG137" t="str">
            <v xml:space="preserve">*        </v>
          </cell>
          <cell r="AH137" t="str">
            <v xml:space="preserve">*        </v>
          </cell>
          <cell r="AI137" t="str">
            <v xml:space="preserve">*        </v>
          </cell>
          <cell r="AJ137" t="str">
            <v xml:space="preserve">*        </v>
          </cell>
          <cell r="AK137" t="str">
            <v xml:space="preserve">*        </v>
          </cell>
          <cell r="AL137" t="str">
            <v xml:space="preserve">*        </v>
          </cell>
          <cell r="AM137" t="str">
            <v xml:space="preserve">*        </v>
          </cell>
          <cell r="AN137" t="str">
            <v xml:space="preserve">*        </v>
          </cell>
          <cell r="AO137" t="str">
            <v xml:space="preserve">*        </v>
          </cell>
          <cell r="AP137" t="str">
            <v xml:space="preserve">*        </v>
          </cell>
          <cell r="AQ137" t="str">
            <v xml:space="preserve">*        </v>
          </cell>
          <cell r="AR137" t="str">
            <v xml:space="preserve">*        </v>
          </cell>
        </row>
        <row r="139">
          <cell r="B139" t="str">
            <v>4. Cost of capital</v>
          </cell>
        </row>
        <row r="140">
          <cell r="D140" t="str">
            <v>Reconciliation period</v>
          </cell>
        </row>
        <row r="141">
          <cell r="D141" t="str">
            <v>Forecast period</v>
          </cell>
          <cell r="H141" t="str">
            <v>SPR-1</v>
          </cell>
        </row>
        <row r="142">
          <cell r="D142" t="str">
            <v>Date</v>
          </cell>
          <cell r="H142">
            <v>44104</v>
          </cell>
        </row>
        <row r="144">
          <cell r="D144" t="str">
            <v>Indiana Utility Receipts Tax</v>
          </cell>
          <cell r="H144">
            <v>1.4E-2</v>
          </cell>
        </row>
        <row r="145">
          <cell r="D145" t="str">
            <v>Public Utility Assessment Fee</v>
          </cell>
          <cell r="H145">
            <v>1.274E-3</v>
          </cell>
        </row>
        <row r="146">
          <cell r="D146" t="str">
            <v>Uncollectible revenue factor</v>
          </cell>
          <cell r="H146">
            <v>4.182E-3</v>
          </cell>
        </row>
        <row r="147">
          <cell r="D147" t="str">
            <v>GRCF</v>
          </cell>
          <cell r="H147">
            <v>1.9392124131999998E-2</v>
          </cell>
        </row>
        <row r="149">
          <cell r="B149" t="str">
            <v>5. Capital costs (forecast)</v>
          </cell>
        </row>
        <row r="150">
          <cell r="C150" t="str">
            <v>Depreciation</v>
          </cell>
        </row>
        <row r="151">
          <cell r="D151" t="str">
            <v>Balance (BOM, I&amp;M)</v>
          </cell>
          <cell r="G151" t="str">
            <v>SPR_PLT_I&amp;M_BOM</v>
          </cell>
          <cell r="U151">
            <v>0</v>
          </cell>
          <cell r="V151">
            <v>0</v>
          </cell>
          <cell r="W151">
            <v>0</v>
          </cell>
          <cell r="X151">
            <v>30436173</v>
          </cell>
          <cell r="Y151">
            <v>30436173</v>
          </cell>
          <cell r="Z151">
            <v>30442017</v>
          </cell>
          <cell r="AA151">
            <v>30442017</v>
          </cell>
          <cell r="AB151">
            <v>30442017</v>
          </cell>
          <cell r="AC151">
            <v>30442017</v>
          </cell>
          <cell r="AD151">
            <v>30442017</v>
          </cell>
          <cell r="AE151">
            <v>30442017</v>
          </cell>
          <cell r="AF151">
            <v>30442017</v>
          </cell>
          <cell r="AG151">
            <v>30442017</v>
          </cell>
          <cell r="AH151">
            <v>30442017</v>
          </cell>
          <cell r="AI151">
            <v>30442017</v>
          </cell>
        </row>
        <row r="152">
          <cell r="D152" t="str">
            <v>Additions</v>
          </cell>
          <cell r="U152">
            <v>0</v>
          </cell>
          <cell r="V152">
            <v>0</v>
          </cell>
          <cell r="W152">
            <v>30436173</v>
          </cell>
          <cell r="X152">
            <v>0</v>
          </cell>
          <cell r="Y152">
            <v>5844</v>
          </cell>
          <cell r="Z152">
            <v>0</v>
          </cell>
          <cell r="AA152">
            <v>0</v>
          </cell>
          <cell r="AB152">
            <v>0</v>
          </cell>
          <cell r="AC152">
            <v>0</v>
          </cell>
          <cell r="AD152">
            <v>0</v>
          </cell>
          <cell r="AE152">
            <v>0</v>
          </cell>
          <cell r="AF152">
            <v>0</v>
          </cell>
          <cell r="AG152">
            <v>0</v>
          </cell>
          <cell r="AH152">
            <v>0</v>
          </cell>
          <cell r="AI152">
            <v>0</v>
          </cell>
        </row>
        <row r="153">
          <cell r="D153" t="str">
            <v>Balance (EOM)</v>
          </cell>
          <cell r="U153">
            <v>0</v>
          </cell>
          <cell r="V153">
            <v>0</v>
          </cell>
          <cell r="W153">
            <v>30436173</v>
          </cell>
          <cell r="X153">
            <v>30436173</v>
          </cell>
          <cell r="Y153">
            <v>30442017</v>
          </cell>
          <cell r="Z153">
            <v>30442017</v>
          </cell>
          <cell r="AA153">
            <v>30442017</v>
          </cell>
          <cell r="AB153">
            <v>30442017</v>
          </cell>
          <cell r="AC153">
            <v>30442017</v>
          </cell>
          <cell r="AD153">
            <v>30442017</v>
          </cell>
          <cell r="AE153">
            <v>30442017</v>
          </cell>
          <cell r="AF153">
            <v>30442017</v>
          </cell>
          <cell r="AG153">
            <v>30442017</v>
          </cell>
          <cell r="AH153">
            <v>30442017</v>
          </cell>
          <cell r="AI153">
            <v>30442017</v>
          </cell>
        </row>
        <row r="154">
          <cell r="D154" t="str">
            <v>Jurisdictional factor</v>
          </cell>
          <cell r="U154">
            <v>0.66233529999999996</v>
          </cell>
          <cell r="V154">
            <v>0.66233529999999996</v>
          </cell>
          <cell r="W154">
            <v>0.66233529999999996</v>
          </cell>
          <cell r="X154">
            <v>0.66233529999999996</v>
          </cell>
          <cell r="Y154">
            <v>0.66233529999999996</v>
          </cell>
          <cell r="Z154">
            <v>0.66233529999999996</v>
          </cell>
          <cell r="AA154">
            <v>0.66233529999999996</v>
          </cell>
          <cell r="AB154">
            <v>0.66233529999999996</v>
          </cell>
          <cell r="AC154">
            <v>0.66233529999999996</v>
          </cell>
          <cell r="AD154">
            <v>0.66233529999999996</v>
          </cell>
          <cell r="AE154">
            <v>0.66233529999999996</v>
          </cell>
          <cell r="AF154">
            <v>0.66233529999999996</v>
          </cell>
          <cell r="AG154">
            <v>0.66233529999999996</v>
          </cell>
          <cell r="AH154">
            <v>0.66233529999999996</v>
          </cell>
          <cell r="AI154">
            <v>0.66233529999999996</v>
          </cell>
        </row>
        <row r="155">
          <cell r="D155" t="str">
            <v>Balance (BOM, IN)</v>
          </cell>
          <cell r="U155">
            <v>0</v>
          </cell>
          <cell r="V155">
            <v>0</v>
          </cell>
          <cell r="W155">
            <v>0</v>
          </cell>
          <cell r="X155">
            <v>20158951.774806898</v>
          </cell>
          <cell r="Y155">
            <v>20158951.774806898</v>
          </cell>
          <cell r="Z155">
            <v>20162822.462300099</v>
          </cell>
          <cell r="AA155">
            <v>20162822.462300099</v>
          </cell>
          <cell r="AB155">
            <v>20162822.462300099</v>
          </cell>
          <cell r="AC155">
            <v>20162822.462300099</v>
          </cell>
          <cell r="AD155">
            <v>20162822.462300099</v>
          </cell>
          <cell r="AE155">
            <v>20162822.462300099</v>
          </cell>
          <cell r="AF155">
            <v>20162822.462300099</v>
          </cell>
          <cell r="AG155">
            <v>20162822.462300099</v>
          </cell>
          <cell r="AH155">
            <v>20162822.462300099</v>
          </cell>
          <cell r="AI155">
            <v>20162822.462300099</v>
          </cell>
        </row>
        <row r="156">
          <cell r="D156" t="str">
            <v>Depreciation rate (annual)</v>
          </cell>
          <cell r="U156">
            <v>0</v>
          </cell>
          <cell r="V156">
            <v>0</v>
          </cell>
          <cell r="W156">
            <v>0</v>
          </cell>
          <cell r="X156">
            <v>3.4000000000000002E-2</v>
          </cell>
          <cell r="Y156">
            <v>3.4000000000000002E-2</v>
          </cell>
          <cell r="Z156">
            <v>3.4000000000000002E-2</v>
          </cell>
          <cell r="AA156">
            <v>3.4000000000000002E-2</v>
          </cell>
          <cell r="AB156">
            <v>3.4000000000000002E-2</v>
          </cell>
          <cell r="AC156">
            <v>3.4000000000000002E-2</v>
          </cell>
          <cell r="AD156">
            <v>3.4000000000000002E-2</v>
          </cell>
          <cell r="AE156">
            <v>3.4000000000000002E-2</v>
          </cell>
          <cell r="AF156">
            <v>3.4000000000000002E-2</v>
          </cell>
          <cell r="AG156">
            <v>3.4000000000000002E-2</v>
          </cell>
          <cell r="AH156">
            <v>3.4000000000000002E-2</v>
          </cell>
          <cell r="AI156">
            <v>3.4000000000000002E-2</v>
          </cell>
        </row>
        <row r="157">
          <cell r="D157" t="str">
            <v>Depreciation expense</v>
          </cell>
          <cell r="U157">
            <v>0</v>
          </cell>
          <cell r="V157">
            <v>0</v>
          </cell>
          <cell r="W157">
            <v>0</v>
          </cell>
          <cell r="X157">
            <v>57117.030028619549</v>
          </cell>
          <cell r="Y157">
            <v>57117.030028619549</v>
          </cell>
          <cell r="Z157">
            <v>57127.996976516959</v>
          </cell>
          <cell r="AA157">
            <v>57127.996976516959</v>
          </cell>
          <cell r="AB157">
            <v>57127.996976516959</v>
          </cell>
          <cell r="AC157">
            <v>57127.996976516959</v>
          </cell>
          <cell r="AD157">
            <v>57127.996976516959</v>
          </cell>
          <cell r="AE157">
            <v>57127.996976516959</v>
          </cell>
          <cell r="AF157">
            <v>57127.996976516959</v>
          </cell>
          <cell r="AG157">
            <v>57127.996976516959</v>
          </cell>
          <cell r="AH157">
            <v>57127.996976516959</v>
          </cell>
          <cell r="AI157">
            <v>57127.996976516959</v>
          </cell>
        </row>
        <row r="159">
          <cell r="C159" t="str">
            <v>Carrying costs</v>
          </cell>
        </row>
        <row r="160">
          <cell r="D160" t="str">
            <v>Gross plant (IN)</v>
          </cell>
        </row>
        <row r="161">
          <cell r="E161" t="str">
            <v>BOM</v>
          </cell>
          <cell r="U161">
            <v>0</v>
          </cell>
          <cell r="V161">
            <v>0</v>
          </cell>
          <cell r="W161">
            <v>0</v>
          </cell>
          <cell r="X161">
            <v>20158951.774806898</v>
          </cell>
          <cell r="Y161">
            <v>20158951.774806898</v>
          </cell>
          <cell r="Z161">
            <v>20162822.462300099</v>
          </cell>
          <cell r="AA161">
            <v>20162822.462300099</v>
          </cell>
          <cell r="AB161">
            <v>20162822.462300099</v>
          </cell>
          <cell r="AC161">
            <v>20162822.462300099</v>
          </cell>
          <cell r="AD161">
            <v>20162822.462300099</v>
          </cell>
          <cell r="AE161">
            <v>20162822.462300099</v>
          </cell>
          <cell r="AF161">
            <v>20162822.462300099</v>
          </cell>
          <cell r="AG161">
            <v>20162822.462300099</v>
          </cell>
          <cell r="AH161">
            <v>20162822.462300099</v>
          </cell>
          <cell r="AI161">
            <v>20162822.462300099</v>
          </cell>
          <cell r="AJ161">
            <v>20162822.462300099</v>
          </cell>
          <cell r="AK161">
            <v>20162822.462300099</v>
          </cell>
          <cell r="AL161">
            <v>20162822.462300099</v>
          </cell>
          <cell r="AM161">
            <v>20162822.462300099</v>
          </cell>
          <cell r="AN161">
            <v>20162822.462300099</v>
          </cell>
          <cell r="AO161">
            <v>20162822.462300099</v>
          </cell>
          <cell r="AP161">
            <v>20162822.462300099</v>
          </cell>
          <cell r="AQ161">
            <v>20162822.462300099</v>
          </cell>
          <cell r="AR161">
            <v>20162822.462300099</v>
          </cell>
        </row>
        <row r="162">
          <cell r="E162" t="str">
            <v>Additions</v>
          </cell>
          <cell r="U162">
            <v>0</v>
          </cell>
          <cell r="V162">
            <v>0</v>
          </cell>
          <cell r="W162">
            <v>20158951.774806898</v>
          </cell>
          <cell r="X162">
            <v>0</v>
          </cell>
          <cell r="Y162">
            <v>3870.6874931999996</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E163" t="str">
            <v>EOM</v>
          </cell>
          <cell r="U163">
            <v>0</v>
          </cell>
          <cell r="V163">
            <v>0</v>
          </cell>
          <cell r="W163">
            <v>20158951.774806898</v>
          </cell>
          <cell r="X163">
            <v>20158951.774806898</v>
          </cell>
          <cell r="Y163">
            <v>20162822.462300099</v>
          </cell>
          <cell r="Z163">
            <v>20162822.462300099</v>
          </cell>
          <cell r="AA163">
            <v>20162822.462300099</v>
          </cell>
          <cell r="AB163">
            <v>20162822.462300099</v>
          </cell>
          <cell r="AC163">
            <v>20162822.462300099</v>
          </cell>
          <cell r="AD163">
            <v>20162822.462300099</v>
          </cell>
          <cell r="AE163">
            <v>20162822.462300099</v>
          </cell>
          <cell r="AF163">
            <v>20162822.462300099</v>
          </cell>
          <cell r="AG163">
            <v>20162822.462300099</v>
          </cell>
          <cell r="AH163">
            <v>20162822.462300099</v>
          </cell>
          <cell r="AI163">
            <v>20162822.462300099</v>
          </cell>
          <cell r="AJ163">
            <v>20162822.462300099</v>
          </cell>
          <cell r="AK163">
            <v>20162822.462300099</v>
          </cell>
          <cell r="AL163">
            <v>20162822.462300099</v>
          </cell>
          <cell r="AM163">
            <v>20162822.462300099</v>
          </cell>
          <cell r="AN163">
            <v>20162822.462300099</v>
          </cell>
          <cell r="AO163">
            <v>20162822.462300099</v>
          </cell>
          <cell r="AP163">
            <v>20162822.462300099</v>
          </cell>
          <cell r="AQ163">
            <v>20162822.462300099</v>
          </cell>
          <cell r="AR163">
            <v>20162822.462300099</v>
          </cell>
        </row>
        <row r="164">
          <cell r="E164" t="str">
            <v>ADM</v>
          </cell>
          <cell r="U164">
            <v>0</v>
          </cell>
          <cell r="V164">
            <v>0</v>
          </cell>
          <cell r="W164">
            <v>10079475.887403449</v>
          </cell>
          <cell r="X164">
            <v>20158951.774806898</v>
          </cell>
          <cell r="Y164">
            <v>20160887.118553497</v>
          </cell>
          <cell r="Z164">
            <v>20162822.462300099</v>
          </cell>
          <cell r="AA164">
            <v>20162822.462300099</v>
          </cell>
          <cell r="AB164">
            <v>20162822.462300099</v>
          </cell>
          <cell r="AC164">
            <v>20162822.462300099</v>
          </cell>
          <cell r="AD164">
            <v>20162822.462300099</v>
          </cell>
          <cell r="AE164">
            <v>20162822.462300099</v>
          </cell>
          <cell r="AF164">
            <v>20162822.462300099</v>
          </cell>
          <cell r="AG164">
            <v>20162822.462300099</v>
          </cell>
          <cell r="AH164">
            <v>20162822.462300099</v>
          </cell>
          <cell r="AI164">
            <v>20162822.462300099</v>
          </cell>
          <cell r="AJ164">
            <v>20162822.462300099</v>
          </cell>
          <cell r="AK164">
            <v>20162822.462300099</v>
          </cell>
          <cell r="AL164">
            <v>20162822.462300099</v>
          </cell>
          <cell r="AM164">
            <v>20162822.462300099</v>
          </cell>
          <cell r="AN164">
            <v>20162822.462300099</v>
          </cell>
          <cell r="AO164">
            <v>20162822.462300099</v>
          </cell>
          <cell r="AP164">
            <v>20162822.462300099</v>
          </cell>
          <cell r="AQ164">
            <v>20162822.462300099</v>
          </cell>
          <cell r="AR164">
            <v>20162822.462300099</v>
          </cell>
        </row>
        <row r="166">
          <cell r="D166" t="str">
            <v>Accumulated depreciation</v>
          </cell>
        </row>
        <row r="167">
          <cell r="E167" t="str">
            <v>BOM</v>
          </cell>
          <cell r="U167">
            <v>0</v>
          </cell>
          <cell r="V167">
            <v>0</v>
          </cell>
          <cell r="W167">
            <v>0</v>
          </cell>
          <cell r="X167">
            <v>0</v>
          </cell>
          <cell r="Y167">
            <v>57117.030028619549</v>
          </cell>
          <cell r="Z167">
            <v>114234.0600572391</v>
          </cell>
          <cell r="AA167">
            <v>171362.05703375605</v>
          </cell>
          <cell r="AB167">
            <v>228490.05401027302</v>
          </cell>
          <cell r="AC167">
            <v>285618.05098678998</v>
          </cell>
          <cell r="AD167">
            <v>342746.04796330695</v>
          </cell>
          <cell r="AE167">
            <v>399874.04493982391</v>
          </cell>
          <cell r="AF167">
            <v>457002.04191634088</v>
          </cell>
          <cell r="AG167">
            <v>514130.03889285785</v>
          </cell>
          <cell r="AH167">
            <v>571258.03586937475</v>
          </cell>
          <cell r="AI167">
            <v>628386.03284589166</v>
          </cell>
          <cell r="AJ167">
            <v>685514.02982240857</v>
          </cell>
          <cell r="AK167">
            <v>685514.02982240857</v>
          </cell>
          <cell r="AL167">
            <v>685514.02982240857</v>
          </cell>
          <cell r="AM167">
            <v>685514.02982240857</v>
          </cell>
          <cell r="AN167">
            <v>685514.02982240857</v>
          </cell>
          <cell r="AO167">
            <v>685514.02982240857</v>
          </cell>
          <cell r="AP167">
            <v>685514.02982240857</v>
          </cell>
          <cell r="AQ167">
            <v>685514.02982240857</v>
          </cell>
          <cell r="AR167">
            <v>685514.02982240857</v>
          </cell>
        </row>
        <row r="168">
          <cell r="E168" t="str">
            <v>Depreciation expense</v>
          </cell>
          <cell r="U168">
            <v>0</v>
          </cell>
          <cell r="V168">
            <v>0</v>
          </cell>
          <cell r="W168">
            <v>0</v>
          </cell>
          <cell r="X168">
            <v>57117.030028619549</v>
          </cell>
          <cell r="Y168">
            <v>57117.030028619549</v>
          </cell>
          <cell r="Z168">
            <v>57127.996976516959</v>
          </cell>
          <cell r="AA168">
            <v>57127.996976516959</v>
          </cell>
          <cell r="AB168">
            <v>57127.996976516959</v>
          </cell>
          <cell r="AC168">
            <v>57127.996976516959</v>
          </cell>
          <cell r="AD168">
            <v>57127.996976516959</v>
          </cell>
          <cell r="AE168">
            <v>57127.996976516959</v>
          </cell>
          <cell r="AF168">
            <v>57127.996976516959</v>
          </cell>
          <cell r="AG168">
            <v>57127.996976516959</v>
          </cell>
          <cell r="AH168">
            <v>57127.996976516959</v>
          </cell>
          <cell r="AI168">
            <v>57127.996976516959</v>
          </cell>
          <cell r="AJ168">
            <v>0</v>
          </cell>
          <cell r="AK168">
            <v>0</v>
          </cell>
          <cell r="AL168">
            <v>0</v>
          </cell>
          <cell r="AM168">
            <v>0</v>
          </cell>
          <cell r="AN168">
            <v>0</v>
          </cell>
          <cell r="AO168">
            <v>0</v>
          </cell>
          <cell r="AP168">
            <v>0</v>
          </cell>
          <cell r="AQ168">
            <v>0</v>
          </cell>
          <cell r="AR168">
            <v>0</v>
          </cell>
        </row>
        <row r="169">
          <cell r="E169" t="str">
            <v>EOM</v>
          </cell>
          <cell r="U169">
            <v>0</v>
          </cell>
          <cell r="V169">
            <v>0</v>
          </cell>
          <cell r="W169">
            <v>0</v>
          </cell>
          <cell r="X169">
            <v>57117.030028619549</v>
          </cell>
          <cell r="Y169">
            <v>114234.0600572391</v>
          </cell>
          <cell r="Z169">
            <v>171362.05703375605</v>
          </cell>
          <cell r="AA169">
            <v>228490.05401027302</v>
          </cell>
          <cell r="AB169">
            <v>285618.05098678998</v>
          </cell>
          <cell r="AC169">
            <v>342746.04796330695</v>
          </cell>
          <cell r="AD169">
            <v>399874.04493982391</v>
          </cell>
          <cell r="AE169">
            <v>457002.04191634088</v>
          </cell>
          <cell r="AF169">
            <v>514130.03889285785</v>
          </cell>
          <cell r="AG169">
            <v>571258.03586937475</v>
          </cell>
          <cell r="AH169">
            <v>628386.03284589166</v>
          </cell>
          <cell r="AI169">
            <v>685514.02982240857</v>
          </cell>
          <cell r="AJ169">
            <v>685514.02982240857</v>
          </cell>
          <cell r="AK169">
            <v>685514.02982240857</v>
          </cell>
          <cell r="AL169">
            <v>685514.02982240857</v>
          </cell>
          <cell r="AM169">
            <v>685514.02982240857</v>
          </cell>
          <cell r="AN169">
            <v>685514.02982240857</v>
          </cell>
          <cell r="AO169">
            <v>685514.02982240857</v>
          </cell>
          <cell r="AP169">
            <v>685514.02982240857</v>
          </cell>
          <cell r="AQ169">
            <v>685514.02982240857</v>
          </cell>
          <cell r="AR169">
            <v>685514.02982240857</v>
          </cell>
        </row>
        <row r="170">
          <cell r="E170" t="str">
            <v>ADM</v>
          </cell>
          <cell r="U170">
            <v>0</v>
          </cell>
          <cell r="V170">
            <v>0</v>
          </cell>
          <cell r="W170">
            <v>0</v>
          </cell>
          <cell r="X170">
            <v>28558.515014309774</v>
          </cell>
          <cell r="Y170">
            <v>85675.545042929327</v>
          </cell>
          <cell r="Z170">
            <v>142798.05854549757</v>
          </cell>
          <cell r="AA170">
            <v>199926.05552201453</v>
          </cell>
          <cell r="AB170">
            <v>257054.0524985315</v>
          </cell>
          <cell r="AC170">
            <v>314182.04947504844</v>
          </cell>
          <cell r="AD170">
            <v>371310.04645156546</v>
          </cell>
          <cell r="AE170">
            <v>428438.04342808237</v>
          </cell>
          <cell r="AF170">
            <v>485566.04040459939</v>
          </cell>
          <cell r="AG170">
            <v>542694.0373811163</v>
          </cell>
          <cell r="AH170">
            <v>599822.03435763321</v>
          </cell>
          <cell r="AI170">
            <v>656950.03133415012</v>
          </cell>
          <cell r="AJ170">
            <v>685514.02982240857</v>
          </cell>
          <cell r="AK170">
            <v>685514.02982240857</v>
          </cell>
          <cell r="AL170">
            <v>685514.02982240857</v>
          </cell>
          <cell r="AM170">
            <v>685514.02982240857</v>
          </cell>
          <cell r="AN170">
            <v>685514.02982240857</v>
          </cell>
          <cell r="AO170">
            <v>685514.02982240857</v>
          </cell>
          <cell r="AP170">
            <v>685514.02982240857</v>
          </cell>
          <cell r="AQ170">
            <v>685514.02982240857</v>
          </cell>
          <cell r="AR170">
            <v>685514.02982240857</v>
          </cell>
        </row>
        <row r="172">
          <cell r="D172" t="str">
            <v>Carrying costs</v>
          </cell>
        </row>
        <row r="173">
          <cell r="E173" t="str">
            <v>Average net plant (IN)</v>
          </cell>
          <cell r="U173">
            <v>0</v>
          </cell>
          <cell r="V173">
            <v>0</v>
          </cell>
          <cell r="W173">
            <v>10079475.887403449</v>
          </cell>
          <cell r="X173">
            <v>20130393.259792589</v>
          </cell>
          <cell r="Y173">
            <v>20075211.573510569</v>
          </cell>
          <cell r="Z173">
            <v>20020024.403754603</v>
          </cell>
          <cell r="AA173">
            <v>19962896.406778086</v>
          </cell>
          <cell r="AB173">
            <v>19905768.409801569</v>
          </cell>
          <cell r="AC173">
            <v>19848640.412825052</v>
          </cell>
          <cell r="AD173">
            <v>19791512.415848535</v>
          </cell>
          <cell r="AE173">
            <v>19734384.418872017</v>
          </cell>
          <cell r="AF173">
            <v>19677256.4218955</v>
          </cell>
          <cell r="AG173">
            <v>19620128.424918983</v>
          </cell>
          <cell r="AH173">
            <v>19563000.427942466</v>
          </cell>
          <cell r="AI173">
            <v>19505872.430965949</v>
          </cell>
          <cell r="AJ173">
            <v>19477308.43247769</v>
          </cell>
          <cell r="AK173">
            <v>19477308.43247769</v>
          </cell>
          <cell r="AL173">
            <v>19477308.43247769</v>
          </cell>
          <cell r="AM173">
            <v>19477308.43247769</v>
          </cell>
          <cell r="AN173">
            <v>19477308.43247769</v>
          </cell>
          <cell r="AO173">
            <v>19477308.43247769</v>
          </cell>
          <cell r="AP173">
            <v>19477308.43247769</v>
          </cell>
          <cell r="AQ173">
            <v>19477308.43247769</v>
          </cell>
          <cell r="AR173">
            <v>19477308.43247769</v>
          </cell>
        </row>
        <row r="174">
          <cell r="E174" t="str">
            <v>Cost of capital</v>
          </cell>
          <cell r="U174">
            <v>0</v>
          </cell>
          <cell r="V174">
            <v>0</v>
          </cell>
          <cell r="W174">
            <v>0</v>
          </cell>
          <cell r="X174">
            <v>6.9199999999999998E-2</v>
          </cell>
          <cell r="Y174">
            <v>6.9199999999999998E-2</v>
          </cell>
          <cell r="Z174">
            <v>6.9199999999999998E-2</v>
          </cell>
          <cell r="AA174">
            <v>6.9199999999999998E-2</v>
          </cell>
          <cell r="AB174">
            <v>6.9199999999999998E-2</v>
          </cell>
          <cell r="AC174">
            <v>6.9199999999999998E-2</v>
          </cell>
          <cell r="AD174">
            <v>6.9199999999999998E-2</v>
          </cell>
          <cell r="AE174">
            <v>6.9199999999999998E-2</v>
          </cell>
          <cell r="AF174">
            <v>6.9199999999999998E-2</v>
          </cell>
          <cell r="AG174">
            <v>6.9199999999999998E-2</v>
          </cell>
          <cell r="AH174">
            <v>6.9199999999999998E-2</v>
          </cell>
          <cell r="AI174">
            <v>6.9199999999999998E-2</v>
          </cell>
          <cell r="AJ174">
            <v>0</v>
          </cell>
          <cell r="AK174">
            <v>0</v>
          </cell>
          <cell r="AL174">
            <v>0</v>
          </cell>
          <cell r="AM174">
            <v>0</v>
          </cell>
          <cell r="AN174">
            <v>0</v>
          </cell>
          <cell r="AO174">
            <v>0</v>
          </cell>
          <cell r="AP174">
            <v>0</v>
          </cell>
          <cell r="AQ174">
            <v>0</v>
          </cell>
          <cell r="AR174">
            <v>0</v>
          </cell>
        </row>
        <row r="175">
          <cell r="E175" t="str">
            <v>Carrying costs</v>
          </cell>
          <cell r="U175">
            <v>0</v>
          </cell>
          <cell r="V175">
            <v>0</v>
          </cell>
          <cell r="W175">
            <v>0</v>
          </cell>
          <cell r="X175">
            <v>116085.26779813725</v>
          </cell>
          <cell r="Y175">
            <v>115767.05340724427</v>
          </cell>
          <cell r="Z175">
            <v>115448.80739498488</v>
          </cell>
          <cell r="AA175">
            <v>115119.36927908695</v>
          </cell>
          <cell r="AB175">
            <v>114789.93116318905</v>
          </cell>
          <cell r="AC175">
            <v>114460.49304729112</v>
          </cell>
          <cell r="AD175">
            <v>114131.0549313932</v>
          </cell>
          <cell r="AE175">
            <v>113801.6168154953</v>
          </cell>
          <cell r="AF175">
            <v>113472.17869959738</v>
          </cell>
          <cell r="AG175">
            <v>113142.74058369947</v>
          </cell>
          <cell r="AH175">
            <v>112813.30246780155</v>
          </cell>
          <cell r="AI175">
            <v>112483.86435190363</v>
          </cell>
          <cell r="AJ175">
            <v>0</v>
          </cell>
          <cell r="AK175">
            <v>0</v>
          </cell>
          <cell r="AL175">
            <v>0</v>
          </cell>
          <cell r="AM175">
            <v>0</v>
          </cell>
          <cell r="AN175">
            <v>0</v>
          </cell>
          <cell r="AO175">
            <v>0</v>
          </cell>
          <cell r="AP175">
            <v>0</v>
          </cell>
          <cell r="AQ175">
            <v>0</v>
          </cell>
          <cell r="AR175">
            <v>0</v>
          </cell>
        </row>
        <row r="177">
          <cell r="C177" t="str">
            <v>Property tax</v>
          </cell>
        </row>
        <row r="178">
          <cell r="E178" t="str">
            <v>Taxable value</v>
          </cell>
          <cell r="AF178" t="str">
            <v>X</v>
          </cell>
        </row>
        <row r="179">
          <cell r="E179" t="str">
            <v>Accrued tax (IM, monthly)</v>
          </cell>
          <cell r="G179" t="str">
            <v>SPR_PROP_TAX_IM_F</v>
          </cell>
          <cell r="X179">
            <v>0</v>
          </cell>
          <cell r="Y179">
            <v>0</v>
          </cell>
          <cell r="Z179">
            <v>0</v>
          </cell>
          <cell r="AA179">
            <v>0</v>
          </cell>
          <cell r="AB179">
            <v>0</v>
          </cell>
          <cell r="AC179">
            <v>0</v>
          </cell>
          <cell r="AD179">
            <v>0</v>
          </cell>
          <cell r="AE179">
            <v>0</v>
          </cell>
          <cell r="AF179">
            <v>0</v>
          </cell>
          <cell r="AG179">
            <v>6126.833333333333</v>
          </cell>
          <cell r="AH179">
            <v>6126.833333333333</v>
          </cell>
          <cell r="AI179">
            <v>6126.833333333333</v>
          </cell>
        </row>
        <row r="182">
          <cell r="B182" t="str">
            <v>6. Expense (forecast)</v>
          </cell>
        </row>
        <row r="183">
          <cell r="C183" t="str">
            <v>O&amp;M</v>
          </cell>
        </row>
        <row r="184">
          <cell r="D184" t="str">
            <v>Expense (I&amp;M)</v>
          </cell>
          <cell r="X184">
            <v>26000</v>
          </cell>
          <cell r="Y184">
            <v>26000</v>
          </cell>
          <cell r="Z184">
            <v>26000</v>
          </cell>
          <cell r="AA184">
            <v>26000</v>
          </cell>
          <cell r="AB184">
            <v>26000</v>
          </cell>
          <cell r="AC184">
            <v>26000</v>
          </cell>
          <cell r="AD184">
            <v>26000</v>
          </cell>
          <cell r="AE184">
            <v>26000</v>
          </cell>
          <cell r="AF184">
            <v>26000</v>
          </cell>
          <cell r="AG184">
            <v>26000</v>
          </cell>
          <cell r="AH184">
            <v>26000</v>
          </cell>
          <cell r="AI184">
            <v>26000</v>
          </cell>
        </row>
        <row r="185">
          <cell r="D185" t="str">
            <v>Jurisdictional factor</v>
          </cell>
          <cell r="X185">
            <v>0.66233529999999996</v>
          </cell>
          <cell r="Y185">
            <v>0.66233529999999996</v>
          </cell>
          <cell r="Z185">
            <v>0.66233529999999996</v>
          </cell>
          <cell r="AA185">
            <v>0.66233529999999996</v>
          </cell>
          <cell r="AB185">
            <v>0.66233529999999996</v>
          </cell>
          <cell r="AC185">
            <v>0.66233529999999996</v>
          </cell>
          <cell r="AD185">
            <v>0.66233529999999996</v>
          </cell>
          <cell r="AE185">
            <v>0.66233529999999996</v>
          </cell>
          <cell r="AF185">
            <v>0.66233529999999996</v>
          </cell>
          <cell r="AG185">
            <v>0.66233529999999996</v>
          </cell>
          <cell r="AH185">
            <v>0.66233529999999996</v>
          </cell>
          <cell r="AI185">
            <v>0.66233529999999996</v>
          </cell>
        </row>
        <row r="186">
          <cell r="D186" t="str">
            <v>Expense (IN)</v>
          </cell>
          <cell r="X186">
            <v>17220.717799999999</v>
          </cell>
          <cell r="Y186">
            <v>17220.717799999999</v>
          </cell>
          <cell r="Z186">
            <v>17220.717799999999</v>
          </cell>
          <cell r="AA186">
            <v>17220.717799999999</v>
          </cell>
          <cell r="AB186">
            <v>17220.717799999999</v>
          </cell>
          <cell r="AC186">
            <v>17220.717799999999</v>
          </cell>
          <cell r="AD186">
            <v>17220.717799999999</v>
          </cell>
          <cell r="AE186">
            <v>17220.717799999999</v>
          </cell>
          <cell r="AF186">
            <v>17220.717799999999</v>
          </cell>
          <cell r="AG186">
            <v>17220.717799999999</v>
          </cell>
          <cell r="AH186">
            <v>17220.717799999999</v>
          </cell>
          <cell r="AI186">
            <v>17220.717799999999</v>
          </cell>
        </row>
        <row r="188">
          <cell r="C188" t="str">
            <v>RECs</v>
          </cell>
        </row>
        <row r="189">
          <cell r="D189" t="str">
            <v>Generation (MWh)</v>
          </cell>
          <cell r="G189" t="str">
            <v>SPR_MWH_F</v>
          </cell>
          <cell r="X189">
            <v>3065.5833333333335</v>
          </cell>
          <cell r="Y189">
            <v>3065.5833333333335</v>
          </cell>
          <cell r="Z189">
            <v>3065.5833333333335</v>
          </cell>
          <cell r="AA189">
            <v>3065.5833333333335</v>
          </cell>
          <cell r="AB189">
            <v>3065.5833333333335</v>
          </cell>
          <cell r="AC189">
            <v>3065.5833333333335</v>
          </cell>
          <cell r="AD189">
            <v>3065.5833333333335</v>
          </cell>
          <cell r="AE189">
            <v>3065.5833333333335</v>
          </cell>
          <cell r="AF189">
            <v>3065.5833333333335</v>
          </cell>
          <cell r="AG189">
            <v>3065.5833333333335</v>
          </cell>
          <cell r="AH189">
            <v>3065.5833333333335</v>
          </cell>
          <cell r="AI189">
            <v>3065.5833333333335</v>
          </cell>
        </row>
        <row r="190">
          <cell r="D190" t="str">
            <v>RECs (1 / MWh)</v>
          </cell>
          <cell r="X190">
            <v>3065.5833333333335</v>
          </cell>
          <cell r="Y190">
            <v>3065.5833333333335</v>
          </cell>
          <cell r="Z190">
            <v>3065.5833333333335</v>
          </cell>
          <cell r="AA190">
            <v>3065.5833333333335</v>
          </cell>
          <cell r="AB190">
            <v>3065.5833333333335</v>
          </cell>
          <cell r="AC190">
            <v>3065.5833333333335</v>
          </cell>
          <cell r="AD190">
            <v>3065.5833333333335</v>
          </cell>
          <cell r="AE190">
            <v>3065.5833333333335</v>
          </cell>
          <cell r="AF190">
            <v>3065.5833333333335</v>
          </cell>
          <cell r="AG190">
            <v>3065.5833333333335</v>
          </cell>
          <cell r="AH190">
            <v>3065.5833333333335</v>
          </cell>
          <cell r="AI190">
            <v>3065.5833333333335</v>
          </cell>
        </row>
        <row r="191">
          <cell r="D191" t="str">
            <v>Notre Dame percentage</v>
          </cell>
          <cell r="G191" t="str">
            <v>SPR_ND_REC_%</v>
          </cell>
          <cell r="X191">
            <v>0.4</v>
          </cell>
          <cell r="Y191">
            <v>0.4</v>
          </cell>
          <cell r="Z191">
            <v>0.4</v>
          </cell>
          <cell r="AA191">
            <v>0.4</v>
          </cell>
          <cell r="AB191">
            <v>0.4</v>
          </cell>
          <cell r="AC191">
            <v>0.4</v>
          </cell>
          <cell r="AD191">
            <v>0.4</v>
          </cell>
          <cell r="AE191">
            <v>0.4</v>
          </cell>
          <cell r="AF191">
            <v>0.4</v>
          </cell>
          <cell r="AG191">
            <v>0.4</v>
          </cell>
          <cell r="AH191">
            <v>0.4</v>
          </cell>
          <cell r="AI191">
            <v>0.4</v>
          </cell>
        </row>
        <row r="192">
          <cell r="D192" t="str">
            <v>Price (per Notre Dame agreement)</v>
          </cell>
          <cell r="G192" t="str">
            <v>SPR_ND_REC_PRICE</v>
          </cell>
          <cell r="X192">
            <v>10.25</v>
          </cell>
          <cell r="Y192">
            <v>10.25</v>
          </cell>
          <cell r="Z192">
            <v>10.25</v>
          </cell>
          <cell r="AA192">
            <v>10.25</v>
          </cell>
          <cell r="AB192">
            <v>10.25</v>
          </cell>
          <cell r="AC192">
            <v>10.25</v>
          </cell>
          <cell r="AD192">
            <v>10.25</v>
          </cell>
          <cell r="AE192">
            <v>10.25</v>
          </cell>
          <cell r="AF192">
            <v>10.25</v>
          </cell>
          <cell r="AG192">
            <v>10.78</v>
          </cell>
          <cell r="AH192">
            <v>10.78</v>
          </cell>
          <cell r="AI192">
            <v>10.78</v>
          </cell>
        </row>
        <row r="193">
          <cell r="D193" t="str">
            <v>Revenue</v>
          </cell>
          <cell r="X193">
            <v>12568.891666666666</v>
          </cell>
          <cell r="Y193">
            <v>12568.891666666666</v>
          </cell>
          <cell r="Z193">
            <v>12568.891666666666</v>
          </cell>
          <cell r="AA193">
            <v>12568.891666666666</v>
          </cell>
          <cell r="AB193">
            <v>12568.891666666666</v>
          </cell>
          <cell r="AC193">
            <v>12568.891666666666</v>
          </cell>
          <cell r="AD193">
            <v>12568.891666666666</v>
          </cell>
          <cell r="AE193">
            <v>12568.891666666666</v>
          </cell>
          <cell r="AF193">
            <v>12568.891666666666</v>
          </cell>
          <cell r="AG193">
            <v>13218.795333333333</v>
          </cell>
          <cell r="AH193">
            <v>13218.795333333333</v>
          </cell>
          <cell r="AI193">
            <v>13218.795333333333</v>
          </cell>
        </row>
        <row r="194">
          <cell r="D194" t="str">
            <v>Minimum revenue from Notre Dame</v>
          </cell>
          <cell r="G194" t="str">
            <v>SPR_ND_REC_MIN_REV</v>
          </cell>
          <cell r="X194">
            <v>10000</v>
          </cell>
          <cell r="Y194">
            <v>10000</v>
          </cell>
          <cell r="Z194">
            <v>10000</v>
          </cell>
          <cell r="AA194">
            <v>10000</v>
          </cell>
          <cell r="AB194">
            <v>10000</v>
          </cell>
          <cell r="AC194">
            <v>10000</v>
          </cell>
          <cell r="AD194">
            <v>10000</v>
          </cell>
          <cell r="AE194">
            <v>10000</v>
          </cell>
          <cell r="AF194">
            <v>10000</v>
          </cell>
          <cell r="AG194">
            <v>10000</v>
          </cell>
          <cell r="AH194">
            <v>10000</v>
          </cell>
          <cell r="AI194">
            <v>10000</v>
          </cell>
        </row>
        <row r="195">
          <cell r="D195" t="str">
            <v>Greater of actual or minimum amount</v>
          </cell>
          <cell r="X195">
            <v>12568.891666666666</v>
          </cell>
          <cell r="Y195">
            <v>12568.891666666666</v>
          </cell>
          <cell r="Z195">
            <v>12568.891666666666</v>
          </cell>
          <cell r="AA195">
            <v>12568.891666666666</v>
          </cell>
          <cell r="AB195">
            <v>12568.891666666666</v>
          </cell>
          <cell r="AC195">
            <v>12568.891666666666</v>
          </cell>
          <cell r="AD195">
            <v>12568.891666666666</v>
          </cell>
          <cell r="AE195">
            <v>12568.891666666666</v>
          </cell>
          <cell r="AF195">
            <v>12568.891666666666</v>
          </cell>
          <cell r="AG195">
            <v>13218.795333333333</v>
          </cell>
          <cell r="AH195">
            <v>13218.795333333333</v>
          </cell>
          <cell r="AI195">
            <v>13218.795333333333</v>
          </cell>
        </row>
        <row r="197">
          <cell r="C197" t="str">
            <v>Investment Tax Credit</v>
          </cell>
        </row>
        <row r="198">
          <cell r="D198" t="str">
            <v>Insufficient taxable income</v>
          </cell>
          <cell r="G198" t="str">
            <v>SPR_ITC_F</v>
          </cell>
          <cell r="W198">
            <v>0</v>
          </cell>
          <cell r="X198">
            <v>0</v>
          </cell>
          <cell r="Y198">
            <v>0</v>
          </cell>
          <cell r="Z198">
            <v>0</v>
          </cell>
          <cell r="AA198">
            <v>0</v>
          </cell>
          <cell r="AB198">
            <v>0</v>
          </cell>
          <cell r="AC198">
            <v>0</v>
          </cell>
          <cell r="AD198">
            <v>0</v>
          </cell>
          <cell r="AE198">
            <v>0</v>
          </cell>
          <cell r="AF198">
            <v>0</v>
          </cell>
          <cell r="AG198">
            <v>0</v>
          </cell>
          <cell r="AH198">
            <v>0</v>
          </cell>
          <cell r="AI198">
            <v>0</v>
          </cell>
        </row>
        <row r="203">
          <cell r="B203" t="str">
            <v>7. Revenue Requirement</v>
          </cell>
        </row>
        <row r="204">
          <cell r="C204" t="str">
            <v>Depreciation</v>
          </cell>
          <cell r="U204">
            <v>0</v>
          </cell>
          <cell r="V204">
            <v>0</v>
          </cell>
          <cell r="W204">
            <v>0</v>
          </cell>
          <cell r="X204">
            <v>57117.030028619549</v>
          </cell>
          <cell r="Y204">
            <v>57117.030028619549</v>
          </cell>
          <cell r="Z204">
            <v>57127.996976516959</v>
          </cell>
          <cell r="AA204">
            <v>57127.996976516959</v>
          </cell>
          <cell r="AB204">
            <v>57127.996976516959</v>
          </cell>
          <cell r="AC204">
            <v>57127.996976516959</v>
          </cell>
          <cell r="AD204">
            <v>57127.996976516959</v>
          </cell>
          <cell r="AE204">
            <v>57127.996976516959</v>
          </cell>
          <cell r="AF204">
            <v>57127.996976516959</v>
          </cell>
        </row>
        <row r="205">
          <cell r="C205" t="str">
            <v>O&amp;M</v>
          </cell>
        </row>
        <row r="206">
          <cell r="C206" t="str">
            <v>Property tax</v>
          </cell>
        </row>
        <row r="207">
          <cell r="C207" t="str">
            <v>Return</v>
          </cell>
        </row>
        <row r="208">
          <cell r="C208" t="str">
            <v>Revenue requirement (net)</v>
          </cell>
        </row>
        <row r="209">
          <cell r="C209" t="str">
            <v>Gross revenue conversion factor</v>
          </cell>
        </row>
        <row r="210">
          <cell r="C210" t="str">
            <v>Tax gross up</v>
          </cell>
        </row>
        <row r="211">
          <cell r="C211" t="str">
            <v>Revenue (gross)</v>
          </cell>
        </row>
        <row r="213">
          <cell r="B213" t="str">
            <v>8. Rate design</v>
          </cell>
        </row>
        <row r="214">
          <cell r="C214" t="str">
            <v>Forecast billing determinants</v>
          </cell>
        </row>
        <row r="215">
          <cell r="D215" t="str">
            <v>RS</v>
          </cell>
          <cell r="G215">
            <v>1</v>
          </cell>
        </row>
        <row r="216">
          <cell r="D216" t="str">
            <v>GS</v>
          </cell>
          <cell r="G216">
            <v>2</v>
          </cell>
        </row>
        <row r="217">
          <cell r="D217" t="str">
            <v>LGS</v>
          </cell>
          <cell r="G217">
            <v>3</v>
          </cell>
        </row>
        <row r="218">
          <cell r="D218" t="str">
            <v>LGS-LM-TOD</v>
          </cell>
          <cell r="G218">
            <v>4</v>
          </cell>
        </row>
        <row r="219">
          <cell r="D219" t="str">
            <v>IP and CS-IRP2</v>
          </cell>
          <cell r="G219">
            <v>5</v>
          </cell>
        </row>
        <row r="220">
          <cell r="D220" t="str">
            <v>MS</v>
          </cell>
          <cell r="G220">
            <v>6</v>
          </cell>
        </row>
        <row r="221">
          <cell r="D221" t="str">
            <v>WSS</v>
          </cell>
          <cell r="G221">
            <v>7</v>
          </cell>
        </row>
        <row r="222">
          <cell r="D222" t="str">
            <v>IS</v>
          </cell>
          <cell r="G222">
            <v>8</v>
          </cell>
        </row>
        <row r="223">
          <cell r="D223" t="str">
            <v>EHG</v>
          </cell>
          <cell r="G223">
            <v>9</v>
          </cell>
        </row>
        <row r="224">
          <cell r="D224" t="str">
            <v>OL</v>
          </cell>
          <cell r="G224">
            <v>10</v>
          </cell>
        </row>
        <row r="225">
          <cell r="D225" t="str">
            <v>SL</v>
          </cell>
          <cell r="G225">
            <v>11</v>
          </cell>
        </row>
        <row r="226">
          <cell r="D226" t="str">
            <v>Total</v>
          </cell>
        </row>
        <row r="228">
          <cell r="C228" t="str">
            <v>Revenue requirement by tariff class</v>
          </cell>
        </row>
        <row r="229">
          <cell r="D229" t="str">
            <v>RS</v>
          </cell>
        </row>
        <row r="230">
          <cell r="D230" t="str">
            <v>GS</v>
          </cell>
        </row>
        <row r="231">
          <cell r="D231" t="str">
            <v>LGS</v>
          </cell>
        </row>
        <row r="232">
          <cell r="D232" t="str">
            <v>LGS-LM/TOD</v>
          </cell>
        </row>
        <row r="233">
          <cell r="D233" t="str">
            <v>IP, Firm IRP</v>
          </cell>
        </row>
        <row r="234">
          <cell r="D234" t="str">
            <v>MS</v>
          </cell>
        </row>
        <row r="235">
          <cell r="D235" t="str">
            <v>WSS</v>
          </cell>
        </row>
        <row r="236">
          <cell r="D236" t="str">
            <v>IS</v>
          </cell>
        </row>
        <row r="237">
          <cell r="D237" t="str">
            <v>EHG</v>
          </cell>
        </row>
        <row r="238">
          <cell r="D238" t="str">
            <v>OL</v>
          </cell>
        </row>
        <row r="239">
          <cell r="D239" t="str">
            <v>SL</v>
          </cell>
        </row>
        <row r="241">
          <cell r="C241" t="str">
            <v>Factors</v>
          </cell>
        </row>
        <row r="242">
          <cell r="D242" t="str">
            <v>Factors ($/MWh)</v>
          </cell>
        </row>
        <row r="243">
          <cell r="D243" t="str">
            <v>RS</v>
          </cell>
        </row>
        <row r="244">
          <cell r="D244" t="str">
            <v>GS</v>
          </cell>
        </row>
        <row r="245">
          <cell r="D245" t="str">
            <v>LGS-LM-TOD</v>
          </cell>
        </row>
        <row r="246">
          <cell r="D246" t="str">
            <v>IP and CS-IRP2</v>
          </cell>
        </row>
        <row r="247">
          <cell r="D247" t="str">
            <v>MS</v>
          </cell>
        </row>
        <row r="248">
          <cell r="D248" t="str">
            <v>WSS</v>
          </cell>
        </row>
        <row r="249">
          <cell r="D249" t="str">
            <v>IS</v>
          </cell>
        </row>
        <row r="250">
          <cell r="D250" t="str">
            <v>EHG</v>
          </cell>
        </row>
        <row r="251">
          <cell r="D251" t="str">
            <v>OL</v>
          </cell>
        </row>
        <row r="252">
          <cell r="D252" t="str">
            <v>SLS</v>
          </cell>
        </row>
        <row r="253">
          <cell r="D253" t="str">
            <v>LGS ($/kW)</v>
          </cell>
        </row>
        <row r="254">
          <cell r="D254" t="str">
            <v>IP and CS-IRP2 ($/kW)</v>
          </cell>
        </row>
        <row r="260">
          <cell r="A260" t="str">
            <v>Model</v>
          </cell>
        </row>
        <row r="261">
          <cell r="B261" t="str">
            <v>Run</v>
          </cell>
        </row>
        <row r="262">
          <cell r="C262" t="str">
            <v>Asterisk</v>
          </cell>
          <cell r="G262" t="str">
            <v xml:space="preserve">*        </v>
          </cell>
        </row>
        <row r="263">
          <cell r="C263" t="str">
            <v>Cause</v>
          </cell>
          <cell r="G263">
            <v>45164</v>
          </cell>
        </row>
        <row r="264">
          <cell r="C264" t="str">
            <v>Iteration</v>
          </cell>
          <cell r="G264" t="str">
            <v>SPR-2</v>
          </cell>
        </row>
        <row r="265">
          <cell r="C265" t="str">
            <v>Attachment</v>
          </cell>
          <cell r="G265" t="str">
            <v>MRW-1</v>
          </cell>
        </row>
        <row r="266">
          <cell r="C266" t="str">
            <v>First month of reconciliation</v>
          </cell>
          <cell r="G266">
            <v>44256</v>
          </cell>
        </row>
        <row r="267">
          <cell r="C267" t="str">
            <v>First month of forecast</v>
          </cell>
          <cell r="G267">
            <v>44652</v>
          </cell>
        </row>
        <row r="268">
          <cell r="C268" t="str">
            <v>First month of forecast (rate case compliance)</v>
          </cell>
          <cell r="G268">
            <v>44287</v>
          </cell>
        </row>
        <row r="269">
          <cell r="C269" t="str">
            <v>Pages</v>
          </cell>
          <cell r="G269">
            <v>7</v>
          </cell>
        </row>
        <row r="270">
          <cell r="C270" t="str">
            <v>Schedule Titles</v>
          </cell>
        </row>
        <row r="271">
          <cell r="D271">
            <v>1</v>
          </cell>
          <cell r="E271" t="str">
            <v>Capital Cost</v>
          </cell>
        </row>
        <row r="272">
          <cell r="D272">
            <v>2</v>
          </cell>
          <cell r="E272" t="str">
            <v>O&amp;M expense</v>
          </cell>
        </row>
        <row r="273">
          <cell r="D273">
            <v>3</v>
          </cell>
          <cell r="E273" t="str">
            <v>Variance credit/(charge)</v>
          </cell>
        </row>
        <row r="274">
          <cell r="D274">
            <v>4</v>
          </cell>
          <cell r="E274" t="str">
            <v>Cost of Capital</v>
          </cell>
        </row>
        <row r="275">
          <cell r="D275">
            <v>5</v>
          </cell>
          <cell r="E275" t="str">
            <v>Capital Expenses (forecast)</v>
          </cell>
        </row>
        <row r="276">
          <cell r="D276">
            <v>6</v>
          </cell>
          <cell r="E276" t="str">
            <v>Other Expenses (forecast)</v>
          </cell>
        </row>
        <row r="277">
          <cell r="D277">
            <v>7</v>
          </cell>
          <cell r="E277" t="str">
            <v>Revenue Requirement</v>
          </cell>
        </row>
        <row r="279">
          <cell r="B279" t="str">
            <v>Authority</v>
          </cell>
        </row>
        <row r="280">
          <cell r="C280" t="str">
            <v>45235</v>
          </cell>
        </row>
        <row r="281">
          <cell r="D281" t="str">
            <v>Date of order</v>
          </cell>
          <cell r="G281">
            <v>43901</v>
          </cell>
        </row>
        <row r="282">
          <cell r="D282" t="str">
            <v>Demand factor (IN)</v>
          </cell>
          <cell r="G282">
            <v>0.66233529999999996</v>
          </cell>
        </row>
        <row r="284">
          <cell r="C284" t="str">
            <v>45245</v>
          </cell>
        </row>
        <row r="285">
          <cell r="D285" t="str">
            <v>Date of order</v>
          </cell>
          <cell r="G285">
            <v>43880</v>
          </cell>
        </row>
        <row r="286">
          <cell r="D286" t="str">
            <v>Depreciation rate (South Bend Solar)</v>
          </cell>
          <cell r="G286">
            <v>3.4000000000000002E-2</v>
          </cell>
        </row>
        <row r="287">
          <cell r="D287" t="str">
            <v>WACC</v>
          </cell>
          <cell r="G287">
            <v>6.9199999999999998E-2</v>
          </cell>
        </row>
        <row r="288">
          <cell r="D288" t="str">
            <v>GRCF</v>
          </cell>
          <cell r="G288">
            <v>1.9392E-2</v>
          </cell>
        </row>
        <row r="289">
          <cell r="D289" t="str">
            <v>Production in first year (MWh)</v>
          </cell>
          <cell r="F289" t="str">
            <v>DeRuntz, direct</v>
          </cell>
          <cell r="G289">
            <v>36787</v>
          </cell>
        </row>
        <row r="290">
          <cell r="D290" t="str">
            <v>Notre Dame REC percentage</v>
          </cell>
          <cell r="G290">
            <v>0.4</v>
          </cell>
        </row>
        <row r="291">
          <cell r="D291" t="str">
            <v>2021 forecast REC price (w/o admin fee)</v>
          </cell>
          <cell r="G291">
            <v>10.25</v>
          </cell>
        </row>
        <row r="292">
          <cell r="D292" t="str">
            <v>2022 forecast REC price (w/o admin fee)</v>
          </cell>
          <cell r="G292">
            <v>10.78</v>
          </cell>
        </row>
        <row r="293">
          <cell r="D293" t="str">
            <v>Minimum annual revenue from ND</v>
          </cell>
          <cell r="G293">
            <v>120000</v>
          </cell>
        </row>
        <row r="295">
          <cell r="C295" t="str">
            <v>SPR-01</v>
          </cell>
        </row>
        <row r="296">
          <cell r="D296" t="str">
            <v>Date of filing</v>
          </cell>
          <cell r="G296">
            <v>44148</v>
          </cell>
        </row>
        <row r="297">
          <cell r="D297" t="str">
            <v>Date of order</v>
          </cell>
          <cell r="G297">
            <v>44284</v>
          </cell>
        </row>
        <row r="298">
          <cell r="D298" t="str">
            <v>Property tax forecast accruable)</v>
          </cell>
          <cell r="F298">
            <v>2022</v>
          </cell>
          <cell r="G298">
            <v>73522</v>
          </cell>
        </row>
        <row r="299">
          <cell r="D299" t="str">
            <v>Public Utility Assessment Fee</v>
          </cell>
          <cell r="F299">
            <v>44013</v>
          </cell>
          <cell r="G299">
            <v>1.274E-3</v>
          </cell>
        </row>
        <row r="300">
          <cell r="D300" t="str">
            <v>Uncollectible revenue (12mo end)</v>
          </cell>
          <cell r="F300">
            <v>44104</v>
          </cell>
          <cell r="G300">
            <v>4.182E-3</v>
          </cell>
        </row>
        <row r="301">
          <cell r="D301" t="str">
            <v>GRCF</v>
          </cell>
          <cell r="G301">
            <v>1.9392E-2</v>
          </cell>
        </row>
        <row r="303">
          <cell r="C303" t="str">
            <v>45576</v>
          </cell>
        </row>
        <row r="304">
          <cell r="D304" t="str">
            <v>Date of order</v>
          </cell>
          <cell r="G304">
            <v>44681</v>
          </cell>
        </row>
        <row r="305">
          <cell r="D305" t="str">
            <v>Demand factor (IN)</v>
          </cell>
          <cell r="G305">
            <v>0.70696000000000003</v>
          </cell>
        </row>
        <row r="306">
          <cell r="D306" t="str">
            <v>Gross plant in base rates (Unit 1)</v>
          </cell>
          <cell r="G306">
            <v>0</v>
          </cell>
        </row>
        <row r="307">
          <cell r="D307" t="str">
            <v>WACC (EOY 2021)</v>
          </cell>
          <cell r="G307">
            <v>7.0900000000000005E-2</v>
          </cell>
        </row>
        <row r="308">
          <cell r="D308" t="str">
            <v>WACC (EOY 2022)</v>
          </cell>
          <cell r="G308">
            <v>7.0699999999999999E-2</v>
          </cell>
        </row>
        <row r="309">
          <cell r="D309" t="str">
            <v>GRCF</v>
          </cell>
          <cell r="G309">
            <v>1.9148999999999999E-2</v>
          </cell>
        </row>
        <row r="310">
          <cell r="D310" t="str">
            <v>Depreciation rate</v>
          </cell>
          <cell r="F310">
            <v>45245</v>
          </cell>
          <cell r="G310">
            <v>3.4000000000000002E-2</v>
          </cell>
        </row>
        <row r="312">
          <cell r="C312" t="str">
            <v>SPR-02</v>
          </cell>
        </row>
        <row r="313">
          <cell r="D313" t="str">
            <v>Filing date</v>
          </cell>
        </row>
        <row r="314">
          <cell r="D314" t="str">
            <v>Order date</v>
          </cell>
        </row>
      </sheetData>
      <sheetData sheetId="10" refreshError="1">
        <row r="1">
          <cell r="A1" t="str">
            <v>Michael Whitmore</v>
          </cell>
          <cell r="B1" t="str">
            <v xml:space="preserve"> 72</v>
          </cell>
        </row>
        <row r="2">
          <cell r="A2" t="str">
            <v>Year</v>
          </cell>
          <cell r="B2" t="str">
            <v>Period</v>
          </cell>
          <cell r="D2" t="str">
            <v>Account</v>
          </cell>
          <cell r="E2" t="str">
            <v>Amount</v>
          </cell>
          <cell r="H2" t="str">
            <v>W/O</v>
          </cell>
        </row>
        <row r="3">
          <cell r="A3">
            <v>2021</v>
          </cell>
          <cell r="B3">
            <v>3</v>
          </cell>
          <cell r="D3" t="str">
            <v>1823403</v>
          </cell>
          <cell r="E3">
            <v>47380.02</v>
          </cell>
        </row>
        <row r="4">
          <cell r="A4">
            <v>2021</v>
          </cell>
          <cell r="B4">
            <v>3</v>
          </cell>
          <cell r="D4" t="str">
            <v>2543326</v>
          </cell>
          <cell r="E4">
            <v>0</v>
          </cell>
        </row>
        <row r="5">
          <cell r="A5">
            <v>2021</v>
          </cell>
          <cell r="B5">
            <v>4</v>
          </cell>
          <cell r="D5" t="str">
            <v>1823403</v>
          </cell>
          <cell r="E5">
            <v>-30757.61</v>
          </cell>
        </row>
        <row r="6">
          <cell r="A6">
            <v>2021</v>
          </cell>
          <cell r="B6">
            <v>4</v>
          </cell>
          <cell r="D6" t="str">
            <v>2543326</v>
          </cell>
          <cell r="E6">
            <v>0</v>
          </cell>
        </row>
        <row r="7">
          <cell r="A7">
            <v>2021</v>
          </cell>
          <cell r="B7">
            <v>5</v>
          </cell>
          <cell r="D7" t="str">
            <v>1823403</v>
          </cell>
          <cell r="E7">
            <v>-11177.68</v>
          </cell>
        </row>
        <row r="8">
          <cell r="A8">
            <v>2021</v>
          </cell>
          <cell r="B8">
            <v>5</v>
          </cell>
          <cell r="D8" t="str">
            <v>1840040</v>
          </cell>
          <cell r="E8">
            <v>15.61</v>
          </cell>
          <cell r="H8" t="str">
            <v>E10200156001</v>
          </cell>
        </row>
        <row r="9">
          <cell r="A9">
            <v>2021</v>
          </cell>
          <cell r="B9">
            <v>5</v>
          </cell>
          <cell r="D9" t="str">
            <v>1840040</v>
          </cell>
          <cell r="E9">
            <v>201.39</v>
          </cell>
          <cell r="H9" t="str">
            <v>E10200156001</v>
          </cell>
        </row>
        <row r="10">
          <cell r="A10">
            <v>2021</v>
          </cell>
          <cell r="B10">
            <v>5</v>
          </cell>
          <cell r="D10" t="str">
            <v>1840041</v>
          </cell>
          <cell r="E10">
            <v>6.37</v>
          </cell>
          <cell r="H10" t="str">
            <v>E10200156001</v>
          </cell>
        </row>
        <row r="11">
          <cell r="A11">
            <v>2021</v>
          </cell>
          <cell r="B11">
            <v>5</v>
          </cell>
          <cell r="D11" t="str">
            <v>2543326</v>
          </cell>
          <cell r="E11">
            <v>0</v>
          </cell>
        </row>
        <row r="12">
          <cell r="A12">
            <v>2021</v>
          </cell>
          <cell r="B12">
            <v>5</v>
          </cell>
          <cell r="D12" t="str">
            <v>5490000</v>
          </cell>
          <cell r="E12">
            <v>0.35</v>
          </cell>
          <cell r="H12" t="str">
            <v>E10200156001</v>
          </cell>
        </row>
        <row r="13">
          <cell r="A13">
            <v>2021</v>
          </cell>
          <cell r="B13">
            <v>5</v>
          </cell>
          <cell r="D13" t="str">
            <v>5490000</v>
          </cell>
          <cell r="E13">
            <v>64.56</v>
          </cell>
          <cell r="H13" t="str">
            <v>E10200156001</v>
          </cell>
        </row>
        <row r="14">
          <cell r="A14">
            <v>2021</v>
          </cell>
          <cell r="B14">
            <v>5</v>
          </cell>
          <cell r="D14" t="str">
            <v>5490000</v>
          </cell>
          <cell r="E14">
            <v>-64.56</v>
          </cell>
          <cell r="H14" t="str">
            <v>E10200156001</v>
          </cell>
        </row>
        <row r="15">
          <cell r="A15">
            <v>2021</v>
          </cell>
          <cell r="B15">
            <v>5</v>
          </cell>
          <cell r="D15" t="str">
            <v>5490000</v>
          </cell>
          <cell r="E15">
            <v>71.14</v>
          </cell>
          <cell r="H15" t="str">
            <v>E10200156001</v>
          </cell>
        </row>
        <row r="16">
          <cell r="A16">
            <v>2021</v>
          </cell>
          <cell r="B16">
            <v>5</v>
          </cell>
          <cell r="D16" t="str">
            <v>5490000</v>
          </cell>
          <cell r="E16">
            <v>-6.58</v>
          </cell>
          <cell r="H16" t="str">
            <v>E10200156001</v>
          </cell>
        </row>
        <row r="17">
          <cell r="A17">
            <v>2021</v>
          </cell>
          <cell r="B17">
            <v>5</v>
          </cell>
          <cell r="D17" t="str">
            <v>5490000</v>
          </cell>
          <cell r="E17">
            <v>-0.37</v>
          </cell>
          <cell r="H17" t="str">
            <v>E10200156001</v>
          </cell>
        </row>
        <row r="18">
          <cell r="A18">
            <v>2021</v>
          </cell>
          <cell r="B18">
            <v>5</v>
          </cell>
          <cell r="D18" t="str">
            <v>5490000</v>
          </cell>
          <cell r="E18">
            <v>95.98</v>
          </cell>
          <cell r="H18" t="str">
            <v>E10200156001</v>
          </cell>
        </row>
        <row r="19">
          <cell r="A19">
            <v>2021</v>
          </cell>
          <cell r="B19">
            <v>5</v>
          </cell>
          <cell r="D19" t="str">
            <v>5490000</v>
          </cell>
          <cell r="E19">
            <v>56.44</v>
          </cell>
          <cell r="H19" t="str">
            <v>E10200156001</v>
          </cell>
        </row>
        <row r="20">
          <cell r="A20">
            <v>2021</v>
          </cell>
          <cell r="B20">
            <v>5</v>
          </cell>
          <cell r="D20" t="str">
            <v>5490000</v>
          </cell>
          <cell r="E20">
            <v>1.19</v>
          </cell>
          <cell r="H20" t="str">
            <v>E10200156001</v>
          </cell>
        </row>
        <row r="21">
          <cell r="A21">
            <v>2021</v>
          </cell>
          <cell r="B21">
            <v>5</v>
          </cell>
          <cell r="D21" t="str">
            <v>5490000</v>
          </cell>
          <cell r="E21">
            <v>434.08</v>
          </cell>
          <cell r="H21" t="str">
            <v>E10200156001</v>
          </cell>
        </row>
        <row r="22">
          <cell r="A22">
            <v>2021</v>
          </cell>
          <cell r="B22">
            <v>5</v>
          </cell>
          <cell r="D22" t="str">
            <v>5490000</v>
          </cell>
          <cell r="E22">
            <v>138.06</v>
          </cell>
          <cell r="H22" t="str">
            <v>E10200156001</v>
          </cell>
        </row>
        <row r="23">
          <cell r="A23">
            <v>2021</v>
          </cell>
          <cell r="B23">
            <v>5</v>
          </cell>
          <cell r="D23" t="str">
            <v>9310005</v>
          </cell>
          <cell r="E23">
            <v>0.37</v>
          </cell>
          <cell r="H23" t="str">
            <v>E10200156001</v>
          </cell>
        </row>
        <row r="24">
          <cell r="A24">
            <v>2021</v>
          </cell>
          <cell r="B24">
            <v>6</v>
          </cell>
          <cell r="D24" t="str">
            <v>1823403</v>
          </cell>
          <cell r="E24">
            <v>-4932.1400000000003</v>
          </cell>
        </row>
        <row r="25">
          <cell r="A25">
            <v>2021</v>
          </cell>
          <cell r="B25">
            <v>6</v>
          </cell>
          <cell r="D25" t="str">
            <v>1823403</v>
          </cell>
          <cell r="E25">
            <v>-512.59</v>
          </cell>
        </row>
        <row r="26">
          <cell r="A26">
            <v>2021</v>
          </cell>
          <cell r="B26">
            <v>6</v>
          </cell>
          <cell r="D26" t="str">
            <v>2543326</v>
          </cell>
          <cell r="E26">
            <v>-22676.34</v>
          </cell>
        </row>
        <row r="27">
          <cell r="A27">
            <v>2021</v>
          </cell>
          <cell r="B27">
            <v>6</v>
          </cell>
          <cell r="D27" t="str">
            <v>2543326</v>
          </cell>
          <cell r="E27">
            <v>0</v>
          </cell>
        </row>
        <row r="28">
          <cell r="A28">
            <v>2021</v>
          </cell>
          <cell r="B28">
            <v>7</v>
          </cell>
          <cell r="D28" t="str">
            <v>1823403</v>
          </cell>
          <cell r="E28">
            <v>0</v>
          </cell>
        </row>
        <row r="29">
          <cell r="A29">
            <v>2021</v>
          </cell>
          <cell r="B29">
            <v>7</v>
          </cell>
          <cell r="D29" t="str">
            <v>2543326</v>
          </cell>
          <cell r="E29">
            <v>-40027.58</v>
          </cell>
        </row>
        <row r="30">
          <cell r="A30">
            <v>2021</v>
          </cell>
          <cell r="B30">
            <v>8</v>
          </cell>
          <cell r="D30" t="str">
            <v>1823403</v>
          </cell>
          <cell r="E30">
            <v>0</v>
          </cell>
        </row>
        <row r="31">
          <cell r="A31">
            <v>2021</v>
          </cell>
          <cell r="B31">
            <v>8</v>
          </cell>
          <cell r="D31" t="str">
            <v>2543326</v>
          </cell>
          <cell r="E31">
            <v>-55438.42</v>
          </cell>
        </row>
        <row r="32">
          <cell r="A32">
            <v>2021</v>
          </cell>
          <cell r="B32">
            <v>9</v>
          </cell>
          <cell r="D32" t="str">
            <v>1823403</v>
          </cell>
          <cell r="E32">
            <v>0</v>
          </cell>
        </row>
        <row r="33">
          <cell r="A33">
            <v>2021</v>
          </cell>
          <cell r="B33">
            <v>9</v>
          </cell>
          <cell r="D33" t="str">
            <v>2543326</v>
          </cell>
          <cell r="E33">
            <v>-13077.33</v>
          </cell>
        </row>
        <row r="34">
          <cell r="A34">
            <v>2021</v>
          </cell>
          <cell r="B34">
            <v>10</v>
          </cell>
          <cell r="D34" t="str">
            <v>1823403</v>
          </cell>
          <cell r="E34">
            <v>0</v>
          </cell>
        </row>
        <row r="35">
          <cell r="A35">
            <v>2021</v>
          </cell>
          <cell r="B35">
            <v>10</v>
          </cell>
          <cell r="D35" t="str">
            <v>1840040</v>
          </cell>
          <cell r="E35">
            <v>299.32</v>
          </cell>
          <cell r="H35" t="str">
            <v>E10200156001</v>
          </cell>
        </row>
        <row r="36">
          <cell r="A36">
            <v>2021</v>
          </cell>
          <cell r="B36">
            <v>10</v>
          </cell>
          <cell r="D36" t="str">
            <v>1840040</v>
          </cell>
          <cell r="E36">
            <v>23.75</v>
          </cell>
          <cell r="H36" t="str">
            <v>E10200156001</v>
          </cell>
        </row>
        <row r="37">
          <cell r="A37">
            <v>2021</v>
          </cell>
          <cell r="B37">
            <v>10</v>
          </cell>
          <cell r="D37" t="str">
            <v>1840041</v>
          </cell>
          <cell r="E37">
            <v>10.199999999999999</v>
          </cell>
          <cell r="H37" t="str">
            <v>E10200156001</v>
          </cell>
        </row>
        <row r="38">
          <cell r="A38">
            <v>2021</v>
          </cell>
          <cell r="B38">
            <v>10</v>
          </cell>
          <cell r="D38" t="str">
            <v>1840041</v>
          </cell>
          <cell r="E38">
            <v>3.29</v>
          </cell>
          <cell r="H38" t="str">
            <v>E10200156001</v>
          </cell>
        </row>
        <row r="39">
          <cell r="A39">
            <v>2021</v>
          </cell>
          <cell r="B39">
            <v>10</v>
          </cell>
          <cell r="D39" t="str">
            <v>2543326</v>
          </cell>
          <cell r="E39">
            <v>-46410.04</v>
          </cell>
        </row>
        <row r="40">
          <cell r="A40">
            <v>2021</v>
          </cell>
          <cell r="B40">
            <v>10</v>
          </cell>
          <cell r="D40" t="str">
            <v>5490000</v>
          </cell>
          <cell r="E40">
            <v>15.69</v>
          </cell>
          <cell r="H40" t="str">
            <v>E10200156001</v>
          </cell>
        </row>
        <row r="41">
          <cell r="A41">
            <v>2021</v>
          </cell>
          <cell r="B41">
            <v>10</v>
          </cell>
          <cell r="D41" t="str">
            <v>5490000</v>
          </cell>
          <cell r="E41">
            <v>139.21</v>
          </cell>
          <cell r="H41" t="str">
            <v>E10200156001</v>
          </cell>
        </row>
        <row r="42">
          <cell r="A42">
            <v>2021</v>
          </cell>
          <cell r="B42">
            <v>10</v>
          </cell>
          <cell r="D42" t="str">
            <v>5490000</v>
          </cell>
          <cell r="E42">
            <v>-14.83</v>
          </cell>
          <cell r="H42" t="str">
            <v>E10200156001</v>
          </cell>
        </row>
        <row r="43">
          <cell r="A43">
            <v>2021</v>
          </cell>
          <cell r="B43">
            <v>10</v>
          </cell>
          <cell r="D43" t="str">
            <v>5490000</v>
          </cell>
          <cell r="E43">
            <v>-0.88</v>
          </cell>
          <cell r="H43" t="str">
            <v>E10200156001</v>
          </cell>
        </row>
        <row r="44">
          <cell r="A44">
            <v>2021</v>
          </cell>
          <cell r="B44">
            <v>10</v>
          </cell>
          <cell r="D44" t="str">
            <v>5490000</v>
          </cell>
          <cell r="E44">
            <v>90.29</v>
          </cell>
          <cell r="H44" t="str">
            <v>E10200156001</v>
          </cell>
        </row>
        <row r="45">
          <cell r="A45">
            <v>2021</v>
          </cell>
          <cell r="B45">
            <v>10</v>
          </cell>
          <cell r="D45" t="str">
            <v>5490000</v>
          </cell>
          <cell r="E45">
            <v>140.84</v>
          </cell>
          <cell r="H45" t="str">
            <v>E10200156001</v>
          </cell>
        </row>
        <row r="46">
          <cell r="A46">
            <v>2021</v>
          </cell>
          <cell r="B46">
            <v>10</v>
          </cell>
          <cell r="D46" t="str">
            <v>5490000</v>
          </cell>
          <cell r="E46">
            <v>1.47</v>
          </cell>
          <cell r="H46" t="str">
            <v>E10200156001</v>
          </cell>
        </row>
        <row r="47">
          <cell r="A47">
            <v>2021</v>
          </cell>
          <cell r="B47">
            <v>10</v>
          </cell>
          <cell r="D47" t="str">
            <v>5490000</v>
          </cell>
          <cell r="E47">
            <v>29.09</v>
          </cell>
          <cell r="H47" t="str">
            <v>E10200156001</v>
          </cell>
        </row>
        <row r="48">
          <cell r="A48">
            <v>2021</v>
          </cell>
          <cell r="B48">
            <v>10</v>
          </cell>
          <cell r="D48" t="str">
            <v>5490000</v>
          </cell>
          <cell r="E48">
            <v>0.47</v>
          </cell>
          <cell r="H48" t="str">
            <v>E10200156001</v>
          </cell>
        </row>
        <row r="49">
          <cell r="A49">
            <v>2021</v>
          </cell>
          <cell r="B49">
            <v>10</v>
          </cell>
          <cell r="D49" t="str">
            <v>5490000</v>
          </cell>
          <cell r="E49">
            <v>640.48</v>
          </cell>
          <cell r="H49" t="str">
            <v>E10200156001</v>
          </cell>
        </row>
        <row r="50">
          <cell r="A50">
            <v>2021</v>
          </cell>
          <cell r="B50">
            <v>10</v>
          </cell>
          <cell r="D50" t="str">
            <v>5490000</v>
          </cell>
          <cell r="E50">
            <v>210.16</v>
          </cell>
          <cell r="H50" t="str">
            <v>E10200156001</v>
          </cell>
        </row>
        <row r="51">
          <cell r="A51">
            <v>2021</v>
          </cell>
          <cell r="B51">
            <v>10</v>
          </cell>
          <cell r="D51" t="str">
            <v>5490000</v>
          </cell>
          <cell r="E51">
            <v>1767.56</v>
          </cell>
          <cell r="H51" t="str">
            <v>E10200156001</v>
          </cell>
        </row>
        <row r="52">
          <cell r="A52">
            <v>2021</v>
          </cell>
          <cell r="B52">
            <v>10</v>
          </cell>
          <cell r="D52" t="str">
            <v>5490000</v>
          </cell>
          <cell r="E52">
            <v>-5.76</v>
          </cell>
          <cell r="H52" t="str">
            <v>E10200156001</v>
          </cell>
        </row>
        <row r="53">
          <cell r="A53">
            <v>2021</v>
          </cell>
          <cell r="B53">
            <v>10</v>
          </cell>
          <cell r="D53" t="str">
            <v>5490000</v>
          </cell>
          <cell r="E53">
            <v>97.55</v>
          </cell>
          <cell r="H53" t="str">
            <v>E10200156001</v>
          </cell>
        </row>
        <row r="54">
          <cell r="A54">
            <v>2021</v>
          </cell>
          <cell r="B54">
            <v>10</v>
          </cell>
          <cell r="D54" t="str">
            <v>9310005</v>
          </cell>
          <cell r="E54">
            <v>0.88</v>
          </cell>
          <cell r="H54" t="str">
            <v>E10200156001</v>
          </cell>
        </row>
        <row r="55">
          <cell r="A55">
            <v>2021</v>
          </cell>
          <cell r="B55">
            <v>10</v>
          </cell>
          <cell r="D55" t="str">
            <v>9310005</v>
          </cell>
          <cell r="E55">
            <v>3.87</v>
          </cell>
          <cell r="H55" t="str">
            <v>E10200156001</v>
          </cell>
        </row>
        <row r="56">
          <cell r="A56">
            <v>2021</v>
          </cell>
          <cell r="B56">
            <v>11</v>
          </cell>
          <cell r="D56" t="str">
            <v>1823403</v>
          </cell>
          <cell r="E56">
            <v>0</v>
          </cell>
        </row>
        <row r="57">
          <cell r="A57">
            <v>2021</v>
          </cell>
          <cell r="B57">
            <v>11</v>
          </cell>
          <cell r="D57" t="str">
            <v>1840040</v>
          </cell>
          <cell r="E57">
            <v>50.88</v>
          </cell>
          <cell r="H57" t="str">
            <v>E10200156001</v>
          </cell>
        </row>
        <row r="58">
          <cell r="A58">
            <v>2021</v>
          </cell>
          <cell r="B58">
            <v>11</v>
          </cell>
          <cell r="D58" t="str">
            <v>1840041</v>
          </cell>
          <cell r="E58">
            <v>7.03</v>
          </cell>
          <cell r="H58" t="str">
            <v>E10200156001</v>
          </cell>
        </row>
        <row r="59">
          <cell r="A59">
            <v>2021</v>
          </cell>
          <cell r="B59">
            <v>11</v>
          </cell>
          <cell r="D59" t="str">
            <v>2543326</v>
          </cell>
          <cell r="E59">
            <v>-9121.2999999999993</v>
          </cell>
        </row>
        <row r="60">
          <cell r="A60">
            <v>2021</v>
          </cell>
          <cell r="B60">
            <v>11</v>
          </cell>
          <cell r="D60" t="str">
            <v>5490000</v>
          </cell>
          <cell r="E60">
            <v>3.5</v>
          </cell>
          <cell r="H60" t="str">
            <v>E10200156001</v>
          </cell>
        </row>
        <row r="61">
          <cell r="A61">
            <v>2021</v>
          </cell>
          <cell r="B61">
            <v>11</v>
          </cell>
          <cell r="D61" t="str">
            <v>5490000</v>
          </cell>
          <cell r="E61">
            <v>79.8</v>
          </cell>
          <cell r="H61" t="str">
            <v>E10200156001</v>
          </cell>
        </row>
        <row r="62">
          <cell r="A62">
            <v>2021</v>
          </cell>
          <cell r="B62">
            <v>11</v>
          </cell>
          <cell r="D62" t="str">
            <v>5490000</v>
          </cell>
          <cell r="E62">
            <v>-10.119999999999999</v>
          </cell>
          <cell r="H62" t="str">
            <v>E10200156001</v>
          </cell>
        </row>
        <row r="63">
          <cell r="A63">
            <v>2021</v>
          </cell>
          <cell r="B63">
            <v>11</v>
          </cell>
          <cell r="D63" t="str">
            <v>5490000</v>
          </cell>
          <cell r="E63">
            <v>-0.47</v>
          </cell>
          <cell r="H63" t="str">
            <v>E10200156001</v>
          </cell>
        </row>
        <row r="64">
          <cell r="A64">
            <v>2021</v>
          </cell>
          <cell r="B64">
            <v>11</v>
          </cell>
          <cell r="D64" t="str">
            <v>5490000</v>
          </cell>
          <cell r="E64">
            <v>62.23</v>
          </cell>
          <cell r="H64" t="str">
            <v>E10200156001</v>
          </cell>
        </row>
        <row r="65">
          <cell r="A65">
            <v>2021</v>
          </cell>
          <cell r="B65">
            <v>11</v>
          </cell>
          <cell r="D65" t="str">
            <v>5490000</v>
          </cell>
          <cell r="E65">
            <v>1.01</v>
          </cell>
          <cell r="H65" t="str">
            <v>E10200156001</v>
          </cell>
        </row>
        <row r="66">
          <cell r="A66">
            <v>2021</v>
          </cell>
          <cell r="B66">
            <v>11</v>
          </cell>
          <cell r="D66" t="str">
            <v>5490000</v>
          </cell>
          <cell r="E66">
            <v>450.34</v>
          </cell>
          <cell r="H66" t="str">
            <v>E10200156001</v>
          </cell>
        </row>
        <row r="67">
          <cell r="A67">
            <v>2021</v>
          </cell>
          <cell r="B67">
            <v>11</v>
          </cell>
          <cell r="D67" t="str">
            <v>5490000</v>
          </cell>
          <cell r="E67">
            <v>26</v>
          </cell>
          <cell r="H67" t="str">
            <v>E10200156001</v>
          </cell>
        </row>
        <row r="68">
          <cell r="A68">
            <v>2021</v>
          </cell>
          <cell r="B68">
            <v>11</v>
          </cell>
          <cell r="D68" t="str">
            <v>9310005</v>
          </cell>
          <cell r="E68">
            <v>0.47</v>
          </cell>
          <cell r="H68" t="str">
            <v>E10200156001</v>
          </cell>
        </row>
        <row r="69">
          <cell r="A69">
            <v>2021</v>
          </cell>
          <cell r="B69">
            <v>12</v>
          </cell>
          <cell r="D69" t="str">
            <v>1823403</v>
          </cell>
          <cell r="E69">
            <v>0</v>
          </cell>
        </row>
        <row r="70">
          <cell r="A70">
            <v>2021</v>
          </cell>
          <cell r="B70">
            <v>12</v>
          </cell>
          <cell r="D70" t="str">
            <v>2543326</v>
          </cell>
          <cell r="E70">
            <v>21185.11</v>
          </cell>
        </row>
        <row r="71">
          <cell r="A71">
            <v>2021</v>
          </cell>
          <cell r="B71">
            <v>12</v>
          </cell>
          <cell r="D71" t="str">
            <v>5490000</v>
          </cell>
          <cell r="E71">
            <v>1081.28</v>
          </cell>
          <cell r="H71" t="str">
            <v>E10200156001</v>
          </cell>
        </row>
        <row r="72">
          <cell r="A72">
            <v>2021</v>
          </cell>
          <cell r="B72">
            <v>12</v>
          </cell>
          <cell r="D72" t="str">
            <v>5490000</v>
          </cell>
          <cell r="E72">
            <v>-2.02</v>
          </cell>
          <cell r="H72" t="str">
            <v>E10200156001</v>
          </cell>
        </row>
        <row r="73">
          <cell r="A73">
            <v>2021</v>
          </cell>
          <cell r="B73">
            <v>12</v>
          </cell>
          <cell r="D73" t="str">
            <v>5490000</v>
          </cell>
          <cell r="E73">
            <v>35.08</v>
          </cell>
          <cell r="H73" t="str">
            <v>E10200156001</v>
          </cell>
        </row>
        <row r="74">
          <cell r="A74">
            <v>2021</v>
          </cell>
          <cell r="B74">
            <v>12</v>
          </cell>
          <cell r="D74" t="str">
            <v>9310005</v>
          </cell>
          <cell r="E74">
            <v>2.2999999999999998</v>
          </cell>
          <cell r="H74" t="str">
            <v>E10200156001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B5"/>
  <sheetViews>
    <sheetView tabSelected="1" workbookViewId="0">
      <selection activeCell="B7" sqref="B7"/>
    </sheetView>
  </sheetViews>
  <sheetFormatPr defaultRowHeight="15"/>
  <sheetData>
    <row r="3" spans="2:2">
      <c r="B3" t="s">
        <v>333</v>
      </c>
    </row>
    <row r="4" spans="2:2">
      <c r="B4" t="s">
        <v>335</v>
      </c>
    </row>
    <row r="5" spans="2:2">
      <c r="B5" t="s">
        <v>334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pageSetUpPr autoPageBreaks="0"/>
  </sheetPr>
  <dimension ref="A1:T67"/>
  <sheetViews>
    <sheetView topLeftCell="C37" workbookViewId="0">
      <selection activeCell="L65" sqref="L65"/>
    </sheetView>
  </sheetViews>
  <sheetFormatPr defaultRowHeight="15"/>
  <cols>
    <col min="2" max="2" width="23" bestFit="1" customWidth="1"/>
    <col min="3" max="3" width="17.140625" bestFit="1" customWidth="1"/>
    <col min="4" max="4" width="18.28515625" bestFit="1" customWidth="1"/>
    <col min="5" max="5" width="16.42578125" bestFit="1" customWidth="1"/>
    <col min="7" max="7" width="34.5703125" bestFit="1" customWidth="1"/>
    <col min="8" max="8" width="15.85546875" bestFit="1" customWidth="1"/>
    <col min="9" max="9" width="14.5703125" bestFit="1" customWidth="1"/>
    <col min="10" max="10" width="15.28515625" bestFit="1" customWidth="1"/>
    <col min="11" max="11" width="2.7109375" customWidth="1"/>
    <col min="12" max="12" width="21.85546875" customWidth="1"/>
    <col min="13" max="13" width="3" customWidth="1"/>
    <col min="14" max="14" width="15.28515625" bestFit="1" customWidth="1"/>
    <col min="15" max="15" width="2.140625" customWidth="1"/>
    <col min="16" max="16" width="17.140625" bestFit="1" customWidth="1"/>
    <col min="18" max="18" width="13.5703125" bestFit="1" customWidth="1"/>
    <col min="19" max="19" width="2.140625" customWidth="1"/>
    <col min="20" max="20" width="14.28515625" bestFit="1" customWidth="1"/>
  </cols>
  <sheetData>
    <row r="1" spans="2:20">
      <c r="G1" s="595" t="s">
        <v>212</v>
      </c>
      <c r="H1" s="596"/>
      <c r="J1" s="42" t="s">
        <v>213</v>
      </c>
      <c r="L1" s="597" t="s">
        <v>214</v>
      </c>
      <c r="R1" s="599" t="s">
        <v>215</v>
      </c>
      <c r="S1" s="599"/>
      <c r="T1" s="599"/>
    </row>
    <row r="2" spans="2:20">
      <c r="B2" s="595" t="s">
        <v>216</v>
      </c>
      <c r="C2" s="596"/>
      <c r="D2" s="511" t="s">
        <v>217</v>
      </c>
      <c r="E2" s="1"/>
      <c r="H2" s="7" t="s">
        <v>218</v>
      </c>
      <c r="J2" s="43" t="s">
        <v>219</v>
      </c>
      <c r="L2" s="598"/>
      <c r="N2" s="512" t="s">
        <v>220</v>
      </c>
      <c r="P2" s="512" t="s">
        <v>221</v>
      </c>
      <c r="R2" s="512" t="s">
        <v>220</v>
      </c>
      <c r="T2" s="512" t="s">
        <v>221</v>
      </c>
    </row>
    <row r="3" spans="2:20">
      <c r="B3" t="s">
        <v>13</v>
      </c>
      <c r="C3" s="513">
        <v>4006646848</v>
      </c>
      <c r="D3" s="1"/>
      <c r="E3" s="514"/>
      <c r="G3" t="s">
        <v>222</v>
      </c>
      <c r="H3" s="513">
        <v>26452128</v>
      </c>
      <c r="I3" s="515">
        <f>ROUND(H3/$H$7,4)</f>
        <v>6.1999999999999998E-3</v>
      </c>
      <c r="J3" s="513">
        <v>26452128</v>
      </c>
      <c r="L3" s="209">
        <f>ROUND(I3*$C$3,0)</f>
        <v>24841210</v>
      </c>
      <c r="M3" s="209"/>
      <c r="N3" s="186"/>
      <c r="O3" s="516"/>
      <c r="P3" s="516">
        <f>+L3-N3</f>
        <v>24841210</v>
      </c>
      <c r="R3" s="209"/>
    </row>
    <row r="4" spans="2:20">
      <c r="B4" t="s">
        <v>2</v>
      </c>
      <c r="C4" s="513">
        <v>1284525284</v>
      </c>
      <c r="D4" s="514"/>
      <c r="E4" s="514"/>
      <c r="G4" t="s">
        <v>13</v>
      </c>
      <c r="H4" s="513">
        <v>4213912529</v>
      </c>
      <c r="I4" s="515">
        <f>ROUND(H4/$H$7,4)</f>
        <v>0.99160000000000004</v>
      </c>
      <c r="J4" s="513">
        <v>4213912529</v>
      </c>
      <c r="L4" s="209">
        <f>ROUND(I4*$C$3,0)+1</f>
        <v>3972991015</v>
      </c>
      <c r="M4" s="209"/>
      <c r="N4" s="186"/>
      <c r="O4" s="516"/>
      <c r="P4" s="516">
        <f t="shared" ref="P4:P6" si="0">+L4-N4</f>
        <v>3972991015</v>
      </c>
    </row>
    <row r="5" spans="2:20">
      <c r="B5" t="s">
        <v>223</v>
      </c>
      <c r="C5" s="513">
        <v>0</v>
      </c>
      <c r="D5" s="1"/>
      <c r="E5" s="514"/>
      <c r="G5" t="s">
        <v>224</v>
      </c>
      <c r="H5" s="513">
        <v>1099470</v>
      </c>
      <c r="I5" s="515">
        <f>ROUND(H5/$H$7,4)</f>
        <v>2.9999999999999997E-4</v>
      </c>
      <c r="J5" s="513">
        <v>1099470</v>
      </c>
      <c r="L5" s="209">
        <f>ROUND(I5*$C$3,0)</f>
        <v>1201994</v>
      </c>
      <c r="M5" s="209"/>
      <c r="N5" s="186"/>
      <c r="O5" s="516"/>
      <c r="P5" s="516">
        <f t="shared" si="0"/>
        <v>1201994</v>
      </c>
    </row>
    <row r="6" spans="2:20">
      <c r="B6" t="s">
        <v>3</v>
      </c>
      <c r="C6" s="513">
        <v>2780420706</v>
      </c>
      <c r="D6" s="514"/>
      <c r="E6" s="514"/>
      <c r="G6" s="33" t="s">
        <v>225</v>
      </c>
      <c r="H6" s="186">
        <v>8241300</v>
      </c>
      <c r="I6" s="517">
        <f>ROUND(H6/$H$7,4)</f>
        <v>1.9E-3</v>
      </c>
      <c r="J6" s="186">
        <v>8241300</v>
      </c>
      <c r="K6" s="33"/>
      <c r="L6" s="516">
        <f>ROUND(I6*$C$3,0)</f>
        <v>7612629</v>
      </c>
      <c r="M6" s="516"/>
      <c r="N6" s="186"/>
      <c r="O6" s="516"/>
      <c r="P6" s="516">
        <f t="shared" si="0"/>
        <v>7612629</v>
      </c>
    </row>
    <row r="7" spans="2:20">
      <c r="B7" t="s">
        <v>226</v>
      </c>
      <c r="C7" s="513">
        <v>9982323</v>
      </c>
      <c r="D7" s="1"/>
      <c r="E7" s="514"/>
      <c r="G7" s="33"/>
      <c r="H7" s="518">
        <f>SUM(H3:H6)</f>
        <v>4249705427</v>
      </c>
      <c r="I7" s="519">
        <f>SUM(I3:I6)</f>
        <v>1</v>
      </c>
      <c r="J7" s="518">
        <f>SUM(J3:J6)</f>
        <v>4249705427</v>
      </c>
      <c r="K7" s="33"/>
      <c r="L7" s="518">
        <f>SUM(L3:L6)</f>
        <v>4006646848</v>
      </c>
      <c r="M7" s="516"/>
      <c r="N7" s="520">
        <f>SUM(N3:N6)</f>
        <v>0</v>
      </c>
      <c r="O7" s="516"/>
      <c r="P7" s="520">
        <f>SUM(P3:P6)</f>
        <v>4006646848</v>
      </c>
    </row>
    <row r="8" spans="2:20">
      <c r="B8" t="s">
        <v>227</v>
      </c>
      <c r="C8" s="513">
        <v>4443137940</v>
      </c>
      <c r="D8" s="514"/>
      <c r="E8" s="514"/>
      <c r="G8" s="33"/>
      <c r="H8" s="33"/>
      <c r="I8" s="33"/>
      <c r="J8" s="33"/>
      <c r="K8" s="33"/>
      <c r="L8" s="516"/>
      <c r="M8" s="516"/>
      <c r="N8" s="186"/>
      <c r="O8" s="516"/>
      <c r="P8" s="516"/>
    </row>
    <row r="9" spans="2:20">
      <c r="B9" t="s">
        <v>4</v>
      </c>
      <c r="C9" s="513">
        <v>29357217</v>
      </c>
      <c r="D9" s="1"/>
      <c r="E9" s="514"/>
      <c r="G9" s="33" t="s">
        <v>228</v>
      </c>
      <c r="H9" s="186">
        <v>16955</v>
      </c>
      <c r="I9" s="517">
        <f>ROUND(H9/$H$18,4)</f>
        <v>0</v>
      </c>
      <c r="J9" s="186">
        <v>16955</v>
      </c>
      <c r="K9" s="33"/>
      <c r="L9" s="516">
        <f>+H9</f>
        <v>16955</v>
      </c>
      <c r="M9" s="516"/>
      <c r="N9" s="186"/>
      <c r="O9" s="516"/>
      <c r="P9" s="516">
        <f t="shared" ref="P9:P17" si="1">+L9-N9</f>
        <v>16955</v>
      </c>
    </row>
    <row r="10" spans="2:20">
      <c r="B10" t="s">
        <v>5</v>
      </c>
      <c r="C10" s="513">
        <v>135081961</v>
      </c>
      <c r="D10" s="514"/>
      <c r="E10" s="514"/>
      <c r="G10" s="33" t="s">
        <v>229</v>
      </c>
      <c r="H10" s="186">
        <v>738051</v>
      </c>
      <c r="I10" s="517">
        <f>ROUND(H10/($H$18-$H$9-$H$17),4)</f>
        <v>6.9999999999999999E-4</v>
      </c>
      <c r="J10" s="186">
        <v>738051</v>
      </c>
      <c r="K10" s="33"/>
      <c r="L10" s="516">
        <f>ROUND(I10*($C$4-$L$9-$L$17),0)</f>
        <v>899155</v>
      </c>
      <c r="M10" s="516"/>
      <c r="N10" s="186"/>
      <c r="O10" s="516"/>
      <c r="P10" s="516">
        <f t="shared" si="1"/>
        <v>899155</v>
      </c>
      <c r="R10" s="209"/>
    </row>
    <row r="11" spans="2:20">
      <c r="B11" t="s">
        <v>6</v>
      </c>
      <c r="C11" s="513">
        <v>740112</v>
      </c>
      <c r="D11" s="1"/>
      <c r="E11" s="514"/>
      <c r="G11" s="33" t="s">
        <v>230</v>
      </c>
      <c r="H11" s="186">
        <v>1028509503</v>
      </c>
      <c r="I11" s="517">
        <f>ROUND(H11/($H$18-$H$9-$H$17),4)-0.0001</f>
        <v>0.92490000000000006</v>
      </c>
      <c r="J11" s="186">
        <v>1028509503</v>
      </c>
      <c r="K11" s="33"/>
      <c r="L11" s="516">
        <f>ROUND(I11*($C$4-$L$9-$L$17),0)+1</f>
        <v>1188041243</v>
      </c>
      <c r="M11" s="516"/>
      <c r="N11" s="186">
        <f>ROUND(E44,0)</f>
        <v>6551996</v>
      </c>
      <c r="O11" s="516"/>
      <c r="P11" s="516">
        <f t="shared" si="1"/>
        <v>1181489247</v>
      </c>
    </row>
    <row r="12" spans="2:20">
      <c r="B12" t="s">
        <v>7</v>
      </c>
      <c r="C12" s="513">
        <v>5820056</v>
      </c>
      <c r="D12" s="1"/>
      <c r="E12" s="514"/>
      <c r="G12" t="s">
        <v>231</v>
      </c>
      <c r="H12" s="513">
        <v>27866219</v>
      </c>
      <c r="I12" s="517">
        <f t="shared" ref="I12:I16" si="2">ROUND(H12/($H$18-$H$9-$H$17),4)</f>
        <v>2.5100000000000001E-2</v>
      </c>
      <c r="J12" s="513">
        <v>27866219</v>
      </c>
      <c r="L12" s="209">
        <f t="shared" ref="L12:L16" si="3">ROUND(I12*($C$4-$L$9-$L$17),0)</f>
        <v>32241145</v>
      </c>
      <c r="M12" s="209"/>
      <c r="N12" s="186">
        <f>ROUND(E29,0)</f>
        <v>5998707</v>
      </c>
      <c r="O12" s="516"/>
      <c r="P12" s="516">
        <f t="shared" si="1"/>
        <v>26242438</v>
      </c>
    </row>
    <row r="13" spans="2:20">
      <c r="B13" t="s">
        <v>88</v>
      </c>
      <c r="C13" s="513">
        <v>0</v>
      </c>
      <c r="D13" s="1"/>
      <c r="E13" s="514"/>
      <c r="G13" t="s">
        <v>232</v>
      </c>
      <c r="H13" s="513">
        <v>6738742</v>
      </c>
      <c r="I13" s="517">
        <f t="shared" si="2"/>
        <v>6.1000000000000004E-3</v>
      </c>
      <c r="J13" s="513">
        <v>6738742</v>
      </c>
      <c r="L13" s="209">
        <f t="shared" si="3"/>
        <v>7835497</v>
      </c>
      <c r="M13" s="209"/>
      <c r="N13" s="186"/>
      <c r="O13" s="516"/>
      <c r="P13" s="516">
        <f t="shared" si="1"/>
        <v>7835497</v>
      </c>
    </row>
    <row r="14" spans="2:20">
      <c r="B14" t="s">
        <v>8</v>
      </c>
      <c r="C14" s="513">
        <v>59534908</v>
      </c>
      <c r="D14" s="1"/>
      <c r="E14" s="514"/>
      <c r="G14" t="s">
        <v>233</v>
      </c>
      <c r="H14" s="513">
        <v>387555</v>
      </c>
      <c r="I14" s="517">
        <f t="shared" si="2"/>
        <v>2.9999999999999997E-4</v>
      </c>
      <c r="J14" s="513">
        <v>387555</v>
      </c>
      <c r="L14" s="209">
        <f t="shared" si="3"/>
        <v>385352</v>
      </c>
      <c r="M14" s="209"/>
      <c r="N14" s="186"/>
      <c r="O14" s="516"/>
      <c r="P14" s="516">
        <f t="shared" si="1"/>
        <v>385352</v>
      </c>
    </row>
    <row r="15" spans="2:20">
      <c r="B15" s="521" t="s">
        <v>0</v>
      </c>
      <c r="C15" s="522">
        <f>SUM(C3:C14)</f>
        <v>12755247355</v>
      </c>
      <c r="D15" s="523"/>
      <c r="E15" s="523"/>
      <c r="G15" t="s">
        <v>234</v>
      </c>
      <c r="H15" s="513">
        <v>3214893</v>
      </c>
      <c r="I15" s="517">
        <f t="shared" si="2"/>
        <v>2.8999999999999998E-3</v>
      </c>
      <c r="J15" s="513">
        <v>3214893</v>
      </c>
      <c r="L15" s="209">
        <f t="shared" si="3"/>
        <v>3725073</v>
      </c>
      <c r="M15" s="209"/>
      <c r="N15" s="186"/>
      <c r="O15" s="516"/>
      <c r="P15" s="516">
        <f t="shared" si="1"/>
        <v>3725073</v>
      </c>
    </row>
    <row r="16" spans="2:20">
      <c r="C16" s="513"/>
      <c r="G16" s="33" t="s">
        <v>235</v>
      </c>
      <c r="H16" s="186">
        <v>44449361</v>
      </c>
      <c r="I16" s="517">
        <f t="shared" si="2"/>
        <v>0.04</v>
      </c>
      <c r="J16" s="186">
        <v>44449361</v>
      </c>
      <c r="K16" s="33"/>
      <c r="L16" s="516">
        <f t="shared" si="3"/>
        <v>51380311</v>
      </c>
      <c r="M16" s="516"/>
      <c r="N16" s="186"/>
      <c r="O16" s="516"/>
      <c r="P16" s="516">
        <f t="shared" si="1"/>
        <v>51380311</v>
      </c>
    </row>
    <row r="17" spans="1:20">
      <c r="G17" s="33" t="s">
        <v>236</v>
      </c>
      <c r="H17" s="186">
        <v>553</v>
      </c>
      <c r="I17" s="517">
        <f t="shared" ref="I17" si="4">ROUND(H17/$H$18,4)</f>
        <v>0</v>
      </c>
      <c r="J17" s="186">
        <v>553</v>
      </c>
      <c r="K17" s="33"/>
      <c r="L17" s="516">
        <f>+H17</f>
        <v>553</v>
      </c>
      <c r="M17" s="516"/>
      <c r="N17" s="186"/>
      <c r="O17" s="516"/>
      <c r="P17" s="516">
        <f t="shared" si="1"/>
        <v>553</v>
      </c>
    </row>
    <row r="18" spans="1:20">
      <c r="H18" s="524">
        <f>SUM(H9:H17)</f>
        <v>1111921832</v>
      </c>
      <c r="I18" s="525">
        <f>SUM(I9:I17)</f>
        <v>1</v>
      </c>
      <c r="J18" s="524">
        <f>SUM(J9:J17)</f>
        <v>1111921832</v>
      </c>
      <c r="L18" s="524">
        <f>SUM(L9:L17)</f>
        <v>1284525284</v>
      </c>
      <c r="M18" s="209"/>
      <c r="N18" s="520">
        <f>SUM(N9:N17)</f>
        <v>12550703</v>
      </c>
      <c r="O18" s="516"/>
      <c r="P18" s="520">
        <f>SUM(P9:P17)</f>
        <v>1271974581</v>
      </c>
    </row>
    <row r="19" spans="1:20">
      <c r="L19" s="209"/>
      <c r="M19" s="209"/>
      <c r="N19" s="186"/>
      <c r="O19" s="516"/>
      <c r="P19" s="516"/>
    </row>
    <row r="20" spans="1:20">
      <c r="G20" t="s">
        <v>237</v>
      </c>
      <c r="H20" s="513">
        <v>550524</v>
      </c>
      <c r="I20" s="515">
        <f>+H20/H20</f>
        <v>1</v>
      </c>
      <c r="J20" s="513">
        <v>550524</v>
      </c>
      <c r="L20" s="209">
        <f>+C5</f>
        <v>0</v>
      </c>
      <c r="M20" s="209"/>
      <c r="N20" s="186"/>
      <c r="O20" s="516"/>
      <c r="P20" s="516">
        <f>+L20-N20</f>
        <v>0</v>
      </c>
    </row>
    <row r="21" spans="1:20">
      <c r="L21" s="209"/>
      <c r="M21" s="209"/>
      <c r="N21" s="186"/>
      <c r="O21" s="516"/>
      <c r="P21" s="516"/>
    </row>
    <row r="22" spans="1:20">
      <c r="B22" s="595" t="s">
        <v>238</v>
      </c>
      <c r="C22" s="596"/>
      <c r="G22" t="s">
        <v>239</v>
      </c>
      <c r="H22" s="513">
        <v>2487504788</v>
      </c>
      <c r="I22" s="515">
        <f t="shared" ref="I22:I27" si="5">ROUND(H22/$H$28,4)</f>
        <v>0.91600000000000004</v>
      </c>
      <c r="J22" s="526">
        <v>2536755288</v>
      </c>
      <c r="L22" s="209">
        <f>ROUND(I22*$C$6,0)</f>
        <v>2546865367</v>
      </c>
      <c r="M22" s="209"/>
      <c r="N22" s="186">
        <f>ROUND(E58,0)</f>
        <v>8216968</v>
      </c>
      <c r="O22" s="516"/>
      <c r="P22" s="516">
        <f t="shared" ref="P22:P27" si="6">+L22-N22</f>
        <v>2538648399</v>
      </c>
      <c r="R22" s="526">
        <f>ROUND(N22*$J22/$H22,0)</f>
        <v>8379657</v>
      </c>
      <c r="S22" s="527"/>
      <c r="T22" s="526">
        <f>ROUND(P22*$J22/$H22,0)</f>
        <v>2588911499</v>
      </c>
    </row>
    <row r="23" spans="1:20">
      <c r="B23" s="4" t="s">
        <v>240</v>
      </c>
      <c r="C23" s="4" t="s">
        <v>0</v>
      </c>
      <c r="G23" t="s">
        <v>241</v>
      </c>
      <c r="H23" s="513">
        <v>157514748</v>
      </c>
      <c r="I23" s="515">
        <f t="shared" si="5"/>
        <v>5.8000000000000003E-2</v>
      </c>
      <c r="J23" s="526">
        <v>159501965</v>
      </c>
      <c r="L23" s="209">
        <f t="shared" ref="L23:L27" si="7">ROUND(I23*$C$6,0)</f>
        <v>161264401</v>
      </c>
      <c r="M23" s="209"/>
      <c r="N23" s="186"/>
      <c r="O23" s="516"/>
      <c r="P23" s="516">
        <f t="shared" si="6"/>
        <v>161264401</v>
      </c>
      <c r="R23" s="526">
        <f>ROUND(N23*$J23/$H23,0)</f>
        <v>0</v>
      </c>
      <c r="S23" s="527"/>
      <c r="T23" s="526">
        <f>ROUND(P23*$J23/$H23,0)</f>
        <v>163298924</v>
      </c>
    </row>
    <row r="24" spans="1:20">
      <c r="A24" t="s">
        <v>242</v>
      </c>
      <c r="B24" t="s">
        <v>243</v>
      </c>
      <c r="C24" s="513">
        <v>226154328.53945988</v>
      </c>
      <c r="G24" t="s">
        <v>244</v>
      </c>
      <c r="H24" s="513">
        <v>3566907</v>
      </c>
      <c r="I24" s="515">
        <f t="shared" si="5"/>
        <v>1.2999999999999999E-3</v>
      </c>
      <c r="J24" s="526">
        <v>3663256</v>
      </c>
      <c r="L24" s="209">
        <f t="shared" si="7"/>
        <v>3614547</v>
      </c>
      <c r="M24" s="209"/>
      <c r="N24" s="186"/>
      <c r="O24" s="516"/>
      <c r="P24" s="516">
        <f t="shared" si="6"/>
        <v>3614547</v>
      </c>
      <c r="R24" s="526">
        <f>ROUND(N24*$J24/$H24,0)</f>
        <v>0</v>
      </c>
      <c r="S24" s="527"/>
      <c r="T24" s="526">
        <f>ROUND(P24*$J24/$H24,0)</f>
        <v>3712183</v>
      </c>
    </row>
    <row r="25" spans="1:20">
      <c r="A25" t="s">
        <v>245</v>
      </c>
      <c r="B25" t="s">
        <v>243</v>
      </c>
      <c r="C25" s="513">
        <v>168445568.61363611</v>
      </c>
      <c r="G25" t="s">
        <v>246</v>
      </c>
      <c r="H25" s="513">
        <v>0</v>
      </c>
      <c r="I25" s="515">
        <f t="shared" si="5"/>
        <v>0</v>
      </c>
      <c r="J25" s="513">
        <v>0</v>
      </c>
      <c r="L25" s="209">
        <f t="shared" si="7"/>
        <v>0</v>
      </c>
      <c r="M25" s="209"/>
      <c r="N25" s="186"/>
      <c r="O25" s="516"/>
      <c r="P25" s="516">
        <f t="shared" si="6"/>
        <v>0</v>
      </c>
    </row>
    <row r="26" spans="1:20">
      <c r="A26" t="s">
        <v>247</v>
      </c>
      <c r="B26" t="s">
        <v>243</v>
      </c>
      <c r="C26" s="513">
        <v>76565179.189165145</v>
      </c>
      <c r="D26" s="209" t="str">
        <f>+B26</f>
        <v>CS-IRP2 TRAN (335)</v>
      </c>
      <c r="E26" s="209">
        <f>SUM(C24:C26)</f>
        <v>471165076.34226108</v>
      </c>
      <c r="G26" t="s">
        <v>248</v>
      </c>
      <c r="H26" s="513">
        <v>66503602</v>
      </c>
      <c r="I26" s="515">
        <f t="shared" si="5"/>
        <v>2.4500000000000001E-2</v>
      </c>
      <c r="J26" s="513">
        <v>66503602</v>
      </c>
      <c r="L26" s="209">
        <f t="shared" si="7"/>
        <v>68120307</v>
      </c>
      <c r="M26" s="209"/>
      <c r="N26" s="186"/>
      <c r="O26" s="516"/>
      <c r="P26" s="516">
        <f t="shared" si="6"/>
        <v>68120307</v>
      </c>
    </row>
    <row r="27" spans="1:20">
      <c r="B27" t="s">
        <v>249</v>
      </c>
      <c r="C27" s="513">
        <v>5141073.2089750376</v>
      </c>
      <c r="G27" t="s">
        <v>250</v>
      </c>
      <c r="H27" s="513">
        <v>465405</v>
      </c>
      <c r="I27" s="515">
        <f t="shared" si="5"/>
        <v>2.0000000000000001E-4</v>
      </c>
      <c r="J27" s="513">
        <v>465405</v>
      </c>
      <c r="L27" s="209">
        <f t="shared" si="7"/>
        <v>556084</v>
      </c>
      <c r="M27" s="209"/>
      <c r="N27" s="186"/>
      <c r="O27" s="516"/>
      <c r="P27" s="516">
        <f t="shared" si="6"/>
        <v>556084</v>
      </c>
    </row>
    <row r="28" spans="1:20">
      <c r="B28" t="s">
        <v>251</v>
      </c>
      <c r="C28" s="513">
        <v>492478.51921478723</v>
      </c>
      <c r="H28" s="524">
        <f>SUM(H22:H27)</f>
        <v>2715555450</v>
      </c>
      <c r="I28" s="525">
        <f>SUM(I22:I27)</f>
        <v>1</v>
      </c>
      <c r="J28" s="524">
        <f>SUM(J22:J27)</f>
        <v>2766889516</v>
      </c>
      <c r="L28" s="524">
        <f>SUM(L22:L27)</f>
        <v>2780420706</v>
      </c>
      <c r="M28" s="209"/>
      <c r="N28" s="520">
        <f>SUM(N22:N27)</f>
        <v>8216968</v>
      </c>
      <c r="O28" s="516"/>
      <c r="P28" s="520">
        <f>SUM(P22:P27)</f>
        <v>2772203738</v>
      </c>
    </row>
    <row r="29" spans="1:20">
      <c r="B29" t="s">
        <v>251</v>
      </c>
      <c r="C29" s="513">
        <v>365155.59501441644</v>
      </c>
      <c r="D29" s="209" t="str">
        <f>+B29</f>
        <v>GS - PRI (217)</v>
      </c>
      <c r="E29" s="209">
        <f>SUM(C27:C29)</f>
        <v>5998707.3232042417</v>
      </c>
      <c r="L29" s="209"/>
      <c r="M29" s="209"/>
      <c r="N29" s="186"/>
      <c r="O29" s="516"/>
      <c r="P29" s="516"/>
    </row>
    <row r="30" spans="1:20">
      <c r="B30" t="s">
        <v>252</v>
      </c>
      <c r="C30" s="513">
        <v>1832303.6059736935</v>
      </c>
      <c r="G30" t="s">
        <v>253</v>
      </c>
      <c r="H30" s="513">
        <v>8833465</v>
      </c>
      <c r="I30" s="515">
        <f>+H30/H30</f>
        <v>1</v>
      </c>
      <c r="J30" s="513">
        <v>8833465</v>
      </c>
      <c r="L30" s="209">
        <f>+C7</f>
        <v>9982323</v>
      </c>
      <c r="M30" s="209"/>
      <c r="N30" s="186">
        <v>0</v>
      </c>
      <c r="O30" s="516"/>
      <c r="P30" s="516">
        <f>+L30-N30</f>
        <v>9982323</v>
      </c>
    </row>
    <row r="31" spans="1:20">
      <c r="B31" t="s">
        <v>252</v>
      </c>
      <c r="C31" s="513">
        <v>535694.97869536362</v>
      </c>
      <c r="L31" s="209"/>
      <c r="M31" s="209"/>
      <c r="N31" s="186"/>
      <c r="O31" s="516"/>
      <c r="P31" s="516"/>
    </row>
    <row r="32" spans="1:20">
      <c r="B32" t="s">
        <v>252</v>
      </c>
      <c r="C32" s="513">
        <v>707630.80267471296</v>
      </c>
      <c r="G32" t="s">
        <v>254</v>
      </c>
      <c r="H32" s="513">
        <v>1782256210</v>
      </c>
      <c r="I32" s="515">
        <f>ROUND(H32/$H$38,4)</f>
        <v>0.44579999999999997</v>
      </c>
      <c r="J32" s="526">
        <v>1844949386</v>
      </c>
      <c r="L32" s="209">
        <f>ROUND(I32*$C$8,0)</f>
        <v>1980750894</v>
      </c>
      <c r="M32" s="209"/>
      <c r="N32" s="186">
        <f>ROUND(E53,0)</f>
        <v>170805028</v>
      </c>
      <c r="O32" s="516"/>
      <c r="P32" s="516">
        <f t="shared" ref="P32:P37" si="8">+L32-N32</f>
        <v>1809945866</v>
      </c>
      <c r="R32" s="526">
        <f t="shared" ref="R32:R37" si="9">ROUND(N32*$J32/$H32,0)</f>
        <v>176813317</v>
      </c>
      <c r="S32" s="527"/>
      <c r="T32" s="526">
        <f t="shared" ref="T32:T37" si="10">ROUND(P32*$J32/$H32,0)</f>
        <v>1873613062</v>
      </c>
    </row>
    <row r="33" spans="2:20">
      <c r="B33" t="s">
        <v>252</v>
      </c>
      <c r="C33" s="513">
        <v>37086.428229914236</v>
      </c>
      <c r="G33" t="s">
        <v>255</v>
      </c>
      <c r="H33" s="513">
        <v>479177550</v>
      </c>
      <c r="I33" s="515">
        <f t="shared" ref="I33:I37" si="11">ROUND(H33/$H$38,4)</f>
        <v>0.11990000000000001</v>
      </c>
      <c r="J33" s="526">
        <v>493018115</v>
      </c>
      <c r="L33" s="209">
        <f t="shared" ref="L33:L37" si="12">ROUND(I33*$C$8,0)</f>
        <v>532732239</v>
      </c>
      <c r="M33" s="209"/>
      <c r="N33" s="186">
        <f>ROUND(E54,0)</f>
        <v>4906132</v>
      </c>
      <c r="O33" s="516"/>
      <c r="P33" s="516">
        <f t="shared" si="8"/>
        <v>527826107</v>
      </c>
      <c r="R33" s="526">
        <f t="shared" si="9"/>
        <v>5047841</v>
      </c>
      <c r="S33" s="527"/>
      <c r="T33" s="526">
        <f t="shared" si="10"/>
        <v>543071837</v>
      </c>
    </row>
    <row r="34" spans="2:20">
      <c r="B34" t="s">
        <v>252</v>
      </c>
      <c r="C34" s="513">
        <v>70877.180932971052</v>
      </c>
      <c r="G34" t="s">
        <v>256</v>
      </c>
      <c r="H34" s="513">
        <v>699468909</v>
      </c>
      <c r="I34" s="515">
        <f t="shared" si="11"/>
        <v>0.17499999999999999</v>
      </c>
      <c r="J34" s="526">
        <v>723349878</v>
      </c>
      <c r="L34" s="209">
        <f t="shared" si="12"/>
        <v>777549140</v>
      </c>
      <c r="M34" s="209"/>
      <c r="N34" s="186">
        <f>ROUND(E57,0)</f>
        <v>185912923</v>
      </c>
      <c r="O34" s="516"/>
      <c r="P34" s="516">
        <f t="shared" si="8"/>
        <v>591636217</v>
      </c>
      <c r="R34" s="526">
        <f t="shared" si="9"/>
        <v>192260283</v>
      </c>
      <c r="S34" s="527"/>
      <c r="T34" s="526">
        <f t="shared" si="10"/>
        <v>611835608</v>
      </c>
    </row>
    <row r="35" spans="2:20">
      <c r="B35" t="s">
        <v>252</v>
      </c>
      <c r="C35" s="513">
        <v>1261875.7580774478</v>
      </c>
      <c r="G35" t="s">
        <v>257</v>
      </c>
      <c r="H35" s="513">
        <v>199973775</v>
      </c>
      <c r="I35" s="515">
        <f t="shared" si="11"/>
        <v>0.05</v>
      </c>
      <c r="J35" s="526">
        <v>202357518</v>
      </c>
      <c r="L35" s="209">
        <f t="shared" si="12"/>
        <v>222156897</v>
      </c>
      <c r="M35" s="209"/>
      <c r="N35" s="186"/>
      <c r="O35" s="516"/>
      <c r="P35" s="516">
        <f t="shared" si="8"/>
        <v>222156897</v>
      </c>
      <c r="R35" s="526">
        <f t="shared" si="9"/>
        <v>0</v>
      </c>
      <c r="S35" s="527"/>
      <c r="T35" s="526">
        <f t="shared" si="10"/>
        <v>224805069</v>
      </c>
    </row>
    <row r="36" spans="2:20">
      <c r="B36" t="s">
        <v>252</v>
      </c>
      <c r="C36" s="513">
        <v>466902.8383998978</v>
      </c>
      <c r="G36" t="s">
        <v>258</v>
      </c>
      <c r="H36" s="186">
        <v>534916093</v>
      </c>
      <c r="I36" s="515">
        <f t="shared" si="11"/>
        <v>0.1338</v>
      </c>
      <c r="J36" s="526">
        <v>560512857</v>
      </c>
      <c r="L36" s="209">
        <f t="shared" si="12"/>
        <v>594491856</v>
      </c>
      <c r="M36" s="209"/>
      <c r="N36" s="186">
        <f>ROUND((H36/(H36+H37)*E26),0)+2</f>
        <v>301210161</v>
      </c>
      <c r="O36" s="516"/>
      <c r="P36" s="516">
        <f t="shared" si="8"/>
        <v>293281695</v>
      </c>
      <c r="R36" s="526">
        <f t="shared" si="9"/>
        <v>315623647</v>
      </c>
      <c r="S36" s="527"/>
      <c r="T36" s="526">
        <f t="shared" si="10"/>
        <v>307315788</v>
      </c>
    </row>
    <row r="37" spans="2:20">
      <c r="B37" t="s">
        <v>252</v>
      </c>
      <c r="C37" s="513">
        <v>133910.20137220295</v>
      </c>
      <c r="G37" t="s">
        <v>259</v>
      </c>
      <c r="H37" s="513">
        <v>301821230</v>
      </c>
      <c r="I37" s="515">
        <f t="shared" si="11"/>
        <v>7.5499999999999998E-2</v>
      </c>
      <c r="J37" s="526">
        <v>315617856</v>
      </c>
      <c r="L37" s="209">
        <f t="shared" si="12"/>
        <v>335456914</v>
      </c>
      <c r="M37" s="209"/>
      <c r="N37" s="186">
        <f>ROUND((H37/(H37+H36))*E26,0)</f>
        <v>169954918</v>
      </c>
      <c r="O37" s="516"/>
      <c r="P37" s="516">
        <f t="shared" si="8"/>
        <v>165501996</v>
      </c>
      <c r="R37" s="526">
        <f t="shared" si="9"/>
        <v>177723770</v>
      </c>
      <c r="S37" s="527"/>
      <c r="T37" s="526">
        <f t="shared" si="10"/>
        <v>173067299</v>
      </c>
    </row>
    <row r="38" spans="2:20">
      <c r="B38" t="s">
        <v>252</v>
      </c>
      <c r="C38" s="513">
        <v>702367.71426568949</v>
      </c>
      <c r="H38" s="524">
        <f>SUM(H32:H37)</f>
        <v>3997613767</v>
      </c>
      <c r="I38" s="528">
        <f>SUM(I32:I37)</f>
        <v>1</v>
      </c>
      <c r="J38" s="524">
        <f>SUM(J32:J37)</f>
        <v>4139805610</v>
      </c>
      <c r="L38" s="524">
        <f>SUM(L32:L37)</f>
        <v>4443137940</v>
      </c>
      <c r="M38" s="209"/>
      <c r="N38" s="520">
        <f>SUM(N32:N37)</f>
        <v>832789162</v>
      </c>
      <c r="O38" s="516"/>
      <c r="P38" s="520">
        <f>SUM(P32:P37)</f>
        <v>3610348778</v>
      </c>
    </row>
    <row r="39" spans="2:20">
      <c r="B39" t="s">
        <v>252</v>
      </c>
      <c r="C39" s="513">
        <v>418802.84209109936</v>
      </c>
      <c r="L39" s="209"/>
      <c r="M39" s="209"/>
      <c r="N39" s="186"/>
      <c r="O39" s="516"/>
      <c r="P39" s="516"/>
    </row>
    <row r="40" spans="2:20">
      <c r="B40" t="s">
        <v>252</v>
      </c>
      <c r="C40" s="513">
        <v>87662.332659977212</v>
      </c>
      <c r="G40" t="s">
        <v>4</v>
      </c>
      <c r="H40" s="513">
        <v>22107814</v>
      </c>
      <c r="I40" s="515">
        <f>+H40/H40</f>
        <v>1</v>
      </c>
      <c r="J40" s="513">
        <v>22107814</v>
      </c>
      <c r="L40" s="209">
        <f>+C9</f>
        <v>29357217</v>
      </c>
      <c r="M40" s="209"/>
      <c r="N40" s="186">
        <v>0</v>
      </c>
      <c r="O40" s="516"/>
      <c r="P40" s="516">
        <f t="shared" ref="P40:P45" si="13">+L40-N40</f>
        <v>29357217</v>
      </c>
    </row>
    <row r="41" spans="2:20">
      <c r="B41" t="s">
        <v>252</v>
      </c>
      <c r="C41" s="513">
        <v>111592.82856708168</v>
      </c>
      <c r="L41" s="209"/>
      <c r="M41" s="209"/>
      <c r="N41" s="186"/>
      <c r="O41" s="516"/>
      <c r="P41" s="516"/>
    </row>
    <row r="42" spans="2:20">
      <c r="B42" t="s">
        <v>252</v>
      </c>
      <c r="C42" s="513">
        <v>160336.50026968078</v>
      </c>
      <c r="G42" t="s">
        <v>260</v>
      </c>
      <c r="H42" s="513">
        <v>67088410</v>
      </c>
      <c r="I42" s="515">
        <f>ROUND(H42/$H$46,4)</f>
        <v>0.51390000000000002</v>
      </c>
      <c r="J42" s="513">
        <v>67088410</v>
      </c>
      <c r="L42" s="209">
        <f>ROUND(I42*$C$10,0)</f>
        <v>69418620</v>
      </c>
      <c r="M42" s="209"/>
      <c r="N42" s="186">
        <f>ROUND(E59,0)</f>
        <v>2165543</v>
      </c>
      <c r="O42" s="516"/>
      <c r="P42" s="516">
        <f t="shared" si="13"/>
        <v>67253077</v>
      </c>
    </row>
    <row r="43" spans="2:20">
      <c r="B43" t="s">
        <v>252</v>
      </c>
      <c r="C43" s="513">
        <v>14094.263312215113</v>
      </c>
      <c r="G43" t="s">
        <v>261</v>
      </c>
      <c r="H43" s="513">
        <v>48513602</v>
      </c>
      <c r="I43" s="515">
        <f>ROUND(H43/$H$46,4)</f>
        <v>0.37159999999999999</v>
      </c>
      <c r="J43" s="513">
        <v>48513602</v>
      </c>
      <c r="L43" s="209">
        <f t="shared" ref="L43:L45" si="14">ROUND(I43*$C$10,0)</f>
        <v>50196457</v>
      </c>
      <c r="M43" s="209"/>
      <c r="N43" s="186">
        <f>ROUND(E60,0)</f>
        <v>14732041</v>
      </c>
      <c r="O43" s="516"/>
      <c r="P43" s="516">
        <f t="shared" si="13"/>
        <v>35464416</v>
      </c>
    </row>
    <row r="44" spans="2:20">
      <c r="B44" t="s">
        <v>252</v>
      </c>
      <c r="C44" s="513">
        <v>10858.125772175523</v>
      </c>
      <c r="D44" t="str">
        <f>+B44</f>
        <v>GS - SEC</v>
      </c>
      <c r="E44" s="209">
        <f>SUM(C30:C45)</f>
        <v>6551996.4012941243</v>
      </c>
      <c r="G44" t="s">
        <v>262</v>
      </c>
      <c r="H44" s="513">
        <v>9286324</v>
      </c>
      <c r="I44" s="515">
        <f>ROUND(H44/$H$46,4)</f>
        <v>7.1099999999999997E-2</v>
      </c>
      <c r="J44" s="513">
        <v>9286324</v>
      </c>
      <c r="L44" s="209">
        <f t="shared" si="14"/>
        <v>9604327</v>
      </c>
      <c r="M44" s="209"/>
      <c r="N44" s="186">
        <f>ROUND(E61,0)</f>
        <v>2658427</v>
      </c>
      <c r="O44" s="516"/>
      <c r="P44" s="516">
        <f t="shared" si="13"/>
        <v>6945900</v>
      </c>
    </row>
    <row r="45" spans="2:20">
      <c r="B45" t="s">
        <v>263</v>
      </c>
      <c r="C45" s="513">
        <v>0</v>
      </c>
      <c r="G45" t="s">
        <v>264</v>
      </c>
      <c r="H45" s="513">
        <v>5671744</v>
      </c>
      <c r="I45" s="515">
        <f>ROUND(H45/$H$46,4)</f>
        <v>4.3400000000000001E-2</v>
      </c>
      <c r="J45" s="513">
        <v>5671744</v>
      </c>
      <c r="L45" s="209">
        <f t="shared" si="14"/>
        <v>5862557</v>
      </c>
      <c r="M45" s="209"/>
      <c r="N45" s="186"/>
      <c r="O45" s="516"/>
      <c r="P45" s="516">
        <f t="shared" si="13"/>
        <v>5862557</v>
      </c>
    </row>
    <row r="46" spans="2:20">
      <c r="B46" t="s">
        <v>265</v>
      </c>
      <c r="C46" s="513">
        <v>76641164.06710954</v>
      </c>
      <c r="H46" s="524">
        <f>SUM(H42:H45)</f>
        <v>130560080</v>
      </c>
      <c r="I46" s="528">
        <f>SUM(I42:I45)</f>
        <v>0.99999999999999989</v>
      </c>
      <c r="J46" s="524">
        <f>SUM(J42:J45)</f>
        <v>130560080</v>
      </c>
      <c r="L46" s="524">
        <f>SUM(L42:L45)</f>
        <v>135081961</v>
      </c>
      <c r="M46" s="209"/>
      <c r="N46" s="520">
        <f>SUM(N42:N45)</f>
        <v>19556011</v>
      </c>
      <c r="O46" s="516"/>
      <c r="P46" s="520">
        <f>SUM(P42:P45)</f>
        <v>115525950</v>
      </c>
    </row>
    <row r="47" spans="2:20">
      <c r="B47" t="s">
        <v>265</v>
      </c>
      <c r="C47" s="513">
        <v>16555855.376246387</v>
      </c>
      <c r="L47" s="209"/>
      <c r="M47" s="209"/>
      <c r="N47" s="186"/>
      <c r="O47" s="516"/>
      <c r="P47" s="516"/>
    </row>
    <row r="48" spans="2:20">
      <c r="B48" t="s">
        <v>265</v>
      </c>
      <c r="C48" s="513">
        <v>5010031.5657589547</v>
      </c>
      <c r="G48" t="s">
        <v>6</v>
      </c>
      <c r="H48" s="513">
        <v>1248480</v>
      </c>
      <c r="I48" s="515">
        <f>+H48/H48</f>
        <v>1</v>
      </c>
      <c r="J48" s="513">
        <v>1248480</v>
      </c>
      <c r="L48" s="209">
        <f>+C11</f>
        <v>740112</v>
      </c>
      <c r="M48" s="209"/>
      <c r="N48" s="186">
        <v>0</v>
      </c>
      <c r="O48" s="516"/>
      <c r="P48" s="516">
        <f>+L48-N48</f>
        <v>740112</v>
      </c>
    </row>
    <row r="49" spans="2:16">
      <c r="B49" t="s">
        <v>265</v>
      </c>
      <c r="C49" s="513">
        <v>5110447.8601384629</v>
      </c>
      <c r="L49" s="209"/>
      <c r="M49" s="209"/>
      <c r="N49" s="186"/>
      <c r="O49" s="516"/>
      <c r="P49" s="516"/>
    </row>
    <row r="50" spans="2:16">
      <c r="B50" t="s">
        <v>265</v>
      </c>
      <c r="C50" s="513">
        <v>18703078.816784438</v>
      </c>
      <c r="G50" t="s">
        <v>7</v>
      </c>
      <c r="H50" s="513">
        <v>4489291</v>
      </c>
      <c r="I50" s="515">
        <f>+H50/H50</f>
        <v>1</v>
      </c>
      <c r="J50" s="513">
        <v>4489291</v>
      </c>
      <c r="L50" s="209">
        <f>+C12</f>
        <v>5820056</v>
      </c>
      <c r="M50" s="209"/>
      <c r="N50" s="186">
        <v>0</v>
      </c>
      <c r="O50" s="516"/>
      <c r="P50" s="516">
        <f>+L50-N50</f>
        <v>5820056</v>
      </c>
    </row>
    <row r="51" spans="2:16">
      <c r="B51" t="s">
        <v>265</v>
      </c>
      <c r="C51" s="513">
        <v>26858669.057510275</v>
      </c>
      <c r="L51" s="209"/>
      <c r="M51" s="209"/>
      <c r="N51" s="186"/>
      <c r="O51" s="516"/>
      <c r="P51" s="516"/>
    </row>
    <row r="52" spans="2:16">
      <c r="B52" t="s">
        <v>265</v>
      </c>
      <c r="C52" s="513">
        <v>20295485.238049272</v>
      </c>
      <c r="G52" t="s">
        <v>88</v>
      </c>
      <c r="H52" s="513">
        <v>38349500</v>
      </c>
      <c r="I52" s="515">
        <f>+H52/H52</f>
        <v>1</v>
      </c>
      <c r="J52" s="513">
        <v>38349500</v>
      </c>
      <c r="L52" s="209">
        <f>+C13</f>
        <v>0</v>
      </c>
      <c r="M52" s="209"/>
      <c r="N52" s="186">
        <v>0</v>
      </c>
      <c r="O52" s="516"/>
      <c r="P52" s="516">
        <f>+L52-N52</f>
        <v>0</v>
      </c>
    </row>
    <row r="53" spans="2:16">
      <c r="B53" t="s">
        <v>265</v>
      </c>
      <c r="C53" s="513">
        <v>1630295.6286989427</v>
      </c>
      <c r="D53" t="str">
        <f>+B53</f>
        <v>IP - PRI (322)</v>
      </c>
      <c r="E53" s="209">
        <f>SUM(C46:C53)</f>
        <v>170805027.61029628</v>
      </c>
      <c r="L53" s="209"/>
      <c r="M53" s="209"/>
      <c r="N53" s="186"/>
      <c r="O53" s="516"/>
      <c r="P53" s="516"/>
    </row>
    <row r="54" spans="2:16">
      <c r="B54" t="s">
        <v>266</v>
      </c>
      <c r="C54" s="513">
        <v>4906132.1907999776</v>
      </c>
      <c r="D54" t="str">
        <f>+B54</f>
        <v>IP - SEC (327)</v>
      </c>
      <c r="E54" s="209">
        <f>+C54</f>
        <v>4906132.1907999776</v>
      </c>
      <c r="G54" t="s">
        <v>267</v>
      </c>
      <c r="H54" s="513">
        <v>4834322</v>
      </c>
      <c r="I54" s="515">
        <f>ROUND(H54/$H$61,4)</f>
        <v>8.5999999999999993E-2</v>
      </c>
      <c r="J54" s="513">
        <v>4834322</v>
      </c>
      <c r="L54" s="209">
        <f>ROUND(I54*$C$14,0)</f>
        <v>5120002</v>
      </c>
      <c r="M54" s="209"/>
      <c r="N54" s="186"/>
      <c r="O54" s="516"/>
      <c r="P54" s="516">
        <f t="shared" ref="P54:P60" si="15">+L54-N54</f>
        <v>5120002</v>
      </c>
    </row>
    <row r="55" spans="2:16">
      <c r="B55" t="s">
        <v>268</v>
      </c>
      <c r="C55" s="513">
        <v>117531691.28419891</v>
      </c>
      <c r="G55" t="s">
        <v>269</v>
      </c>
      <c r="H55" s="513">
        <v>164977</v>
      </c>
      <c r="I55" s="515">
        <f t="shared" ref="I55:I60" si="16">ROUND(H55/$H$61,4)</f>
        <v>2.8999999999999998E-3</v>
      </c>
      <c r="J55" s="513">
        <v>164977</v>
      </c>
      <c r="L55" s="209">
        <f t="shared" ref="L55:L60" si="17">ROUND(I55*$C$14,0)</f>
        <v>172651</v>
      </c>
      <c r="M55" s="209"/>
      <c r="N55" s="186"/>
      <c r="O55" s="516"/>
      <c r="P55" s="516">
        <f t="shared" si="15"/>
        <v>172651</v>
      </c>
    </row>
    <row r="56" spans="2:16">
      <c r="B56" t="s">
        <v>268</v>
      </c>
      <c r="C56" s="513">
        <v>58626601.51972127</v>
      </c>
      <c r="G56" t="s">
        <v>270</v>
      </c>
      <c r="H56" s="513">
        <v>3664881</v>
      </c>
      <c r="I56" s="515">
        <f t="shared" si="16"/>
        <v>6.5199999999999994E-2</v>
      </c>
      <c r="J56" s="513">
        <v>3664881</v>
      </c>
      <c r="L56" s="209">
        <f t="shared" si="17"/>
        <v>3881676</v>
      </c>
      <c r="M56" s="209"/>
      <c r="N56" s="186"/>
      <c r="O56" s="516"/>
      <c r="P56" s="516">
        <f t="shared" si="15"/>
        <v>3881676</v>
      </c>
    </row>
    <row r="57" spans="2:16">
      <c r="B57" t="s">
        <v>268</v>
      </c>
      <c r="C57" s="513">
        <v>9754630.5626531709</v>
      </c>
      <c r="D57" t="str">
        <f>+B57</f>
        <v>IP - SUB (323)</v>
      </c>
      <c r="E57" s="209">
        <f>SUM(C55:C57)</f>
        <v>185912923.36657336</v>
      </c>
      <c r="G57" t="s">
        <v>271</v>
      </c>
      <c r="H57" s="513">
        <v>22506643</v>
      </c>
      <c r="I57" s="515">
        <f t="shared" si="16"/>
        <v>0.40039999999999998</v>
      </c>
      <c r="J57" s="513">
        <v>22506643</v>
      </c>
      <c r="L57" s="209">
        <f>ROUND(I57*$C$14,0)+1</f>
        <v>23837778</v>
      </c>
      <c r="M57" s="209"/>
      <c r="N57" s="186"/>
      <c r="O57" s="516"/>
      <c r="P57" s="516">
        <f t="shared" si="15"/>
        <v>23837778</v>
      </c>
    </row>
    <row r="58" spans="2:16">
      <c r="B58" t="s">
        <v>272</v>
      </c>
      <c r="C58" s="513">
        <v>8216967.7335527586</v>
      </c>
      <c r="D58" t="str">
        <f>+B58</f>
        <v>LGS - SEC</v>
      </c>
      <c r="E58" s="209">
        <f>+C58</f>
        <v>8216967.7335527586</v>
      </c>
      <c r="G58" t="s">
        <v>273</v>
      </c>
      <c r="H58" s="513">
        <v>19633062</v>
      </c>
      <c r="I58" s="515">
        <f t="shared" si="16"/>
        <v>0.3493</v>
      </c>
      <c r="J58" s="513">
        <v>19633062</v>
      </c>
      <c r="L58" s="209">
        <f t="shared" si="17"/>
        <v>20795543</v>
      </c>
      <c r="M58" s="209"/>
      <c r="N58" s="186"/>
      <c r="O58" s="516"/>
      <c r="P58" s="516">
        <f t="shared" si="15"/>
        <v>20795543</v>
      </c>
    </row>
    <row r="59" spans="2:16">
      <c r="B59" t="s">
        <v>274</v>
      </c>
      <c r="C59" s="513">
        <v>2165543.0857054703</v>
      </c>
      <c r="D59" t="s">
        <v>275</v>
      </c>
      <c r="E59" s="209">
        <f>+C59</f>
        <v>2165543.0857054703</v>
      </c>
      <c r="G59" t="s">
        <v>276</v>
      </c>
      <c r="H59" s="513">
        <v>2672813</v>
      </c>
      <c r="I59" s="515">
        <f t="shared" si="16"/>
        <v>4.7500000000000001E-2</v>
      </c>
      <c r="J59" s="513">
        <v>2672813</v>
      </c>
      <c r="L59" s="209">
        <f t="shared" si="17"/>
        <v>2827908</v>
      </c>
      <c r="M59" s="209"/>
      <c r="N59" s="186"/>
      <c r="O59" s="516"/>
      <c r="P59" s="516">
        <f t="shared" si="15"/>
        <v>2827908</v>
      </c>
    </row>
    <row r="60" spans="2:16">
      <c r="B60" t="s">
        <v>277</v>
      </c>
      <c r="C60" s="513">
        <v>14732041.170812933</v>
      </c>
      <c r="D60" t="str">
        <f>+B60</f>
        <v>WSS PRI (546)</v>
      </c>
      <c r="E60" s="209">
        <f>+C60</f>
        <v>14732041.170812933</v>
      </c>
      <c r="G60" t="s">
        <v>278</v>
      </c>
      <c r="H60" s="513">
        <v>2737356</v>
      </c>
      <c r="I60" s="515">
        <f t="shared" si="16"/>
        <v>4.87E-2</v>
      </c>
      <c r="J60" s="513">
        <v>2737356</v>
      </c>
      <c r="L60" s="209">
        <f t="shared" si="17"/>
        <v>2899350</v>
      </c>
      <c r="M60" s="209"/>
      <c r="N60" s="186"/>
      <c r="O60" s="516"/>
      <c r="P60" s="516">
        <f t="shared" si="15"/>
        <v>2899350</v>
      </c>
    </row>
    <row r="61" spans="2:16">
      <c r="B61" t="s">
        <v>279</v>
      </c>
      <c r="C61" s="513">
        <v>2658427.4747557654</v>
      </c>
      <c r="D61" t="str">
        <f>+B61</f>
        <v>WSS SUB (542)</v>
      </c>
      <c r="E61" s="209">
        <f>+C61</f>
        <v>2658427.4747557654</v>
      </c>
      <c r="H61" s="524">
        <f>SUM(H54:H60)</f>
        <v>56214054</v>
      </c>
      <c r="I61" s="528">
        <f>SUM(I54:I60)</f>
        <v>0.99999999999999989</v>
      </c>
      <c r="J61" s="524">
        <f>SUM(J54:J60)</f>
        <v>56214054</v>
      </c>
      <c r="L61" s="524">
        <f>SUM(L54:L60)</f>
        <v>59534908</v>
      </c>
      <c r="M61" s="209"/>
      <c r="N61" s="522">
        <f>SUM(N54:N60)</f>
        <v>0</v>
      </c>
      <c r="O61" s="209"/>
      <c r="P61" s="522">
        <f>SUM(P54:P60)</f>
        <v>59534908</v>
      </c>
    </row>
    <row r="62" spans="2:16">
      <c r="B62" s="521" t="s">
        <v>0</v>
      </c>
      <c r="C62" s="522">
        <f>SUM(C24:C61)</f>
        <v>873112842.69925594</v>
      </c>
      <c r="D62" s="521" t="s">
        <v>0</v>
      </c>
      <c r="E62" s="522">
        <f>SUM(E24:E61)</f>
        <v>873112842.69925606</v>
      </c>
      <c r="L62" s="209"/>
      <c r="M62" s="209"/>
      <c r="N62" s="513"/>
      <c r="O62" s="209"/>
      <c r="P62" s="209"/>
    </row>
    <row r="63" spans="2:16">
      <c r="C63" s="513"/>
      <c r="G63" t="s">
        <v>96</v>
      </c>
      <c r="H63" s="209">
        <f>+H61+H52+H50+H48+H46+H40+H38+H30+H28+H20+H18+H7</f>
        <v>12337149684</v>
      </c>
      <c r="J63" s="516">
        <f>+J61+J52+J50+J48+J46+J40+J38+J30+J28+J20+J18+J7</f>
        <v>12530675593</v>
      </c>
      <c r="L63" s="209">
        <f>+L61+L52+L50+L48+L46+L40+L38+L30+L28+L20+L18+L7</f>
        <v>12755247355</v>
      </c>
      <c r="M63" s="209"/>
      <c r="N63" s="513">
        <f>+N61+N52+N50+N48+N46+N40+N38+N30+N28+N20+N18+N7</f>
        <v>873112844</v>
      </c>
      <c r="O63" s="209"/>
      <c r="P63" s="513">
        <f>+P61+P52+P50+P48+P46+P40+P38+P30+P28+P20+P18+P7</f>
        <v>11882134511</v>
      </c>
    </row>
    <row r="64" spans="2:16">
      <c r="C64" s="513"/>
      <c r="L64" s="209"/>
      <c r="M64" s="209"/>
      <c r="N64" s="513"/>
      <c r="O64" s="209"/>
      <c r="P64" s="209"/>
    </row>
    <row r="65" spans="12:20" ht="14.1" customHeight="1">
      <c r="L65" t="s">
        <v>167</v>
      </c>
      <c r="M65" s="209"/>
      <c r="N65" s="513">
        <f>$N18+$N48+$N50</f>
        <v>12550703</v>
      </c>
      <c r="O65" s="209"/>
      <c r="P65" s="513">
        <f>$P18+$P48+$P50</f>
        <v>1278534749</v>
      </c>
      <c r="R65" s="513"/>
      <c r="S65" s="209"/>
      <c r="T65" s="513"/>
    </row>
    <row r="66" spans="12:20">
      <c r="L66" t="s">
        <v>168</v>
      </c>
      <c r="N66" s="513">
        <f>$N28+$N30+$N40+$N46+$N61</f>
        <v>27772979</v>
      </c>
      <c r="P66" s="513">
        <f>$P28+$P30+$P40+$P46+$P61</f>
        <v>2986604136</v>
      </c>
      <c r="R66" s="526">
        <f>R22+R23+R24+N25+N26+N27+$N30+$N40+$N46+$N61</f>
        <v>27935668</v>
      </c>
      <c r="S66" s="527"/>
      <c r="T66" s="526">
        <f>T22+T23+T24+P25+P26+P27+$P30+$P40+$P46+$P61</f>
        <v>3038999395</v>
      </c>
    </row>
    <row r="67" spans="12:20">
      <c r="L67" t="s">
        <v>169</v>
      </c>
      <c r="N67" s="513">
        <f>$N38</f>
        <v>832789162</v>
      </c>
      <c r="P67" s="513">
        <f>$P38</f>
        <v>3610348778</v>
      </c>
      <c r="R67" s="526">
        <f>SUM(R32:R37)</f>
        <v>867468858</v>
      </c>
      <c r="S67" s="527"/>
      <c r="T67" s="526">
        <f>SUM(T32:T37)</f>
        <v>3733708663</v>
      </c>
    </row>
  </sheetData>
  <autoFilter ref="B23:C23" xr:uid="{00000000-0009-0000-0000-000009000000}">
    <sortState xmlns:xlrd2="http://schemas.microsoft.com/office/spreadsheetml/2017/richdata2" ref="B24:C61">
      <sortCondition ref="B23"/>
    </sortState>
  </autoFilter>
  <mergeCells count="5">
    <mergeCell ref="G1:H1"/>
    <mergeCell ref="L1:L2"/>
    <mergeCell ref="R1:T1"/>
    <mergeCell ref="B2:C2"/>
    <mergeCell ref="B22:C2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sheetPr>
  <dimension ref="P13:T36"/>
  <sheetViews>
    <sheetView topLeftCell="E1" workbookViewId="0">
      <selection activeCell="S47" sqref="S47"/>
    </sheetView>
  </sheetViews>
  <sheetFormatPr defaultRowHeight="15"/>
  <cols>
    <col min="16" max="16" width="2.5703125" bestFit="1" customWidth="1"/>
    <col min="17" max="17" width="1" customWidth="1"/>
    <col min="18" max="18" width="45.7109375" bestFit="1" customWidth="1"/>
    <col min="20" max="20" width="12.42578125" bestFit="1" customWidth="1"/>
  </cols>
  <sheetData>
    <row r="13" spans="18:20">
      <c r="T13" s="550" t="s">
        <v>301</v>
      </c>
    </row>
    <row r="14" spans="18:20">
      <c r="T14" s="550" t="s">
        <v>302</v>
      </c>
    </row>
    <row r="15" spans="18:20">
      <c r="S15" s="551" t="s">
        <v>303</v>
      </c>
      <c r="T15" s="551" t="s">
        <v>304</v>
      </c>
    </row>
    <row r="16" spans="18:20">
      <c r="R16" s="33"/>
      <c r="S16" s="33"/>
      <c r="T16" s="33"/>
    </row>
    <row r="17" spans="16:20">
      <c r="P17" s="550">
        <v>1</v>
      </c>
      <c r="R17" s="552" t="s">
        <v>305</v>
      </c>
      <c r="S17" s="552"/>
      <c r="T17" s="553">
        <v>1</v>
      </c>
    </row>
    <row r="18" spans="16:20">
      <c r="P18" s="550"/>
      <c r="R18" s="552"/>
      <c r="S18" s="552"/>
      <c r="T18" s="552"/>
    </row>
    <row r="19" spans="16:20">
      <c r="P19" s="550">
        <v>2</v>
      </c>
      <c r="R19" s="552" t="s">
        <v>306</v>
      </c>
      <c r="S19" s="552"/>
      <c r="T19" s="554">
        <v>0</v>
      </c>
    </row>
    <row r="20" spans="16:20">
      <c r="P20" s="550"/>
      <c r="R20" s="552"/>
      <c r="S20" s="552"/>
      <c r="T20" s="552"/>
    </row>
    <row r="21" spans="16:20">
      <c r="P21" s="550">
        <v>3</v>
      </c>
      <c r="R21" s="552" t="s">
        <v>307</v>
      </c>
      <c r="S21" s="552"/>
      <c r="T21" s="555">
        <f>+T17-T19</f>
        <v>1</v>
      </c>
    </row>
    <row r="22" spans="16:20">
      <c r="P22" s="550">
        <f>+P21+1</f>
        <v>4</v>
      </c>
      <c r="R22" s="552" t="s">
        <v>308</v>
      </c>
      <c r="S22" s="556">
        <v>0</v>
      </c>
      <c r="T22" s="555"/>
    </row>
    <row r="23" spans="16:20">
      <c r="P23" s="550">
        <f>+P22+1</f>
        <v>5</v>
      </c>
      <c r="R23" s="552" t="s">
        <v>309</v>
      </c>
      <c r="S23" s="554">
        <v>0</v>
      </c>
      <c r="T23" s="554">
        <f>ROUND(T21*(S22+S23),6)</f>
        <v>0</v>
      </c>
    </row>
    <row r="24" spans="16:20">
      <c r="P24" s="550"/>
      <c r="R24" s="552"/>
      <c r="S24" s="552"/>
      <c r="T24" s="552"/>
    </row>
    <row r="25" spans="16:20">
      <c r="P25" s="550">
        <f>+P23+1</f>
        <v>6</v>
      </c>
      <c r="R25" s="552" t="s">
        <v>310</v>
      </c>
      <c r="S25" s="552"/>
      <c r="T25" s="556">
        <f>+T21-T23</f>
        <v>1</v>
      </c>
    </row>
    <row r="26" spans="16:20">
      <c r="P26" s="550"/>
      <c r="R26" s="552"/>
      <c r="S26" s="552"/>
      <c r="T26" s="552"/>
    </row>
    <row r="27" spans="16:20">
      <c r="P27" s="550">
        <f>+P25+1</f>
        <v>7</v>
      </c>
      <c r="R27" s="552" t="s">
        <v>311</v>
      </c>
      <c r="S27" s="556">
        <v>4.9713522899999918E-2</v>
      </c>
      <c r="T27" s="554">
        <f>ROUND(T25*S27,6)</f>
        <v>4.9714000000000001E-2</v>
      </c>
    </row>
    <row r="28" spans="16:20">
      <c r="R28" s="552"/>
      <c r="S28" s="552"/>
      <c r="T28" s="552"/>
    </row>
    <row r="29" spans="16:20">
      <c r="P29" s="550">
        <f>+P27+1</f>
        <v>8</v>
      </c>
      <c r="R29" s="552" t="s">
        <v>312</v>
      </c>
      <c r="S29" s="552"/>
      <c r="T29" s="556">
        <f>T25-T27</f>
        <v>0.95028599999999996</v>
      </c>
    </row>
    <row r="30" spans="16:20">
      <c r="R30" s="552"/>
      <c r="S30" s="552"/>
      <c r="T30" s="552"/>
    </row>
    <row r="31" spans="16:20">
      <c r="P31" s="550">
        <f>+P29+1</f>
        <v>9</v>
      </c>
      <c r="R31" s="552" t="s">
        <v>313</v>
      </c>
      <c r="S31" s="555">
        <v>0.21</v>
      </c>
      <c r="T31" s="554">
        <f>ROUND(T29*S31,6)</f>
        <v>0.19955999999999999</v>
      </c>
    </row>
    <row r="32" spans="16:20">
      <c r="R32" s="557"/>
      <c r="S32" s="552"/>
      <c r="T32" s="557"/>
    </row>
    <row r="33" spans="16:20">
      <c r="P33" s="550">
        <f>+P31+1</f>
        <v>10</v>
      </c>
      <c r="R33" s="557" t="s">
        <v>314</v>
      </c>
      <c r="S33" s="557"/>
      <c r="T33" s="558">
        <f>T29-T31</f>
        <v>0.750726</v>
      </c>
    </row>
    <row r="34" spans="16:20">
      <c r="R34" s="557"/>
      <c r="S34" s="557"/>
      <c r="T34" s="557"/>
    </row>
    <row r="35" spans="16:20" ht="15.75" thickBot="1">
      <c r="P35" s="550">
        <f>+P33+1</f>
        <v>11</v>
      </c>
      <c r="R35" s="557" t="s">
        <v>315</v>
      </c>
      <c r="S35" s="557"/>
      <c r="T35" s="559">
        <f>ROUND(1/T33,4)</f>
        <v>1.3320000000000001</v>
      </c>
    </row>
    <row r="36" spans="16:20" ht="15.75" thickTop="1">
      <c r="R36" s="557"/>
      <c r="S36" s="557"/>
      <c r="T36" s="557"/>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K31"/>
  <sheetViews>
    <sheetView zoomScaleNormal="100" workbookViewId="0">
      <selection activeCell="E22" sqref="E22"/>
    </sheetView>
  </sheetViews>
  <sheetFormatPr defaultColWidth="8.85546875" defaultRowHeight="15"/>
  <cols>
    <col min="1" max="1" width="4.7109375" style="168" customWidth="1"/>
    <col min="2" max="2" width="24.85546875" style="168" customWidth="1"/>
    <col min="3" max="3" width="23.140625" style="168" customWidth="1"/>
    <col min="4" max="4" width="16.5703125" style="168" customWidth="1"/>
    <col min="5" max="5" width="17.85546875" style="168" customWidth="1"/>
    <col min="6" max="6" width="13.7109375" style="168" bestFit="1" customWidth="1"/>
    <col min="7" max="7" width="8.42578125" style="168" customWidth="1"/>
    <col min="8" max="8" width="4.7109375" style="168" customWidth="1"/>
    <col min="9" max="10" width="8.85546875" style="168"/>
    <col min="11" max="11" width="8.42578125" style="168" bestFit="1" customWidth="1"/>
    <col min="12" max="16384" width="8.85546875" style="168"/>
  </cols>
  <sheetData>
    <row r="1" spans="2:11">
      <c r="B1" s="184" t="s">
        <v>9</v>
      </c>
      <c r="G1" s="182" t="s">
        <v>108</v>
      </c>
    </row>
    <row r="2" spans="2:11">
      <c r="B2" s="184" t="s">
        <v>22</v>
      </c>
      <c r="G2" s="183" t="s">
        <v>103</v>
      </c>
    </row>
    <row r="3" spans="2:11">
      <c r="B3" s="185" t="s">
        <v>25</v>
      </c>
    </row>
    <row r="4" spans="2:11">
      <c r="B4" s="185" t="s">
        <v>28</v>
      </c>
    </row>
    <row r="9" spans="2:11">
      <c r="B9" s="63"/>
      <c r="C9" s="63"/>
      <c r="D9" s="63" t="s">
        <v>69</v>
      </c>
      <c r="E9" s="63"/>
      <c r="F9" s="63"/>
      <c r="G9" s="63"/>
    </row>
    <row r="10" spans="2:11">
      <c r="B10" s="177" t="s">
        <v>64</v>
      </c>
      <c r="C10" s="177" t="s">
        <v>67</v>
      </c>
      <c r="D10" s="177" t="s">
        <v>70</v>
      </c>
      <c r="E10" s="177" t="s">
        <v>58</v>
      </c>
      <c r="F10" s="177" t="s">
        <v>71</v>
      </c>
      <c r="G10" s="177" t="s">
        <v>68</v>
      </c>
    </row>
    <row r="11" spans="2:11">
      <c r="C11" s="170"/>
      <c r="D11" s="125"/>
      <c r="E11" s="125"/>
    </row>
    <row r="12" spans="2:11">
      <c r="B12" s="171" t="s">
        <v>10</v>
      </c>
      <c r="C12" s="172">
        <v>41821</v>
      </c>
      <c r="D12" s="175">
        <v>38</v>
      </c>
      <c r="E12" s="179">
        <v>6854044</v>
      </c>
      <c r="G12" s="168" t="s">
        <v>66</v>
      </c>
    </row>
    <row r="13" spans="2:11">
      <c r="B13" s="171" t="s">
        <v>10</v>
      </c>
      <c r="C13" s="172">
        <v>42005</v>
      </c>
      <c r="D13" s="175">
        <v>34</v>
      </c>
      <c r="E13" s="179">
        <v>1128139</v>
      </c>
      <c r="G13" s="168" t="s">
        <v>66</v>
      </c>
    </row>
    <row r="14" spans="2:11">
      <c r="B14" s="171" t="s">
        <v>10</v>
      </c>
      <c r="C14" s="172">
        <v>42370</v>
      </c>
      <c r="D14" s="175">
        <v>3</v>
      </c>
      <c r="E14" s="179">
        <v>1678198</v>
      </c>
      <c r="G14" s="168" t="s">
        <v>66</v>
      </c>
    </row>
    <row r="15" spans="2:11">
      <c r="B15" s="171" t="s">
        <v>10</v>
      </c>
      <c r="C15" s="172">
        <v>43831</v>
      </c>
      <c r="D15" s="175">
        <v>190</v>
      </c>
      <c r="E15" s="269">
        <v>12360444.728370588</v>
      </c>
    </row>
    <row r="16" spans="2:11">
      <c r="B16" s="171"/>
      <c r="C16" s="173" t="s">
        <v>0</v>
      </c>
      <c r="D16" s="176">
        <f>SUM(D12:D15)</f>
        <v>265</v>
      </c>
      <c r="E16" s="180">
        <f>SUM(E12:E15)</f>
        <v>22020825.728370588</v>
      </c>
      <c r="F16" s="181">
        <f>ROUND(D16/E16,6)</f>
        <v>1.2E-5</v>
      </c>
      <c r="K16" s="268"/>
    </row>
    <row r="17" spans="2:7">
      <c r="B17" s="171"/>
      <c r="C17" s="171"/>
      <c r="D17" s="125"/>
      <c r="E17" s="179"/>
    </row>
    <row r="18" spans="2:7">
      <c r="B18" s="171" t="s">
        <v>11</v>
      </c>
      <c r="C18" s="172">
        <v>41821</v>
      </c>
      <c r="D18" s="175">
        <v>3</v>
      </c>
      <c r="E18" s="179">
        <v>1945426</v>
      </c>
      <c r="G18" s="168" t="s">
        <v>66</v>
      </c>
    </row>
    <row r="19" spans="2:7">
      <c r="B19" s="171" t="s">
        <v>11</v>
      </c>
      <c r="C19" s="172">
        <v>42005</v>
      </c>
      <c r="D19" s="175">
        <v>18</v>
      </c>
      <c r="E19" s="179">
        <v>20338757</v>
      </c>
      <c r="G19" s="168" t="s">
        <v>66</v>
      </c>
    </row>
    <row r="20" spans="2:7">
      <c r="B20" s="171" t="s">
        <v>11</v>
      </c>
      <c r="C20" s="172">
        <v>43831</v>
      </c>
      <c r="D20" s="175">
        <v>202</v>
      </c>
      <c r="E20" s="179">
        <v>64864992.4581879</v>
      </c>
    </row>
    <row r="21" spans="2:7">
      <c r="B21" s="171"/>
      <c r="C21" s="173" t="s">
        <v>0</v>
      </c>
      <c r="D21" s="176">
        <f>SUM(D18:D20)</f>
        <v>223</v>
      </c>
      <c r="E21" s="180">
        <f>SUM(E18:E20)</f>
        <v>87149175.458187908</v>
      </c>
      <c r="F21" s="181">
        <f>ROUND(D21/E21,6)</f>
        <v>3.0000000000000001E-6</v>
      </c>
    </row>
    <row r="22" spans="2:7">
      <c r="B22" s="171"/>
      <c r="C22" s="171"/>
      <c r="D22" s="125"/>
      <c r="E22" s="179"/>
    </row>
    <row r="23" spans="2:7">
      <c r="B23" s="171" t="s">
        <v>12</v>
      </c>
      <c r="C23" s="172">
        <v>41821</v>
      </c>
      <c r="D23" s="175">
        <v>34</v>
      </c>
      <c r="E23" s="179">
        <v>724362312</v>
      </c>
      <c r="G23" s="168" t="s">
        <v>66</v>
      </c>
    </row>
    <row r="24" spans="2:7">
      <c r="B24" s="171" t="s">
        <v>12</v>
      </c>
      <c r="C24" s="172">
        <v>42005</v>
      </c>
      <c r="D24" s="175">
        <v>26</v>
      </c>
      <c r="E24" s="179">
        <v>73103733</v>
      </c>
      <c r="G24" s="168" t="s">
        <v>66</v>
      </c>
    </row>
    <row r="25" spans="2:7">
      <c r="B25" s="178" t="s">
        <v>12</v>
      </c>
      <c r="C25" s="172">
        <v>43101</v>
      </c>
      <c r="D25" s="175">
        <v>17</v>
      </c>
      <c r="E25" s="179">
        <v>44253168</v>
      </c>
      <c r="G25" s="168" t="s">
        <v>52</v>
      </c>
    </row>
    <row r="26" spans="2:7">
      <c r="B26" s="178" t="s">
        <v>12</v>
      </c>
      <c r="C26" s="172">
        <v>43831</v>
      </c>
      <c r="D26" s="175">
        <v>284</v>
      </c>
      <c r="E26" s="179">
        <v>1462402540.5026405</v>
      </c>
    </row>
    <row r="27" spans="2:7">
      <c r="C27" s="173" t="s">
        <v>0</v>
      </c>
      <c r="D27" s="176">
        <f>SUM(D23:D26)</f>
        <v>361</v>
      </c>
      <c r="E27" s="174">
        <f>SUM(E23:E26)</f>
        <v>2304121753.5026407</v>
      </c>
      <c r="F27" s="181">
        <f>ROUND(D27/E27,6)</f>
        <v>0</v>
      </c>
    </row>
    <row r="30" spans="2:7">
      <c r="B30" s="169" t="s">
        <v>66</v>
      </c>
      <c r="C30" s="168" t="s">
        <v>65</v>
      </c>
    </row>
    <row r="31" spans="2:7">
      <c r="B31" s="169" t="s">
        <v>52</v>
      </c>
      <c r="C31" s="168" t="s">
        <v>109</v>
      </c>
    </row>
  </sheetData>
  <printOptions horizontalCentered="1"/>
  <pageMargins left="0.5" right="0.5" top="1" bottom="0.75" header="0.55000000000000004" footer="0.3"/>
  <pageSetup scale="1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pageSetUpPr fitToPage="1"/>
  </sheetPr>
  <dimension ref="A1:K58"/>
  <sheetViews>
    <sheetView zoomScale="80" zoomScaleNormal="80" workbookViewId="0">
      <selection activeCell="I35" sqref="I35"/>
    </sheetView>
  </sheetViews>
  <sheetFormatPr defaultColWidth="9.140625" defaultRowHeight="15"/>
  <cols>
    <col min="1" max="1" width="8.85546875" style="478" customWidth="1"/>
    <col min="2" max="2" width="2.85546875" style="478" customWidth="1"/>
    <col min="3" max="3" width="48.42578125" style="478" customWidth="1"/>
    <col min="4" max="4" width="1.5703125" style="478" customWidth="1"/>
    <col min="5" max="5" width="14" style="478" bestFit="1" customWidth="1"/>
    <col min="6" max="6" width="1.5703125" style="478" customWidth="1"/>
    <col min="7" max="7" width="35.5703125" style="478" bestFit="1" customWidth="1"/>
    <col min="8" max="8" width="1.5703125" style="478" customWidth="1"/>
    <col min="9" max="9" width="74.140625" style="478" bestFit="1" customWidth="1"/>
    <col min="10" max="14" width="5.42578125" style="478" customWidth="1"/>
    <col min="15" max="16384" width="9.140625" style="478"/>
  </cols>
  <sheetData>
    <row r="1" spans="1:9">
      <c r="A1" s="477" t="s">
        <v>283</v>
      </c>
    </row>
    <row r="3" spans="1:9">
      <c r="A3" s="477" t="s">
        <v>210</v>
      </c>
    </row>
    <row r="5" spans="1:9">
      <c r="A5" s="479" t="s">
        <v>208</v>
      </c>
      <c r="B5" s="480"/>
    </row>
    <row r="6" spans="1:9">
      <c r="A6" s="479"/>
      <c r="B6" s="480"/>
    </row>
    <row r="7" spans="1:9">
      <c r="A7" s="479"/>
      <c r="B7" s="480"/>
    </row>
    <row r="8" spans="1:9">
      <c r="A8" s="479"/>
      <c r="B8" s="480"/>
    </row>
    <row r="9" spans="1:9">
      <c r="A9" s="479"/>
      <c r="B9" s="480"/>
    </row>
    <row r="10" spans="1:9" s="537" customFormat="1" ht="18.75">
      <c r="B10" s="538" t="s">
        <v>285</v>
      </c>
      <c r="C10" s="539"/>
      <c r="D10" s="540"/>
      <c r="E10" s="541"/>
      <c r="F10" s="540"/>
      <c r="G10" s="542" t="s">
        <v>68</v>
      </c>
      <c r="H10" s="543"/>
      <c r="I10" s="542" t="s">
        <v>107</v>
      </c>
    </row>
    <row r="11" spans="1:9" s="537" customFormat="1">
      <c r="B11" s="544"/>
      <c r="C11" s="537" t="s">
        <v>316</v>
      </c>
      <c r="D11" s="540"/>
      <c r="E11" s="545">
        <v>18269020</v>
      </c>
      <c r="F11" s="540"/>
      <c r="G11" s="33" t="s">
        <v>317</v>
      </c>
      <c r="H11" s="540"/>
    </row>
    <row r="12" spans="1:9" s="537" customFormat="1">
      <c r="B12" s="544"/>
      <c r="C12" s="537" t="s">
        <v>284</v>
      </c>
      <c r="D12" s="540"/>
      <c r="E12" s="545">
        <f>+'45576_WP-JLF-6'!B88</f>
        <v>9919771.1418320034</v>
      </c>
      <c r="F12" s="540"/>
      <c r="G12" s="537" t="s">
        <v>318</v>
      </c>
      <c r="H12" s="540"/>
      <c r="I12" s="537" t="s">
        <v>327</v>
      </c>
    </row>
    <row r="13" spans="1:9">
      <c r="A13" s="479"/>
      <c r="B13" s="480"/>
    </row>
    <row r="14" spans="1:9">
      <c r="A14" s="479"/>
      <c r="B14" s="480"/>
      <c r="C14" s="482" t="s">
        <v>328</v>
      </c>
      <c r="E14" s="575">
        <v>-9358775</v>
      </c>
      <c r="G14" s="33" t="s">
        <v>331</v>
      </c>
    </row>
    <row r="15" spans="1:9">
      <c r="A15" s="479"/>
      <c r="B15" s="480"/>
      <c r="C15" s="482" t="s">
        <v>284</v>
      </c>
      <c r="E15" s="575">
        <f>+'43827 DSM-10_Att SH-1, P1'!D48</f>
        <v>-9358107.6670368388</v>
      </c>
      <c r="G15" s="482" t="s">
        <v>330</v>
      </c>
      <c r="I15" s="482" t="s">
        <v>329</v>
      </c>
    </row>
    <row r="16" spans="1:9" s="537" customFormat="1" ht="18.75">
      <c r="B16" s="538" t="s">
        <v>286</v>
      </c>
      <c r="C16" s="539"/>
      <c r="D16" s="540"/>
      <c r="E16" s="546" t="s">
        <v>287</v>
      </c>
      <c r="F16" s="540"/>
      <c r="G16" s="542" t="s">
        <v>68</v>
      </c>
      <c r="H16" s="543"/>
      <c r="I16" s="542" t="s">
        <v>107</v>
      </c>
    </row>
    <row r="17" spans="2:9" s="537" customFormat="1">
      <c r="D17" s="540"/>
      <c r="F17" s="540"/>
      <c r="H17" s="540"/>
    </row>
    <row r="18" spans="2:9" s="537" customFormat="1">
      <c r="B18" s="544" t="s">
        <v>288</v>
      </c>
      <c r="D18" s="540"/>
      <c r="F18" s="540"/>
      <c r="H18" s="540"/>
    </row>
    <row r="19" spans="2:9" s="537" customFormat="1">
      <c r="B19" s="547" t="s">
        <v>289</v>
      </c>
      <c r="C19" s="544" t="s">
        <v>325</v>
      </c>
      <c r="D19" s="540"/>
      <c r="E19" s="548"/>
      <c r="F19" s="540"/>
      <c r="H19" s="540"/>
    </row>
    <row r="20" spans="2:9" s="537" customFormat="1">
      <c r="B20" s="544"/>
      <c r="C20" s="572" t="s">
        <v>290</v>
      </c>
      <c r="D20" s="540"/>
      <c r="E20" s="573">
        <v>1.4E-2</v>
      </c>
      <c r="F20" s="540"/>
      <c r="G20" s="537" t="s">
        <v>291</v>
      </c>
      <c r="H20" s="540"/>
    </row>
    <row r="21" spans="2:9" s="537" customFormat="1">
      <c r="B21" s="544"/>
      <c r="C21" s="572" t="s">
        <v>292</v>
      </c>
      <c r="D21" s="540"/>
      <c r="E21" s="573">
        <v>1.274E-3</v>
      </c>
      <c r="F21" s="540"/>
      <c r="G21" s="537" t="s">
        <v>293</v>
      </c>
      <c r="H21" s="540"/>
    </row>
    <row r="22" spans="2:9" s="537" customFormat="1">
      <c r="B22" s="544"/>
      <c r="C22" s="572" t="s">
        <v>294</v>
      </c>
      <c r="D22" s="540"/>
      <c r="E22" s="573">
        <v>3.9350000000000001E-3</v>
      </c>
      <c r="F22" s="540"/>
      <c r="G22" s="537" t="s">
        <v>295</v>
      </c>
      <c r="H22" s="540"/>
    </row>
    <row r="23" spans="2:9" s="537" customFormat="1">
      <c r="B23" s="544"/>
      <c r="C23" s="572" t="s">
        <v>296</v>
      </c>
      <c r="D23" s="540"/>
      <c r="E23" s="573">
        <f>ROUND((E20+E21)*(1-E22)+E22,6)</f>
        <v>1.9148999999999999E-2</v>
      </c>
      <c r="F23" s="540"/>
      <c r="G23" s="537" t="s">
        <v>297</v>
      </c>
      <c r="H23" s="540"/>
      <c r="I23" s="537" t="s">
        <v>298</v>
      </c>
    </row>
    <row r="24" spans="2:9">
      <c r="B24" s="547" t="s">
        <v>299</v>
      </c>
      <c r="C24" s="477" t="s">
        <v>209</v>
      </c>
      <c r="E24" s="549">
        <f>+'45576_WP-JLF-6'!B60</f>
        <v>8172437.4199999999</v>
      </c>
      <c r="G24" s="482" t="s">
        <v>300</v>
      </c>
      <c r="I24" s="577" t="s">
        <v>332</v>
      </c>
    </row>
    <row r="25" spans="2:9">
      <c r="C25" s="482"/>
      <c r="E25" s="482"/>
      <c r="I25" s="577"/>
    </row>
    <row r="27" spans="2:9">
      <c r="E27" s="480"/>
    </row>
    <row r="28" spans="2:9">
      <c r="E28" s="480"/>
    </row>
    <row r="29" spans="2:9">
      <c r="C29" s="480"/>
      <c r="E29" s="483"/>
    </row>
    <row r="30" spans="2:9">
      <c r="C30" s="480"/>
      <c r="E30" s="483"/>
    </row>
    <row r="31" spans="2:9">
      <c r="C31" s="480"/>
      <c r="D31" s="484"/>
      <c r="E31" s="480"/>
    </row>
    <row r="32" spans="2:9">
      <c r="C32" s="480"/>
    </row>
    <row r="33" spans="2:11">
      <c r="B33" s="480"/>
      <c r="C33" s="480"/>
    </row>
    <row r="34" spans="2:11">
      <c r="B34" s="480"/>
      <c r="C34" s="480"/>
      <c r="D34" s="485"/>
      <c r="E34" s="480"/>
    </row>
    <row r="35" spans="2:11">
      <c r="B35" s="480"/>
      <c r="C35" s="480"/>
      <c r="D35" s="486"/>
    </row>
    <row r="36" spans="2:11">
      <c r="B36" s="480"/>
      <c r="C36" s="480"/>
      <c r="D36" s="484"/>
    </row>
    <row r="39" spans="2:11">
      <c r="C39" s="479"/>
    </row>
    <row r="40" spans="2:11">
      <c r="C40" s="481"/>
      <c r="D40" s="487"/>
      <c r="E40" s="481"/>
      <c r="F40" s="481"/>
      <c r="G40" s="481"/>
      <c r="H40" s="481"/>
    </row>
    <row r="41" spans="2:11">
      <c r="C41" s="480"/>
      <c r="E41" s="488"/>
      <c r="F41" s="488"/>
      <c r="G41" s="489"/>
    </row>
    <row r="42" spans="2:11">
      <c r="C42" s="480"/>
      <c r="E42" s="490"/>
      <c r="F42" s="490"/>
      <c r="G42" s="491"/>
    </row>
    <row r="43" spans="2:11">
      <c r="C43" s="480"/>
      <c r="E43" s="490"/>
      <c r="F43" s="490"/>
      <c r="G43" s="491"/>
    </row>
    <row r="44" spans="2:11">
      <c r="C44" s="480"/>
      <c r="E44" s="490"/>
      <c r="F44" s="490"/>
      <c r="G44" s="491"/>
    </row>
    <row r="45" spans="2:11">
      <c r="C45" s="480"/>
      <c r="E45" s="492"/>
      <c r="F45" s="492"/>
      <c r="G45" s="493"/>
      <c r="H45" s="494"/>
      <c r="K45" s="495"/>
    </row>
    <row r="46" spans="2:11">
      <c r="C46" s="480"/>
      <c r="E46" s="492"/>
      <c r="F46" s="492"/>
      <c r="G46" s="493"/>
    </row>
    <row r="47" spans="2:11">
      <c r="C47" s="480"/>
      <c r="E47" s="492"/>
      <c r="F47" s="492"/>
      <c r="G47" s="493"/>
    </row>
    <row r="48" spans="2:11">
      <c r="C48" s="480"/>
      <c r="E48" s="496"/>
      <c r="F48" s="496"/>
      <c r="G48" s="496"/>
    </row>
    <row r="49" spans="3:7">
      <c r="E49" s="496"/>
      <c r="F49" s="496"/>
      <c r="G49" s="496"/>
    </row>
    <row r="50" spans="3:7">
      <c r="C50" s="480"/>
      <c r="E50" s="497"/>
      <c r="F50" s="497"/>
      <c r="G50" s="497"/>
    </row>
    <row r="51" spans="3:7">
      <c r="C51" s="480"/>
      <c r="E51" s="497"/>
      <c r="F51" s="497"/>
      <c r="G51" s="497"/>
    </row>
    <row r="52" spans="3:7">
      <c r="C52" s="480"/>
      <c r="E52" s="498"/>
      <c r="F52" s="498"/>
      <c r="G52" s="498"/>
    </row>
    <row r="53" spans="3:7">
      <c r="C53" s="480"/>
      <c r="E53" s="496"/>
      <c r="F53" s="496"/>
      <c r="G53" s="496"/>
    </row>
    <row r="54" spans="3:7">
      <c r="E54" s="499"/>
      <c r="F54" s="499"/>
      <c r="G54" s="499"/>
    </row>
    <row r="55" spans="3:7">
      <c r="E55" s="499"/>
      <c r="F55" s="499"/>
      <c r="G55" s="499"/>
    </row>
    <row r="56" spans="3:7">
      <c r="E56" s="499"/>
      <c r="F56" s="499"/>
      <c r="G56" s="499"/>
    </row>
    <row r="57" spans="3:7">
      <c r="E57" s="499"/>
      <c r="F57" s="499"/>
      <c r="G57" s="499"/>
    </row>
    <row r="58" spans="3:7">
      <c r="E58" s="499"/>
      <c r="F58" s="499"/>
      <c r="G58" s="499"/>
    </row>
  </sheetData>
  <mergeCells count="1">
    <mergeCell ref="I24:I25"/>
  </mergeCells>
  <pageMargins left="0.7" right="0.7" top="0.75" bottom="0.75" header="0.3" footer="0.3"/>
  <pageSetup scale="5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P103"/>
  <sheetViews>
    <sheetView zoomScale="80" zoomScaleNormal="80" workbookViewId="0">
      <pane ySplit="9" topLeftCell="A67" activePane="bottomLeft" state="frozen"/>
      <selection pane="bottomLeft" activeCell="C71" sqref="C71"/>
    </sheetView>
  </sheetViews>
  <sheetFormatPr defaultColWidth="8.85546875" defaultRowHeight="14.45" customHeight="1"/>
  <cols>
    <col min="1" max="1" width="1.5703125" style="54" customWidth="1"/>
    <col min="2" max="2" width="6" style="58" customWidth="1"/>
    <col min="3" max="3" width="93.42578125" style="54" customWidth="1"/>
    <col min="4" max="4" width="21.28515625" style="54" customWidth="1"/>
    <col min="5" max="5" width="9.140625" style="54" bestFit="1" customWidth="1"/>
    <col min="6" max="6" width="22.7109375" style="54" customWidth="1"/>
    <col min="7" max="7" width="3.7109375" style="54" customWidth="1"/>
    <col min="8" max="8" width="19.42578125" style="54" customWidth="1"/>
    <col min="9" max="9" width="2.140625" style="54" customWidth="1"/>
    <col min="10" max="10" width="22" style="54" customWidth="1"/>
    <col min="11" max="11" width="1.5703125" style="54" customWidth="1"/>
    <col min="12" max="12" width="22" style="54" customWidth="1"/>
    <col min="13" max="13" width="2.85546875" style="54" bestFit="1" customWidth="1"/>
    <col min="14" max="15" width="8.85546875" style="54" customWidth="1"/>
    <col min="16" max="16384" width="8.85546875" style="54"/>
  </cols>
  <sheetData>
    <row r="1" spans="2:12" ht="17.25" customHeight="1">
      <c r="B1" s="98" t="s">
        <v>9</v>
      </c>
      <c r="D1" s="55"/>
      <c r="E1" s="55"/>
      <c r="F1" s="55"/>
      <c r="G1" s="55"/>
      <c r="H1" s="55"/>
      <c r="I1" s="55"/>
      <c r="J1" s="55"/>
      <c r="K1" s="55"/>
      <c r="L1" s="56" t="s">
        <v>131</v>
      </c>
    </row>
    <row r="2" spans="2:12" ht="14.45" customHeight="1">
      <c r="B2" s="98" t="s">
        <v>22</v>
      </c>
      <c r="D2" s="55"/>
      <c r="E2" s="55"/>
      <c r="F2" s="55"/>
      <c r="G2" s="55"/>
      <c r="H2" s="55"/>
      <c r="I2" s="55"/>
      <c r="J2" s="55"/>
      <c r="K2" s="55"/>
      <c r="L2" s="154" t="s">
        <v>108</v>
      </c>
    </row>
    <row r="3" spans="2:12" ht="17.25" customHeight="1">
      <c r="B3" s="99" t="s">
        <v>134</v>
      </c>
      <c r="C3" s="159"/>
      <c r="D3" s="126"/>
      <c r="E3" s="57"/>
      <c r="F3" s="57"/>
      <c r="G3" s="57"/>
      <c r="H3" s="57"/>
      <c r="I3" s="57"/>
      <c r="J3" s="57"/>
      <c r="K3" s="57"/>
      <c r="L3" s="154" t="s">
        <v>152</v>
      </c>
    </row>
    <row r="4" spans="2:12" ht="16.5">
      <c r="B4" s="99" t="s">
        <v>28</v>
      </c>
      <c r="D4" s="57"/>
      <c r="E4" s="57"/>
      <c r="F4" s="57"/>
      <c r="G4" s="57"/>
      <c r="H4" s="57"/>
      <c r="I4" s="57"/>
      <c r="J4" s="57"/>
      <c r="K4" s="57"/>
      <c r="L4" s="57"/>
    </row>
    <row r="5" spans="2:12" ht="14.45" customHeight="1">
      <c r="D5" s="126"/>
      <c r="F5" s="57"/>
      <c r="H5" s="164"/>
    </row>
    <row r="6" spans="2:12" ht="14.45" customHeight="1">
      <c r="F6" s="57"/>
    </row>
    <row r="8" spans="2:12" ht="37.5" customHeight="1">
      <c r="B8" s="59" t="s">
        <v>32</v>
      </c>
      <c r="D8" s="124" t="s">
        <v>0</v>
      </c>
      <c r="F8" s="357" t="s">
        <v>13</v>
      </c>
      <c r="G8" s="356"/>
      <c r="H8" s="578" t="s">
        <v>157</v>
      </c>
      <c r="I8" s="579"/>
      <c r="J8" s="579"/>
      <c r="K8" s="579"/>
      <c r="L8" s="580"/>
    </row>
    <row r="9" spans="2:12" ht="31.5" customHeight="1">
      <c r="B9" s="101">
        <v>1</v>
      </c>
      <c r="C9" s="60"/>
      <c r="D9" s="156" t="s">
        <v>44</v>
      </c>
      <c r="E9" s="60"/>
      <c r="F9" s="61" t="s">
        <v>1</v>
      </c>
      <c r="G9" s="61"/>
      <c r="H9" s="61" t="s">
        <v>53</v>
      </c>
      <c r="I9" s="61"/>
      <c r="J9" s="61" t="s">
        <v>11</v>
      </c>
      <c r="K9" s="61"/>
      <c r="L9" s="61" t="s">
        <v>12</v>
      </c>
    </row>
    <row r="10" spans="2:12" ht="14.45" customHeight="1">
      <c r="C10" s="159"/>
    </row>
    <row r="11" spans="2:12" s="64" customFormat="1" ht="16.5" customHeight="1">
      <c r="B11" s="58">
        <f>B9+1</f>
        <v>2</v>
      </c>
      <c r="C11" s="263" t="s">
        <v>149</v>
      </c>
    </row>
    <row r="12" spans="2:12" s="64" customFormat="1" ht="14.45" customHeight="1">
      <c r="B12" s="58"/>
      <c r="D12" s="73"/>
      <c r="E12" s="65"/>
      <c r="F12" s="65"/>
      <c r="G12" s="65"/>
      <c r="H12" s="65"/>
      <c r="I12" s="65"/>
    </row>
    <row r="13" spans="2:12" s="64" customFormat="1" ht="14.45" customHeight="1">
      <c r="B13" s="58">
        <f>B11+1</f>
        <v>3</v>
      </c>
      <c r="C13" s="53" t="s">
        <v>130</v>
      </c>
      <c r="D13" s="65"/>
      <c r="E13" s="65"/>
      <c r="F13" s="65"/>
      <c r="G13" s="65"/>
      <c r="H13" s="65"/>
      <c r="I13" s="65"/>
    </row>
    <row r="14" spans="2:12" s="64" customFormat="1" ht="14.45" customHeight="1">
      <c r="B14" s="58"/>
      <c r="C14" s="53"/>
      <c r="D14" s="65"/>
      <c r="E14" s="65"/>
      <c r="F14" s="65"/>
      <c r="G14" s="65"/>
      <c r="H14" s="65"/>
      <c r="I14" s="65"/>
    </row>
    <row r="15" spans="2:12" s="64" customFormat="1" ht="14.45" customHeight="1">
      <c r="B15" s="58"/>
      <c r="D15" s="160"/>
      <c r="E15" s="67"/>
      <c r="F15" s="65"/>
      <c r="G15" s="65"/>
      <c r="H15" s="65"/>
      <c r="I15" s="65"/>
    </row>
    <row r="16" spans="2:12" s="64" customFormat="1" ht="14.45" customHeight="1">
      <c r="B16" s="58">
        <f>B13+1</f>
        <v>4</v>
      </c>
      <c r="C16" s="68" t="s">
        <v>13</v>
      </c>
      <c r="D16" s="121">
        <f>ROUND(-513762*12,0)+6</f>
        <v>-6165138</v>
      </c>
      <c r="E16" s="97" t="s">
        <v>143</v>
      </c>
      <c r="F16" s="69">
        <f>D16</f>
        <v>-6165138</v>
      </c>
      <c r="G16" s="65"/>
      <c r="H16" s="65"/>
      <c r="I16" s="65"/>
    </row>
    <row r="17" spans="2:16" s="65" customFormat="1" ht="14.45" customHeight="1">
      <c r="B17" s="66">
        <f>B16+1</f>
        <v>5</v>
      </c>
      <c r="C17" s="71" t="s">
        <v>35</v>
      </c>
      <c r="D17" s="119">
        <f>ROUND(-252123*12,0)+2.7</f>
        <v>-3025473.3</v>
      </c>
      <c r="E17" s="97" t="s">
        <v>143</v>
      </c>
      <c r="H17" s="69">
        <f>ROUND($D17*H55,0)</f>
        <v>-625397</v>
      </c>
      <c r="I17" s="69"/>
      <c r="J17" s="69">
        <f>ROUND($D17*J55,0)</f>
        <v>-1261263</v>
      </c>
      <c r="K17" s="69"/>
      <c r="L17" s="69">
        <f>ROUND($D17*L55,0)</f>
        <v>-1138813</v>
      </c>
    </row>
    <row r="18" spans="2:16" s="64" customFormat="1" ht="14.45" customHeight="1">
      <c r="B18" s="66">
        <f>B17+1</f>
        <v>6</v>
      </c>
      <c r="C18" s="64" t="s">
        <v>129</v>
      </c>
      <c r="D18" s="121">
        <f>SUM(D16:D17)</f>
        <v>-9190611.3000000007</v>
      </c>
      <c r="E18" s="65"/>
      <c r="F18" s="65"/>
      <c r="G18" s="65"/>
      <c r="H18" s="69"/>
      <c r="I18" s="69"/>
      <c r="J18" s="69"/>
      <c r="K18" s="69"/>
      <c r="L18" s="69"/>
      <c r="M18" s="65"/>
      <c r="N18" s="65"/>
      <c r="O18" s="65"/>
      <c r="P18" s="65"/>
    </row>
    <row r="19" spans="2:16" s="64" customFormat="1" ht="14.45" customHeight="1">
      <c r="B19" s="58"/>
      <c r="C19" s="65"/>
      <c r="D19" s="116"/>
      <c r="E19" s="65"/>
      <c r="F19" s="65"/>
      <c r="G19" s="65"/>
      <c r="H19" s="117"/>
      <c r="I19" s="117"/>
      <c r="J19" s="118"/>
      <c r="K19" s="118"/>
      <c r="L19" s="118"/>
      <c r="M19" s="65"/>
      <c r="N19" s="65"/>
      <c r="O19" s="65"/>
      <c r="P19" s="65"/>
    </row>
    <row r="20" spans="2:16" s="64" customFormat="1" ht="14.45" customHeight="1">
      <c r="B20" s="58">
        <f>B18+1</f>
        <v>7</v>
      </c>
      <c r="C20" s="68" t="s">
        <v>13</v>
      </c>
      <c r="D20" s="121"/>
      <c r="E20" s="65"/>
      <c r="F20" s="72">
        <f>D20</f>
        <v>0</v>
      </c>
      <c r="G20" s="65"/>
      <c r="H20" s="117"/>
      <c r="I20" s="117"/>
      <c r="J20" s="118"/>
      <c r="K20" s="118"/>
      <c r="L20" s="118"/>
      <c r="M20" s="65"/>
      <c r="N20" s="65"/>
      <c r="O20" s="65"/>
      <c r="P20" s="65"/>
    </row>
    <row r="21" spans="2:16" s="64" customFormat="1" ht="14.45" customHeight="1">
      <c r="B21" s="66">
        <f t="shared" ref="B21:B22" si="0">B20+1</f>
        <v>8</v>
      </c>
      <c r="C21" s="71" t="s">
        <v>35</v>
      </c>
      <c r="D21" s="119"/>
      <c r="E21" s="65"/>
      <c r="F21" s="70"/>
      <c r="G21" s="70"/>
      <c r="H21" s="119">
        <f>ROUND($D21*H55,0)</f>
        <v>0</v>
      </c>
      <c r="I21" s="119"/>
      <c r="J21" s="119">
        <f>ROUND($D21*J55,0)</f>
        <v>0</v>
      </c>
      <c r="K21" s="119"/>
      <c r="L21" s="119">
        <f>ROUND($D21*L55,0)</f>
        <v>0</v>
      </c>
      <c r="M21" s="65"/>
      <c r="N21" s="65"/>
      <c r="O21" s="65"/>
      <c r="P21" s="65"/>
    </row>
    <row r="22" spans="2:16" s="64" customFormat="1" ht="14.45" customHeight="1">
      <c r="B22" s="66">
        <f t="shared" si="0"/>
        <v>9</v>
      </c>
      <c r="C22" s="74" t="s">
        <v>123</v>
      </c>
      <c r="D22" s="121">
        <f>SUM(D20:D21)</f>
        <v>0</v>
      </c>
      <c r="E22" s="65"/>
      <c r="F22" s="65"/>
      <c r="G22" s="65"/>
      <c r="H22" s="117"/>
      <c r="I22" s="117"/>
      <c r="J22" s="118"/>
      <c r="K22" s="118"/>
      <c r="L22" s="118"/>
      <c r="M22" s="65"/>
      <c r="N22" s="65"/>
      <c r="O22" s="65"/>
      <c r="P22" s="65"/>
    </row>
    <row r="23" spans="2:16" s="64" customFormat="1" ht="14.45" customHeight="1">
      <c r="B23" s="58"/>
      <c r="D23" s="117"/>
      <c r="E23" s="65"/>
      <c r="F23" s="65"/>
      <c r="G23" s="65"/>
      <c r="H23" s="117"/>
      <c r="I23" s="117"/>
      <c r="J23" s="118"/>
      <c r="K23" s="118"/>
      <c r="L23" s="118"/>
    </row>
    <row r="24" spans="2:16" s="64" customFormat="1" ht="14.45" customHeight="1">
      <c r="B24" s="58">
        <f>B22+1</f>
        <v>10</v>
      </c>
      <c r="C24" s="68" t="s">
        <v>13</v>
      </c>
      <c r="D24" s="121"/>
      <c r="E24" s="65"/>
      <c r="F24" s="72">
        <f>D24</f>
        <v>0</v>
      </c>
      <c r="G24" s="65"/>
      <c r="H24" s="117"/>
      <c r="I24" s="117"/>
      <c r="J24" s="118"/>
      <c r="K24" s="118"/>
      <c r="L24" s="118"/>
    </row>
    <row r="25" spans="2:16" s="64" customFormat="1" ht="14.45" customHeight="1">
      <c r="B25" s="66">
        <f t="shared" ref="B25:B26" si="1">B24+1</f>
        <v>11</v>
      </c>
      <c r="C25" s="71" t="s">
        <v>35</v>
      </c>
      <c r="D25" s="119"/>
      <c r="E25" s="65"/>
      <c r="F25" s="70"/>
      <c r="G25" s="70"/>
      <c r="H25" s="119">
        <f>ROUND($D25*H55,0)</f>
        <v>0</v>
      </c>
      <c r="I25" s="119"/>
      <c r="J25" s="119">
        <f>ROUND($D25*J55,0)</f>
        <v>0</v>
      </c>
      <c r="K25" s="119"/>
      <c r="L25" s="119">
        <f>ROUND($D25*L55,0)</f>
        <v>0</v>
      </c>
    </row>
    <row r="26" spans="2:16" s="64" customFormat="1" ht="14.45" customHeight="1">
      <c r="B26" s="66">
        <f t="shared" si="1"/>
        <v>12</v>
      </c>
      <c r="C26" s="74" t="s">
        <v>122</v>
      </c>
      <c r="D26" s="121">
        <f>SUM(D24:D25)</f>
        <v>0</v>
      </c>
      <c r="E26" s="65"/>
      <c r="F26" s="65"/>
      <c r="G26" s="65"/>
      <c r="H26" s="117"/>
      <c r="I26" s="117"/>
      <c r="J26" s="118"/>
      <c r="K26" s="118"/>
      <c r="L26" s="118"/>
    </row>
    <row r="27" spans="2:16" s="64" customFormat="1" ht="14.45" customHeight="1">
      <c r="B27" s="58"/>
      <c r="D27" s="117"/>
      <c r="E27" s="65"/>
      <c r="F27" s="65"/>
      <c r="G27" s="65"/>
      <c r="H27" s="117"/>
      <c r="I27" s="117"/>
      <c r="J27" s="118"/>
      <c r="K27" s="118"/>
      <c r="L27" s="118"/>
    </row>
    <row r="28" spans="2:16" s="64" customFormat="1" ht="15.6" customHeight="1">
      <c r="B28" s="58">
        <f>B26+1</f>
        <v>13</v>
      </c>
      <c r="C28" s="68" t="s">
        <v>13</v>
      </c>
      <c r="D28" s="121">
        <f>D16+D20+D24</f>
        <v>-6165138</v>
      </c>
      <c r="E28" s="65"/>
      <c r="F28" s="75">
        <f>D28</f>
        <v>-6165138</v>
      </c>
      <c r="G28" s="65"/>
      <c r="H28" s="118"/>
      <c r="I28" s="118"/>
      <c r="J28" s="118"/>
      <c r="K28" s="118"/>
      <c r="L28" s="118"/>
    </row>
    <row r="29" spans="2:16" s="64" customFormat="1" ht="14.45" customHeight="1">
      <c r="B29" s="66">
        <f t="shared" ref="B29:B30" si="2">B28+1</f>
        <v>14</v>
      </c>
      <c r="C29" s="71" t="s">
        <v>35</v>
      </c>
      <c r="D29" s="119">
        <f>D17+D21+D25</f>
        <v>-3025473.3</v>
      </c>
      <c r="E29" s="65"/>
      <c r="F29" s="70"/>
      <c r="G29" s="70"/>
      <c r="H29" s="119">
        <f>H17+H21+H25</f>
        <v>-625397</v>
      </c>
      <c r="I29" s="119"/>
      <c r="J29" s="119">
        <f t="shared" ref="J29" si="3">J17+J21+J25</f>
        <v>-1261263</v>
      </c>
      <c r="K29" s="119"/>
      <c r="L29" s="119">
        <f>L17+L21+L25</f>
        <v>-1138813</v>
      </c>
    </row>
    <row r="30" spans="2:16" s="64" customFormat="1" ht="14.45" customHeight="1">
      <c r="B30" s="66">
        <f t="shared" si="2"/>
        <v>15</v>
      </c>
      <c r="C30" s="64" t="s">
        <v>121</v>
      </c>
      <c r="D30" s="121">
        <f>D18+D22+D26</f>
        <v>-9190611.3000000007</v>
      </c>
      <c r="E30" s="65"/>
      <c r="F30" s="65"/>
      <c r="G30" s="65"/>
      <c r="H30" s="117"/>
      <c r="I30" s="117"/>
      <c r="J30" s="118"/>
      <c r="K30" s="118"/>
      <c r="L30" s="118"/>
    </row>
    <row r="31" spans="2:16" s="64" customFormat="1" ht="14.45" customHeight="1">
      <c r="B31" s="66"/>
      <c r="D31" s="67"/>
      <c r="E31" s="65"/>
      <c r="F31" s="65"/>
      <c r="G31" s="65"/>
      <c r="H31" s="117"/>
      <c r="I31" s="117"/>
      <c r="J31" s="118"/>
      <c r="K31" s="118"/>
      <c r="L31" s="118"/>
    </row>
    <row r="32" spans="2:16" s="64" customFormat="1" ht="14.45" customHeight="1">
      <c r="B32" s="58">
        <f>B30+1</f>
        <v>16</v>
      </c>
      <c r="C32" s="77"/>
      <c r="D32" s="326"/>
      <c r="E32" s="97"/>
      <c r="F32" s="65"/>
      <c r="G32" s="65"/>
      <c r="H32" s="117"/>
      <c r="I32" s="117"/>
      <c r="J32" s="118"/>
      <c r="K32" s="118"/>
      <c r="L32" s="118"/>
    </row>
    <row r="33" spans="2:13" s="64" customFormat="1" ht="14.45" customHeight="1">
      <c r="B33" s="66">
        <f t="shared" ref="B33" si="4">B32+1</f>
        <v>17</v>
      </c>
      <c r="C33" s="77" t="s">
        <v>14</v>
      </c>
      <c r="D33" s="327">
        <v>1.018297</v>
      </c>
      <c r="E33" s="97" t="s">
        <v>143</v>
      </c>
      <c r="F33" s="65"/>
      <c r="G33" s="65"/>
      <c r="H33" s="117"/>
      <c r="I33" s="117"/>
      <c r="J33" s="118"/>
      <c r="K33" s="118"/>
      <c r="L33" s="118"/>
    </row>
    <row r="34" spans="2:13" s="64" customFormat="1" ht="14.45" customHeight="1">
      <c r="B34" s="58"/>
      <c r="C34" s="70"/>
      <c r="D34" s="161"/>
      <c r="E34" s="65"/>
      <c r="F34" s="70"/>
      <c r="G34" s="70"/>
      <c r="H34" s="120"/>
      <c r="I34" s="120"/>
      <c r="J34" s="120"/>
      <c r="K34" s="120"/>
      <c r="L34" s="120"/>
    </row>
    <row r="35" spans="2:13" s="64" customFormat="1" ht="14.45" customHeight="1">
      <c r="B35" s="58">
        <f>B33+1</f>
        <v>18</v>
      </c>
      <c r="C35" s="78" t="s">
        <v>36</v>
      </c>
      <c r="D35" s="350">
        <f>F35</f>
        <v>-6277942</v>
      </c>
      <c r="E35" s="97" t="s">
        <v>143</v>
      </c>
      <c r="F35" s="75">
        <f>ROUND(F28*D33,0)</f>
        <v>-6277942</v>
      </c>
      <c r="G35" s="76"/>
      <c r="H35" s="117"/>
      <c r="I35" s="117"/>
      <c r="J35" s="118"/>
      <c r="K35" s="118"/>
      <c r="L35" s="118"/>
    </row>
    <row r="36" spans="2:13" s="64" customFormat="1" ht="17.25" customHeight="1">
      <c r="B36" s="66">
        <f t="shared" ref="B36:B37" si="5">B35+1</f>
        <v>19</v>
      </c>
      <c r="C36" s="79" t="s">
        <v>37</v>
      </c>
      <c r="D36" s="351">
        <f>SUM(H36:L36)</f>
        <v>-3080830</v>
      </c>
      <c r="E36" s="97" t="s">
        <v>143</v>
      </c>
      <c r="F36" s="76"/>
      <c r="G36" s="76"/>
      <c r="H36" s="121">
        <f>ROUND(H29*$D$33,0)</f>
        <v>-636840</v>
      </c>
      <c r="I36" s="121"/>
      <c r="J36" s="121">
        <f>ROUND(J29*$D$33,0)</f>
        <v>-1284340</v>
      </c>
      <c r="K36" s="121"/>
      <c r="L36" s="121">
        <f>ROUND(L29*$D$33,0)</f>
        <v>-1159650</v>
      </c>
    </row>
    <row r="37" spans="2:13" s="64" customFormat="1" ht="17.25" customHeight="1" thickBot="1">
      <c r="B37" s="66">
        <f t="shared" si="5"/>
        <v>20</v>
      </c>
      <c r="C37" s="79" t="s">
        <v>120</v>
      </c>
      <c r="D37" s="265">
        <f>D35+D36</f>
        <v>-9358772</v>
      </c>
      <c r="E37" s="65"/>
      <c r="F37" s="65"/>
      <c r="G37" s="65"/>
      <c r="H37" s="352" t="s">
        <v>154</v>
      </c>
      <c r="I37" s="271"/>
      <c r="J37" s="352" t="s">
        <v>154</v>
      </c>
      <c r="K37" s="270"/>
      <c r="L37" s="352" t="s">
        <v>154</v>
      </c>
    </row>
    <row r="38" spans="2:13" s="64" customFormat="1" ht="14.45" customHeight="1" thickTop="1">
      <c r="B38" s="58"/>
      <c r="C38" s="80"/>
      <c r="D38" s="81"/>
      <c r="E38" s="65"/>
      <c r="F38" s="65"/>
      <c r="G38" s="65"/>
      <c r="H38" s="121">
        <f>H36</f>
        <v>-636840</v>
      </c>
      <c r="I38" s="121"/>
      <c r="J38" s="121">
        <f>J36</f>
        <v>-1284340</v>
      </c>
      <c r="K38" s="121"/>
      <c r="L38" s="121">
        <f>L36</f>
        <v>-1159650</v>
      </c>
    </row>
    <row r="39" spans="2:13" s="64" customFormat="1" ht="14.45" customHeight="1">
      <c r="B39" s="58"/>
      <c r="C39" s="65"/>
      <c r="D39" s="65"/>
      <c r="E39" s="65"/>
      <c r="F39" s="65"/>
      <c r="G39" s="65"/>
      <c r="H39" s="65"/>
      <c r="I39" s="65"/>
    </row>
    <row r="40" spans="2:13" s="64" customFormat="1" ht="14.45" customHeight="1">
      <c r="B40" s="58"/>
      <c r="C40" s="65"/>
      <c r="D40" s="72"/>
      <c r="E40" s="65"/>
      <c r="F40" s="65"/>
      <c r="G40" s="65"/>
      <c r="H40" s="65"/>
      <c r="I40" s="65"/>
    </row>
    <row r="41" spans="2:13" s="64" customFormat="1" ht="14.45" customHeight="1">
      <c r="B41" s="58"/>
      <c r="C41" s="65"/>
      <c r="D41" s="65"/>
      <c r="E41" s="65"/>
      <c r="F41" s="65"/>
      <c r="G41" s="65"/>
      <c r="H41" s="66" t="s">
        <v>2</v>
      </c>
      <c r="I41" s="66"/>
      <c r="J41" s="91" t="s">
        <v>3</v>
      </c>
      <c r="K41" s="91"/>
      <c r="L41" s="91" t="s">
        <v>110</v>
      </c>
    </row>
    <row r="42" spans="2:13" s="105" customFormat="1" ht="39" customHeight="1">
      <c r="B42" s="101">
        <f>B37+1</f>
        <v>21</v>
      </c>
      <c r="C42" s="290" t="s">
        <v>38</v>
      </c>
      <c r="D42" s="165"/>
      <c r="F42" s="357" t="s">
        <v>13</v>
      </c>
      <c r="G42" s="356"/>
      <c r="H42" s="578" t="s">
        <v>157</v>
      </c>
      <c r="I42" s="579"/>
      <c r="J42" s="579"/>
      <c r="K42" s="579"/>
      <c r="L42" s="580"/>
    </row>
    <row r="43" spans="2:13" s="91" customFormat="1" ht="28.5" customHeight="1">
      <c r="B43" s="91">
        <f>B42+1</f>
        <v>22</v>
      </c>
      <c r="C43" s="134"/>
      <c r="D43" s="82" t="s">
        <v>0</v>
      </c>
      <c r="E43" s="92"/>
      <c r="F43" s="135" t="s">
        <v>1</v>
      </c>
      <c r="G43" s="135"/>
      <c r="H43" s="61" t="s">
        <v>50</v>
      </c>
      <c r="I43" s="135"/>
      <c r="J43" s="61" t="s">
        <v>11</v>
      </c>
      <c r="K43" s="61"/>
      <c r="L43" s="61" t="s">
        <v>12</v>
      </c>
      <c r="M43" s="66"/>
    </row>
    <row r="44" spans="2:13" s="105" customFormat="1" ht="14.45" customHeight="1">
      <c r="B44" s="101"/>
      <c r="C44" s="102"/>
      <c r="D44" s="103"/>
      <c r="E44" s="104"/>
      <c r="F44" s="205"/>
      <c r="G44" s="205"/>
      <c r="H44" s="206"/>
      <c r="I44" s="205"/>
      <c r="J44" s="206"/>
      <c r="K44" s="206"/>
      <c r="L44" s="206"/>
    </row>
    <row r="45" spans="2:13" s="64" customFormat="1" ht="26.25" customHeight="1">
      <c r="B45" s="58">
        <f>B43+1</f>
        <v>23</v>
      </c>
      <c r="C45" s="84" t="s">
        <v>147</v>
      </c>
      <c r="D45" s="85">
        <f>SUM(F45:L45)</f>
        <v>11912839834.254866</v>
      </c>
      <c r="E45" s="86"/>
      <c r="F45" s="567">
        <f>'43827 DSM-10_Att SH-1, P2'!K12</f>
        <v>4230179143.6281042</v>
      </c>
      <c r="G45" s="568"/>
      <c r="H45" s="567">
        <f>'43827 DSM-10_Att SH-1, P2'!K13</f>
        <v>1166288421.4425755</v>
      </c>
      <c r="I45" s="567"/>
      <c r="J45" s="563">
        <f>+'43827 DSM Billing Units'!T66</f>
        <v>3091528731.184186</v>
      </c>
      <c r="K45" s="163" t="s">
        <v>52</v>
      </c>
      <c r="L45" s="563">
        <f>+'43827 DSM Billing Units'!T67</f>
        <v>3424843538</v>
      </c>
      <c r="M45" s="163" t="s">
        <v>52</v>
      </c>
    </row>
    <row r="46" spans="2:13" s="106" customFormat="1" ht="18" customHeight="1" thickBot="1">
      <c r="B46" s="66">
        <f>B45+1</f>
        <v>24</v>
      </c>
      <c r="C46" s="106" t="s">
        <v>39</v>
      </c>
      <c r="D46" s="107"/>
      <c r="E46" s="108"/>
      <c r="F46" s="358">
        <f>ROUND(F35/F45,6)-0.0000001</f>
        <v>-1.4841000000000001E-3</v>
      </c>
      <c r="G46" s="109"/>
      <c r="H46" s="574">
        <f>+H51</f>
        <v>-4.5100000000000001E-4</v>
      </c>
      <c r="I46" s="359"/>
      <c r="J46" s="574">
        <f>+H51</f>
        <v>-4.5100000000000001E-4</v>
      </c>
      <c r="K46" s="359"/>
      <c r="L46" s="358">
        <f>ROUND(L38/L45,6)+0.00000035</f>
        <v>-3.3865000000000002E-4</v>
      </c>
    </row>
    <row r="47" spans="2:13" s="106" customFormat="1" ht="21" customHeight="1" thickBot="1">
      <c r="B47" s="66">
        <f t="shared" ref="B47" si="6">B46+1</f>
        <v>25</v>
      </c>
      <c r="C47" s="110" t="s">
        <v>40</v>
      </c>
      <c r="D47" s="111"/>
      <c r="E47" s="112"/>
      <c r="F47" s="113">
        <f>F46</f>
        <v>-1.4841000000000001E-3</v>
      </c>
      <c r="G47" s="114"/>
      <c r="H47" s="113">
        <f>H46</f>
        <v>-4.5100000000000001E-4</v>
      </c>
      <c r="I47" s="115"/>
      <c r="J47" s="113">
        <f>J46</f>
        <v>-4.5100000000000001E-4</v>
      </c>
      <c r="K47" s="115"/>
      <c r="L47" s="113">
        <f>L46</f>
        <v>-3.3865000000000002E-4</v>
      </c>
    </row>
    <row r="48" spans="2:13" s="64" customFormat="1" ht="14.45" customHeight="1">
      <c r="B48" s="58">
        <f>B47+1</f>
        <v>26</v>
      </c>
      <c r="C48" s="83" t="s">
        <v>41</v>
      </c>
      <c r="D48" s="87">
        <f>SUM(F48:L48)</f>
        <v>-9358107.6670368388</v>
      </c>
      <c r="E48" s="353"/>
      <c r="F48" s="87">
        <f>F47*F45</f>
        <v>-6278008.8670584699</v>
      </c>
      <c r="G48" s="87"/>
      <c r="H48" s="87">
        <f>H47*H45</f>
        <v>-525996.07807060156</v>
      </c>
      <c r="I48" s="87"/>
      <c r="J48" s="87">
        <f>J47*J45</f>
        <v>-1394279.4577640679</v>
      </c>
      <c r="K48" s="87"/>
      <c r="L48" s="87">
        <f>L47*L45</f>
        <v>-1159823.2641437</v>
      </c>
    </row>
    <row r="49" spans="2:13" s="64" customFormat="1" ht="14.45" customHeight="1">
      <c r="B49" s="66">
        <f t="shared" ref="B49" si="7">B48+1</f>
        <v>27</v>
      </c>
      <c r="C49" s="83" t="s">
        <v>42</v>
      </c>
      <c r="D49" s="88">
        <f>SUM(F49:L49)</f>
        <v>664.33296316058841</v>
      </c>
      <c r="E49" s="354"/>
      <c r="F49" s="88">
        <f>F48-F35</f>
        <v>-66.8670584699139</v>
      </c>
      <c r="G49" s="88"/>
      <c r="H49" s="88">
        <f>H48-H36</f>
        <v>110843.92192939844</v>
      </c>
      <c r="I49" s="88"/>
      <c r="J49" s="88">
        <f>J48-J36</f>
        <v>-109939.45776406792</v>
      </c>
      <c r="K49" s="88"/>
      <c r="L49" s="88">
        <f>L48-L36</f>
        <v>-173.26414370001294</v>
      </c>
    </row>
    <row r="50" spans="2:13" s="64" customFormat="1" ht="14.45" customHeight="1" thickBot="1">
      <c r="B50" s="66"/>
      <c r="C50" s="83"/>
      <c r="D50" s="88"/>
      <c r="E50" s="354"/>
      <c r="F50" s="88"/>
      <c r="G50" s="88"/>
      <c r="H50" s="88"/>
      <c r="I50" s="88"/>
      <c r="J50" s="88"/>
      <c r="K50" s="88"/>
      <c r="L50" s="88"/>
    </row>
    <row r="51" spans="2:13" s="362" customFormat="1" ht="15.75" thickBot="1">
      <c r="B51" s="377"/>
      <c r="C51" s="566" t="s">
        <v>211</v>
      </c>
      <c r="D51" s="564"/>
      <c r="E51" s="564"/>
      <c r="F51" s="564"/>
      <c r="G51" s="564"/>
      <c r="H51" s="565">
        <f>ROUND((H38+J38)/(H45+J45),6)</f>
        <v>-4.5100000000000001E-4</v>
      </c>
      <c r="I51" s="163" t="s">
        <v>52</v>
      </c>
      <c r="J51" s="89"/>
      <c r="K51" s="89"/>
      <c r="L51" s="89"/>
    </row>
    <row r="52" spans="2:13" s="64" customFormat="1" ht="14.45" customHeight="1">
      <c r="B52" s="58"/>
      <c r="C52" s="83"/>
      <c r="D52" s="89"/>
      <c r="F52" s="89"/>
      <c r="G52" s="89"/>
      <c r="H52" s="89"/>
      <c r="I52" s="89"/>
      <c r="J52" s="89"/>
      <c r="K52" s="89"/>
      <c r="L52" s="89"/>
    </row>
    <row r="53" spans="2:13" s="64" customFormat="1" ht="22.5" customHeight="1">
      <c r="B53" s="58">
        <f>B49+1</f>
        <v>28</v>
      </c>
      <c r="C53" s="90" t="s">
        <v>145</v>
      </c>
      <c r="D53" s="91" t="s">
        <v>0</v>
      </c>
      <c r="F53" s="199"/>
      <c r="G53" s="200"/>
      <c r="H53" s="200"/>
      <c r="I53" s="200"/>
      <c r="J53" s="200"/>
      <c r="K53" s="200"/>
      <c r="L53" s="200"/>
      <c r="M53" s="73"/>
    </row>
    <row r="54" spans="2:13" s="64" customFormat="1" ht="14.45" customHeight="1">
      <c r="B54" s="66">
        <f t="shared" ref="B54:B55" si="8">B53+1</f>
        <v>29</v>
      </c>
      <c r="C54" s="93" t="s">
        <v>23</v>
      </c>
      <c r="D54" s="207"/>
      <c r="E54" s="94"/>
      <c r="G54" s="89"/>
      <c r="H54" s="200"/>
      <c r="I54" s="200"/>
      <c r="J54" s="200"/>
      <c r="K54" s="200"/>
      <c r="L54" s="200"/>
    </row>
    <row r="55" spans="2:13" s="64" customFormat="1" ht="14.45" customHeight="1">
      <c r="B55" s="66">
        <f t="shared" si="8"/>
        <v>30</v>
      </c>
      <c r="C55" s="93" t="s">
        <v>43</v>
      </c>
      <c r="D55" s="264">
        <f>SUM(H55:L55)</f>
        <v>1</v>
      </c>
      <c r="E55" s="94"/>
      <c r="G55" s="100"/>
      <c r="H55" s="569">
        <f>+'43827 DSM-10 Attach SH-1, P3'!F77</f>
        <v>0.20671062887396932</v>
      </c>
      <c r="I55" s="570"/>
      <c r="J55" s="569">
        <f>+'43827 DSM-10 Attach SH-1, P3'!G77</f>
        <v>0.41688106565072819</v>
      </c>
      <c r="K55" s="570"/>
      <c r="L55" s="569">
        <f>+'43827 DSM-10 Attach SH-1, P3'!H77</f>
        <v>0.37640830547530252</v>
      </c>
    </row>
    <row r="56" spans="2:13" s="64" customFormat="1" ht="14.45" customHeight="1">
      <c r="B56" s="58"/>
      <c r="C56" s="95"/>
      <c r="D56" s="96"/>
    </row>
    <row r="57" spans="2:13" s="64" customFormat="1" ht="14.45" customHeight="1">
      <c r="B57" s="58"/>
    </row>
    <row r="58" spans="2:13" s="64" customFormat="1" ht="14.45" customHeight="1">
      <c r="B58" s="58"/>
      <c r="C58" s="106"/>
    </row>
    <row r="59" spans="2:13" s="64" customFormat="1" ht="17.25" customHeight="1">
      <c r="B59" s="58">
        <f>B55+1</f>
        <v>31</v>
      </c>
      <c r="C59" s="142" t="s">
        <v>124</v>
      </c>
      <c r="D59" s="127"/>
      <c r="E59" s="127"/>
      <c r="F59" s="127"/>
      <c r="G59" s="127"/>
      <c r="H59" s="127"/>
      <c r="I59" s="127"/>
      <c r="J59" s="127"/>
      <c r="K59" s="127"/>
      <c r="L59" s="128"/>
    </row>
    <row r="60" spans="2:13" s="73" customFormat="1" ht="23.25" customHeight="1">
      <c r="B60" s="124">
        <f>B59+1</f>
        <v>32</v>
      </c>
      <c r="C60" s="129"/>
      <c r="D60" s="130" t="s">
        <v>125</v>
      </c>
      <c r="E60" s="67"/>
      <c r="F60" s="130"/>
      <c r="G60" s="67"/>
      <c r="H60" s="533" t="s">
        <v>47</v>
      </c>
      <c r="I60" s="67"/>
      <c r="J60" s="67"/>
      <c r="K60" s="67"/>
      <c r="L60" s="131"/>
    </row>
    <row r="61" spans="2:13" s="73" customFormat="1" ht="17.25" customHeight="1">
      <c r="B61" s="124">
        <f t="shared" ref="B61:B74" si="9">B60+1</f>
        <v>33</v>
      </c>
      <c r="C61" s="129"/>
      <c r="D61" s="132" t="s">
        <v>46</v>
      </c>
      <c r="E61" s="67"/>
      <c r="F61" s="132" t="s">
        <v>158</v>
      </c>
      <c r="G61" s="67"/>
      <c r="H61" s="534" t="s">
        <v>282</v>
      </c>
      <c r="I61" s="67"/>
      <c r="J61" s="67"/>
      <c r="K61" s="67"/>
      <c r="L61" s="131"/>
    </row>
    <row r="62" spans="2:13" s="73" customFormat="1" ht="17.25" customHeight="1">
      <c r="B62" s="124">
        <f t="shared" si="9"/>
        <v>34</v>
      </c>
      <c r="C62" s="129"/>
      <c r="D62" s="132" t="s">
        <v>48</v>
      </c>
      <c r="E62" s="67"/>
      <c r="F62" s="132" t="s">
        <v>48</v>
      </c>
      <c r="G62" s="67"/>
      <c r="H62" s="132" t="s">
        <v>48</v>
      </c>
      <c r="I62" s="67"/>
      <c r="J62" s="67"/>
      <c r="K62" s="67"/>
      <c r="L62" s="131"/>
    </row>
    <row r="63" spans="2:13" s="73" customFormat="1" ht="17.25" customHeight="1">
      <c r="B63" s="124">
        <f>B62+1</f>
        <v>35</v>
      </c>
      <c r="C63" s="129"/>
      <c r="D63" s="143">
        <v>-1</v>
      </c>
      <c r="E63" s="144"/>
      <c r="F63" s="143">
        <v>-2</v>
      </c>
      <c r="G63" s="67"/>
      <c r="H63" s="130" t="s">
        <v>49</v>
      </c>
      <c r="I63" s="67"/>
      <c r="J63" s="67"/>
      <c r="K63" s="67"/>
      <c r="L63" s="131"/>
    </row>
    <row r="64" spans="2:13" s="73" customFormat="1" ht="17.25" customHeight="1">
      <c r="B64" s="124"/>
      <c r="C64" s="129"/>
      <c r="D64" s="132"/>
      <c r="E64" s="67"/>
      <c r="F64" s="133"/>
      <c r="G64" s="67"/>
      <c r="H64" s="137"/>
      <c r="I64" s="67"/>
      <c r="J64" s="67"/>
      <c r="K64" s="67"/>
      <c r="L64" s="131"/>
    </row>
    <row r="65" spans="2:12" s="64" customFormat="1" ht="14.45" customHeight="1">
      <c r="B65" s="124">
        <f>B63+1</f>
        <v>36</v>
      </c>
      <c r="C65" s="141" t="s">
        <v>61</v>
      </c>
      <c r="D65" s="136">
        <f>+F47</f>
        <v>-1.4841000000000001E-3</v>
      </c>
      <c r="E65" s="130" t="s">
        <v>60</v>
      </c>
      <c r="F65" s="529">
        <f>+'45576_WP-JLF-6'!D86</f>
        <v>1.242E-3</v>
      </c>
      <c r="G65" s="163" t="s">
        <v>52</v>
      </c>
      <c r="H65" s="535">
        <f>SUM(D65+F65)</f>
        <v>-2.4210000000000008E-4</v>
      </c>
      <c r="I65" s="67"/>
      <c r="J65" s="65"/>
      <c r="K65" s="65"/>
      <c r="L65" s="123"/>
    </row>
    <row r="66" spans="2:12" s="64" customFormat="1" ht="14.45" customHeight="1">
      <c r="B66" s="124">
        <f t="shared" si="9"/>
        <v>37</v>
      </c>
      <c r="C66" s="141" t="s">
        <v>45</v>
      </c>
      <c r="D66" s="136"/>
      <c r="E66" s="67"/>
      <c r="F66" s="67"/>
      <c r="G66" s="163"/>
      <c r="H66" s="139"/>
      <c r="I66" s="67"/>
      <c r="J66" s="65"/>
      <c r="K66" s="65"/>
      <c r="L66" s="123"/>
    </row>
    <row r="67" spans="2:12" s="64" customFormat="1" ht="14.45" customHeight="1">
      <c r="B67" s="124">
        <f t="shared" si="9"/>
        <v>38</v>
      </c>
      <c r="C67" s="140" t="s">
        <v>62</v>
      </c>
      <c r="D67" s="529">
        <f>+H51</f>
        <v>-4.5100000000000001E-4</v>
      </c>
      <c r="E67" s="163" t="s">
        <v>52</v>
      </c>
      <c r="F67" s="529">
        <f>+'45576_WP-JLF-6'!F91</f>
        <v>7.1500000000000003E-4</v>
      </c>
      <c r="G67" s="163" t="s">
        <v>52</v>
      </c>
      <c r="H67" s="535">
        <f>SUM(D67+F67)</f>
        <v>2.6400000000000002E-4</v>
      </c>
      <c r="I67" s="67"/>
      <c r="J67" s="65"/>
      <c r="K67" s="65"/>
      <c r="L67" s="123"/>
    </row>
    <row r="68" spans="2:12" s="64" customFormat="1" ht="14.45" customHeight="1">
      <c r="B68" s="124">
        <f t="shared" si="9"/>
        <v>39</v>
      </c>
      <c r="C68" s="140" t="s">
        <v>55</v>
      </c>
      <c r="D68" s="529">
        <f>+H51</f>
        <v>-4.5100000000000001E-4</v>
      </c>
      <c r="E68" s="163" t="s">
        <v>52</v>
      </c>
      <c r="F68" s="529">
        <f>+'45576_WP-JLF-6'!F91</f>
        <v>7.1500000000000003E-4</v>
      </c>
      <c r="G68" s="163" t="s">
        <v>52</v>
      </c>
      <c r="H68" s="535">
        <f>SUM(D68+F68)</f>
        <v>2.6400000000000002E-4</v>
      </c>
      <c r="I68" s="67"/>
      <c r="J68" s="65"/>
      <c r="K68" s="65"/>
      <c r="L68" s="123"/>
    </row>
    <row r="69" spans="2:12" s="64" customFormat="1" ht="14.45" customHeight="1">
      <c r="B69" s="124">
        <f t="shared" si="9"/>
        <v>40</v>
      </c>
      <c r="C69" s="140" t="s">
        <v>51</v>
      </c>
      <c r="D69" s="529">
        <f>+L47</f>
        <v>-3.3865000000000002E-4</v>
      </c>
      <c r="E69" s="163" t="s">
        <v>52</v>
      </c>
      <c r="F69" s="529">
        <f>+'45576_WP-JLF-6'!J86</f>
        <v>4.95E-4</v>
      </c>
      <c r="G69" s="163" t="s">
        <v>52</v>
      </c>
      <c r="H69" s="535">
        <f>SUM(D69+F69)</f>
        <v>1.5634999999999998E-4</v>
      </c>
      <c r="I69" s="67"/>
      <c r="J69" s="65"/>
      <c r="K69" s="65"/>
      <c r="L69" s="123"/>
    </row>
    <row r="70" spans="2:12" s="64" customFormat="1" ht="14.45" customHeight="1">
      <c r="B70" s="124"/>
      <c r="C70" s="122"/>
      <c r="D70" s="136"/>
      <c r="E70" s="67"/>
      <c r="F70" s="67"/>
      <c r="G70" s="163"/>
      <c r="H70" s="139"/>
      <c r="I70" s="67"/>
      <c r="J70" s="65"/>
      <c r="K70" s="65"/>
      <c r="L70" s="123"/>
    </row>
    <row r="71" spans="2:12" s="106" customFormat="1" ht="34.5" customHeight="1">
      <c r="B71" s="145">
        <f>B69+1</f>
        <v>41</v>
      </c>
      <c r="C71" s="146" t="s">
        <v>59</v>
      </c>
      <c r="D71" s="277"/>
      <c r="E71" s="147"/>
      <c r="F71" s="277" t="s">
        <v>319</v>
      </c>
      <c r="G71" s="162"/>
      <c r="H71" s="148"/>
      <c r="I71" s="147"/>
      <c r="J71" s="65"/>
      <c r="K71" s="108"/>
      <c r="L71" s="149"/>
    </row>
    <row r="72" spans="2:12" s="64" customFormat="1" ht="14.45" customHeight="1">
      <c r="B72" s="124">
        <f t="shared" si="9"/>
        <v>42</v>
      </c>
      <c r="C72" s="150" t="s">
        <v>54</v>
      </c>
      <c r="D72" s="136"/>
      <c r="E72" s="97"/>
      <c r="F72" s="529">
        <f>+'45576_WP-JLF-6'!L91</f>
        <v>1.2E-5</v>
      </c>
      <c r="G72" s="163" t="s">
        <v>52</v>
      </c>
      <c r="H72" s="535">
        <f>SUM(F72)</f>
        <v>1.2E-5</v>
      </c>
      <c r="I72" s="67"/>
      <c r="J72" s="65"/>
      <c r="K72" s="67"/>
      <c r="L72" s="131"/>
    </row>
    <row r="73" spans="2:12" s="64" customFormat="1" ht="14.45" customHeight="1">
      <c r="B73" s="124">
        <f t="shared" si="9"/>
        <v>43</v>
      </c>
      <c r="C73" s="150" t="s">
        <v>55</v>
      </c>
      <c r="D73" s="136"/>
      <c r="E73" s="97"/>
      <c r="F73" s="529">
        <f>+'45576_WP-JLF-6'!L91</f>
        <v>1.2E-5</v>
      </c>
      <c r="G73" s="163" t="s">
        <v>52</v>
      </c>
      <c r="H73" s="535">
        <f>SUM(F73)</f>
        <v>1.2E-5</v>
      </c>
      <c r="I73" s="67"/>
      <c r="J73" s="65"/>
      <c r="K73" s="67"/>
      <c r="L73" s="131"/>
    </row>
    <row r="74" spans="2:12" s="64" customFormat="1" ht="14.45" customHeight="1">
      <c r="B74" s="124">
        <f t="shared" si="9"/>
        <v>44</v>
      </c>
      <c r="C74" s="150" t="s">
        <v>56</v>
      </c>
      <c r="D74" s="136"/>
      <c r="E74" s="97"/>
      <c r="F74" s="529">
        <f>+'45576_WP-JLF-6'!P86</f>
        <v>9.0000000000000002E-6</v>
      </c>
      <c r="G74" s="163" t="s">
        <v>52</v>
      </c>
      <c r="H74" s="535">
        <f>SUM(F74)</f>
        <v>9.0000000000000002E-6</v>
      </c>
      <c r="I74" s="67"/>
      <c r="J74" s="65"/>
      <c r="K74" s="67"/>
      <c r="L74" s="131"/>
    </row>
    <row r="75" spans="2:12" s="64" customFormat="1" ht="14.45" customHeight="1">
      <c r="B75" s="124"/>
      <c r="C75" s="122"/>
      <c r="D75" s="272"/>
      <c r="E75" s="67"/>
      <c r="F75" s="136"/>
      <c r="G75" s="67"/>
      <c r="H75" s="139"/>
      <c r="I75" s="65"/>
      <c r="J75" s="65"/>
      <c r="K75" s="65"/>
      <c r="L75" s="123"/>
    </row>
    <row r="76" spans="2:12" s="64" customFormat="1" ht="28.5" customHeight="1">
      <c r="B76" s="58"/>
      <c r="C76" s="122"/>
      <c r="D76" s="277" t="s">
        <v>156</v>
      </c>
      <c r="E76" s="65"/>
      <c r="F76" s="277" t="s">
        <v>320</v>
      </c>
      <c r="G76" s="65"/>
      <c r="H76" s="65"/>
      <c r="I76" s="65"/>
      <c r="J76" s="65"/>
      <c r="K76" s="65"/>
      <c r="L76" s="123"/>
    </row>
    <row r="77" spans="2:12" s="159" customFormat="1" ht="14.45" customHeight="1">
      <c r="B77" s="124">
        <f>B74+1</f>
        <v>45</v>
      </c>
      <c r="C77" s="150" t="s">
        <v>54</v>
      </c>
      <c r="D77" s="571">
        <f>+D67</f>
        <v>-4.5100000000000001E-4</v>
      </c>
      <c r="E77" s="168" t="s">
        <v>57</v>
      </c>
      <c r="F77" s="529">
        <f>+'45576_WP-JLF-6'!L95</f>
        <v>1.2E-5</v>
      </c>
      <c r="G77" s="163" t="s">
        <v>52</v>
      </c>
      <c r="H77" s="535">
        <f>SUM(D77+F77)</f>
        <v>-4.3899999999999999E-4</v>
      </c>
      <c r="I77" s="168"/>
      <c r="J77" s="168"/>
      <c r="K77" s="168"/>
      <c r="L77" s="273"/>
    </row>
    <row r="78" spans="2:12" ht="14.45" customHeight="1">
      <c r="B78" s="124">
        <f>B77+1</f>
        <v>46</v>
      </c>
      <c r="C78" s="150" t="s">
        <v>55</v>
      </c>
      <c r="D78" s="571">
        <f>+D68</f>
        <v>-4.5100000000000001E-4</v>
      </c>
      <c r="E78" s="62" t="s">
        <v>57</v>
      </c>
      <c r="F78" s="529">
        <f>+'45576_WP-JLF-6'!N95</f>
        <v>1.2E-5</v>
      </c>
      <c r="G78" s="163" t="s">
        <v>52</v>
      </c>
      <c r="H78" s="535">
        <f>SUM(D78+F78)</f>
        <v>-4.3899999999999999E-4</v>
      </c>
      <c r="I78" s="62"/>
      <c r="J78" s="62"/>
      <c r="K78" s="62"/>
      <c r="L78" s="274"/>
    </row>
    <row r="79" spans="2:12" ht="14.45" customHeight="1">
      <c r="B79" s="124">
        <f>B78+1</f>
        <v>47</v>
      </c>
      <c r="C79" s="150" t="s">
        <v>56</v>
      </c>
      <c r="D79" s="571">
        <f>+D69</f>
        <v>-3.3865000000000002E-4</v>
      </c>
      <c r="E79" s="168" t="s">
        <v>57</v>
      </c>
      <c r="F79" s="529">
        <f>+'45576_WP-JLF-6'!P95</f>
        <v>9.0000000000000002E-6</v>
      </c>
      <c r="G79" s="163" t="s">
        <v>52</v>
      </c>
      <c r="H79" s="535">
        <f>SUM(D79+F79)</f>
        <v>-3.2965000000000002E-4</v>
      </c>
      <c r="I79" s="62"/>
      <c r="J79" s="62"/>
      <c r="K79" s="62"/>
      <c r="L79" s="274"/>
    </row>
    <row r="80" spans="2:12" ht="14.45" customHeight="1">
      <c r="B80" s="124"/>
      <c r="C80" s="150"/>
      <c r="D80" s="280"/>
      <c r="E80" s="168"/>
      <c r="F80" s="136"/>
      <c r="G80" s="163"/>
      <c r="H80" s="138"/>
      <c r="I80" s="62"/>
      <c r="J80" s="62"/>
      <c r="K80" s="62"/>
      <c r="L80" s="274"/>
    </row>
    <row r="81" spans="2:12" ht="14.45" customHeight="1">
      <c r="B81" s="124"/>
      <c r="C81" s="150"/>
      <c r="D81" s="280"/>
      <c r="E81" s="168"/>
      <c r="F81" s="560" t="s">
        <v>322</v>
      </c>
      <c r="G81" s="163"/>
      <c r="H81" s="138"/>
      <c r="I81" s="62"/>
      <c r="J81" s="62"/>
      <c r="K81" s="62"/>
      <c r="L81" s="274"/>
    </row>
    <row r="82" spans="2:12" ht="14.45" customHeight="1">
      <c r="B82" s="124"/>
      <c r="C82" s="146" t="s">
        <v>321</v>
      </c>
      <c r="D82" s="280"/>
      <c r="E82" s="168"/>
      <c r="F82" s="561" t="s">
        <v>323</v>
      </c>
      <c r="G82" s="163"/>
      <c r="H82" s="138"/>
      <c r="I82" s="62"/>
      <c r="J82" s="62"/>
      <c r="K82" s="62"/>
      <c r="L82" s="274"/>
    </row>
    <row r="83" spans="2:12" ht="14.45" customHeight="1">
      <c r="B83" s="124"/>
      <c r="C83" s="150" t="s">
        <v>54</v>
      </c>
      <c r="D83" s="280"/>
      <c r="E83" s="168"/>
      <c r="F83" s="529">
        <f>+F67</f>
        <v>7.1500000000000003E-4</v>
      </c>
      <c r="G83" s="163" t="s">
        <v>52</v>
      </c>
      <c r="H83" s="535">
        <f t="shared" ref="H83:H85" si="10">SUM(D83+F83)</f>
        <v>7.1500000000000003E-4</v>
      </c>
      <c r="I83" s="62"/>
      <c r="J83" s="62"/>
      <c r="K83" s="62"/>
      <c r="L83" s="274"/>
    </row>
    <row r="84" spans="2:12" ht="14.45" customHeight="1">
      <c r="B84" s="124"/>
      <c r="C84" s="150" t="s">
        <v>55</v>
      </c>
      <c r="D84" s="280"/>
      <c r="E84" s="168"/>
      <c r="F84" s="529">
        <f>+F68</f>
        <v>7.1500000000000003E-4</v>
      </c>
      <c r="G84" s="163" t="s">
        <v>52</v>
      </c>
      <c r="H84" s="535">
        <f t="shared" si="10"/>
        <v>7.1500000000000003E-4</v>
      </c>
      <c r="I84" s="62"/>
      <c r="J84" s="62"/>
      <c r="K84" s="62"/>
      <c r="L84" s="274"/>
    </row>
    <row r="85" spans="2:12" ht="14.45" customHeight="1">
      <c r="B85" s="124"/>
      <c r="C85" s="278" t="s">
        <v>56</v>
      </c>
      <c r="D85" s="289"/>
      <c r="E85" s="275"/>
      <c r="F85" s="532">
        <f>+F69</f>
        <v>4.95E-4</v>
      </c>
      <c r="G85" s="279" t="s">
        <v>52</v>
      </c>
      <c r="H85" s="536">
        <f t="shared" si="10"/>
        <v>4.95E-4</v>
      </c>
      <c r="I85" s="60"/>
      <c r="J85" s="60"/>
      <c r="K85" s="60"/>
      <c r="L85" s="276"/>
    </row>
    <row r="86" spans="2:12" s="159" customFormat="1" ht="14.45" customHeight="1">
      <c r="B86" s="124"/>
      <c r="C86" s="171"/>
      <c r="D86" s="280"/>
      <c r="E86" s="168"/>
      <c r="F86" s="136"/>
      <c r="G86" s="163"/>
      <c r="H86" s="138"/>
      <c r="I86" s="168"/>
      <c r="J86" s="168"/>
      <c r="K86" s="168"/>
      <c r="L86" s="168"/>
    </row>
    <row r="87" spans="2:12" s="159" customFormat="1" ht="14.45" customHeight="1">
      <c r="B87" s="124"/>
      <c r="C87" s="171"/>
      <c r="D87" s="280"/>
      <c r="E87" s="168"/>
      <c r="F87" s="136"/>
      <c r="G87" s="163"/>
      <c r="H87" s="138"/>
      <c r="I87" s="168"/>
      <c r="J87" s="168"/>
      <c r="K87" s="168"/>
      <c r="L87" s="168"/>
    </row>
    <row r="89" spans="2:12" s="106" customFormat="1" ht="14.45" customHeight="1">
      <c r="B89" s="101"/>
      <c r="C89" s="106" t="s">
        <v>34</v>
      </c>
    </row>
    <row r="90" spans="2:12" s="157" customFormat="1" ht="15" customHeight="1">
      <c r="C90" s="166" t="s">
        <v>63</v>
      </c>
      <c r="E90" s="106"/>
      <c r="F90" s="106"/>
      <c r="G90" s="106"/>
    </row>
    <row r="91" spans="2:12" s="157" customFormat="1" ht="15" customHeight="1">
      <c r="C91" s="531" t="s">
        <v>324</v>
      </c>
      <c r="E91" s="106"/>
      <c r="F91" s="106"/>
      <c r="G91" s="106"/>
    </row>
    <row r="92" spans="2:12" s="151" customFormat="1" ht="15" customHeight="1">
      <c r="B92" s="145"/>
      <c r="C92" s="166" t="s">
        <v>159</v>
      </c>
      <c r="D92" s="155"/>
      <c r="E92" s="106"/>
      <c r="F92" s="106"/>
      <c r="G92" s="106"/>
      <c r="H92" s="155"/>
      <c r="I92" s="155"/>
      <c r="J92" s="155"/>
    </row>
    <row r="93" spans="2:12" ht="15" customHeight="1">
      <c r="B93" s="124"/>
      <c r="C93" s="155" t="s">
        <v>148</v>
      </c>
    </row>
    <row r="94" spans="2:12" ht="15" customHeight="1">
      <c r="B94" s="124"/>
      <c r="C94" s="155" t="s">
        <v>146</v>
      </c>
    </row>
    <row r="95" spans="2:12" ht="15" customHeight="1">
      <c r="B95" s="124"/>
      <c r="C95" s="54" t="s">
        <v>144</v>
      </c>
    </row>
    <row r="96" spans="2:12" ht="14.45" customHeight="1">
      <c r="B96" s="564"/>
      <c r="C96" s="362" t="s">
        <v>326</v>
      </c>
      <c r="D96" s="362"/>
    </row>
    <row r="98" spans="3:3" ht="14.45" customHeight="1">
      <c r="C98" s="158"/>
    </row>
    <row r="99" spans="3:3" ht="14.45" customHeight="1">
      <c r="C99" s="158"/>
    </row>
    <row r="100" spans="3:3" ht="14.45" customHeight="1">
      <c r="C100" s="158"/>
    </row>
    <row r="101" spans="3:3" ht="14.45" customHeight="1">
      <c r="C101" s="158"/>
    </row>
    <row r="102" spans="3:3" ht="14.45" customHeight="1">
      <c r="C102" s="158"/>
    </row>
    <row r="103" spans="3:3" ht="14.45" customHeight="1">
      <c r="C103" s="158"/>
    </row>
  </sheetData>
  <mergeCells count="2">
    <mergeCell ref="H8:L8"/>
    <mergeCell ref="H42:L42"/>
  </mergeCells>
  <printOptions horizontalCentered="1"/>
  <pageMargins left="0.25" right="0.25" top="0.7" bottom="0.25" header="0.3" footer="0.3"/>
  <pageSetup scale="44" orientation="portrait" useFirstPageNumber="1" r:id="rId1"/>
  <headerFooter alignWithMargins="0"/>
  <ignoredErrors>
    <ignoredError sqref="D48"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75"/>
  <sheetViews>
    <sheetView topLeftCell="A25" workbookViewId="0">
      <selection activeCell="C41" sqref="C41"/>
    </sheetView>
  </sheetViews>
  <sheetFormatPr defaultRowHeight="15"/>
  <cols>
    <col min="1" max="1" width="4" style="4" customWidth="1"/>
    <col min="2" max="2" width="26.140625" customWidth="1"/>
    <col min="3" max="3" width="16.28515625" customWidth="1"/>
    <col min="4" max="4" width="2.85546875" customWidth="1"/>
    <col min="5" max="5" width="21.5703125" customWidth="1"/>
    <col min="6" max="6" width="2.42578125" style="33" customWidth="1"/>
    <col min="7" max="7" width="21.5703125" customWidth="1"/>
    <col min="8" max="8" width="2.28515625" customWidth="1"/>
    <col min="9" max="9" width="21.5703125" customWidth="1"/>
    <col min="10" max="10" width="2.28515625" customWidth="1"/>
    <col min="11" max="11" width="24.85546875" customWidth="1"/>
    <col min="12" max="12" width="2.140625" customWidth="1"/>
    <col min="13" max="13" width="4.140625" customWidth="1"/>
    <col min="14" max="14" width="13.85546875" bestFit="1" customWidth="1"/>
    <col min="15" max="22" width="11.5703125" bestFit="1" customWidth="1"/>
    <col min="23" max="23" width="13.28515625" bestFit="1" customWidth="1"/>
    <col min="24" max="25" width="9.140625" customWidth="1"/>
  </cols>
  <sheetData>
    <row r="1" spans="1:13">
      <c r="B1" s="13" t="s">
        <v>9</v>
      </c>
      <c r="K1" s="51" t="s">
        <v>131</v>
      </c>
    </row>
    <row r="2" spans="1:13">
      <c r="B2" s="13" t="s">
        <v>33</v>
      </c>
      <c r="K2" s="51" t="s">
        <v>108</v>
      </c>
    </row>
    <row r="3" spans="1:13">
      <c r="B3" s="198" t="str">
        <f>'43827 DSM-10_Att SH-1, P1'!B3</f>
        <v>For the Forecasted Period January 1, 2022 through December 31, 2022</v>
      </c>
      <c r="C3" s="33"/>
      <c r="D3" s="33"/>
      <c r="E3" s="33"/>
      <c r="K3" s="204" t="s">
        <v>150</v>
      </c>
    </row>
    <row r="4" spans="1:13">
      <c r="B4" s="201"/>
      <c r="C4" s="33"/>
      <c r="D4" s="33"/>
      <c r="E4" s="33"/>
    </row>
    <row r="5" spans="1:13" ht="25.5">
      <c r="A5" s="52" t="s">
        <v>32</v>
      </c>
      <c r="B5" s="152"/>
      <c r="C5" s="37"/>
      <c r="D5" s="37"/>
    </row>
    <row r="6" spans="1:13">
      <c r="B6" s="13"/>
      <c r="G6" s="33"/>
      <c r="I6" s="33"/>
    </row>
    <row r="7" spans="1:13">
      <c r="A7" s="4">
        <v>1</v>
      </c>
      <c r="B7" s="5" t="s">
        <v>15</v>
      </c>
    </row>
    <row r="8" spans="1:13" ht="54">
      <c r="E8" s="340" t="s">
        <v>137</v>
      </c>
      <c r="F8" s="42"/>
      <c r="G8" s="328" t="s">
        <v>135</v>
      </c>
      <c r="H8" s="14"/>
      <c r="I8" s="330" t="s">
        <v>136</v>
      </c>
      <c r="J8" s="14"/>
      <c r="K8" s="355" t="s">
        <v>155</v>
      </c>
      <c r="L8" s="203"/>
    </row>
    <row r="9" spans="1:13">
      <c r="A9" s="4">
        <f>A7+1</f>
        <v>2</v>
      </c>
      <c r="B9" s="16" t="s">
        <v>16</v>
      </c>
      <c r="C9" s="5" t="s">
        <v>20</v>
      </c>
      <c r="D9" s="5"/>
      <c r="E9" s="341" t="s">
        <v>139</v>
      </c>
      <c r="F9" s="43"/>
      <c r="G9" s="329" t="s">
        <v>138</v>
      </c>
      <c r="H9" s="41"/>
      <c r="I9" s="331" t="s">
        <v>138</v>
      </c>
      <c r="J9" s="41"/>
      <c r="K9" s="187"/>
      <c r="L9" s="43"/>
    </row>
    <row r="10" spans="1:13">
      <c r="B10" s="18">
        <v>-1</v>
      </c>
      <c r="C10" s="18">
        <v>-2</v>
      </c>
      <c r="D10" s="17"/>
      <c r="E10" s="342">
        <v>-3</v>
      </c>
      <c r="F10" s="44"/>
      <c r="G10" s="282">
        <v>-4</v>
      </c>
      <c r="H10" s="19"/>
      <c r="I10" s="332">
        <v>-5</v>
      </c>
      <c r="J10" s="19"/>
      <c r="K10" s="188" t="s">
        <v>151</v>
      </c>
      <c r="L10" s="44"/>
    </row>
    <row r="11" spans="1:13">
      <c r="B11" s="6"/>
      <c r="C11" s="7"/>
      <c r="D11" s="202"/>
      <c r="E11" s="343"/>
      <c r="F11" s="45"/>
      <c r="G11" s="287"/>
      <c r="H11" s="45"/>
      <c r="I11" s="333"/>
      <c r="J11" s="45"/>
      <c r="K11" s="195"/>
      <c r="L11" s="45"/>
      <c r="M11" s="33"/>
    </row>
    <row r="12" spans="1:13">
      <c r="A12" s="4">
        <f>A9+1</f>
        <v>3</v>
      </c>
      <c r="B12" t="s">
        <v>1</v>
      </c>
      <c r="C12" s="8">
        <f>+C39</f>
        <v>4230179143.6281042</v>
      </c>
      <c r="D12" s="33"/>
      <c r="E12" s="344"/>
      <c r="G12" s="283"/>
      <c r="H12" s="33"/>
      <c r="I12" s="334"/>
      <c r="J12" s="33"/>
      <c r="K12" s="190">
        <f>K39</f>
        <v>4230179143.6281042</v>
      </c>
      <c r="L12" s="33"/>
      <c r="M12" s="33"/>
    </row>
    <row r="13" spans="1:13">
      <c r="A13" s="4">
        <f>A12+1</f>
        <v>4</v>
      </c>
      <c r="B13" t="s">
        <v>10</v>
      </c>
      <c r="C13" s="8">
        <f>C40+C45+C46</f>
        <v>1172573241.1961095</v>
      </c>
      <c r="D13" s="32"/>
      <c r="E13" s="345">
        <f>E40+E45+E46</f>
        <v>6284819.7535340972</v>
      </c>
      <c r="F13" s="32"/>
      <c r="G13" s="284">
        <f>G40+G45+G46</f>
        <v>19551671.537281405</v>
      </c>
      <c r="H13" s="32"/>
      <c r="I13" s="335">
        <f>I40+I45+I46</f>
        <v>297518.12090465339</v>
      </c>
      <c r="J13" s="32"/>
      <c r="K13" s="190">
        <f>K40+K45+K46</f>
        <v>1166288421.4425755</v>
      </c>
      <c r="L13" s="32"/>
      <c r="M13" s="33"/>
    </row>
    <row r="14" spans="1:13">
      <c r="A14" s="4">
        <f t="shared" ref="A14:A16" si="0">A13+1</f>
        <v>5</v>
      </c>
      <c r="B14" s="1" t="s">
        <v>17</v>
      </c>
      <c r="C14" s="10">
        <f>C41+C43+C44+C47</f>
        <v>3061246247.0631824</v>
      </c>
      <c r="D14" s="37"/>
      <c r="E14" s="345">
        <f>E41+E43+E44+E47</f>
        <v>23363476.004263695</v>
      </c>
      <c r="F14" s="37"/>
      <c r="G14" s="284">
        <f>G41+G43+G44+G47</f>
        <v>82012833.656443432</v>
      </c>
      <c r="H14" s="32"/>
      <c r="I14" s="335">
        <f>I41+I43+I44+I47</f>
        <v>5834225.6065632775</v>
      </c>
      <c r="J14" s="32"/>
      <c r="K14" s="192">
        <f>K41+K43+K44+K47</f>
        <v>3037882771.0589185</v>
      </c>
      <c r="L14" s="37"/>
      <c r="M14" s="33"/>
    </row>
    <row r="15" spans="1:13">
      <c r="A15" s="4">
        <f t="shared" si="0"/>
        <v>6</v>
      </c>
      <c r="B15" s="2" t="s">
        <v>27</v>
      </c>
      <c r="C15" s="11">
        <f>C42</f>
        <v>4146752851.1141</v>
      </c>
      <c r="D15" s="34"/>
      <c r="E15" s="346">
        <f>E42</f>
        <v>839544597.89962423</v>
      </c>
      <c r="F15" s="34"/>
      <c r="G15" s="285">
        <f>G42</f>
        <v>1840744874.0876565</v>
      </c>
      <c r="H15" s="50"/>
      <c r="I15" s="336">
        <f>I42</f>
        <v>45141776.316992939</v>
      </c>
      <c r="J15" s="50"/>
      <c r="K15" s="191">
        <f>K42</f>
        <v>3307208253.2144756</v>
      </c>
      <c r="L15" s="34"/>
      <c r="M15" s="33"/>
    </row>
    <row r="16" spans="1:13">
      <c r="A16" s="4">
        <f t="shared" si="0"/>
        <v>7</v>
      </c>
      <c r="C16" s="8">
        <f>SUM(C12:C15)</f>
        <v>12610751483.001495</v>
      </c>
      <c r="D16" s="33"/>
      <c r="E16" s="345">
        <f>SUM(E13:E15)</f>
        <v>869192893.65742207</v>
      </c>
      <c r="F16" s="32"/>
      <c r="G16" s="284">
        <f>SUM(G13:G15)</f>
        <v>1942309379.2813814</v>
      </c>
      <c r="H16" s="32"/>
      <c r="I16" s="335">
        <f>SUM(I13:I15)</f>
        <v>51273520.04446087</v>
      </c>
      <c r="J16" s="32"/>
      <c r="K16" s="196">
        <f>SUM(K12:K15)</f>
        <v>11741558589.344074</v>
      </c>
      <c r="L16" s="49"/>
      <c r="M16" s="33"/>
    </row>
    <row r="17" spans="1:13">
      <c r="D17" s="33"/>
      <c r="E17" s="347"/>
      <c r="F17" s="37"/>
      <c r="G17" s="288"/>
      <c r="H17" s="37"/>
      <c r="I17" s="337"/>
      <c r="J17" s="37"/>
      <c r="K17" s="193"/>
      <c r="L17" s="37"/>
      <c r="M17" s="33"/>
    </row>
    <row r="18" spans="1:13">
      <c r="A18" s="4">
        <f>A16+1</f>
        <v>8</v>
      </c>
      <c r="B18" s="197" t="s">
        <v>18</v>
      </c>
      <c r="C18" s="33"/>
      <c r="D18" s="33"/>
      <c r="E18" s="37"/>
      <c r="F18" s="37"/>
      <c r="G18" s="37"/>
      <c r="H18" s="37"/>
      <c r="I18" s="37"/>
      <c r="J18" s="37"/>
      <c r="K18" s="33"/>
      <c r="L18" s="37"/>
      <c r="M18" s="33"/>
    </row>
    <row r="19" spans="1:13" ht="54">
      <c r="E19" s="340" t="s">
        <v>137</v>
      </c>
      <c r="F19" s="42"/>
      <c r="G19" s="328" t="s">
        <v>135</v>
      </c>
      <c r="H19" s="14"/>
      <c r="I19" s="330" t="s">
        <v>136</v>
      </c>
      <c r="J19" s="42"/>
      <c r="K19" s="355" t="s">
        <v>155</v>
      </c>
      <c r="L19" s="203"/>
      <c r="M19" s="33"/>
    </row>
    <row r="20" spans="1:13">
      <c r="A20" s="4">
        <f>A18+1</f>
        <v>9</v>
      </c>
      <c r="B20" s="6" t="s">
        <v>16</v>
      </c>
      <c r="E20" s="341" t="s">
        <v>139</v>
      </c>
      <c r="F20" s="43"/>
      <c r="G20" s="329" t="s">
        <v>138</v>
      </c>
      <c r="H20" s="41"/>
      <c r="I20" s="331" t="s">
        <v>138</v>
      </c>
      <c r="J20" s="167"/>
      <c r="K20" s="187"/>
      <c r="L20" s="43"/>
      <c r="M20" s="33"/>
    </row>
    <row r="21" spans="1:13">
      <c r="E21" s="342">
        <v>-3</v>
      </c>
      <c r="F21" s="44"/>
      <c r="G21" s="282">
        <v>-4</v>
      </c>
      <c r="H21" s="44"/>
      <c r="I21" s="332">
        <v>-5</v>
      </c>
      <c r="J21" s="19"/>
      <c r="K21" s="188" t="s">
        <v>151</v>
      </c>
      <c r="L21" s="44"/>
      <c r="M21" s="33"/>
    </row>
    <row r="22" spans="1:13">
      <c r="E22" s="342"/>
      <c r="F22" s="44"/>
      <c r="G22" s="282"/>
      <c r="H22" s="44"/>
      <c r="I22" s="332"/>
      <c r="J22" s="44"/>
      <c r="K22" s="188"/>
      <c r="L22" s="37"/>
      <c r="M22" s="33"/>
    </row>
    <row r="23" spans="1:13">
      <c r="A23" s="4">
        <f>A20+1</f>
        <v>10</v>
      </c>
      <c r="B23" t="s">
        <v>1</v>
      </c>
      <c r="E23" s="342"/>
      <c r="F23" s="44"/>
      <c r="G23" s="282"/>
      <c r="H23" s="44"/>
      <c r="I23" s="332"/>
      <c r="J23" s="44"/>
      <c r="K23" s="190">
        <f>K56</f>
        <v>4923178.0958096413</v>
      </c>
      <c r="L23" s="37"/>
      <c r="M23" s="33"/>
    </row>
    <row r="24" spans="1:13">
      <c r="A24" s="4">
        <f>A23+1</f>
        <v>11</v>
      </c>
      <c r="B24" t="s">
        <v>10</v>
      </c>
      <c r="E24" s="345">
        <f>E57+E62+E63</f>
        <v>180</v>
      </c>
      <c r="F24" s="37"/>
      <c r="G24" s="284">
        <f>G57+G62+G63</f>
        <v>569</v>
      </c>
      <c r="H24" s="32"/>
      <c r="I24" s="335">
        <f>I57+I62+I63</f>
        <v>75</v>
      </c>
      <c r="J24" s="32"/>
      <c r="K24" s="190">
        <f>K57+K62+K63</f>
        <v>624204.92203927191</v>
      </c>
      <c r="L24" s="37"/>
      <c r="M24" s="33"/>
    </row>
    <row r="25" spans="1:13">
      <c r="A25" s="4">
        <f t="shared" ref="A25:A27" si="1">A24+1</f>
        <v>12</v>
      </c>
      <c r="B25" s="1" t="s">
        <v>17</v>
      </c>
      <c r="E25" s="345">
        <f>E58+E60+E61+E64</f>
        <v>72</v>
      </c>
      <c r="F25" s="37"/>
      <c r="G25" s="284">
        <f>G58+G60+G61+G64</f>
        <v>676</v>
      </c>
      <c r="H25" s="32"/>
      <c r="I25" s="335">
        <f>I58+I60+I61+I64</f>
        <v>33</v>
      </c>
      <c r="J25" s="32"/>
      <c r="K25" s="190">
        <f>K58+K60+K61+K64</f>
        <v>87127.081110534054</v>
      </c>
      <c r="L25" s="37"/>
      <c r="M25" s="33"/>
    </row>
    <row r="26" spans="1:13">
      <c r="A26" s="4">
        <f t="shared" si="1"/>
        <v>13</v>
      </c>
      <c r="B26" s="2" t="s">
        <v>27</v>
      </c>
      <c r="C26" s="2"/>
      <c r="D26" s="2"/>
      <c r="E26" s="346">
        <f>E59</f>
        <v>176</v>
      </c>
      <c r="F26" s="34"/>
      <c r="G26" s="285">
        <f>G59</f>
        <v>926</v>
      </c>
      <c r="H26" s="50"/>
      <c r="I26" s="336">
        <f>I59</f>
        <v>58</v>
      </c>
      <c r="J26" s="50"/>
      <c r="K26" s="191">
        <f>K59</f>
        <v>2747.2218034871539</v>
      </c>
      <c r="L26" s="34"/>
      <c r="M26" s="33"/>
    </row>
    <row r="27" spans="1:13" ht="12" customHeight="1">
      <c r="A27" s="4">
        <f t="shared" si="1"/>
        <v>14</v>
      </c>
      <c r="E27" s="345">
        <f>SUM(E24:E26)</f>
        <v>428</v>
      </c>
      <c r="F27" s="32"/>
      <c r="G27" s="284">
        <f>SUM(G24:G26)</f>
        <v>2171</v>
      </c>
      <c r="H27" s="32"/>
      <c r="I27" s="335">
        <f>SUM(I24:I26)</f>
        <v>166</v>
      </c>
      <c r="J27" s="32"/>
      <c r="K27" s="196">
        <f>SUM(K23:K26)</f>
        <v>5637257.3207629351</v>
      </c>
      <c r="L27" s="32"/>
      <c r="M27" s="33"/>
    </row>
    <row r="28" spans="1:13">
      <c r="E28" s="3"/>
      <c r="F28" s="32"/>
      <c r="G28" s="3"/>
      <c r="H28" s="3"/>
      <c r="I28" s="3"/>
      <c r="J28" s="3"/>
      <c r="K28" s="32"/>
      <c r="L28" s="32"/>
      <c r="M28" s="33"/>
    </row>
    <row r="29" spans="1:13">
      <c r="E29" s="3"/>
      <c r="F29" s="32"/>
      <c r="G29" s="3"/>
      <c r="H29" s="3"/>
      <c r="I29" s="3"/>
      <c r="J29" s="3"/>
      <c r="K29" s="32"/>
      <c r="L29" s="32"/>
      <c r="M29" s="33"/>
    </row>
    <row r="30" spans="1:13">
      <c r="E30" s="3"/>
      <c r="F30" s="32"/>
      <c r="G30" s="3"/>
      <c r="H30" s="3"/>
      <c r="I30" s="3"/>
      <c r="J30" s="3"/>
      <c r="K30" s="32"/>
      <c r="L30" s="3"/>
    </row>
    <row r="31" spans="1:13">
      <c r="E31" s="3"/>
      <c r="F31" s="32"/>
      <c r="G31" s="3"/>
      <c r="H31" s="3"/>
      <c r="I31" s="3"/>
      <c r="J31" s="3"/>
      <c r="K31" s="32"/>
      <c r="L31" s="3"/>
    </row>
    <row r="32" spans="1:13">
      <c r="A32" s="4">
        <f>A27+1</f>
        <v>15</v>
      </c>
      <c r="B32" s="25" t="s">
        <v>24</v>
      </c>
      <c r="C32" s="23"/>
      <c r="D32" s="23"/>
      <c r="E32" s="24"/>
      <c r="F32" s="24"/>
      <c r="G32" s="24"/>
      <c r="H32" s="24"/>
      <c r="I32" s="24"/>
      <c r="J32" s="24"/>
      <c r="K32" s="24"/>
      <c r="L32" s="24"/>
    </row>
    <row r="33" spans="1:12">
      <c r="B33" s="27"/>
      <c r="C33" s="33"/>
      <c r="D33" s="33"/>
      <c r="E33" s="32"/>
      <c r="F33" s="32"/>
      <c r="G33" s="32"/>
      <c r="H33" s="32"/>
      <c r="I33" s="32"/>
      <c r="J33" s="32"/>
      <c r="K33" s="32"/>
      <c r="L33" s="32"/>
    </row>
    <row r="34" spans="1:12">
      <c r="A34" s="4">
        <f>A32+1</f>
        <v>16</v>
      </c>
      <c r="B34" s="30" t="s">
        <v>19</v>
      </c>
      <c r="E34" s="32"/>
      <c r="F34" s="32"/>
      <c r="G34" s="3"/>
      <c r="H34" s="3"/>
      <c r="I34" s="3"/>
      <c r="J34" s="3"/>
      <c r="K34" s="153"/>
      <c r="L34" s="32"/>
    </row>
    <row r="35" spans="1:12" ht="54">
      <c r="C35" s="12"/>
      <c r="D35" s="12"/>
      <c r="E35" s="340" t="s">
        <v>137</v>
      </c>
      <c r="F35" s="42"/>
      <c r="G35" s="328" t="s">
        <v>135</v>
      </c>
      <c r="H35" s="14"/>
      <c r="I35" s="330" t="s">
        <v>136</v>
      </c>
      <c r="J35" s="14"/>
      <c r="K35" s="355" t="s">
        <v>155</v>
      </c>
      <c r="L35" s="203"/>
    </row>
    <row r="36" spans="1:12">
      <c r="A36" s="4">
        <f>A34+1</f>
        <v>17</v>
      </c>
      <c r="B36" s="16" t="s">
        <v>16</v>
      </c>
      <c r="C36" s="5" t="s">
        <v>20</v>
      </c>
      <c r="D36" s="5"/>
      <c r="E36" s="341" t="s">
        <v>139</v>
      </c>
      <c r="F36" s="43"/>
      <c r="G36" s="329" t="s">
        <v>138</v>
      </c>
      <c r="H36" s="41"/>
      <c r="I36" s="331" t="s">
        <v>138</v>
      </c>
      <c r="J36" s="41"/>
      <c r="K36" s="187"/>
      <c r="L36" s="43"/>
    </row>
    <row r="37" spans="1:12">
      <c r="B37" s="18">
        <v>-1</v>
      </c>
      <c r="C37" s="18">
        <v>-2</v>
      </c>
      <c r="D37" s="17"/>
      <c r="E37" s="342">
        <v>-3</v>
      </c>
      <c r="F37" s="44"/>
      <c r="G37" s="282">
        <v>-4</v>
      </c>
      <c r="H37" s="19"/>
      <c r="I37" s="332">
        <v>-5</v>
      </c>
      <c r="J37" s="19"/>
      <c r="K37" s="188" t="s">
        <v>151</v>
      </c>
      <c r="L37" s="44"/>
    </row>
    <row r="38" spans="1:12">
      <c r="E38" s="348"/>
      <c r="F38" s="42"/>
      <c r="G38" s="281"/>
      <c r="H38" s="14"/>
      <c r="I38" s="338"/>
      <c r="J38" s="14"/>
      <c r="K38" s="189"/>
      <c r="L38" s="42"/>
    </row>
    <row r="39" spans="1:12">
      <c r="A39" s="4">
        <f>A36+1</f>
        <v>18</v>
      </c>
      <c r="B39" s="21" t="s">
        <v>1</v>
      </c>
      <c r="C39" s="318">
        <v>4230179143.6281042</v>
      </c>
      <c r="D39" s="33"/>
      <c r="E39" s="344"/>
      <c r="G39" s="283"/>
      <c r="I39" s="334"/>
      <c r="K39" s="190">
        <f>C39-E39</f>
        <v>4230179143.6281042</v>
      </c>
      <c r="L39" s="33"/>
    </row>
    <row r="40" spans="1:12">
      <c r="A40" s="4">
        <f>A39+1</f>
        <v>19</v>
      </c>
      <c r="B40" s="21" t="s">
        <v>2</v>
      </c>
      <c r="C40" s="318">
        <v>1166540075.4288337</v>
      </c>
      <c r="D40" s="33"/>
      <c r="E40" s="345">
        <v>6284819.7535340972</v>
      </c>
      <c r="F40" s="32"/>
      <c r="G40" s="284">
        <v>19551671.537281405</v>
      </c>
      <c r="H40" s="32"/>
      <c r="I40" s="335">
        <v>297518.12090465339</v>
      </c>
      <c r="J40" s="32"/>
      <c r="K40" s="190">
        <f>C40-E40</f>
        <v>1160255255.6752996</v>
      </c>
      <c r="L40" s="32"/>
    </row>
    <row r="41" spans="1:12">
      <c r="A41" s="4">
        <f t="shared" ref="A41:A48" si="2">A40+1</f>
        <v>20</v>
      </c>
      <c r="B41" s="21" t="s">
        <v>3</v>
      </c>
      <c r="C41" s="318">
        <f>2831231590.53523+9336575</f>
        <v>2840568165.5352302</v>
      </c>
      <c r="D41" s="33"/>
      <c r="E41" s="345">
        <v>2589418.2220539777</v>
      </c>
      <c r="G41" s="284">
        <v>66061047.21056518</v>
      </c>
      <c r="H41" s="32"/>
      <c r="I41" s="335">
        <v>5818527.1772149624</v>
      </c>
      <c r="J41" s="32"/>
      <c r="K41" s="190">
        <f t="shared" ref="K41:K46" si="3">C41-E41</f>
        <v>2837978747.3131762</v>
      </c>
      <c r="L41" s="33"/>
    </row>
    <row r="42" spans="1:12">
      <c r="A42" s="4">
        <f t="shared" si="2"/>
        <v>21</v>
      </c>
      <c r="B42" s="21" t="s">
        <v>26</v>
      </c>
      <c r="C42" s="318">
        <v>4146752851.1141</v>
      </c>
      <c r="D42" s="33"/>
      <c r="E42" s="345">
        <v>839544597.89962423</v>
      </c>
      <c r="F42" s="38"/>
      <c r="G42" s="284">
        <v>1840744874.0876565</v>
      </c>
      <c r="H42" s="32"/>
      <c r="I42" s="335">
        <v>45141776.316992939</v>
      </c>
      <c r="J42" s="32"/>
      <c r="K42" s="190">
        <f t="shared" si="3"/>
        <v>3307208253.2144756</v>
      </c>
      <c r="L42" s="33"/>
    </row>
    <row r="43" spans="1:12">
      <c r="A43" s="4">
        <f t="shared" si="2"/>
        <v>22</v>
      </c>
      <c r="B43" s="21" t="s">
        <v>4</v>
      </c>
      <c r="C43" s="318">
        <v>23396763.184185762</v>
      </c>
      <c r="D43" s="33"/>
      <c r="E43" s="345">
        <v>0</v>
      </c>
      <c r="G43" s="284"/>
      <c r="H43" s="32"/>
      <c r="I43" s="335">
        <v>0</v>
      </c>
      <c r="J43" s="32"/>
      <c r="K43" s="190">
        <f t="shared" si="3"/>
        <v>23396763.184185762</v>
      </c>
      <c r="L43" s="33"/>
    </row>
    <row r="44" spans="1:12">
      <c r="A44" s="4">
        <f t="shared" si="2"/>
        <v>23</v>
      </c>
      <c r="B44" s="21" t="s">
        <v>5</v>
      </c>
      <c r="C44" s="318">
        <v>139947549.74984449</v>
      </c>
      <c r="D44" s="33"/>
      <c r="E44" s="345">
        <v>20774057.782209717</v>
      </c>
      <c r="G44" s="284">
        <v>15803767.851616308</v>
      </c>
      <c r="H44" s="32"/>
      <c r="I44" s="335"/>
      <c r="J44" s="32"/>
      <c r="K44" s="190">
        <f t="shared" si="3"/>
        <v>119173491.96763477</v>
      </c>
      <c r="L44" s="33"/>
    </row>
    <row r="45" spans="1:12">
      <c r="A45" s="4">
        <f t="shared" si="2"/>
        <v>24</v>
      </c>
      <c r="B45" s="21" t="s">
        <v>6</v>
      </c>
      <c r="C45" s="318">
        <v>1311692.0914052599</v>
      </c>
      <c r="D45" s="33"/>
      <c r="E45" s="345">
        <v>0</v>
      </c>
      <c r="G45" s="284"/>
      <c r="H45" s="32"/>
      <c r="I45" s="335"/>
      <c r="J45" s="32"/>
      <c r="K45" s="190">
        <f t="shared" si="3"/>
        <v>1311692.0914052599</v>
      </c>
      <c r="L45" s="33"/>
    </row>
    <row r="46" spans="1:12">
      <c r="A46" s="4">
        <f t="shared" si="2"/>
        <v>25</v>
      </c>
      <c r="B46" s="21" t="s">
        <v>7</v>
      </c>
      <c r="C46" s="318">
        <v>4721473.6758706253</v>
      </c>
      <c r="D46" s="33"/>
      <c r="E46" s="345">
        <v>0</v>
      </c>
      <c r="G46" s="284"/>
      <c r="H46" s="32"/>
      <c r="I46" s="335"/>
      <c r="J46" s="32"/>
      <c r="K46" s="190">
        <f t="shared" si="3"/>
        <v>4721473.6758706253</v>
      </c>
      <c r="L46" s="33"/>
    </row>
    <row r="47" spans="1:12">
      <c r="A47" s="4">
        <f t="shared" si="2"/>
        <v>26</v>
      </c>
      <c r="B47" s="22" t="s">
        <v>8</v>
      </c>
      <c r="C47" s="319">
        <v>57333768.593921736</v>
      </c>
      <c r="D47" s="34"/>
      <c r="E47" s="346">
        <v>0</v>
      </c>
      <c r="F47" s="34"/>
      <c r="G47" s="285">
        <v>148018.59426194752</v>
      </c>
      <c r="H47" s="50"/>
      <c r="I47" s="336">
        <v>15698.429348314674</v>
      </c>
      <c r="J47" s="50"/>
      <c r="K47" s="191">
        <f>C47-E47</f>
        <v>57333768.593921736</v>
      </c>
      <c r="L47" s="34"/>
    </row>
    <row r="48" spans="1:12">
      <c r="A48" s="4">
        <f t="shared" si="2"/>
        <v>27</v>
      </c>
      <c r="B48" s="21" t="s">
        <v>0</v>
      </c>
      <c r="C48" s="28">
        <f>SUM(C39:C47)</f>
        <v>12610751483.001495</v>
      </c>
      <c r="E48" s="345">
        <f>SUM(E39:E47)</f>
        <v>869192893.65742207</v>
      </c>
      <c r="F48" s="32"/>
      <c r="G48" s="284">
        <f>SUM(G39:G47)</f>
        <v>1942309379.2813814</v>
      </c>
      <c r="H48" s="3"/>
      <c r="I48" s="335">
        <f>SUM(I39:I47)</f>
        <v>51273520.04446087</v>
      </c>
      <c r="J48" s="3"/>
      <c r="K48" s="190">
        <f>C48-E48</f>
        <v>11741558589.344074</v>
      </c>
      <c r="L48" s="46"/>
    </row>
    <row r="49" spans="1:13">
      <c r="B49" s="21"/>
      <c r="C49" s="20"/>
      <c r="E49" s="10"/>
      <c r="F49" s="10"/>
      <c r="G49" s="10"/>
      <c r="H49" s="10"/>
      <c r="I49" s="10"/>
      <c r="J49" s="10"/>
      <c r="K49" s="10"/>
      <c r="L49" s="10"/>
    </row>
    <row r="50" spans="1:13">
      <c r="A50" s="4">
        <f>A48+1</f>
        <v>28</v>
      </c>
      <c r="B50" s="30" t="s">
        <v>29</v>
      </c>
      <c r="C50" s="21"/>
      <c r="F50"/>
    </row>
    <row r="51" spans="1:13">
      <c r="B51" s="31"/>
      <c r="C51" s="27"/>
      <c r="D51" s="33"/>
      <c r="E51" s="33"/>
      <c r="G51" s="33"/>
      <c r="H51" s="33"/>
      <c r="I51" s="33"/>
      <c r="J51" s="33"/>
      <c r="K51" s="33"/>
      <c r="L51" s="33"/>
    </row>
    <row r="52" spans="1:13" ht="54">
      <c r="B52" s="31"/>
      <c r="C52" s="21"/>
      <c r="E52" s="340" t="s">
        <v>137</v>
      </c>
      <c r="F52" s="42"/>
      <c r="G52" s="328" t="s">
        <v>135</v>
      </c>
      <c r="H52" s="14"/>
      <c r="I52" s="330" t="s">
        <v>136</v>
      </c>
      <c r="J52" s="14"/>
      <c r="K52" s="355" t="s">
        <v>155</v>
      </c>
      <c r="L52" s="15"/>
    </row>
    <row r="53" spans="1:13">
      <c r="A53" s="4">
        <f>A50+1</f>
        <v>29</v>
      </c>
      <c r="B53" s="21"/>
      <c r="C53" s="40" t="s">
        <v>21</v>
      </c>
      <c r="E53" s="341" t="s">
        <v>139</v>
      </c>
      <c r="F53" s="43"/>
      <c r="G53" s="329" t="s">
        <v>138</v>
      </c>
      <c r="H53" s="41"/>
      <c r="I53" s="331" t="s">
        <v>138</v>
      </c>
      <c r="J53" s="41"/>
      <c r="K53" s="187"/>
      <c r="L53" s="16"/>
      <c r="M53" s="4"/>
    </row>
    <row r="54" spans="1:13">
      <c r="B54" s="18">
        <v>-1</v>
      </c>
      <c r="C54" s="18">
        <v>-2</v>
      </c>
      <c r="D54" s="17"/>
      <c r="E54" s="342">
        <v>-3</v>
      </c>
      <c r="F54" s="44"/>
      <c r="G54" s="282">
        <v>-4</v>
      </c>
      <c r="H54" s="19"/>
      <c r="I54" s="332">
        <v>-5</v>
      </c>
      <c r="J54" s="19"/>
      <c r="K54" s="349" t="s">
        <v>151</v>
      </c>
      <c r="L54" s="44"/>
      <c r="M54" s="4"/>
    </row>
    <row r="55" spans="1:13">
      <c r="B55" s="21"/>
      <c r="C55" s="5"/>
      <c r="D55" s="33"/>
      <c r="E55" s="348"/>
      <c r="F55" s="42"/>
      <c r="G55" s="281"/>
      <c r="H55" s="14"/>
      <c r="I55" s="338"/>
      <c r="J55" s="14"/>
      <c r="K55" s="194"/>
      <c r="L55" s="14"/>
      <c r="M55" s="4"/>
    </row>
    <row r="56" spans="1:13">
      <c r="A56" s="4">
        <f>A53+1</f>
        <v>30</v>
      </c>
      <c r="B56" s="21" t="s">
        <v>1</v>
      </c>
      <c r="C56" s="316">
        <v>4923178.0958096413</v>
      </c>
      <c r="D56" s="33"/>
      <c r="E56" s="344"/>
      <c r="G56" s="283"/>
      <c r="I56" s="334"/>
      <c r="K56" s="190">
        <f t="shared" ref="K56:K64" si="4">C56-E56</f>
        <v>4923178.0958096413</v>
      </c>
    </row>
    <row r="57" spans="1:13">
      <c r="A57" s="4">
        <f>A56+1</f>
        <v>31</v>
      </c>
      <c r="B57" s="21" t="s">
        <v>2</v>
      </c>
      <c r="C57" s="316">
        <v>621958.69895256683</v>
      </c>
      <c r="D57" s="33"/>
      <c r="E57" s="345">
        <v>180</v>
      </c>
      <c r="G57" s="283">
        <v>569</v>
      </c>
      <c r="H57" s="33"/>
      <c r="I57" s="334">
        <v>75</v>
      </c>
      <c r="J57" s="33"/>
      <c r="K57" s="190">
        <f t="shared" si="4"/>
        <v>621778.69895256683</v>
      </c>
    </row>
    <row r="58" spans="1:13">
      <c r="A58" s="4">
        <f t="shared" ref="A58:A65" si="5">A57+1</f>
        <v>32</v>
      </c>
      <c r="B58" s="21" t="s">
        <v>3</v>
      </c>
      <c r="C58" s="316">
        <v>65369.207141107421</v>
      </c>
      <c r="D58" s="33"/>
      <c r="E58" s="345">
        <v>36</v>
      </c>
      <c r="G58" s="283">
        <v>628</v>
      </c>
      <c r="H58" s="33"/>
      <c r="I58" s="334">
        <v>24</v>
      </c>
      <c r="J58" s="33"/>
      <c r="K58" s="190">
        <f t="shared" si="4"/>
        <v>65333.207141107421</v>
      </c>
    </row>
    <row r="59" spans="1:13">
      <c r="A59" s="4">
        <f t="shared" si="5"/>
        <v>33</v>
      </c>
      <c r="B59" s="21" t="s">
        <v>133</v>
      </c>
      <c r="C59" s="316">
        <v>2923.2218034871539</v>
      </c>
      <c r="D59" s="33"/>
      <c r="E59" s="345">
        <v>176</v>
      </c>
      <c r="G59" s="283">
        <v>926</v>
      </c>
      <c r="H59" s="33"/>
      <c r="I59" s="334">
        <v>58</v>
      </c>
      <c r="J59" s="33"/>
      <c r="K59" s="190">
        <f t="shared" si="4"/>
        <v>2747.2218034871539</v>
      </c>
    </row>
    <row r="60" spans="1:13">
      <c r="A60" s="4">
        <f t="shared" si="5"/>
        <v>34</v>
      </c>
      <c r="B60" s="21" t="s">
        <v>4</v>
      </c>
      <c r="C60" s="316">
        <v>3679.1760268669386</v>
      </c>
      <c r="D60" s="33"/>
      <c r="E60" s="345">
        <v>0</v>
      </c>
      <c r="G60" s="283">
        <v>0</v>
      </c>
      <c r="H60" s="33"/>
      <c r="I60" s="334">
        <v>0</v>
      </c>
      <c r="J60" s="33"/>
      <c r="K60" s="190">
        <f t="shared" si="4"/>
        <v>3679.1760268669386</v>
      </c>
    </row>
    <row r="61" spans="1:13">
      <c r="A61" s="4">
        <f t="shared" si="5"/>
        <v>35</v>
      </c>
      <c r="B61" s="21" t="s">
        <v>5</v>
      </c>
      <c r="C61" s="316">
        <v>5345.6979425596983</v>
      </c>
      <c r="D61" s="33"/>
      <c r="E61" s="345">
        <v>36</v>
      </c>
      <c r="G61" s="283">
        <v>36</v>
      </c>
      <c r="H61" s="33"/>
      <c r="I61" s="334"/>
      <c r="J61" s="33"/>
      <c r="K61" s="190">
        <f t="shared" si="4"/>
        <v>5309.6979425596983</v>
      </c>
    </row>
    <row r="62" spans="1:13">
      <c r="A62" s="4">
        <f t="shared" si="5"/>
        <v>36</v>
      </c>
      <c r="B62" s="21" t="s">
        <v>6</v>
      </c>
      <c r="C62" s="316">
        <v>803.28209780661484</v>
      </c>
      <c r="D62" s="33"/>
      <c r="E62" s="345">
        <v>0</v>
      </c>
      <c r="G62" s="283"/>
      <c r="H62" s="33"/>
      <c r="I62" s="334"/>
      <c r="J62" s="33"/>
      <c r="K62" s="190">
        <f t="shared" si="4"/>
        <v>803.28209780661484</v>
      </c>
    </row>
    <row r="63" spans="1:13">
      <c r="A63" s="4">
        <f t="shared" si="5"/>
        <v>37</v>
      </c>
      <c r="B63" s="21" t="s">
        <v>7</v>
      </c>
      <c r="C63" s="316">
        <v>1622.9409888984699</v>
      </c>
      <c r="D63" s="33"/>
      <c r="E63" s="345">
        <v>0</v>
      </c>
      <c r="G63" s="283"/>
      <c r="H63" s="33"/>
      <c r="I63" s="334"/>
      <c r="J63" s="33"/>
      <c r="K63" s="190">
        <f t="shared" si="4"/>
        <v>1622.9409888984699</v>
      </c>
    </row>
    <row r="64" spans="1:13">
      <c r="A64" s="4">
        <f t="shared" si="5"/>
        <v>38</v>
      </c>
      <c r="B64" s="22" t="s">
        <v>8</v>
      </c>
      <c r="C64" s="317">
        <v>12805</v>
      </c>
      <c r="D64" s="34"/>
      <c r="E64" s="346">
        <v>0</v>
      </c>
      <c r="F64" s="34"/>
      <c r="G64" s="286">
        <v>12</v>
      </c>
      <c r="H64" s="34"/>
      <c r="I64" s="339">
        <v>9</v>
      </c>
      <c r="J64" s="34"/>
      <c r="K64" s="191">
        <f t="shared" si="4"/>
        <v>12805</v>
      </c>
      <c r="L64" s="2"/>
    </row>
    <row r="65" spans="1:12">
      <c r="A65" s="4">
        <f t="shared" si="5"/>
        <v>39</v>
      </c>
      <c r="B65" s="21" t="s">
        <v>0</v>
      </c>
      <c r="C65" s="26">
        <f>SUM(C56:C64)</f>
        <v>5637685.3207629342</v>
      </c>
      <c r="E65" s="345">
        <f>SUM(E56:E64)</f>
        <v>428</v>
      </c>
      <c r="F65" s="32"/>
      <c r="G65" s="284">
        <f>SUM(G56:G64)</f>
        <v>2171</v>
      </c>
      <c r="H65" s="3"/>
      <c r="I65" s="335">
        <f>SUM(I56:I64)</f>
        <v>166</v>
      </c>
      <c r="J65" s="3"/>
      <c r="K65" s="190">
        <f>SUM(K56:K64)</f>
        <v>5637257.3207629342</v>
      </c>
    </row>
    <row r="66" spans="1:12">
      <c r="F66"/>
    </row>
    <row r="67" spans="1:12">
      <c r="F67"/>
    </row>
    <row r="69" spans="1:12">
      <c r="A69" s="4">
        <f>A65+1</f>
        <v>40</v>
      </c>
      <c r="D69" s="29" t="s">
        <v>31</v>
      </c>
      <c r="E69" s="39"/>
      <c r="F69" s="47"/>
    </row>
    <row r="70" spans="1:12">
      <c r="A70" s="4">
        <f>A69+1</f>
        <v>41</v>
      </c>
      <c r="B70" s="1"/>
      <c r="C70" s="1"/>
      <c r="D70" s="35" t="s">
        <v>30</v>
      </c>
      <c r="E70" s="36"/>
      <c r="F70" s="48"/>
    </row>
    <row r="71" spans="1:12">
      <c r="B71" s="1"/>
      <c r="C71" s="1"/>
      <c r="D71" s="1"/>
      <c r="E71" s="9"/>
      <c r="F71" s="49"/>
    </row>
    <row r="72" spans="1:12">
      <c r="B72" s="1"/>
      <c r="C72" s="1"/>
      <c r="D72" s="1"/>
      <c r="E72" s="1"/>
      <c r="F72" s="37"/>
      <c r="G72" s="1"/>
      <c r="H72" s="1"/>
      <c r="I72" s="1"/>
      <c r="J72" s="1"/>
      <c r="K72" s="1"/>
      <c r="L72" s="1"/>
    </row>
    <row r="73" spans="1:12">
      <c r="B73" s="1"/>
      <c r="C73" s="1"/>
      <c r="D73" s="1"/>
      <c r="E73" s="1"/>
      <c r="F73" s="37"/>
      <c r="G73" s="1"/>
      <c r="H73" s="1"/>
      <c r="I73" s="1"/>
      <c r="J73" s="1"/>
      <c r="K73" s="1"/>
      <c r="L73" s="1"/>
    </row>
    <row r="74" spans="1:12">
      <c r="E74" s="186"/>
    </row>
    <row r="75" spans="1:12">
      <c r="E75" s="186"/>
    </row>
  </sheetData>
  <printOptions horizontalCentered="1"/>
  <pageMargins left="0.25" right="0.25" top="0.7" bottom="0.25" header="0.3" footer="0.3"/>
  <pageSetup scale="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Y80"/>
  <sheetViews>
    <sheetView workbookViewId="0">
      <selection activeCell="C37" sqref="C37"/>
    </sheetView>
  </sheetViews>
  <sheetFormatPr defaultRowHeight="15"/>
  <cols>
    <col min="1" max="1" width="4.85546875" style="267" customWidth="1"/>
    <col min="2" max="2" width="15.28515625" customWidth="1"/>
    <col min="3" max="3" width="17.7109375" customWidth="1"/>
    <col min="5" max="5" width="15.28515625" bestFit="1" customWidth="1"/>
    <col min="6" max="6" width="14.28515625" bestFit="1" customWidth="1"/>
    <col min="7" max="7" width="15.7109375" bestFit="1" customWidth="1"/>
    <col min="8" max="8" width="14.28515625" bestFit="1" customWidth="1"/>
    <col min="9" max="9" width="12" bestFit="1" customWidth="1"/>
    <col min="10" max="10" width="16.42578125" customWidth="1"/>
    <col min="11" max="12" width="14.140625" customWidth="1"/>
    <col min="13" max="13" width="15.85546875" customWidth="1"/>
    <col min="14" max="14" width="15.140625" customWidth="1"/>
    <col min="15" max="15" width="14.28515625" bestFit="1" customWidth="1"/>
    <col min="16" max="16" width="14.42578125" customWidth="1"/>
    <col min="17" max="17" width="16.5703125" customWidth="1"/>
    <col min="18" max="25" width="12" bestFit="1" customWidth="1"/>
  </cols>
  <sheetData>
    <row r="1" spans="1:25">
      <c r="B1" s="13" t="s">
        <v>9</v>
      </c>
      <c r="Y1" s="51" t="s">
        <v>132</v>
      </c>
    </row>
    <row r="2" spans="1:25">
      <c r="B2" s="13" t="s">
        <v>106</v>
      </c>
      <c r="Y2" s="204" t="s">
        <v>108</v>
      </c>
    </row>
    <row r="3" spans="1:25">
      <c r="B3" s="198" t="str">
        <f>'43827 DSM-10_Att SH-1, P2'!B3</f>
        <v>For the Forecasted Period January 1, 2022 through December 31, 2022</v>
      </c>
      <c r="Y3" s="21" t="s">
        <v>153</v>
      </c>
    </row>
    <row r="9" spans="1:25" ht="24.75" customHeight="1">
      <c r="A9" s="52" t="s">
        <v>32</v>
      </c>
    </row>
    <row r="10" spans="1:25" s="4" customFormat="1">
      <c r="A10" s="267">
        <v>1</v>
      </c>
      <c r="B10" s="4" t="s">
        <v>72</v>
      </c>
      <c r="C10" s="4" t="s">
        <v>73</v>
      </c>
      <c r="E10" s="4" t="s">
        <v>0</v>
      </c>
      <c r="F10" s="4" t="s">
        <v>1</v>
      </c>
      <c r="G10" s="4" t="s">
        <v>74</v>
      </c>
      <c r="H10" s="4" t="s">
        <v>75</v>
      </c>
      <c r="I10" s="4" t="s">
        <v>76</v>
      </c>
      <c r="J10" s="4" t="s">
        <v>77</v>
      </c>
      <c r="K10" s="4" t="s">
        <v>78</v>
      </c>
      <c r="L10" s="4" t="s">
        <v>79</v>
      </c>
      <c r="M10" s="4" t="s">
        <v>80</v>
      </c>
      <c r="N10" s="4" t="s">
        <v>81</v>
      </c>
      <c r="O10" s="4" t="s">
        <v>82</v>
      </c>
      <c r="P10" s="4" t="s">
        <v>83</v>
      </c>
      <c r="Q10" s="4" t="s">
        <v>84</v>
      </c>
      <c r="R10" s="4" t="s">
        <v>4</v>
      </c>
      <c r="S10" s="4" t="s">
        <v>85</v>
      </c>
      <c r="T10" s="4" t="s">
        <v>86</v>
      </c>
      <c r="U10" s="4" t="s">
        <v>87</v>
      </c>
      <c r="V10" s="4" t="s">
        <v>7</v>
      </c>
      <c r="W10" s="4" t="s">
        <v>6</v>
      </c>
      <c r="X10" s="4" t="s">
        <v>88</v>
      </c>
      <c r="Y10" s="4" t="s">
        <v>8</v>
      </c>
    </row>
    <row r="12" spans="1:25" ht="17.25">
      <c r="A12" s="267">
        <f>A10+1</f>
        <v>2</v>
      </c>
      <c r="B12" s="208" t="s">
        <v>126</v>
      </c>
      <c r="E12" s="209">
        <f>SUM(F12:Y12)</f>
        <v>2150368.0486833141</v>
      </c>
      <c r="F12" s="210">
        <v>900070.56470618397</v>
      </c>
      <c r="G12" s="210">
        <v>265891.36089072539</v>
      </c>
      <c r="H12" s="210">
        <v>4691.5846599765473</v>
      </c>
      <c r="I12" s="210">
        <v>94.303050301881754</v>
      </c>
      <c r="J12" s="210">
        <v>426190.91688156314</v>
      </c>
      <c r="K12" s="210">
        <v>22639.186579477067</v>
      </c>
      <c r="L12" s="210">
        <v>906.41439307037069</v>
      </c>
      <c r="M12" s="210">
        <v>38.15828006027894</v>
      </c>
      <c r="N12" s="210">
        <v>85728.270459821564</v>
      </c>
      <c r="O12" s="210">
        <v>249486.24541081736</v>
      </c>
      <c r="P12" s="210">
        <v>100685.34165080044</v>
      </c>
      <c r="Q12" s="210">
        <v>69395.443910866117</v>
      </c>
      <c r="R12" s="210">
        <v>5851.9231908760494</v>
      </c>
      <c r="S12" s="210">
        <v>9405.0821404183662</v>
      </c>
      <c r="T12" s="210">
        <v>5744.5306817905939</v>
      </c>
      <c r="U12" s="210">
        <v>1301.0927893573394</v>
      </c>
      <c r="V12" s="210">
        <v>1186.0796118528581</v>
      </c>
      <c r="W12" s="210">
        <v>88.530006406474442</v>
      </c>
      <c r="X12" s="210">
        <v>365.4145833487724</v>
      </c>
      <c r="Y12" s="210">
        <v>607.60480559929067</v>
      </c>
    </row>
    <row r="13" spans="1:25">
      <c r="A13" s="267">
        <f>A12+1</f>
        <v>3</v>
      </c>
      <c r="B13" t="s">
        <v>89</v>
      </c>
      <c r="C13" t="s">
        <v>90</v>
      </c>
      <c r="E13" s="315">
        <f>SUM(F13:Y13)</f>
        <v>1</v>
      </c>
      <c r="F13" s="211">
        <f t="shared" ref="F13:X13" si="0">F12/$E12</f>
        <v>0.41856581958483974</v>
      </c>
      <c r="G13" s="211">
        <f t="shared" si="0"/>
        <v>0.12364923346658382</v>
      </c>
      <c r="H13" s="211">
        <f t="shared" si="0"/>
        <v>2.1817589146421882E-3</v>
      </c>
      <c r="I13" s="211">
        <f t="shared" si="0"/>
        <v>4.3854376630839631E-5</v>
      </c>
      <c r="J13" s="211">
        <f>J12/$E12</f>
        <v>0.19819440543795416</v>
      </c>
      <c r="K13" s="211">
        <f t="shared" si="0"/>
        <v>1.0528051973865221E-2</v>
      </c>
      <c r="L13" s="211">
        <f t="shared" si="0"/>
        <v>4.215159324123025E-4</v>
      </c>
      <c r="M13" s="211">
        <f t="shared" si="0"/>
        <v>1.7744999551887655E-5</v>
      </c>
      <c r="N13" s="211">
        <f t="shared" si="0"/>
        <v>3.986678955368296E-2</v>
      </c>
      <c r="O13" s="211">
        <f t="shared" si="0"/>
        <v>0.11602025316716344</v>
      </c>
      <c r="P13" s="211">
        <f t="shared" si="0"/>
        <v>4.6822376156700617E-2</v>
      </c>
      <c r="Q13" s="211">
        <f t="shared" si="0"/>
        <v>3.2271426258103794E-2</v>
      </c>
      <c r="R13" s="211">
        <f t="shared" si="0"/>
        <v>2.7213588829406317E-3</v>
      </c>
      <c r="S13" s="211">
        <f t="shared" si="0"/>
        <v>4.3737080943781533E-3</v>
      </c>
      <c r="T13" s="211">
        <f t="shared" si="0"/>
        <v>2.6714174279644882E-3</v>
      </c>
      <c r="U13" s="211">
        <f t="shared" si="0"/>
        <v>6.0505586016031435E-4</v>
      </c>
      <c r="V13" s="211">
        <f t="shared" si="0"/>
        <v>5.5157051490748441E-4</v>
      </c>
      <c r="W13" s="211">
        <f t="shared" si="0"/>
        <v>4.1169699512919199E-5</v>
      </c>
      <c r="X13" s="211">
        <f t="shared" si="0"/>
        <v>1.6993118158192426E-4</v>
      </c>
      <c r="Y13" s="211">
        <f>Y12/$E12</f>
        <v>2.8255851642295906E-4</v>
      </c>
    </row>
    <row r="14" spans="1:25">
      <c r="A14" s="267">
        <f t="shared" ref="A14:A19" si="1">A13+1</f>
        <v>4</v>
      </c>
      <c r="B14" t="s">
        <v>89</v>
      </c>
      <c r="C14" t="s">
        <v>91</v>
      </c>
      <c r="E14" s="315">
        <f t="shared" ref="E14:E18" si="2">SUM(F14:Y14)</f>
        <v>0</v>
      </c>
      <c r="F14" s="211">
        <v>0</v>
      </c>
      <c r="G14" s="211">
        <v>0</v>
      </c>
      <c r="H14" s="211">
        <v>0</v>
      </c>
      <c r="I14" s="211">
        <v>0</v>
      </c>
      <c r="J14" s="211">
        <v>0</v>
      </c>
      <c r="K14" s="211">
        <v>0</v>
      </c>
      <c r="L14" s="211">
        <v>0</v>
      </c>
      <c r="M14" s="211">
        <v>0</v>
      </c>
      <c r="N14" s="211">
        <v>0</v>
      </c>
      <c r="O14" s="211">
        <v>0</v>
      </c>
      <c r="P14" s="211">
        <v>0</v>
      </c>
      <c r="Q14" s="211">
        <v>0</v>
      </c>
      <c r="R14" s="211">
        <v>0</v>
      </c>
      <c r="S14" s="211">
        <v>0</v>
      </c>
      <c r="T14" s="211">
        <v>0</v>
      </c>
      <c r="U14" s="211">
        <v>0</v>
      </c>
      <c r="V14" s="211">
        <v>0</v>
      </c>
      <c r="W14" s="211">
        <v>0</v>
      </c>
      <c r="X14" s="211">
        <v>0</v>
      </c>
      <c r="Y14" s="211">
        <v>0</v>
      </c>
    </row>
    <row r="15" spans="1:25">
      <c r="A15" s="267">
        <f t="shared" si="1"/>
        <v>5</v>
      </c>
      <c r="B15" t="s">
        <v>89</v>
      </c>
      <c r="C15" t="s">
        <v>92</v>
      </c>
      <c r="E15" s="315">
        <f t="shared" si="2"/>
        <v>0</v>
      </c>
      <c r="F15" s="211">
        <v>0</v>
      </c>
      <c r="G15" s="211">
        <v>0</v>
      </c>
      <c r="H15" s="211">
        <v>0</v>
      </c>
      <c r="I15" s="211">
        <v>0</v>
      </c>
      <c r="J15" s="211">
        <v>0</v>
      </c>
      <c r="K15" s="211">
        <v>0</v>
      </c>
      <c r="L15" s="211">
        <v>0</v>
      </c>
      <c r="M15" s="211">
        <v>0</v>
      </c>
      <c r="N15" s="211">
        <v>0</v>
      </c>
      <c r="O15" s="211">
        <v>0</v>
      </c>
      <c r="P15" s="211">
        <v>0</v>
      </c>
      <c r="Q15" s="211">
        <v>0</v>
      </c>
      <c r="R15" s="211">
        <v>0</v>
      </c>
      <c r="S15" s="211">
        <v>0</v>
      </c>
      <c r="T15" s="211">
        <v>0</v>
      </c>
      <c r="U15" s="211">
        <v>0</v>
      </c>
      <c r="V15" s="211">
        <v>0</v>
      </c>
      <c r="W15" s="211">
        <v>0</v>
      </c>
      <c r="X15" s="211">
        <v>0</v>
      </c>
      <c r="Y15" s="211">
        <v>0</v>
      </c>
    </row>
    <row r="16" spans="1:25">
      <c r="A16" s="267">
        <f t="shared" si="1"/>
        <v>6</v>
      </c>
      <c r="B16" t="s">
        <v>89</v>
      </c>
      <c r="C16" t="s">
        <v>93</v>
      </c>
      <c r="E16" s="315">
        <f t="shared" si="2"/>
        <v>0</v>
      </c>
      <c r="F16" s="211">
        <v>0</v>
      </c>
      <c r="G16" s="211">
        <v>0</v>
      </c>
      <c r="H16" s="211">
        <v>0</v>
      </c>
      <c r="I16" s="211">
        <v>0</v>
      </c>
      <c r="J16" s="211">
        <v>0</v>
      </c>
      <c r="K16" s="211">
        <v>0</v>
      </c>
      <c r="L16" s="211">
        <v>0</v>
      </c>
      <c r="M16" s="211">
        <v>0</v>
      </c>
      <c r="N16" s="211">
        <v>0</v>
      </c>
      <c r="O16" s="211">
        <v>0</v>
      </c>
      <c r="P16" s="211">
        <v>0</v>
      </c>
      <c r="Q16" s="211">
        <v>0</v>
      </c>
      <c r="R16" s="211">
        <v>0</v>
      </c>
      <c r="S16" s="211">
        <v>0</v>
      </c>
      <c r="T16" s="211">
        <v>0</v>
      </c>
      <c r="U16" s="211">
        <v>0</v>
      </c>
      <c r="V16" s="211">
        <v>0</v>
      </c>
      <c r="W16" s="211">
        <v>0</v>
      </c>
      <c r="X16" s="211">
        <v>0</v>
      </c>
      <c r="Y16" s="211">
        <v>0</v>
      </c>
    </row>
    <row r="17" spans="1:25">
      <c r="A17" s="267">
        <f t="shared" si="1"/>
        <v>7</v>
      </c>
      <c r="B17" t="s">
        <v>89</v>
      </c>
      <c r="C17" t="s">
        <v>94</v>
      </c>
      <c r="E17" s="315">
        <f t="shared" si="2"/>
        <v>0</v>
      </c>
      <c r="F17" s="211">
        <v>0</v>
      </c>
      <c r="G17" s="211">
        <v>0</v>
      </c>
      <c r="H17" s="211">
        <v>0</v>
      </c>
      <c r="I17" s="211">
        <v>0</v>
      </c>
      <c r="J17" s="211">
        <v>0</v>
      </c>
      <c r="K17" s="211">
        <v>0</v>
      </c>
      <c r="L17" s="211">
        <v>0</v>
      </c>
      <c r="M17" s="211">
        <v>0</v>
      </c>
      <c r="N17" s="211">
        <v>0</v>
      </c>
      <c r="O17" s="211">
        <v>0</v>
      </c>
      <c r="P17" s="211">
        <v>0</v>
      </c>
      <c r="Q17" s="211">
        <v>0</v>
      </c>
      <c r="R17" s="211">
        <v>0</v>
      </c>
      <c r="S17" s="211">
        <v>0</v>
      </c>
      <c r="T17" s="211">
        <v>0</v>
      </c>
      <c r="U17" s="211">
        <v>0</v>
      </c>
      <c r="V17" s="211">
        <v>0</v>
      </c>
      <c r="W17" s="211">
        <v>0</v>
      </c>
      <c r="X17" s="211">
        <v>0</v>
      </c>
      <c r="Y17" s="211">
        <v>0</v>
      </c>
    </row>
    <row r="18" spans="1:25">
      <c r="A18" s="267">
        <f t="shared" si="1"/>
        <v>8</v>
      </c>
      <c r="B18" t="s">
        <v>89</v>
      </c>
      <c r="C18" t="s">
        <v>95</v>
      </c>
      <c r="E18" s="315">
        <f t="shared" si="2"/>
        <v>0</v>
      </c>
      <c r="F18" s="211">
        <v>0</v>
      </c>
      <c r="G18" s="211">
        <v>0</v>
      </c>
      <c r="H18" s="211">
        <v>0</v>
      </c>
      <c r="I18" s="211">
        <v>0</v>
      </c>
      <c r="J18" s="211">
        <v>0</v>
      </c>
      <c r="K18" s="211">
        <v>0</v>
      </c>
      <c r="L18" s="211">
        <v>0</v>
      </c>
      <c r="M18" s="211">
        <v>0</v>
      </c>
      <c r="N18" s="211">
        <v>0</v>
      </c>
      <c r="O18" s="211">
        <v>0</v>
      </c>
      <c r="P18" s="211">
        <v>0</v>
      </c>
      <c r="Q18" s="211">
        <v>0</v>
      </c>
      <c r="R18" s="211">
        <v>0</v>
      </c>
      <c r="S18" s="211">
        <v>0</v>
      </c>
      <c r="T18" s="211">
        <v>0</v>
      </c>
      <c r="U18" s="211">
        <v>0</v>
      </c>
      <c r="V18" s="211">
        <v>0</v>
      </c>
      <c r="W18" s="211">
        <v>0</v>
      </c>
      <c r="X18" s="211">
        <v>0</v>
      </c>
      <c r="Y18" s="211">
        <v>0</v>
      </c>
    </row>
    <row r="19" spans="1:25">
      <c r="A19" s="267">
        <f t="shared" si="1"/>
        <v>9</v>
      </c>
      <c r="B19" t="s">
        <v>89</v>
      </c>
      <c r="C19" t="s">
        <v>96</v>
      </c>
      <c r="E19" s="315">
        <f>SUM(F19:Y19)</f>
        <v>1</v>
      </c>
      <c r="F19" s="211">
        <f>SUM(F13:F18)</f>
        <v>0.41856581958483974</v>
      </c>
      <c r="G19" s="211">
        <f t="shared" ref="G19:Y19" si="3">SUM(G13:G18)</f>
        <v>0.12364923346658382</v>
      </c>
      <c r="H19" s="211">
        <f t="shared" si="3"/>
        <v>2.1817589146421882E-3</v>
      </c>
      <c r="I19" s="211">
        <f t="shared" si="3"/>
        <v>4.3854376630839631E-5</v>
      </c>
      <c r="J19" s="211">
        <f t="shared" si="3"/>
        <v>0.19819440543795416</v>
      </c>
      <c r="K19" s="211">
        <f t="shared" si="3"/>
        <v>1.0528051973865221E-2</v>
      </c>
      <c r="L19" s="211">
        <f t="shared" si="3"/>
        <v>4.215159324123025E-4</v>
      </c>
      <c r="M19" s="211">
        <f t="shared" si="3"/>
        <v>1.7744999551887655E-5</v>
      </c>
      <c r="N19" s="211">
        <f t="shared" si="3"/>
        <v>3.986678955368296E-2</v>
      </c>
      <c r="O19" s="211">
        <f t="shared" si="3"/>
        <v>0.11602025316716344</v>
      </c>
      <c r="P19" s="211">
        <f t="shared" si="3"/>
        <v>4.6822376156700617E-2</v>
      </c>
      <c r="Q19" s="211">
        <f t="shared" si="3"/>
        <v>3.2271426258103794E-2</v>
      </c>
      <c r="R19" s="211">
        <f t="shared" si="3"/>
        <v>2.7213588829406317E-3</v>
      </c>
      <c r="S19" s="211">
        <f t="shared" si="3"/>
        <v>4.3737080943781533E-3</v>
      </c>
      <c r="T19" s="211">
        <f t="shared" si="3"/>
        <v>2.6714174279644882E-3</v>
      </c>
      <c r="U19" s="211">
        <f t="shared" si="3"/>
        <v>6.0505586016031435E-4</v>
      </c>
      <c r="V19" s="211">
        <f t="shared" si="3"/>
        <v>5.5157051490748441E-4</v>
      </c>
      <c r="W19" s="211">
        <f t="shared" si="3"/>
        <v>4.1169699512919199E-5</v>
      </c>
      <c r="X19" s="211">
        <f t="shared" si="3"/>
        <v>1.6993118158192426E-4</v>
      </c>
      <c r="Y19" s="211">
        <f t="shared" si="3"/>
        <v>2.8255851642295906E-4</v>
      </c>
    </row>
    <row r="24" spans="1:25">
      <c r="A24" s="267">
        <f>A19+1</f>
        <v>10</v>
      </c>
      <c r="C24" s="212"/>
      <c r="D24" s="213"/>
      <c r="E24" s="213"/>
      <c r="F24" s="581" t="s">
        <v>99</v>
      </c>
      <c r="G24" s="582"/>
      <c r="H24" s="583"/>
    </row>
    <row r="25" spans="1:25">
      <c r="A25" s="267">
        <f>A24+1</f>
        <v>11</v>
      </c>
      <c r="C25" s="214"/>
      <c r="D25" s="215"/>
      <c r="E25" s="216" t="s">
        <v>0</v>
      </c>
      <c r="F25" s="216" t="s">
        <v>97</v>
      </c>
      <c r="G25" s="216" t="s">
        <v>11</v>
      </c>
      <c r="H25" s="217" t="s">
        <v>12</v>
      </c>
    </row>
    <row r="26" spans="1:25">
      <c r="A26" s="267">
        <f t="shared" ref="A26:A29" si="4">A25+1</f>
        <v>12</v>
      </c>
      <c r="C26" s="214"/>
      <c r="D26" s="215"/>
      <c r="E26" s="215"/>
      <c r="F26" s="215"/>
      <c r="G26" s="215"/>
      <c r="H26" s="218"/>
    </row>
    <row r="27" spans="1:25">
      <c r="A27" s="267">
        <f t="shared" si="4"/>
        <v>13</v>
      </c>
      <c r="C27" s="214" t="s">
        <v>100</v>
      </c>
      <c r="D27" s="215"/>
      <c r="E27" s="219">
        <f>SUM(F27:H27)</f>
        <v>1249932.069393781</v>
      </c>
      <c r="F27" s="219">
        <f>G12+H12+I12+W12+V12</f>
        <v>271951.85821926314</v>
      </c>
      <c r="G27" s="219">
        <f>J12+K12+L12+M12+R12+S12+T12+U12+Y12</f>
        <v>472684.90974221251</v>
      </c>
      <c r="H27" s="220">
        <f>N12+O12+P12+Q12</f>
        <v>505295.30143230542</v>
      </c>
      <c r="J27" s="209"/>
    </row>
    <row r="28" spans="1:25">
      <c r="A28" s="267">
        <f t="shared" si="4"/>
        <v>14</v>
      </c>
      <c r="C28" s="214" t="s">
        <v>98</v>
      </c>
      <c r="D28" s="215"/>
      <c r="E28" s="221">
        <f>SUM(F28:H28)</f>
        <v>1</v>
      </c>
      <c r="F28" s="215">
        <f>F27/$E$27</f>
        <v>0.21757331048491316</v>
      </c>
      <c r="G28" s="215">
        <f>G27/$E$27</f>
        <v>0.37816847916500407</v>
      </c>
      <c r="H28" s="218">
        <f>H27/$E$27</f>
        <v>0.4042582103500828</v>
      </c>
    </row>
    <row r="29" spans="1:25">
      <c r="A29" s="267">
        <f t="shared" si="4"/>
        <v>15</v>
      </c>
      <c r="C29" s="222"/>
      <c r="D29" s="223"/>
      <c r="E29" s="223"/>
      <c r="F29" s="224"/>
      <c r="G29" s="224"/>
      <c r="H29" s="225"/>
    </row>
    <row r="30" spans="1:25">
      <c r="E30" s="209"/>
    </row>
    <row r="31" spans="1:25">
      <c r="E31" s="209"/>
    </row>
    <row r="32" spans="1:25">
      <c r="B32" s="226"/>
      <c r="C32" s="226"/>
      <c r="D32" s="226"/>
      <c r="E32" s="227"/>
      <c r="F32" s="226"/>
      <c r="G32" s="226"/>
      <c r="H32" s="226"/>
      <c r="I32" s="226"/>
      <c r="J32" s="226"/>
      <c r="K32" s="226"/>
      <c r="L32" s="226"/>
      <c r="M32" s="226"/>
      <c r="N32" s="226"/>
      <c r="O32" s="226"/>
      <c r="P32" s="226"/>
      <c r="Q32" s="226"/>
      <c r="R32" s="226"/>
      <c r="S32" s="226"/>
      <c r="T32" s="226"/>
      <c r="U32" s="226"/>
      <c r="V32" s="226"/>
      <c r="W32" s="226"/>
      <c r="X32" s="226"/>
      <c r="Y32" s="226"/>
    </row>
    <row r="33" spans="1:25">
      <c r="E33" s="209"/>
    </row>
    <row r="34" spans="1:25">
      <c r="E34" s="209"/>
    </row>
    <row r="35" spans="1:25" s="4" customFormat="1">
      <c r="A35" s="267">
        <v>16</v>
      </c>
      <c r="B35" s="261" t="s">
        <v>72</v>
      </c>
      <c r="C35" s="4" t="s">
        <v>73</v>
      </c>
      <c r="E35" s="4" t="s">
        <v>0</v>
      </c>
      <c r="F35" s="4" t="s">
        <v>1</v>
      </c>
      <c r="G35" s="4" t="s">
        <v>74</v>
      </c>
      <c r="H35" s="4" t="s">
        <v>75</v>
      </c>
      <c r="I35" s="4" t="s">
        <v>76</v>
      </c>
      <c r="J35" s="4" t="s">
        <v>77</v>
      </c>
      <c r="K35" s="4" t="s">
        <v>78</v>
      </c>
      <c r="L35" s="4" t="s">
        <v>79</v>
      </c>
      <c r="M35" s="4" t="s">
        <v>80</v>
      </c>
      <c r="N35" s="4" t="s">
        <v>81</v>
      </c>
      <c r="O35" s="4" t="s">
        <v>82</v>
      </c>
      <c r="P35" s="4" t="s">
        <v>83</v>
      </c>
      <c r="Q35" s="4" t="s">
        <v>84</v>
      </c>
      <c r="R35" s="4" t="s">
        <v>4</v>
      </c>
      <c r="S35" s="4" t="s">
        <v>85</v>
      </c>
      <c r="T35" s="4" t="s">
        <v>86</v>
      </c>
      <c r="U35" s="4" t="s">
        <v>87</v>
      </c>
      <c r="V35" s="4" t="s">
        <v>7</v>
      </c>
      <c r="W35" s="4" t="s">
        <v>6</v>
      </c>
      <c r="X35" s="4" t="s">
        <v>88</v>
      </c>
      <c r="Y35" s="4" t="s">
        <v>8</v>
      </c>
    </row>
    <row r="37" spans="1:25" ht="17.25">
      <c r="A37" s="267">
        <v>17</v>
      </c>
      <c r="B37" s="228" t="s">
        <v>127</v>
      </c>
      <c r="E37" s="209">
        <f>SUM(F37:Y37)</f>
        <v>13112048123.842039</v>
      </c>
      <c r="F37" s="229">
        <v>4517006791.1549835</v>
      </c>
      <c r="G37" s="229">
        <v>1333968024.2977018</v>
      </c>
      <c r="H37" s="229">
        <v>24421708.406186331</v>
      </c>
      <c r="I37" s="229">
        <v>653836.00808997022</v>
      </c>
      <c r="J37" s="229">
        <v>2888270051.7927465</v>
      </c>
      <c r="K37" s="229">
        <v>153483281.06917775</v>
      </c>
      <c r="L37" s="229">
        <v>6275718.653706166</v>
      </c>
      <c r="M37" s="229">
        <v>249955.38552301729</v>
      </c>
      <c r="N37" s="229">
        <v>612601605.29345465</v>
      </c>
      <c r="O37" s="229">
        <v>1904175157.923007</v>
      </c>
      <c r="P37" s="229">
        <v>776344618.92105567</v>
      </c>
      <c r="Q37" s="229">
        <v>604807588.50675726</v>
      </c>
      <c r="R37" s="229">
        <v>32117746.835112054</v>
      </c>
      <c r="S37" s="229">
        <v>84156439.207930923</v>
      </c>
      <c r="T37" s="229">
        <v>49850120.990192749</v>
      </c>
      <c r="U37" s="229">
        <v>11369627.746358747</v>
      </c>
      <c r="V37" s="229">
        <v>6315804.2168930555</v>
      </c>
      <c r="W37" s="229">
        <v>807660.49410794058</v>
      </c>
      <c r="X37" s="229">
        <v>40445860.254921712</v>
      </c>
      <c r="Y37" s="229">
        <v>64726526.684134185</v>
      </c>
    </row>
    <row r="38" spans="1:25">
      <c r="A38" s="267">
        <f>A37+1</f>
        <v>18</v>
      </c>
      <c r="B38" t="s">
        <v>101</v>
      </c>
      <c r="C38" t="s">
        <v>90</v>
      </c>
      <c r="E38" s="315">
        <f>SUM(F38:Y38)</f>
        <v>0</v>
      </c>
      <c r="F38" s="211">
        <v>0</v>
      </c>
      <c r="G38" s="211">
        <v>0</v>
      </c>
      <c r="H38" s="211">
        <v>0</v>
      </c>
      <c r="I38" s="211">
        <v>0</v>
      </c>
      <c r="J38" s="211">
        <v>0</v>
      </c>
      <c r="K38" s="211">
        <v>0</v>
      </c>
      <c r="L38" s="211">
        <v>0</v>
      </c>
      <c r="M38" s="211">
        <v>0</v>
      </c>
      <c r="N38" s="211">
        <v>0</v>
      </c>
      <c r="O38" s="211">
        <v>0</v>
      </c>
      <c r="P38" s="211">
        <v>0</v>
      </c>
      <c r="Q38" s="211">
        <v>0</v>
      </c>
      <c r="R38" s="211">
        <v>0</v>
      </c>
      <c r="S38" s="211">
        <v>0</v>
      </c>
      <c r="T38" s="211">
        <v>0</v>
      </c>
      <c r="U38" s="211">
        <v>0</v>
      </c>
      <c r="V38" s="211">
        <v>0</v>
      </c>
      <c r="W38" s="211">
        <v>0</v>
      </c>
      <c r="X38" s="211">
        <v>0</v>
      </c>
      <c r="Y38" s="211">
        <v>0</v>
      </c>
    </row>
    <row r="39" spans="1:25">
      <c r="A39" s="267">
        <f t="shared" ref="A39:A44" si="5">A38+1</f>
        <v>19</v>
      </c>
      <c r="B39" t="s">
        <v>101</v>
      </c>
      <c r="C39" t="s">
        <v>91</v>
      </c>
      <c r="E39" s="315">
        <f t="shared" ref="E39:E44" si="6">SUM(F39:Y39)</f>
        <v>0</v>
      </c>
      <c r="F39" s="211">
        <v>0</v>
      </c>
      <c r="G39" s="211">
        <v>0</v>
      </c>
      <c r="H39" s="211">
        <v>0</v>
      </c>
      <c r="I39" s="211">
        <v>0</v>
      </c>
      <c r="J39" s="211">
        <v>0</v>
      </c>
      <c r="K39" s="211">
        <v>0</v>
      </c>
      <c r="L39" s="211">
        <v>0</v>
      </c>
      <c r="M39" s="211">
        <v>0</v>
      </c>
      <c r="N39" s="211">
        <v>0</v>
      </c>
      <c r="O39" s="211">
        <v>0</v>
      </c>
      <c r="P39" s="211">
        <v>0</v>
      </c>
      <c r="Q39" s="211">
        <v>0</v>
      </c>
      <c r="R39" s="211">
        <v>0</v>
      </c>
      <c r="S39" s="211">
        <v>0</v>
      </c>
      <c r="T39" s="211">
        <v>0</v>
      </c>
      <c r="U39" s="211">
        <v>0</v>
      </c>
      <c r="V39" s="211">
        <v>0</v>
      </c>
      <c r="W39" s="211">
        <v>0</v>
      </c>
      <c r="X39" s="211">
        <v>0</v>
      </c>
      <c r="Y39" s="211">
        <v>0</v>
      </c>
    </row>
    <row r="40" spans="1:25">
      <c r="A40" s="267">
        <f t="shared" si="5"/>
        <v>20</v>
      </c>
      <c r="B40" t="s">
        <v>101</v>
      </c>
      <c r="C40" t="s">
        <v>92</v>
      </c>
      <c r="E40" s="315">
        <f t="shared" si="6"/>
        <v>0</v>
      </c>
      <c r="F40" s="211">
        <v>0</v>
      </c>
      <c r="G40" s="211">
        <v>0</v>
      </c>
      <c r="H40" s="211">
        <v>0</v>
      </c>
      <c r="I40" s="211">
        <v>0</v>
      </c>
      <c r="J40" s="211">
        <v>0</v>
      </c>
      <c r="K40" s="211">
        <v>0</v>
      </c>
      <c r="L40" s="211">
        <v>0</v>
      </c>
      <c r="M40" s="211">
        <v>0</v>
      </c>
      <c r="N40" s="211">
        <v>0</v>
      </c>
      <c r="O40" s="211">
        <v>0</v>
      </c>
      <c r="P40" s="211">
        <v>0</v>
      </c>
      <c r="Q40" s="211">
        <v>0</v>
      </c>
      <c r="R40" s="211">
        <v>0</v>
      </c>
      <c r="S40" s="211">
        <v>0</v>
      </c>
      <c r="T40" s="211">
        <v>0</v>
      </c>
      <c r="U40" s="211">
        <v>0</v>
      </c>
      <c r="V40" s="211">
        <v>0</v>
      </c>
      <c r="W40" s="211">
        <v>0</v>
      </c>
      <c r="X40" s="211">
        <v>0</v>
      </c>
      <c r="Y40" s="211">
        <v>0</v>
      </c>
    </row>
    <row r="41" spans="1:25">
      <c r="A41" s="267">
        <f t="shared" si="5"/>
        <v>21</v>
      </c>
      <c r="B41" t="s">
        <v>101</v>
      </c>
      <c r="C41" t="s">
        <v>93</v>
      </c>
      <c r="E41" s="315">
        <f t="shared" si="6"/>
        <v>0</v>
      </c>
      <c r="F41" s="211">
        <v>0</v>
      </c>
      <c r="G41" s="211">
        <v>0</v>
      </c>
      <c r="H41" s="211">
        <v>0</v>
      </c>
      <c r="I41" s="211">
        <v>0</v>
      </c>
      <c r="J41" s="211">
        <v>0</v>
      </c>
      <c r="K41" s="211">
        <v>0</v>
      </c>
      <c r="L41" s="211">
        <v>0</v>
      </c>
      <c r="M41" s="211">
        <v>0</v>
      </c>
      <c r="N41" s="211">
        <v>0</v>
      </c>
      <c r="O41" s="211">
        <v>0</v>
      </c>
      <c r="P41" s="211">
        <v>0</v>
      </c>
      <c r="Q41" s="211">
        <v>0</v>
      </c>
      <c r="R41" s="211">
        <v>0</v>
      </c>
      <c r="S41" s="211">
        <v>0</v>
      </c>
      <c r="T41" s="211">
        <v>0</v>
      </c>
      <c r="U41" s="211">
        <v>0</v>
      </c>
      <c r="V41" s="211">
        <v>0</v>
      </c>
      <c r="W41" s="211">
        <v>0</v>
      </c>
      <c r="X41" s="211">
        <v>0</v>
      </c>
      <c r="Y41" s="211">
        <v>0</v>
      </c>
    </row>
    <row r="42" spans="1:25">
      <c r="A42" s="267">
        <f t="shared" si="5"/>
        <v>22</v>
      </c>
      <c r="B42" t="s">
        <v>101</v>
      </c>
      <c r="C42" t="s">
        <v>94</v>
      </c>
      <c r="E42" s="315">
        <f t="shared" si="6"/>
        <v>1.0000000000000002</v>
      </c>
      <c r="F42" s="211">
        <f t="shared" ref="F42:Y42" si="7">F37/$E37</f>
        <v>0.34449284722663359</v>
      </c>
      <c r="G42" s="211">
        <f t="shared" si="7"/>
        <v>0.1017360531092093</v>
      </c>
      <c r="H42" s="211">
        <f t="shared" si="7"/>
        <v>1.86253956479763E-3</v>
      </c>
      <c r="I42" s="211">
        <f t="shared" si="7"/>
        <v>4.986528434875709E-5</v>
      </c>
      <c r="J42" s="211">
        <f t="shared" si="7"/>
        <v>0.22027604112746632</v>
      </c>
      <c r="K42" s="211">
        <f t="shared" si="7"/>
        <v>1.1705515387035103E-2</v>
      </c>
      <c r="L42" s="211">
        <f t="shared" si="7"/>
        <v>4.7862230175122942E-4</v>
      </c>
      <c r="M42" s="211">
        <f t="shared" si="7"/>
        <v>1.9063031432024396E-5</v>
      </c>
      <c r="N42" s="211">
        <f t="shared" si="7"/>
        <v>4.67205122729486E-2</v>
      </c>
      <c r="O42" s="211">
        <f t="shared" si="7"/>
        <v>0.1452233198000995</v>
      </c>
      <c r="P42" s="211">
        <f t="shared" si="7"/>
        <v>5.9208493714220316E-2</v>
      </c>
      <c r="Q42" s="211">
        <f t="shared" si="7"/>
        <v>4.6126095846690578E-2</v>
      </c>
      <c r="R42" s="211">
        <f t="shared" si="7"/>
        <v>2.4494835994928487E-3</v>
      </c>
      <c r="S42" s="211">
        <f t="shared" si="7"/>
        <v>6.4182527712742824E-3</v>
      </c>
      <c r="T42" s="211">
        <f t="shared" si="7"/>
        <v>3.8018561646024425E-3</v>
      </c>
      <c r="U42" s="211">
        <f t="shared" si="7"/>
        <v>8.6711302757385431E-4</v>
      </c>
      <c r="V42" s="211">
        <f t="shared" si="7"/>
        <v>4.8167945672871924E-4</v>
      </c>
      <c r="W42" s="211">
        <f t="shared" si="7"/>
        <v>6.1596821982322253E-5</v>
      </c>
      <c r="X42" s="211">
        <f t="shared" si="7"/>
        <v>3.0846332985445474E-3</v>
      </c>
      <c r="Y42" s="211">
        <f t="shared" si="7"/>
        <v>4.9364161931681715E-3</v>
      </c>
    </row>
    <row r="43" spans="1:25">
      <c r="A43" s="267">
        <f t="shared" si="5"/>
        <v>23</v>
      </c>
      <c r="B43" t="s">
        <v>101</v>
      </c>
      <c r="C43" t="s">
        <v>95</v>
      </c>
      <c r="E43" s="315">
        <f t="shared" si="6"/>
        <v>0</v>
      </c>
      <c r="F43" s="211">
        <v>0</v>
      </c>
      <c r="G43" s="211">
        <v>0</v>
      </c>
      <c r="H43" s="211">
        <v>0</v>
      </c>
      <c r="I43" s="211">
        <v>0</v>
      </c>
      <c r="J43" s="211">
        <v>0</v>
      </c>
      <c r="K43" s="211">
        <v>0</v>
      </c>
      <c r="L43" s="211">
        <v>0</v>
      </c>
      <c r="M43" s="211">
        <v>0</v>
      </c>
      <c r="N43" s="211">
        <v>0</v>
      </c>
      <c r="O43" s="211">
        <v>0</v>
      </c>
      <c r="P43" s="211">
        <v>0</v>
      </c>
      <c r="Q43" s="211">
        <v>0</v>
      </c>
      <c r="R43" s="211">
        <v>0</v>
      </c>
      <c r="S43" s="211">
        <v>0</v>
      </c>
      <c r="T43" s="211">
        <v>0</v>
      </c>
      <c r="U43" s="211">
        <v>0</v>
      </c>
      <c r="V43" s="211">
        <v>0</v>
      </c>
      <c r="W43" s="211">
        <v>0</v>
      </c>
      <c r="X43" s="211">
        <v>0</v>
      </c>
      <c r="Y43" s="211">
        <v>0</v>
      </c>
    </row>
    <row r="44" spans="1:25">
      <c r="A44" s="267">
        <f t="shared" si="5"/>
        <v>24</v>
      </c>
      <c r="B44" t="s">
        <v>101</v>
      </c>
      <c r="C44" t="s">
        <v>96</v>
      </c>
      <c r="E44" s="315">
        <f t="shared" si="6"/>
        <v>1.0000000000000002</v>
      </c>
      <c r="F44" s="211">
        <f t="shared" ref="F44:Y44" si="8">SUM(F38:F43)</f>
        <v>0.34449284722663359</v>
      </c>
      <c r="G44" s="211">
        <f t="shared" si="8"/>
        <v>0.1017360531092093</v>
      </c>
      <c r="H44" s="211">
        <f t="shared" si="8"/>
        <v>1.86253956479763E-3</v>
      </c>
      <c r="I44" s="211">
        <f t="shared" si="8"/>
        <v>4.986528434875709E-5</v>
      </c>
      <c r="J44" s="211">
        <f t="shared" si="8"/>
        <v>0.22027604112746632</v>
      </c>
      <c r="K44" s="211">
        <f t="shared" si="8"/>
        <v>1.1705515387035103E-2</v>
      </c>
      <c r="L44" s="211">
        <f t="shared" si="8"/>
        <v>4.7862230175122942E-4</v>
      </c>
      <c r="M44" s="211">
        <f t="shared" si="8"/>
        <v>1.9063031432024396E-5</v>
      </c>
      <c r="N44" s="211">
        <f t="shared" si="8"/>
        <v>4.67205122729486E-2</v>
      </c>
      <c r="O44" s="211">
        <f t="shared" si="8"/>
        <v>0.1452233198000995</v>
      </c>
      <c r="P44" s="211">
        <f t="shared" si="8"/>
        <v>5.9208493714220316E-2</v>
      </c>
      <c r="Q44" s="211">
        <f t="shared" si="8"/>
        <v>4.6126095846690578E-2</v>
      </c>
      <c r="R44" s="211">
        <f t="shared" si="8"/>
        <v>2.4494835994928487E-3</v>
      </c>
      <c r="S44" s="211">
        <f t="shared" si="8"/>
        <v>6.4182527712742824E-3</v>
      </c>
      <c r="T44" s="211">
        <f t="shared" si="8"/>
        <v>3.8018561646024425E-3</v>
      </c>
      <c r="U44" s="211">
        <f t="shared" si="8"/>
        <v>8.6711302757385431E-4</v>
      </c>
      <c r="V44" s="211">
        <f t="shared" si="8"/>
        <v>4.8167945672871924E-4</v>
      </c>
      <c r="W44" s="211">
        <f t="shared" si="8"/>
        <v>6.1596821982322253E-5</v>
      </c>
      <c r="X44" s="211">
        <f t="shared" si="8"/>
        <v>3.0846332985445474E-3</v>
      </c>
      <c r="Y44" s="211">
        <f t="shared" si="8"/>
        <v>4.9364161931681715E-3</v>
      </c>
    </row>
    <row r="49" spans="1:25">
      <c r="A49" s="267">
        <v>25</v>
      </c>
      <c r="C49" s="230"/>
      <c r="D49" s="231"/>
      <c r="E49" s="231"/>
      <c r="F49" s="584" t="s">
        <v>99</v>
      </c>
      <c r="G49" s="585"/>
      <c r="H49" s="586"/>
    </row>
    <row r="50" spans="1:25">
      <c r="A50" s="267">
        <f>A49+1</f>
        <v>26</v>
      </c>
      <c r="C50" s="232"/>
      <c r="D50" s="233"/>
      <c r="E50" s="234" t="s">
        <v>0</v>
      </c>
      <c r="F50" s="234" t="s">
        <v>97</v>
      </c>
      <c r="G50" s="234" t="s">
        <v>11</v>
      </c>
      <c r="H50" s="235" t="s">
        <v>12</v>
      </c>
    </row>
    <row r="51" spans="1:25">
      <c r="A51" s="267">
        <f t="shared" ref="A51:A53" si="9">A50+1</f>
        <v>27</v>
      </c>
      <c r="C51" s="232"/>
      <c r="D51" s="233"/>
      <c r="E51" s="233"/>
      <c r="F51" s="233"/>
      <c r="G51" s="233"/>
      <c r="H51" s="236"/>
    </row>
    <row r="52" spans="1:25">
      <c r="A52" s="267">
        <f t="shared" si="9"/>
        <v>28</v>
      </c>
      <c r="C52" s="232" t="s">
        <v>102</v>
      </c>
      <c r="D52" s="233"/>
      <c r="E52" s="237">
        <f>SUM(F52:H52)</f>
        <v>8554595472.4321356</v>
      </c>
      <c r="F52" s="237">
        <f>G37+H37+I37+W37+V37</f>
        <v>1366167033.4229791</v>
      </c>
      <c r="G52" s="237">
        <f>J37+K37+L37+M37+R37+S37+T37+U37+Y37</f>
        <v>3290499468.364882</v>
      </c>
      <c r="H52" s="238">
        <f>N37+O37+P37+Q37</f>
        <v>3897928970.6442747</v>
      </c>
    </row>
    <row r="53" spans="1:25">
      <c r="A53" s="267">
        <f t="shared" si="9"/>
        <v>29</v>
      </c>
      <c r="C53" s="232" t="s">
        <v>98</v>
      </c>
      <c r="D53" s="233"/>
      <c r="E53" s="239">
        <f>SUM(F53:H53)</f>
        <v>1</v>
      </c>
      <c r="F53" s="233">
        <f>F52/$E$52</f>
        <v>0.15969978216101055</v>
      </c>
      <c r="G53" s="233">
        <f>G52/$E$52</f>
        <v>0.38464699809228597</v>
      </c>
      <c r="H53" s="236">
        <f>H52/$E$52</f>
        <v>0.45565321974670348</v>
      </c>
    </row>
    <row r="54" spans="1:25">
      <c r="C54" s="240"/>
      <c r="D54" s="241"/>
      <c r="E54" s="241"/>
      <c r="F54" s="242"/>
      <c r="G54" s="242"/>
      <c r="H54" s="243"/>
    </row>
    <row r="56" spans="1:25">
      <c r="E56" s="209"/>
    </row>
    <row r="57" spans="1:25">
      <c r="B57" s="226"/>
      <c r="C57" s="226"/>
      <c r="D57" s="226"/>
      <c r="E57" s="226"/>
      <c r="F57" s="226"/>
      <c r="G57" s="226"/>
      <c r="H57" s="226"/>
      <c r="I57" s="226"/>
      <c r="J57" s="226"/>
      <c r="K57" s="226"/>
      <c r="L57" s="226"/>
      <c r="M57" s="226"/>
      <c r="N57" s="226"/>
      <c r="O57" s="226"/>
      <c r="P57" s="226"/>
      <c r="Q57" s="226"/>
      <c r="R57" s="226"/>
      <c r="S57" s="226"/>
      <c r="T57" s="226"/>
      <c r="U57" s="226"/>
      <c r="V57" s="226"/>
      <c r="W57" s="226"/>
      <c r="X57" s="226"/>
      <c r="Y57" s="226"/>
    </row>
    <row r="60" spans="1:25">
      <c r="A60" s="267">
        <v>30</v>
      </c>
      <c r="C60" s="244" t="s">
        <v>104</v>
      </c>
      <c r="D60" s="245"/>
      <c r="E60" s="245"/>
      <c r="F60" s="245"/>
      <c r="G60" s="245"/>
      <c r="H60" s="246"/>
    </row>
    <row r="61" spans="1:25">
      <c r="A61" s="267">
        <f>A60+1</f>
        <v>31</v>
      </c>
      <c r="C61" s="247"/>
      <c r="D61" s="248"/>
      <c r="E61" s="248"/>
      <c r="F61" s="587" t="s">
        <v>99</v>
      </c>
      <c r="G61" s="588"/>
      <c r="H61" s="589"/>
      <c r="I61" s="587" t="s">
        <v>141</v>
      </c>
      <c r="J61" s="588"/>
      <c r="K61" s="589"/>
      <c r="L61" s="587" t="s">
        <v>142</v>
      </c>
      <c r="M61" s="588"/>
      <c r="N61" s="589"/>
      <c r="O61" s="587" t="s">
        <v>111</v>
      </c>
      <c r="P61" s="588"/>
      <c r="Q61" s="589"/>
    </row>
    <row r="62" spans="1:25">
      <c r="A62" s="267">
        <f t="shared" ref="A62:A65" si="10">A61+1</f>
        <v>32</v>
      </c>
      <c r="C62" s="249"/>
      <c r="D62" s="250"/>
      <c r="E62" s="250" t="s">
        <v>0</v>
      </c>
      <c r="F62" s="251" t="s">
        <v>97</v>
      </c>
      <c r="G62" s="251" t="s">
        <v>11</v>
      </c>
      <c r="H62" s="252" t="s">
        <v>12</v>
      </c>
      <c r="I62" s="251" t="s">
        <v>97</v>
      </c>
      <c r="J62" s="251" t="s">
        <v>11</v>
      </c>
      <c r="K62" s="252" t="s">
        <v>12</v>
      </c>
      <c r="L62" s="251" t="s">
        <v>97</v>
      </c>
      <c r="M62" s="251" t="s">
        <v>11</v>
      </c>
      <c r="N62" s="252" t="s">
        <v>12</v>
      </c>
      <c r="O62" s="251" t="s">
        <v>97</v>
      </c>
      <c r="P62" s="251" t="s">
        <v>11</v>
      </c>
      <c r="Q62" s="252" t="s">
        <v>12</v>
      </c>
    </row>
    <row r="63" spans="1:25">
      <c r="A63" s="267">
        <f t="shared" si="10"/>
        <v>33</v>
      </c>
      <c r="C63" s="249"/>
      <c r="D63" s="250"/>
      <c r="E63" s="250"/>
      <c r="F63" s="250"/>
      <c r="G63" s="250"/>
      <c r="H63" s="253"/>
      <c r="I63" s="250"/>
      <c r="J63" s="250"/>
      <c r="K63" s="253"/>
      <c r="L63" s="250"/>
      <c r="M63" s="250"/>
      <c r="N63" s="253"/>
      <c r="O63" s="250"/>
      <c r="P63" s="250"/>
      <c r="Q63" s="253"/>
    </row>
    <row r="64" spans="1:25">
      <c r="A64" s="267">
        <f t="shared" si="10"/>
        <v>34</v>
      </c>
      <c r="C64" s="249" t="s">
        <v>105</v>
      </c>
      <c r="D64" s="250"/>
      <c r="E64" s="254"/>
      <c r="F64" s="254"/>
      <c r="G64" s="254"/>
      <c r="H64" s="255"/>
      <c r="I64" s="254"/>
      <c r="J64" s="254"/>
      <c r="K64" s="255"/>
      <c r="L64" s="254"/>
      <c r="M64" s="254"/>
      <c r="N64" s="255"/>
      <c r="O64" s="254"/>
      <c r="P64" s="254"/>
      <c r="Q64" s="255"/>
    </row>
    <row r="65" spans="1:17">
      <c r="A65" s="267">
        <f t="shared" si="10"/>
        <v>35</v>
      </c>
      <c r="C65" s="249" t="s">
        <v>98</v>
      </c>
      <c r="D65" s="250"/>
      <c r="E65" s="256">
        <f>SUM(F65:H65)</f>
        <v>1</v>
      </c>
      <c r="F65" s="250">
        <f>(F28+F53)/2</f>
        <v>0.18863654632296184</v>
      </c>
      <c r="G65" s="250">
        <f>(G28+G53)/2</f>
        <v>0.38140773862864502</v>
      </c>
      <c r="H65" s="253">
        <f>(H28+H53)/2</f>
        <v>0.42995571504839314</v>
      </c>
      <c r="I65" s="250">
        <f>$F65*I67/$F67</f>
        <v>9.1306745622839896E-4</v>
      </c>
      <c r="J65" s="250">
        <f>$G65*J67/$G67</f>
        <v>2.8187693824646204E-3</v>
      </c>
      <c r="K65" s="253">
        <f>$H65*K67/$H67</f>
        <v>8.8121930481671926E-2</v>
      </c>
      <c r="L65" s="250">
        <f>$F65*L67/$F67</f>
        <v>2.8576081512323181E-3</v>
      </c>
      <c r="M65" s="250">
        <f>$G65*M67/$G67</f>
        <v>1.0267199381032406E-2</v>
      </c>
      <c r="N65" s="253">
        <f>$H65*N67/$H67</f>
        <v>0.20134814739113374</v>
      </c>
      <c r="O65" s="250">
        <f>$F65*O67/$F67</f>
        <v>0.18486587071550112</v>
      </c>
      <c r="P65" s="250">
        <f>$G65*P67/$G67</f>
        <v>0.36832176986514797</v>
      </c>
      <c r="Q65" s="253">
        <f>$H65*Q67/$H67</f>
        <v>0.14048563717558749</v>
      </c>
    </row>
    <row r="66" spans="1:17">
      <c r="C66" s="257"/>
      <c r="D66" s="258"/>
      <c r="E66" s="258"/>
      <c r="F66" s="259"/>
      <c r="G66" s="259"/>
      <c r="H66" s="260"/>
      <c r="I66" s="259"/>
      <c r="J66" s="259"/>
      <c r="K66" s="260"/>
      <c r="L66" s="259"/>
      <c r="M66" s="259"/>
      <c r="N66" s="260"/>
      <c r="O66" s="259"/>
      <c r="P66" s="259"/>
      <c r="Q66" s="260"/>
    </row>
    <row r="67" spans="1:17">
      <c r="A67" s="267">
        <f>A65+1</f>
        <v>36</v>
      </c>
      <c r="C67" s="230" t="s">
        <v>102</v>
      </c>
      <c r="D67" s="231"/>
      <c r="E67" s="292">
        <f>SUM(F67:H67)</f>
        <v>8554595472.4321356</v>
      </c>
      <c r="F67" s="292">
        <f>I67+L67+O67</f>
        <v>1366167033.4229791</v>
      </c>
      <c r="G67" s="292">
        <f>J67+M67+P67</f>
        <v>3290499468.364882</v>
      </c>
      <c r="H67" s="292">
        <f>K67+N67+Q67</f>
        <v>3897928970.6442747</v>
      </c>
      <c r="I67" s="291">
        <f>SUM(I68:I71)</f>
        <v>6612730.5779599994</v>
      </c>
      <c r="J67" s="292">
        <f t="shared" ref="J67:K67" si="11">SUM(J68:J71)</f>
        <v>24318224.868199997</v>
      </c>
      <c r="K67" s="293">
        <f t="shared" si="11"/>
        <v>798903267.82828856</v>
      </c>
      <c r="L67" s="291">
        <f>SUM(L68:L71)</f>
        <v>20695724.803879999</v>
      </c>
      <c r="M67" s="292">
        <f t="shared" ref="M67" si="12">SUM(M68:M71)</f>
        <v>88577683.888520002</v>
      </c>
      <c r="N67" s="293">
        <f t="shared" ref="N67" si="13">SUM(N68:N71)</f>
        <v>1825399103.7498288</v>
      </c>
      <c r="O67" s="291">
        <f>SUM(G37:I37,V37:W37)-I67-L67</f>
        <v>1338858578.0411391</v>
      </c>
      <c r="P67" s="292">
        <f>SUM(J37:M37,R37:U37,Y37)-J67-M67</f>
        <v>3177603559.6081619</v>
      </c>
      <c r="Q67" s="293">
        <f>SUM(N37:Q37)-K67-N67</f>
        <v>1273626599.0661573</v>
      </c>
    </row>
    <row r="68" spans="1:17">
      <c r="A68" s="267">
        <f>A67+1</f>
        <v>37</v>
      </c>
      <c r="C68" s="232"/>
      <c r="D68" s="233" t="s">
        <v>112</v>
      </c>
      <c r="E68" s="237"/>
      <c r="F68" s="237"/>
      <c r="G68" s="237"/>
      <c r="H68" s="237"/>
      <c r="I68" s="320">
        <v>4490474.7059599999</v>
      </c>
      <c r="J68" s="321">
        <f>2572073.17988+2350328.24832</f>
        <v>4922401.4282</v>
      </c>
      <c r="K68" s="322">
        <v>6833432.8493078416</v>
      </c>
      <c r="L68" s="320">
        <f>3848297.082+323156.74388</f>
        <v>4171453.8258799999</v>
      </c>
      <c r="M68" s="321">
        <f>55760291.31698+235668.6464+901580.5133</f>
        <v>56897540.476679996</v>
      </c>
      <c r="N68" s="322">
        <f>129912247.200059+2981342.8411272</f>
        <v>132893590.0411862</v>
      </c>
      <c r="O68" s="294"/>
      <c r="P68" s="237"/>
      <c r="Q68" s="238"/>
    </row>
    <row r="69" spans="1:17">
      <c r="A69" s="267">
        <f t="shared" ref="A69:A71" si="14">A68+1</f>
        <v>38</v>
      </c>
      <c r="C69" s="232"/>
      <c r="D69" s="233" t="s">
        <v>113</v>
      </c>
      <c r="E69" s="237"/>
      <c r="F69" s="237"/>
      <c r="G69" s="237"/>
      <c r="H69" s="237"/>
      <c r="I69" s="320">
        <v>2122255.872</v>
      </c>
      <c r="J69" s="321">
        <v>16326013.439999998</v>
      </c>
      <c r="K69" s="322">
        <v>154290150.93022078</v>
      </c>
      <c r="L69" s="320">
        <f>10213513.728</f>
        <v>10213513.728</v>
      </c>
      <c r="M69" s="321">
        <f>10496610.19968+16294125.056+4889408.15616</f>
        <v>31680143.411840003</v>
      </c>
      <c r="N69" s="322">
        <f>792592917.688563+27678337.095552</f>
        <v>820271254.78411496</v>
      </c>
      <c r="O69" s="294"/>
      <c r="P69" s="237"/>
      <c r="Q69" s="238"/>
    </row>
    <row r="70" spans="1:17">
      <c r="A70" s="267">
        <f t="shared" si="14"/>
        <v>39</v>
      </c>
      <c r="C70" s="232"/>
      <c r="D70" s="233" t="s">
        <v>114</v>
      </c>
      <c r="E70" s="237"/>
      <c r="F70" s="237"/>
      <c r="G70" s="237"/>
      <c r="H70" s="237"/>
      <c r="I70" s="320"/>
      <c r="J70" s="321">
        <v>3069809.9999999995</v>
      </c>
      <c r="K70" s="322">
        <v>191437977.82229999</v>
      </c>
      <c r="L70" s="320">
        <v>6310757.2499999991</v>
      </c>
      <c r="M70" s="321"/>
      <c r="N70" s="322">
        <f>333128763.458676+13659701.058</f>
        <v>346788464.51667601</v>
      </c>
      <c r="O70" s="294"/>
      <c r="P70" s="237"/>
      <c r="Q70" s="238"/>
    </row>
    <row r="71" spans="1:17">
      <c r="A71" s="267">
        <f t="shared" si="14"/>
        <v>40</v>
      </c>
      <c r="C71" s="298"/>
      <c r="D71" s="241" t="s">
        <v>115</v>
      </c>
      <c r="E71" s="296"/>
      <c r="F71" s="296"/>
      <c r="G71" s="296"/>
      <c r="H71" s="296"/>
      <c r="I71" s="323"/>
      <c r="J71" s="324"/>
      <c r="K71" s="325">
        <v>446341706.22646004</v>
      </c>
      <c r="L71" s="323"/>
      <c r="M71" s="324"/>
      <c r="N71" s="325">
        <v>525445794.40785158</v>
      </c>
      <c r="O71" s="295"/>
      <c r="P71" s="296"/>
      <c r="Q71" s="297"/>
    </row>
    <row r="72" spans="1:17">
      <c r="I72" s="590" t="s">
        <v>140</v>
      </c>
      <c r="J72" s="590"/>
      <c r="K72" s="590"/>
      <c r="L72" s="590"/>
      <c r="M72" s="590"/>
      <c r="N72" s="590"/>
    </row>
    <row r="73" spans="1:17" ht="15.75" thickBot="1"/>
    <row r="74" spans="1:17">
      <c r="C74" s="299" t="s">
        <v>116</v>
      </c>
      <c r="D74" s="300"/>
      <c r="E74" s="300"/>
      <c r="F74" s="300"/>
      <c r="G74" s="300"/>
      <c r="H74" s="301"/>
      <c r="I74" s="302"/>
      <c r="J74" s="302"/>
      <c r="K74" s="302"/>
      <c r="L74" s="302"/>
      <c r="M74" s="302"/>
      <c r="N74" s="302"/>
      <c r="O74" s="302"/>
      <c r="P74" s="302"/>
      <c r="Q74" s="303"/>
    </row>
    <row r="75" spans="1:17">
      <c r="C75" s="304"/>
      <c r="D75" s="248"/>
      <c r="E75" s="248"/>
      <c r="F75" s="591" t="s">
        <v>117</v>
      </c>
      <c r="G75" s="592"/>
      <c r="H75" s="593"/>
      <c r="I75" s="591" t="s">
        <v>141</v>
      </c>
      <c r="J75" s="592"/>
      <c r="K75" s="592"/>
      <c r="L75" s="587" t="str">
        <f>L61</f>
        <v>2019 &amp; 2020 Opt-Outs</v>
      </c>
      <c r="M75" s="588"/>
      <c r="N75" s="589"/>
      <c r="O75" s="591" t="s">
        <v>111</v>
      </c>
      <c r="P75" s="592"/>
      <c r="Q75" s="594"/>
    </row>
    <row r="76" spans="1:17">
      <c r="A76" s="267">
        <f>A71+1</f>
        <v>41</v>
      </c>
      <c r="C76" s="305" t="s">
        <v>118</v>
      </c>
      <c r="D76" s="245"/>
      <c r="E76" s="306">
        <f>SUM(F76:H76)</f>
        <v>0.90814623267963501</v>
      </c>
      <c r="F76" s="307">
        <f>SUM(I76,L76,O76)</f>
        <v>0.18772347886673343</v>
      </c>
      <c r="G76" s="245">
        <f>SUM(J76,M76,P76)</f>
        <v>0.37858896924618041</v>
      </c>
      <c r="H76" s="246">
        <f>SUM(K76,N76,Q76)</f>
        <v>0.3418337845667212</v>
      </c>
      <c r="I76" s="245"/>
      <c r="J76" s="245"/>
      <c r="K76" s="245"/>
      <c r="L76" s="307">
        <f>L65</f>
        <v>2.8576081512323181E-3</v>
      </c>
      <c r="M76" s="245">
        <f t="shared" ref="M76:Q76" si="15">M65</f>
        <v>1.0267199381032406E-2</v>
      </c>
      <c r="N76" s="246">
        <f t="shared" si="15"/>
        <v>0.20134814739113374</v>
      </c>
      <c r="O76" s="245">
        <f t="shared" si="15"/>
        <v>0.18486587071550112</v>
      </c>
      <c r="P76" s="245">
        <f t="shared" si="15"/>
        <v>0.36832176986514797</v>
      </c>
      <c r="Q76" s="308">
        <f t="shared" si="15"/>
        <v>0.14048563717558749</v>
      </c>
    </row>
    <row r="77" spans="1:17" ht="15.75" thickBot="1">
      <c r="A77" s="267">
        <f>A76+1</f>
        <v>42</v>
      </c>
      <c r="C77" s="309" t="s">
        <v>119</v>
      </c>
      <c r="D77" s="310"/>
      <c r="E77" s="311">
        <f>SUM(F77:H77)</f>
        <v>1</v>
      </c>
      <c r="F77" s="312">
        <f>F76/E76</f>
        <v>0.20671062887396932</v>
      </c>
      <c r="G77" s="360">
        <f>G76/E76</f>
        <v>0.41688106565072819</v>
      </c>
      <c r="H77" s="361">
        <f>H76/E76</f>
        <v>0.37640830547530252</v>
      </c>
      <c r="I77" s="313"/>
      <c r="J77" s="313"/>
      <c r="K77" s="313"/>
      <c r="L77" s="313"/>
      <c r="M77" s="313"/>
      <c r="N77" s="313"/>
      <c r="O77" s="313"/>
      <c r="P77" s="313"/>
      <c r="Q77" s="314"/>
    </row>
    <row r="79" spans="1:17" ht="15.75">
      <c r="B79" s="262" t="s">
        <v>107</v>
      </c>
    </row>
    <row r="80" spans="1:17" ht="18">
      <c r="B80" s="266" t="s">
        <v>128</v>
      </c>
    </row>
  </sheetData>
  <mergeCells count="11">
    <mergeCell ref="O61:Q61"/>
    <mergeCell ref="I72:N72"/>
    <mergeCell ref="F75:H75"/>
    <mergeCell ref="I75:K75"/>
    <mergeCell ref="L75:N75"/>
    <mergeCell ref="O75:Q75"/>
    <mergeCell ref="F24:H24"/>
    <mergeCell ref="F49:H49"/>
    <mergeCell ref="F61:H61"/>
    <mergeCell ref="I61:K61"/>
    <mergeCell ref="L61:N61"/>
  </mergeCells>
  <printOptions horizontalCentered="1"/>
  <pageMargins left="0.25" right="0.25" top="0.65" bottom="0.25" header="0.3" footer="0.3"/>
  <pageSetup scale="10" fitToHeight="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pageSetUpPr autoPageBreaks="0"/>
  </sheetPr>
  <dimension ref="B1:T67"/>
  <sheetViews>
    <sheetView topLeftCell="B43" workbookViewId="0">
      <selection activeCell="P63" sqref="P63"/>
    </sheetView>
  </sheetViews>
  <sheetFormatPr defaultRowHeight="15"/>
  <cols>
    <col min="2" max="2" width="23" bestFit="1" customWidth="1"/>
    <col min="3" max="3" width="17.140625" bestFit="1" customWidth="1"/>
    <col min="4" max="4" width="18.28515625" bestFit="1" customWidth="1"/>
    <col min="5" max="5" width="16.42578125" bestFit="1" customWidth="1"/>
    <col min="7" max="7" width="34.5703125" bestFit="1" customWidth="1"/>
    <col min="8" max="8" width="15.85546875" bestFit="1" customWidth="1"/>
    <col min="9" max="9" width="14.5703125" bestFit="1" customWidth="1"/>
    <col min="10" max="10" width="15.28515625" bestFit="1" customWidth="1"/>
    <col min="11" max="11" width="2.7109375" customWidth="1"/>
    <col min="12" max="12" width="21.85546875" customWidth="1"/>
    <col min="13" max="13" width="3" customWidth="1"/>
    <col min="14" max="14" width="15.28515625" hidden="1" customWidth="1"/>
    <col min="15" max="15" width="2.140625" hidden="1" customWidth="1"/>
    <col min="16" max="16" width="17.140625" bestFit="1" customWidth="1"/>
    <col min="18" max="18" width="13.5703125" bestFit="1" customWidth="1"/>
    <col min="19" max="19" width="2.140625" customWidth="1"/>
    <col min="20" max="20" width="14.28515625" bestFit="1" customWidth="1"/>
  </cols>
  <sheetData>
    <row r="1" spans="2:20">
      <c r="G1" s="595" t="s">
        <v>212</v>
      </c>
      <c r="H1" s="596"/>
      <c r="J1" s="42" t="s">
        <v>213</v>
      </c>
      <c r="L1" s="597" t="s">
        <v>214</v>
      </c>
      <c r="R1" s="599" t="s">
        <v>215</v>
      </c>
      <c r="S1" s="599"/>
      <c r="T1" s="599"/>
    </row>
    <row r="2" spans="2:20">
      <c r="B2" s="595" t="s">
        <v>216</v>
      </c>
      <c r="C2" s="596"/>
      <c r="D2" s="511" t="s">
        <v>217</v>
      </c>
      <c r="E2" s="1"/>
      <c r="H2" s="7" t="s">
        <v>218</v>
      </c>
      <c r="J2" s="43" t="s">
        <v>219</v>
      </c>
      <c r="L2" s="598"/>
      <c r="N2" s="512" t="s">
        <v>220</v>
      </c>
      <c r="P2" s="512" t="s">
        <v>221</v>
      </c>
      <c r="R2" s="512" t="s">
        <v>220</v>
      </c>
      <c r="T2" s="512" t="s">
        <v>221</v>
      </c>
    </row>
    <row r="3" spans="2:20">
      <c r="B3" t="s">
        <v>13</v>
      </c>
      <c r="C3" s="513">
        <f>+'43827 DSM-10_Att SH-1, P2'!K39</f>
        <v>4230179143.6281042</v>
      </c>
      <c r="D3" s="1"/>
      <c r="E3" s="514"/>
      <c r="G3" t="s">
        <v>222</v>
      </c>
      <c r="H3" s="513">
        <v>26452128</v>
      </c>
      <c r="I3" s="515">
        <f>ROUND(H3/$H$7,4)</f>
        <v>6.1999999999999998E-3</v>
      </c>
      <c r="J3" s="513">
        <v>26452128</v>
      </c>
      <c r="L3" s="209">
        <f>ROUND(I3*$C$3,0)-1</f>
        <v>26227110</v>
      </c>
      <c r="M3" s="209"/>
      <c r="N3" s="186"/>
      <c r="O3" s="516"/>
      <c r="P3" s="516">
        <f>+L3-N3</f>
        <v>26227110</v>
      </c>
      <c r="R3" s="209"/>
    </row>
    <row r="4" spans="2:20">
      <c r="B4" t="s">
        <v>2</v>
      </c>
      <c r="C4" s="513">
        <f>+'43827 DSM-10_Att SH-1, P2'!K40</f>
        <v>1160255255.6752996</v>
      </c>
      <c r="D4" s="514"/>
      <c r="E4" s="514"/>
      <c r="G4" t="s">
        <v>13</v>
      </c>
      <c r="H4" s="513">
        <v>4213912529</v>
      </c>
      <c r="I4" s="515">
        <f>ROUND(H4/$H$7,4)</f>
        <v>0.99160000000000004</v>
      </c>
      <c r="J4" s="513">
        <v>4213912529</v>
      </c>
      <c r="L4" s="209">
        <f>ROUND(I4*$C$3,0)+1</f>
        <v>4194645640</v>
      </c>
      <c r="M4" s="209"/>
      <c r="N4" s="186"/>
      <c r="O4" s="516"/>
      <c r="P4" s="516">
        <f t="shared" ref="P4:P6" si="0">+L4-N4</f>
        <v>4194645640</v>
      </c>
    </row>
    <row r="5" spans="2:20">
      <c r="B5" t="s">
        <v>223</v>
      </c>
      <c r="C5" s="513">
        <v>0</v>
      </c>
      <c r="D5" s="1"/>
      <c r="E5" s="514"/>
      <c r="G5" t="s">
        <v>224</v>
      </c>
      <c r="H5" s="513">
        <v>1099470</v>
      </c>
      <c r="I5" s="515">
        <f>ROUND(H5/$H$7,4)</f>
        <v>2.9999999999999997E-4</v>
      </c>
      <c r="J5" s="513">
        <v>1099470</v>
      </c>
      <c r="L5" s="209">
        <f>ROUND(I5*$C$3,0)</f>
        <v>1269054</v>
      </c>
      <c r="M5" s="209"/>
      <c r="N5" s="186"/>
      <c r="O5" s="516"/>
      <c r="P5" s="516">
        <f t="shared" si="0"/>
        <v>1269054</v>
      </c>
    </row>
    <row r="6" spans="2:20">
      <c r="B6" t="s">
        <v>3</v>
      </c>
      <c r="C6" s="562">
        <f>+'43827 DSM-10_Att SH-1, P2'!K41</f>
        <v>2837978747.3131762</v>
      </c>
      <c r="D6" s="514"/>
      <c r="E6" s="514"/>
      <c r="G6" s="33" t="s">
        <v>225</v>
      </c>
      <c r="H6" s="186">
        <v>8241300</v>
      </c>
      <c r="I6" s="517">
        <f>ROUND(H6/$H$7,4)</f>
        <v>1.9E-3</v>
      </c>
      <c r="J6" s="186">
        <v>8241300</v>
      </c>
      <c r="K6" s="33"/>
      <c r="L6" s="516">
        <f>ROUND(I6*$C$3,0)</f>
        <v>8037340</v>
      </c>
      <c r="M6" s="516"/>
      <c r="N6" s="186"/>
      <c r="O6" s="516"/>
      <c r="P6" s="516">
        <f t="shared" si="0"/>
        <v>8037340</v>
      </c>
    </row>
    <row r="7" spans="2:20">
      <c r="B7" t="s">
        <v>226</v>
      </c>
      <c r="C7" s="562">
        <v>0</v>
      </c>
      <c r="D7" s="1"/>
      <c r="E7" s="514"/>
      <c r="G7" s="33"/>
      <c r="H7" s="518">
        <f>SUM(H3:H6)</f>
        <v>4249705427</v>
      </c>
      <c r="I7" s="519">
        <f>SUM(I3:I6)</f>
        <v>1</v>
      </c>
      <c r="J7" s="518">
        <f>SUM(J3:J6)</f>
        <v>4249705427</v>
      </c>
      <c r="K7" s="33"/>
      <c r="L7" s="518">
        <f>SUM(L3:L6)</f>
        <v>4230179144</v>
      </c>
      <c r="M7" s="516"/>
      <c r="N7" s="520">
        <f>SUM(N3:N6)</f>
        <v>0</v>
      </c>
      <c r="O7" s="516"/>
      <c r="P7" s="520">
        <f>SUM(P3:P6)</f>
        <v>4230179144</v>
      </c>
    </row>
    <row r="8" spans="2:20">
      <c r="B8" t="s">
        <v>227</v>
      </c>
      <c r="C8" s="513">
        <f>+'43827 DSM-10_Att SH-1, P2'!K42</f>
        <v>3307208253.2144756</v>
      </c>
      <c r="D8" s="514"/>
      <c r="E8" s="514"/>
      <c r="G8" s="33"/>
      <c r="H8" s="33"/>
      <c r="I8" s="33"/>
      <c r="J8" s="33"/>
      <c r="K8" s="33"/>
      <c r="L8" s="516"/>
      <c r="M8" s="516"/>
      <c r="N8" s="186"/>
      <c r="O8" s="516"/>
      <c r="P8" s="516"/>
    </row>
    <row r="9" spans="2:20">
      <c r="B9" t="s">
        <v>4</v>
      </c>
      <c r="C9" s="513">
        <f>+'43827 DSM-10_Att SH-1, P2'!K43</f>
        <v>23396763.184185762</v>
      </c>
      <c r="D9" s="1"/>
      <c r="E9" s="514"/>
      <c r="G9" s="33" t="s">
        <v>228</v>
      </c>
      <c r="H9" s="186">
        <v>16955</v>
      </c>
      <c r="I9" s="517">
        <f>ROUND(H9/$H$18,4)</f>
        <v>0</v>
      </c>
      <c r="J9" s="186">
        <v>16955</v>
      </c>
      <c r="K9" s="33"/>
      <c r="L9" s="516">
        <f>+H9</f>
        <v>16955</v>
      </c>
      <c r="M9" s="516"/>
      <c r="N9" s="186"/>
      <c r="O9" s="516"/>
      <c r="P9" s="516">
        <f t="shared" ref="P9:P17" si="1">+L9-N9</f>
        <v>16955</v>
      </c>
    </row>
    <row r="10" spans="2:20">
      <c r="B10" t="s">
        <v>5</v>
      </c>
      <c r="C10" s="513">
        <f>+'43827 DSM-10_Att SH-1, P2'!K44</f>
        <v>119173491.96763477</v>
      </c>
      <c r="D10" s="514"/>
      <c r="E10" s="514"/>
      <c r="G10" s="33" t="s">
        <v>229</v>
      </c>
      <c r="H10" s="186">
        <v>738051</v>
      </c>
      <c r="I10" s="517">
        <f>ROUND(H10/($H$18-$H$9-$H$17),4)</f>
        <v>6.9999999999999999E-4</v>
      </c>
      <c r="J10" s="186">
        <v>738051</v>
      </c>
      <c r="K10" s="33"/>
      <c r="L10" s="516">
        <f>ROUND(I10*($C$4-$L$9-$L$17),0)</f>
        <v>812166</v>
      </c>
      <c r="M10" s="516"/>
      <c r="N10" s="186"/>
      <c r="O10" s="516"/>
      <c r="P10" s="516">
        <f t="shared" si="1"/>
        <v>812166</v>
      </c>
      <c r="R10" s="209"/>
    </row>
    <row r="11" spans="2:20">
      <c r="B11" t="s">
        <v>6</v>
      </c>
      <c r="C11" s="513">
        <f>+'43827 DSM-10_Att SH-1, P2'!K45</f>
        <v>1311692.0914052599</v>
      </c>
      <c r="D11" s="1"/>
      <c r="E11" s="514"/>
      <c r="G11" s="33" t="s">
        <v>230</v>
      </c>
      <c r="H11" s="186">
        <v>1028509503</v>
      </c>
      <c r="I11" s="517">
        <f>ROUND(H11/($H$18-$H$9-$H$17),4)-0.0001</f>
        <v>0.92490000000000006</v>
      </c>
      <c r="J11" s="186">
        <v>1028509503</v>
      </c>
      <c r="K11" s="33"/>
      <c r="L11" s="516">
        <f>ROUND(I11*($C$4-$L$9-$L$17),0)+2</f>
        <v>1073103895</v>
      </c>
      <c r="M11" s="516"/>
      <c r="N11" s="186">
        <f>ROUND(E44,0)</f>
        <v>0</v>
      </c>
      <c r="O11" s="516"/>
      <c r="P11" s="516">
        <f t="shared" si="1"/>
        <v>1073103895</v>
      </c>
    </row>
    <row r="12" spans="2:20">
      <c r="B12" t="s">
        <v>7</v>
      </c>
      <c r="C12" s="513">
        <f>+'43827 DSM-10_Att SH-1, P2'!K46</f>
        <v>4721473.6758706253</v>
      </c>
      <c r="D12" s="1"/>
      <c r="E12" s="514"/>
      <c r="G12" t="s">
        <v>231</v>
      </c>
      <c r="H12" s="513">
        <v>27866219</v>
      </c>
      <c r="I12" s="517">
        <f t="shared" ref="I12:I16" si="2">ROUND(H12/($H$18-$H$9-$H$17),4)</f>
        <v>2.5100000000000001E-2</v>
      </c>
      <c r="J12" s="513">
        <v>27866219</v>
      </c>
      <c r="L12" s="209">
        <f t="shared" ref="L12:L16" si="3">ROUND(I12*($C$4-$L$9-$L$17),0)</f>
        <v>29121967</v>
      </c>
      <c r="M12" s="209"/>
      <c r="N12" s="186">
        <f>ROUND(E29,0)</f>
        <v>0</v>
      </c>
      <c r="O12" s="516"/>
      <c r="P12" s="516">
        <f t="shared" si="1"/>
        <v>29121967</v>
      </c>
    </row>
    <row r="13" spans="2:20">
      <c r="B13" t="s">
        <v>88</v>
      </c>
      <c r="C13" s="513">
        <v>0</v>
      </c>
      <c r="D13" s="1"/>
      <c r="E13" s="514"/>
      <c r="G13" t="s">
        <v>232</v>
      </c>
      <c r="H13" s="513">
        <v>6738742</v>
      </c>
      <c r="I13" s="517">
        <f t="shared" si="2"/>
        <v>6.1000000000000004E-3</v>
      </c>
      <c r="J13" s="513">
        <v>6738742</v>
      </c>
      <c r="L13" s="209">
        <f t="shared" si="3"/>
        <v>7077450</v>
      </c>
      <c r="M13" s="209"/>
      <c r="N13" s="186"/>
      <c r="O13" s="516"/>
      <c r="P13" s="516">
        <f t="shared" si="1"/>
        <v>7077450</v>
      </c>
    </row>
    <row r="14" spans="2:20">
      <c r="B14" t="s">
        <v>8</v>
      </c>
      <c r="C14" s="513">
        <f>+'43827 DSM-10_Att SH-1, P2'!K47</f>
        <v>57333768.593921736</v>
      </c>
      <c r="D14" s="1"/>
      <c r="E14" s="514"/>
      <c r="G14" t="s">
        <v>233</v>
      </c>
      <c r="H14" s="513">
        <v>387555</v>
      </c>
      <c r="I14" s="517">
        <f t="shared" si="2"/>
        <v>2.9999999999999997E-4</v>
      </c>
      <c r="J14" s="513">
        <v>387555</v>
      </c>
      <c r="L14" s="209">
        <f t="shared" si="3"/>
        <v>348071</v>
      </c>
      <c r="M14" s="209"/>
      <c r="N14" s="186"/>
      <c r="O14" s="516"/>
      <c r="P14" s="516">
        <f t="shared" si="1"/>
        <v>348071</v>
      </c>
    </row>
    <row r="15" spans="2:20">
      <c r="B15" s="521" t="s">
        <v>0</v>
      </c>
      <c r="C15" s="522">
        <f>SUM(C3:C14)</f>
        <v>11741558589.344072</v>
      </c>
      <c r="D15" s="523"/>
      <c r="E15" s="523"/>
      <c r="G15" t="s">
        <v>234</v>
      </c>
      <c r="H15" s="513">
        <v>3214893</v>
      </c>
      <c r="I15" s="517">
        <f t="shared" si="2"/>
        <v>2.8999999999999998E-3</v>
      </c>
      <c r="J15" s="513">
        <v>3214893</v>
      </c>
      <c r="L15" s="209">
        <f t="shared" si="3"/>
        <v>3364689</v>
      </c>
      <c r="M15" s="209"/>
      <c r="N15" s="186"/>
      <c r="O15" s="516"/>
      <c r="P15" s="516">
        <f t="shared" si="1"/>
        <v>3364689</v>
      </c>
    </row>
    <row r="16" spans="2:20">
      <c r="C16" s="513"/>
      <c r="G16" s="33" t="s">
        <v>235</v>
      </c>
      <c r="H16" s="186">
        <v>44449361</v>
      </c>
      <c r="I16" s="517">
        <f t="shared" si="2"/>
        <v>0.04</v>
      </c>
      <c r="J16" s="186">
        <v>44449361</v>
      </c>
      <c r="K16" s="33"/>
      <c r="L16" s="516">
        <f t="shared" si="3"/>
        <v>46409510</v>
      </c>
      <c r="M16" s="516"/>
      <c r="N16" s="186"/>
      <c r="O16" s="516"/>
      <c r="P16" s="516">
        <f t="shared" si="1"/>
        <v>46409510</v>
      </c>
    </row>
    <row r="17" spans="2:20">
      <c r="G17" s="33" t="s">
        <v>236</v>
      </c>
      <c r="H17" s="186">
        <v>553</v>
      </c>
      <c r="I17" s="517">
        <f t="shared" ref="I17" si="4">ROUND(H17/$H$18,4)</f>
        <v>0</v>
      </c>
      <c r="J17" s="186">
        <v>553</v>
      </c>
      <c r="K17" s="33"/>
      <c r="L17" s="516">
        <f>+H17</f>
        <v>553</v>
      </c>
      <c r="M17" s="516"/>
      <c r="N17" s="186"/>
      <c r="O17" s="516"/>
      <c r="P17" s="516">
        <f t="shared" si="1"/>
        <v>553</v>
      </c>
    </row>
    <row r="18" spans="2:20">
      <c r="H18" s="524">
        <f>SUM(H9:H17)</f>
        <v>1111921832</v>
      </c>
      <c r="I18" s="525">
        <f>SUM(I9:I17)</f>
        <v>1</v>
      </c>
      <c r="J18" s="524">
        <f>SUM(J9:J17)</f>
        <v>1111921832</v>
      </c>
      <c r="L18" s="524">
        <f>SUM(L9:L17)</f>
        <v>1160255256</v>
      </c>
      <c r="M18" s="209"/>
      <c r="N18" s="520">
        <f>SUM(N9:N17)</f>
        <v>0</v>
      </c>
      <c r="O18" s="516"/>
      <c r="P18" s="520">
        <f>SUM(P9:P17)</f>
        <v>1160255256</v>
      </c>
    </row>
    <row r="19" spans="2:20">
      <c r="L19" s="209"/>
      <c r="M19" s="209"/>
      <c r="N19" s="186"/>
      <c r="O19" s="516"/>
      <c r="P19" s="516"/>
    </row>
    <row r="20" spans="2:20">
      <c r="G20" t="s">
        <v>237</v>
      </c>
      <c r="H20" s="513">
        <v>550524</v>
      </c>
      <c r="I20" s="515">
        <f>+H20/H20</f>
        <v>1</v>
      </c>
      <c r="J20" s="513">
        <v>550524</v>
      </c>
      <c r="L20" s="209">
        <f>+C5</f>
        <v>0</v>
      </c>
      <c r="M20" s="209"/>
      <c r="N20" s="186"/>
      <c r="O20" s="516"/>
      <c r="P20" s="516">
        <f>+L20-N20</f>
        <v>0</v>
      </c>
    </row>
    <row r="21" spans="2:20">
      <c r="L21" s="209"/>
      <c r="M21" s="209"/>
      <c r="N21" s="186"/>
      <c r="O21" s="516"/>
      <c r="P21" s="516"/>
    </row>
    <row r="22" spans="2:20">
      <c r="B22" s="595"/>
      <c r="C22" s="596"/>
      <c r="G22" t="s">
        <v>239</v>
      </c>
      <c r="H22" s="513">
        <v>2487504788</v>
      </c>
      <c r="I22" s="515">
        <f t="shared" ref="I22:I27" si="5">ROUND(H22/$H$28,4)</f>
        <v>0.91600000000000004</v>
      </c>
      <c r="J22" s="526">
        <v>2536755288</v>
      </c>
      <c r="L22" s="209">
        <f>ROUND(I22*$C$6,0)</f>
        <v>2599588533</v>
      </c>
      <c r="M22" s="209"/>
      <c r="N22" s="186">
        <f>ROUND(E58,0)</f>
        <v>0</v>
      </c>
      <c r="O22" s="516"/>
      <c r="P22" s="516">
        <f t="shared" ref="P22:P27" si="6">+L22-N22</f>
        <v>2599588533</v>
      </c>
      <c r="R22" s="526">
        <f>ROUND(N22*$J22/$H22,0)</f>
        <v>0</v>
      </c>
      <c r="S22" s="527"/>
      <c r="T22" s="526">
        <f>ROUND(P22*$J22/$H22,0)</f>
        <v>2651058197</v>
      </c>
    </row>
    <row r="23" spans="2:20">
      <c r="B23" s="4"/>
      <c r="C23" s="4"/>
      <c r="G23" t="s">
        <v>241</v>
      </c>
      <c r="H23" s="513">
        <v>157514748</v>
      </c>
      <c r="I23" s="515">
        <f t="shared" si="5"/>
        <v>5.8000000000000003E-2</v>
      </c>
      <c r="J23" s="526">
        <v>159501965</v>
      </c>
      <c r="L23" s="209">
        <f t="shared" ref="L23:L27" si="7">ROUND(I23*$C$6,0)</f>
        <v>164602767</v>
      </c>
      <c r="M23" s="209"/>
      <c r="N23" s="186"/>
      <c r="O23" s="516"/>
      <c r="P23" s="516">
        <f t="shared" si="6"/>
        <v>164602767</v>
      </c>
      <c r="R23" s="526">
        <f>ROUND(N23*$J23/$H23,0)</f>
        <v>0</v>
      </c>
      <c r="S23" s="527"/>
      <c r="T23" s="526">
        <f>ROUND(P23*$J23/$H23,0)</f>
        <v>166679407</v>
      </c>
    </row>
    <row r="24" spans="2:20">
      <c r="C24" s="513"/>
      <c r="G24" t="s">
        <v>244</v>
      </c>
      <c r="H24" s="513">
        <v>3566907</v>
      </c>
      <c r="I24" s="515">
        <f t="shared" si="5"/>
        <v>1.2999999999999999E-3</v>
      </c>
      <c r="J24" s="526">
        <v>3663256</v>
      </c>
      <c r="L24" s="209">
        <f t="shared" si="7"/>
        <v>3689372</v>
      </c>
      <c r="M24" s="209"/>
      <c r="N24" s="186"/>
      <c r="O24" s="516"/>
      <c r="P24" s="516">
        <f t="shared" si="6"/>
        <v>3689372</v>
      </c>
      <c r="R24" s="526">
        <f>ROUND(N24*$J24/$H24,0)</f>
        <v>0</v>
      </c>
      <c r="S24" s="527"/>
      <c r="T24" s="526">
        <f>ROUND(P24*$J24/$H24,0)</f>
        <v>3789029</v>
      </c>
    </row>
    <row r="25" spans="2:20">
      <c r="C25" s="513"/>
      <c r="G25" t="s">
        <v>246</v>
      </c>
      <c r="H25" s="513">
        <v>0</v>
      </c>
      <c r="I25" s="515">
        <f t="shared" si="5"/>
        <v>0</v>
      </c>
      <c r="J25" s="513">
        <v>0</v>
      </c>
      <c r="L25" s="209">
        <f t="shared" si="7"/>
        <v>0</v>
      </c>
      <c r="M25" s="209"/>
      <c r="N25" s="186"/>
      <c r="O25" s="516"/>
      <c r="P25" s="516">
        <f t="shared" si="6"/>
        <v>0</v>
      </c>
    </row>
    <row r="26" spans="2:20">
      <c r="C26" s="513"/>
      <c r="D26" s="209"/>
      <c r="E26" s="209"/>
      <c r="G26" t="s">
        <v>248</v>
      </c>
      <c r="H26" s="513">
        <v>66503602</v>
      </c>
      <c r="I26" s="515">
        <f t="shared" si="5"/>
        <v>2.4500000000000001E-2</v>
      </c>
      <c r="J26" s="513">
        <v>66503602</v>
      </c>
      <c r="L26" s="209">
        <f t="shared" si="7"/>
        <v>69530479</v>
      </c>
      <c r="M26" s="209"/>
      <c r="N26" s="186"/>
      <c r="O26" s="516"/>
      <c r="P26" s="516">
        <f t="shared" si="6"/>
        <v>69530479</v>
      </c>
    </row>
    <row r="27" spans="2:20">
      <c r="C27" s="513"/>
      <c r="G27" t="s">
        <v>250</v>
      </c>
      <c r="H27" s="513">
        <v>465405</v>
      </c>
      <c r="I27" s="515">
        <f t="shared" si="5"/>
        <v>2.0000000000000001E-4</v>
      </c>
      <c r="J27" s="513">
        <v>465405</v>
      </c>
      <c r="L27" s="209">
        <f t="shared" si="7"/>
        <v>567596</v>
      </c>
      <c r="M27" s="209"/>
      <c r="N27" s="186"/>
      <c r="O27" s="516"/>
      <c r="P27" s="516">
        <f t="shared" si="6"/>
        <v>567596</v>
      </c>
    </row>
    <row r="28" spans="2:20">
      <c r="C28" s="513"/>
      <c r="H28" s="524">
        <f>SUM(H22:H27)</f>
        <v>2715555450</v>
      </c>
      <c r="I28" s="525">
        <f>SUM(I22:I27)</f>
        <v>1</v>
      </c>
      <c r="J28" s="524">
        <f>SUM(J22:J27)</f>
        <v>2766889516</v>
      </c>
      <c r="L28" s="524">
        <f>SUM(L22:L27)</f>
        <v>2837978747</v>
      </c>
      <c r="M28" s="209"/>
      <c r="N28" s="520">
        <f>SUM(N22:N27)</f>
        <v>0</v>
      </c>
      <c r="O28" s="516"/>
      <c r="P28" s="520">
        <f>SUM(P22:P27)</f>
        <v>2837978747</v>
      </c>
    </row>
    <row r="29" spans="2:20">
      <c r="C29" s="513"/>
      <c r="D29" s="209"/>
      <c r="E29" s="209"/>
      <c r="L29" s="209"/>
      <c r="M29" s="209"/>
      <c r="N29" s="186"/>
      <c r="O29" s="516"/>
      <c r="P29" s="516"/>
    </row>
    <row r="30" spans="2:20">
      <c r="C30" s="513"/>
      <c r="G30" t="s">
        <v>253</v>
      </c>
      <c r="H30" s="513">
        <v>8833465</v>
      </c>
      <c r="I30" s="515">
        <f>+H30/H30</f>
        <v>1</v>
      </c>
      <c r="J30" s="513">
        <v>8833465</v>
      </c>
      <c r="L30" s="209">
        <f>+C7</f>
        <v>0</v>
      </c>
      <c r="M30" s="209"/>
      <c r="N30" s="186">
        <v>0</v>
      </c>
      <c r="O30" s="516"/>
      <c r="P30" s="516">
        <f>+L30-N30</f>
        <v>0</v>
      </c>
    </row>
    <row r="31" spans="2:20">
      <c r="C31" s="513"/>
      <c r="L31" s="209"/>
      <c r="M31" s="209"/>
      <c r="N31" s="186"/>
      <c r="O31" s="516"/>
      <c r="P31" s="516"/>
    </row>
    <row r="32" spans="2:20">
      <c r="C32" s="513"/>
      <c r="G32" t="s">
        <v>254</v>
      </c>
      <c r="H32" s="513">
        <v>1782256210</v>
      </c>
      <c r="I32" s="515">
        <f>ROUND(H32/$H$38,4)</f>
        <v>0.44579999999999997</v>
      </c>
      <c r="J32" s="526">
        <v>1844949386</v>
      </c>
      <c r="L32" s="209">
        <f>ROUND(I32*$C$8,0)</f>
        <v>1474353439</v>
      </c>
      <c r="M32" s="209"/>
      <c r="N32" s="186">
        <f>ROUND(E53,0)</f>
        <v>0</v>
      </c>
      <c r="O32" s="516"/>
      <c r="P32" s="516">
        <f t="shared" ref="P32:P37" si="8">+L32-N32</f>
        <v>1474353439</v>
      </c>
      <c r="R32" s="526">
        <f t="shared" ref="R32:R37" si="9">ROUND(N32*$J32/$H32,0)</f>
        <v>0</v>
      </c>
      <c r="S32" s="527"/>
      <c r="T32" s="526">
        <f t="shared" ref="T32:T37" si="10">ROUND(P32*$J32/$H32,0)</f>
        <v>1526215735</v>
      </c>
    </row>
    <row r="33" spans="3:20">
      <c r="C33" s="513"/>
      <c r="G33" t="s">
        <v>255</v>
      </c>
      <c r="H33" s="513">
        <v>479177550</v>
      </c>
      <c r="I33" s="515">
        <f t="shared" ref="I33:I37" si="11">ROUND(H33/$H$38,4)</f>
        <v>0.11990000000000001</v>
      </c>
      <c r="J33" s="526">
        <v>493018115</v>
      </c>
      <c r="L33" s="209">
        <f t="shared" ref="L33:L37" si="12">ROUND(I33*$C$8,0)</f>
        <v>396534270</v>
      </c>
      <c r="M33" s="209"/>
      <c r="N33" s="186">
        <f>ROUND(E54,0)</f>
        <v>0</v>
      </c>
      <c r="O33" s="516"/>
      <c r="P33" s="516">
        <f t="shared" si="8"/>
        <v>396534270</v>
      </c>
      <c r="R33" s="526">
        <f t="shared" si="9"/>
        <v>0</v>
      </c>
      <c r="S33" s="527"/>
      <c r="T33" s="526">
        <f t="shared" si="10"/>
        <v>407987766</v>
      </c>
    </row>
    <row r="34" spans="3:20">
      <c r="C34" s="513"/>
      <c r="G34" t="s">
        <v>256</v>
      </c>
      <c r="H34" s="513">
        <v>699468909</v>
      </c>
      <c r="I34" s="515">
        <f t="shared" si="11"/>
        <v>0.17499999999999999</v>
      </c>
      <c r="J34" s="526">
        <v>723349878</v>
      </c>
      <c r="L34" s="209">
        <f t="shared" si="12"/>
        <v>578761444</v>
      </c>
      <c r="M34" s="209"/>
      <c r="N34" s="186">
        <f>ROUND(E57,0)</f>
        <v>0</v>
      </c>
      <c r="O34" s="516"/>
      <c r="P34" s="516">
        <f t="shared" si="8"/>
        <v>578761444</v>
      </c>
      <c r="R34" s="526">
        <f t="shared" si="9"/>
        <v>0</v>
      </c>
      <c r="S34" s="527"/>
      <c r="T34" s="526">
        <f t="shared" si="10"/>
        <v>598521270</v>
      </c>
    </row>
    <row r="35" spans="3:20">
      <c r="C35" s="513"/>
      <c r="G35" t="s">
        <v>257</v>
      </c>
      <c r="H35" s="513">
        <v>199973775</v>
      </c>
      <c r="I35" s="515">
        <f t="shared" si="11"/>
        <v>0.05</v>
      </c>
      <c r="J35" s="526">
        <v>202357518</v>
      </c>
      <c r="L35" s="209">
        <f t="shared" si="12"/>
        <v>165360413</v>
      </c>
      <c r="M35" s="209"/>
      <c r="N35" s="186"/>
      <c r="O35" s="516"/>
      <c r="P35" s="516">
        <f t="shared" si="8"/>
        <v>165360413</v>
      </c>
      <c r="R35" s="526">
        <f t="shared" si="9"/>
        <v>0</v>
      </c>
      <c r="S35" s="527"/>
      <c r="T35" s="526">
        <f t="shared" si="10"/>
        <v>167331555</v>
      </c>
    </row>
    <row r="36" spans="3:20">
      <c r="C36" s="513"/>
      <c r="G36" t="s">
        <v>258</v>
      </c>
      <c r="H36" s="186">
        <v>534916093</v>
      </c>
      <c r="I36" s="515">
        <f t="shared" si="11"/>
        <v>0.1338</v>
      </c>
      <c r="J36" s="526">
        <v>560512857</v>
      </c>
      <c r="L36" s="209">
        <f t="shared" si="12"/>
        <v>442504464</v>
      </c>
      <c r="M36" s="209"/>
      <c r="N36" s="186">
        <f>ROUND((H36/(H36+H37)*E26),0)</f>
        <v>0</v>
      </c>
      <c r="O36" s="516"/>
      <c r="P36" s="516">
        <f t="shared" si="8"/>
        <v>442504464</v>
      </c>
      <c r="R36" s="526">
        <f t="shared" si="9"/>
        <v>0</v>
      </c>
      <c r="S36" s="527"/>
      <c r="T36" s="526">
        <f t="shared" si="10"/>
        <v>463679154</v>
      </c>
    </row>
    <row r="37" spans="3:20">
      <c r="C37" s="513"/>
      <c r="G37" t="s">
        <v>259</v>
      </c>
      <c r="H37" s="513">
        <v>301821230</v>
      </c>
      <c r="I37" s="515">
        <f t="shared" si="11"/>
        <v>7.5499999999999998E-2</v>
      </c>
      <c r="J37" s="526">
        <v>315617856</v>
      </c>
      <c r="L37" s="209">
        <f t="shared" si="12"/>
        <v>249694223</v>
      </c>
      <c r="M37" s="209"/>
      <c r="N37" s="186">
        <f>ROUND((H37/(H37+H36))*E26,0)</f>
        <v>0</v>
      </c>
      <c r="O37" s="516"/>
      <c r="P37" s="516">
        <f t="shared" si="8"/>
        <v>249694223</v>
      </c>
      <c r="R37" s="526">
        <f t="shared" si="9"/>
        <v>0</v>
      </c>
      <c r="S37" s="527"/>
      <c r="T37" s="526">
        <f t="shared" si="10"/>
        <v>261108058</v>
      </c>
    </row>
    <row r="38" spans="3:20">
      <c r="C38" s="513"/>
      <c r="H38" s="524">
        <f>SUM(H32:H37)</f>
        <v>3997613767</v>
      </c>
      <c r="I38" s="528">
        <f>SUM(I32:I37)</f>
        <v>1</v>
      </c>
      <c r="J38" s="524">
        <f>SUM(J32:J37)</f>
        <v>4139805610</v>
      </c>
      <c r="L38" s="524">
        <f>SUM(L32:L37)</f>
        <v>3307208253</v>
      </c>
      <c r="M38" s="209"/>
      <c r="N38" s="520">
        <f>SUM(N32:N37)</f>
        <v>0</v>
      </c>
      <c r="O38" s="516"/>
      <c r="P38" s="520">
        <f>SUM(P32:P37)</f>
        <v>3307208253</v>
      </c>
    </row>
    <row r="39" spans="3:20">
      <c r="C39" s="513"/>
      <c r="L39" s="209"/>
      <c r="M39" s="209"/>
      <c r="N39" s="186"/>
      <c r="O39" s="516"/>
      <c r="P39" s="516"/>
    </row>
    <row r="40" spans="3:20">
      <c r="C40" s="513"/>
      <c r="G40" t="s">
        <v>4</v>
      </c>
      <c r="H40" s="513">
        <v>22107814</v>
      </c>
      <c r="I40" s="515">
        <f>+H40/H40</f>
        <v>1</v>
      </c>
      <c r="J40" s="513">
        <v>22107814</v>
      </c>
      <c r="L40" s="209">
        <f>+C9</f>
        <v>23396763.184185762</v>
      </c>
      <c r="M40" s="209"/>
      <c r="N40" s="186">
        <v>0</v>
      </c>
      <c r="O40" s="516"/>
      <c r="P40" s="516">
        <f t="shared" ref="P40:P45" si="13">+L40-N40</f>
        <v>23396763.184185762</v>
      </c>
    </row>
    <row r="41" spans="3:20">
      <c r="C41" s="513"/>
      <c r="L41" s="209"/>
      <c r="M41" s="209"/>
      <c r="N41" s="186"/>
      <c r="O41" s="516"/>
      <c r="P41" s="516"/>
    </row>
    <row r="42" spans="3:20">
      <c r="C42" s="513"/>
      <c r="G42" t="s">
        <v>260</v>
      </c>
      <c r="H42" s="513">
        <v>67088410</v>
      </c>
      <c r="I42" s="515">
        <f>ROUND(H42/$H$46,4)</f>
        <v>0.51390000000000002</v>
      </c>
      <c r="J42" s="513">
        <v>67088410</v>
      </c>
      <c r="L42" s="209">
        <f>ROUND(I42*$C$10,0)-2</f>
        <v>61243256</v>
      </c>
      <c r="M42" s="209"/>
      <c r="N42" s="186">
        <f>ROUND(E59,0)</f>
        <v>0</v>
      </c>
      <c r="O42" s="516"/>
      <c r="P42" s="516">
        <f t="shared" si="13"/>
        <v>61243256</v>
      </c>
    </row>
    <row r="43" spans="3:20">
      <c r="C43" s="513"/>
      <c r="G43" t="s">
        <v>261</v>
      </c>
      <c r="H43" s="513">
        <v>48513602</v>
      </c>
      <c r="I43" s="515">
        <f>ROUND(H43/$H$46,4)</f>
        <v>0.37159999999999999</v>
      </c>
      <c r="J43" s="513">
        <v>48513602</v>
      </c>
      <c r="L43" s="209">
        <f t="shared" ref="L43:L45" si="14">ROUND(I43*$C$10,0)</f>
        <v>44284870</v>
      </c>
      <c r="M43" s="209"/>
      <c r="N43" s="186">
        <f>ROUND(E60,0)</f>
        <v>0</v>
      </c>
      <c r="O43" s="516"/>
      <c r="P43" s="516">
        <f t="shared" si="13"/>
        <v>44284870</v>
      </c>
    </row>
    <row r="44" spans="3:20">
      <c r="C44" s="513"/>
      <c r="E44" s="209"/>
      <c r="G44" t="s">
        <v>262</v>
      </c>
      <c r="H44" s="513">
        <v>9286324</v>
      </c>
      <c r="I44" s="515">
        <f>ROUND(H44/$H$46,4)</f>
        <v>7.1099999999999997E-2</v>
      </c>
      <c r="J44" s="513">
        <v>9286324</v>
      </c>
      <c r="L44" s="209">
        <f t="shared" si="14"/>
        <v>8473235</v>
      </c>
      <c r="M44" s="209"/>
      <c r="N44" s="186">
        <f>ROUND(E61,0)</f>
        <v>0</v>
      </c>
      <c r="O44" s="516"/>
      <c r="P44" s="516">
        <f t="shared" si="13"/>
        <v>8473235</v>
      </c>
    </row>
    <row r="45" spans="3:20">
      <c r="C45" s="513"/>
      <c r="G45" t="s">
        <v>264</v>
      </c>
      <c r="H45" s="513">
        <v>5671744</v>
      </c>
      <c r="I45" s="515">
        <f>ROUND(H45/$H$46,4)</f>
        <v>4.3400000000000001E-2</v>
      </c>
      <c r="J45" s="513">
        <v>5671744</v>
      </c>
      <c r="L45" s="209">
        <f t="shared" si="14"/>
        <v>5172130</v>
      </c>
      <c r="M45" s="209"/>
      <c r="N45" s="186"/>
      <c r="O45" s="516"/>
      <c r="P45" s="516">
        <f t="shared" si="13"/>
        <v>5172130</v>
      </c>
    </row>
    <row r="46" spans="3:20">
      <c r="C46" s="513"/>
      <c r="H46" s="524">
        <f>SUM(H42:H45)</f>
        <v>130560080</v>
      </c>
      <c r="I46" s="528">
        <f>SUM(I42:I45)</f>
        <v>0.99999999999999989</v>
      </c>
      <c r="J46" s="524">
        <f>SUM(J42:J45)</f>
        <v>130560080</v>
      </c>
      <c r="L46" s="524">
        <f>SUM(L42:L45)</f>
        <v>119173491</v>
      </c>
      <c r="M46" s="209"/>
      <c r="N46" s="520">
        <f>SUM(N42:N45)</f>
        <v>0</v>
      </c>
      <c r="O46" s="516"/>
      <c r="P46" s="520">
        <f>SUM(P42:P45)</f>
        <v>119173491</v>
      </c>
    </row>
    <row r="47" spans="3:20">
      <c r="C47" s="513"/>
      <c r="L47" s="209"/>
      <c r="M47" s="209"/>
      <c r="N47" s="186"/>
      <c r="O47" s="516"/>
      <c r="P47" s="516"/>
    </row>
    <row r="48" spans="3:20">
      <c r="C48" s="513"/>
      <c r="G48" t="s">
        <v>6</v>
      </c>
      <c r="H48" s="513">
        <v>1248480</v>
      </c>
      <c r="I48" s="515">
        <f>+H48/H48</f>
        <v>1</v>
      </c>
      <c r="J48" s="513">
        <v>1248480</v>
      </c>
      <c r="L48" s="209">
        <f>+C11</f>
        <v>1311692.0914052599</v>
      </c>
      <c r="M48" s="209"/>
      <c r="N48" s="186">
        <v>0</v>
      </c>
      <c r="O48" s="516"/>
      <c r="P48" s="516">
        <f>+L48-N48</f>
        <v>1311692.0914052599</v>
      </c>
    </row>
    <row r="49" spans="2:16">
      <c r="C49" s="513"/>
      <c r="L49" s="209"/>
      <c r="M49" s="209"/>
      <c r="N49" s="186"/>
      <c r="O49" s="516"/>
      <c r="P49" s="516"/>
    </row>
    <row r="50" spans="2:16">
      <c r="C50" s="513"/>
      <c r="G50" t="s">
        <v>7</v>
      </c>
      <c r="H50" s="513">
        <v>4489291</v>
      </c>
      <c r="I50" s="515">
        <f>+H50/H50</f>
        <v>1</v>
      </c>
      <c r="J50" s="513">
        <v>4489291</v>
      </c>
      <c r="L50" s="209">
        <f>+C12</f>
        <v>4721473.6758706253</v>
      </c>
      <c r="M50" s="209"/>
      <c r="N50" s="186">
        <v>0</v>
      </c>
      <c r="O50" s="516"/>
      <c r="P50" s="516">
        <f>+L50-N50</f>
        <v>4721473.6758706253</v>
      </c>
    </row>
    <row r="51" spans="2:16">
      <c r="C51" s="513"/>
      <c r="L51" s="209"/>
      <c r="M51" s="209"/>
      <c r="N51" s="186"/>
      <c r="O51" s="516"/>
      <c r="P51" s="516"/>
    </row>
    <row r="52" spans="2:16">
      <c r="C52" s="513"/>
      <c r="G52" t="s">
        <v>88</v>
      </c>
      <c r="H52" s="513">
        <v>38349500</v>
      </c>
      <c r="I52" s="515">
        <f>+H52/H52</f>
        <v>1</v>
      </c>
      <c r="J52" s="513">
        <v>38349500</v>
      </c>
      <c r="L52" s="209">
        <f>+C13</f>
        <v>0</v>
      </c>
      <c r="M52" s="209"/>
      <c r="N52" s="186">
        <v>0</v>
      </c>
      <c r="O52" s="516"/>
      <c r="P52" s="516">
        <f>+L52-N52</f>
        <v>0</v>
      </c>
    </row>
    <row r="53" spans="2:16">
      <c r="C53" s="513"/>
      <c r="E53" s="209"/>
      <c r="L53" s="209"/>
      <c r="M53" s="209"/>
      <c r="N53" s="186"/>
      <c r="O53" s="516"/>
      <c r="P53" s="516"/>
    </row>
    <row r="54" spans="2:16">
      <c r="C54" s="513"/>
      <c r="E54" s="209"/>
      <c r="G54" t="s">
        <v>267</v>
      </c>
      <c r="H54" s="513">
        <v>4834322</v>
      </c>
      <c r="I54" s="515">
        <f>ROUND(H54/$H$61,4)</f>
        <v>8.5999999999999993E-2</v>
      </c>
      <c r="J54" s="513">
        <v>4834322</v>
      </c>
      <c r="L54" s="209">
        <f>ROUND(I54*$C$14,0)</f>
        <v>4930704</v>
      </c>
      <c r="M54" s="209"/>
      <c r="N54" s="186"/>
      <c r="O54" s="516"/>
      <c r="P54" s="516">
        <f t="shared" ref="P54:P60" si="15">+L54-N54</f>
        <v>4930704</v>
      </c>
    </row>
    <row r="55" spans="2:16">
      <c r="C55" s="513"/>
      <c r="G55" t="s">
        <v>269</v>
      </c>
      <c r="H55" s="513">
        <v>164977</v>
      </c>
      <c r="I55" s="515">
        <f t="shared" ref="I55:I60" si="16">ROUND(H55/$H$61,4)</f>
        <v>2.8999999999999998E-3</v>
      </c>
      <c r="J55" s="513">
        <v>164977</v>
      </c>
      <c r="L55" s="209">
        <f t="shared" ref="L55:L60" si="17">ROUND(I55*$C$14,0)</f>
        <v>166268</v>
      </c>
      <c r="M55" s="209"/>
      <c r="N55" s="186"/>
      <c r="O55" s="516"/>
      <c r="P55" s="516">
        <f t="shared" si="15"/>
        <v>166268</v>
      </c>
    </row>
    <row r="56" spans="2:16">
      <c r="C56" s="513"/>
      <c r="G56" t="s">
        <v>270</v>
      </c>
      <c r="H56" s="513">
        <v>3664881</v>
      </c>
      <c r="I56" s="515">
        <f t="shared" si="16"/>
        <v>6.5199999999999994E-2</v>
      </c>
      <c r="J56" s="513">
        <v>3664881</v>
      </c>
      <c r="L56" s="209">
        <f t="shared" si="17"/>
        <v>3738162</v>
      </c>
      <c r="M56" s="209"/>
      <c r="N56" s="186"/>
      <c r="O56" s="516"/>
      <c r="P56" s="516">
        <f t="shared" si="15"/>
        <v>3738162</v>
      </c>
    </row>
    <row r="57" spans="2:16">
      <c r="C57" s="513"/>
      <c r="E57" s="209"/>
      <c r="G57" t="s">
        <v>271</v>
      </c>
      <c r="H57" s="513">
        <v>22506643</v>
      </c>
      <c r="I57" s="515">
        <f t="shared" si="16"/>
        <v>0.40039999999999998</v>
      </c>
      <c r="J57" s="513">
        <v>22506643</v>
      </c>
      <c r="L57" s="209">
        <f>ROUND(I57*$C$14,0)</f>
        <v>22956441</v>
      </c>
      <c r="M57" s="209"/>
      <c r="N57" s="186"/>
      <c r="O57" s="516"/>
      <c r="P57" s="516">
        <f t="shared" si="15"/>
        <v>22956441</v>
      </c>
    </row>
    <row r="58" spans="2:16">
      <c r="C58" s="513"/>
      <c r="E58" s="209"/>
      <c r="G58" t="s">
        <v>273</v>
      </c>
      <c r="H58" s="513">
        <v>19633062</v>
      </c>
      <c r="I58" s="515">
        <f t="shared" si="16"/>
        <v>0.3493</v>
      </c>
      <c r="J58" s="513">
        <v>19633062</v>
      </c>
      <c r="L58" s="209">
        <f t="shared" si="17"/>
        <v>20026685</v>
      </c>
      <c r="M58" s="209"/>
      <c r="N58" s="186"/>
      <c r="O58" s="516"/>
      <c r="P58" s="516">
        <f t="shared" si="15"/>
        <v>20026685</v>
      </c>
    </row>
    <row r="59" spans="2:16">
      <c r="C59" s="513"/>
      <c r="E59" s="209"/>
      <c r="G59" t="s">
        <v>276</v>
      </c>
      <c r="H59" s="513">
        <v>2672813</v>
      </c>
      <c r="I59" s="515">
        <f t="shared" si="16"/>
        <v>4.7500000000000001E-2</v>
      </c>
      <c r="J59" s="513">
        <v>2672813</v>
      </c>
      <c r="L59" s="209">
        <f t="shared" si="17"/>
        <v>2723354</v>
      </c>
      <c r="M59" s="209"/>
      <c r="N59" s="186"/>
      <c r="O59" s="516"/>
      <c r="P59" s="516">
        <f t="shared" si="15"/>
        <v>2723354</v>
      </c>
    </row>
    <row r="60" spans="2:16">
      <c r="C60" s="513"/>
      <c r="E60" s="209"/>
      <c r="G60" t="s">
        <v>278</v>
      </c>
      <c r="H60" s="513">
        <v>2737356</v>
      </c>
      <c r="I60" s="515">
        <f t="shared" si="16"/>
        <v>4.87E-2</v>
      </c>
      <c r="J60" s="513">
        <v>2737356</v>
      </c>
      <c r="L60" s="209">
        <f t="shared" si="17"/>
        <v>2792155</v>
      </c>
      <c r="M60" s="209"/>
      <c r="N60" s="186"/>
      <c r="O60" s="516"/>
      <c r="P60" s="516">
        <f t="shared" si="15"/>
        <v>2792155</v>
      </c>
    </row>
    <row r="61" spans="2:16">
      <c r="C61" s="513"/>
      <c r="E61" s="209"/>
      <c r="H61" s="524">
        <f>SUM(H54:H60)</f>
        <v>56214054</v>
      </c>
      <c r="I61" s="528">
        <f>SUM(I54:I60)</f>
        <v>0.99999999999999989</v>
      </c>
      <c r="J61" s="524">
        <f>SUM(J54:J60)</f>
        <v>56214054</v>
      </c>
      <c r="L61" s="524">
        <f>SUM(L54:L60)</f>
        <v>57333769</v>
      </c>
      <c r="M61" s="209"/>
      <c r="N61" s="522">
        <f>SUM(N54:N60)</f>
        <v>0</v>
      </c>
      <c r="O61" s="209"/>
      <c r="P61" s="522">
        <f>SUM(P54:P60)</f>
        <v>57333769</v>
      </c>
    </row>
    <row r="62" spans="2:16">
      <c r="B62" s="521"/>
      <c r="C62" s="522"/>
      <c r="D62" s="521"/>
      <c r="E62" s="522"/>
      <c r="L62" s="209"/>
      <c r="M62" s="209"/>
      <c r="N62" s="513"/>
      <c r="O62" s="209"/>
      <c r="P62" s="209"/>
    </row>
    <row r="63" spans="2:16">
      <c r="C63" s="513"/>
      <c r="G63" t="s">
        <v>96</v>
      </c>
      <c r="H63" s="209">
        <f>+H61+H52+H50+H48+H46+H40+H38+H30+H28+H20+H18+H7</f>
        <v>12337149684</v>
      </c>
      <c r="J63" s="516">
        <f>+J61+J52+J50+J48+J46+J40+J38+J30+J28+J20+J18+J7</f>
        <v>12530675593</v>
      </c>
      <c r="L63" s="209">
        <f>+L61+L52+L50+L48+L46+L40+L38+L30+L28+L20+L18+L7</f>
        <v>11741558588.951462</v>
      </c>
      <c r="M63" s="209"/>
      <c r="N63" s="513">
        <f>+N61+N52+N50+N48+N46+N40+N38+N30+N28+N20+N18+N7</f>
        <v>0</v>
      </c>
      <c r="O63" s="209"/>
      <c r="P63" s="513">
        <f>+P61+P52+P50+P48+P46+P40+P38+P30+P28+P20+P18+P7-P22-P23-P24+T22+T23+T24-P38+T32+T33+T34+T35+T36+T37</f>
        <v>11912839834.951462</v>
      </c>
    </row>
    <row r="64" spans="2:16">
      <c r="C64" s="513"/>
      <c r="L64" s="209"/>
      <c r="M64" s="209"/>
      <c r="N64" s="513"/>
      <c r="O64" s="209"/>
      <c r="P64" s="209"/>
    </row>
    <row r="65" spans="12:20" ht="14.1" customHeight="1">
      <c r="L65" t="s">
        <v>167</v>
      </c>
      <c r="M65" s="209"/>
      <c r="N65" s="513">
        <f>$N18+$N48+$N50</f>
        <v>0</v>
      </c>
      <c r="O65" s="209"/>
      <c r="P65" s="513">
        <f>$P18+$P48+$P50</f>
        <v>1166288421.7672758</v>
      </c>
      <c r="R65" s="513"/>
      <c r="S65" s="209"/>
      <c r="T65" s="513"/>
    </row>
    <row r="66" spans="12:20">
      <c r="L66" t="s">
        <v>168</v>
      </c>
      <c r="N66" s="513">
        <f>$N28+$N30+$N40+$N46+$N61</f>
        <v>0</v>
      </c>
      <c r="P66" s="513">
        <f>$P28+$P30+$P40+$P46+$P61</f>
        <v>3037882770.184186</v>
      </c>
      <c r="R66" s="526">
        <f>R22+R23+R24+N25+N26+N27+$N30+$N40+$N46+$N61</f>
        <v>0</v>
      </c>
      <c r="S66" s="527"/>
      <c r="T66" s="526">
        <f>T22+T23+T24+P25+P26+P27+$P30+$P40+$P46+$P61</f>
        <v>3091528731.184186</v>
      </c>
    </row>
    <row r="67" spans="12:20">
      <c r="L67" t="s">
        <v>169</v>
      </c>
      <c r="N67" s="513">
        <f>$N38</f>
        <v>0</v>
      </c>
      <c r="P67" s="513">
        <f>$P38</f>
        <v>3307208253</v>
      </c>
      <c r="R67" s="526">
        <f>SUM(R32:R37)</f>
        <v>0</v>
      </c>
      <c r="S67" s="527"/>
      <c r="T67" s="526">
        <f>SUM(T32:T37)</f>
        <v>3424843538</v>
      </c>
    </row>
  </sheetData>
  <mergeCells count="5">
    <mergeCell ref="G1:H1"/>
    <mergeCell ref="L1:L2"/>
    <mergeCell ref="R1:T1"/>
    <mergeCell ref="B2:C2"/>
    <mergeCell ref="B22:C2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sheetPr>
  <dimension ref="A1"/>
  <sheetViews>
    <sheetView workbookViewId="0">
      <selection activeCell="K34" sqref="K34"/>
    </sheetView>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sheetPr>
  <dimension ref="A1"/>
  <sheetViews>
    <sheetView topLeftCell="A55" workbookViewId="0">
      <selection activeCell="A82" sqref="A82"/>
    </sheetView>
  </sheetViews>
  <sheetFormatPr defaultRowHeight="1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pageSetUpPr autoPageBreaks="0" fitToPage="1"/>
  </sheetPr>
  <dimension ref="A1:S99"/>
  <sheetViews>
    <sheetView zoomScale="90" zoomScaleNormal="90" workbookViewId="0">
      <selection activeCell="T52" sqref="T52"/>
    </sheetView>
  </sheetViews>
  <sheetFormatPr defaultColWidth="8.85546875" defaultRowHeight="12.75"/>
  <cols>
    <col min="1" max="1" width="52" style="362" customWidth="1"/>
    <col min="2" max="2" width="16.140625" style="362" bestFit="1" customWidth="1"/>
    <col min="3" max="3" width="1.7109375" style="362" customWidth="1"/>
    <col min="4" max="4" width="13.5703125" style="362" bestFit="1" customWidth="1"/>
    <col min="5" max="5" width="5.28515625" style="362" bestFit="1" customWidth="1"/>
    <col min="6" max="6" width="13.5703125" style="362" bestFit="1" customWidth="1"/>
    <col min="7" max="7" width="3" style="362" customWidth="1"/>
    <col min="8" max="8" width="16.140625" style="362" customWidth="1"/>
    <col min="9" max="9" width="2.42578125" style="362" customWidth="1"/>
    <col min="10" max="10" width="13.5703125" style="362" bestFit="1" customWidth="1"/>
    <col min="11" max="11" width="2.140625" style="362" bestFit="1" customWidth="1"/>
    <col min="12" max="12" width="11" style="362" bestFit="1" customWidth="1"/>
    <col min="13" max="13" width="2.7109375" style="362" customWidth="1"/>
    <col min="14" max="14" width="16.140625" style="362" customWidth="1"/>
    <col min="15" max="15" width="2.7109375" style="362" customWidth="1"/>
    <col min="16" max="16" width="12" style="362" bestFit="1" customWidth="1"/>
    <col min="17" max="17" width="8.85546875" style="362"/>
    <col min="18" max="18" width="13.140625" style="362" bestFit="1" customWidth="1"/>
    <col min="19" max="19" width="10" style="362" bestFit="1" customWidth="1"/>
    <col min="20" max="16384" width="8.85546875" style="362"/>
  </cols>
  <sheetData>
    <row r="1" spans="1:16" ht="14.45" customHeight="1">
      <c r="A1" s="13" t="s">
        <v>9</v>
      </c>
      <c r="B1" s="13"/>
      <c r="C1" s="13"/>
      <c r="D1" s="13"/>
      <c r="E1" s="13"/>
      <c r="F1" s="13"/>
      <c r="G1" s="13"/>
      <c r="H1" s="13"/>
      <c r="I1" s="13"/>
      <c r="J1" s="13"/>
      <c r="K1" s="13"/>
      <c r="L1" s="13"/>
      <c r="M1" s="13"/>
      <c r="N1" s="13"/>
      <c r="O1" s="13"/>
      <c r="P1" s="13"/>
    </row>
    <row r="2" spans="1:16" ht="14.45" customHeight="1">
      <c r="A2" s="13" t="s">
        <v>22</v>
      </c>
      <c r="B2" s="13"/>
      <c r="C2" s="13"/>
      <c r="D2" s="13"/>
      <c r="E2" s="13"/>
      <c r="F2" s="13"/>
      <c r="G2" s="13"/>
      <c r="H2" s="13"/>
      <c r="I2" s="13"/>
      <c r="J2" s="13"/>
      <c r="K2" s="13"/>
      <c r="L2" s="13"/>
      <c r="M2" s="13"/>
      <c r="N2" s="13"/>
      <c r="O2" s="13"/>
      <c r="P2" s="13"/>
    </row>
    <row r="3" spans="1:16" ht="14.45" customHeight="1">
      <c r="A3" s="201" t="s">
        <v>160</v>
      </c>
      <c r="B3" s="201"/>
      <c r="C3" s="201"/>
      <c r="D3" s="201"/>
      <c r="E3" s="201"/>
      <c r="F3" s="201"/>
      <c r="G3" s="201"/>
      <c r="H3" s="201"/>
      <c r="I3" s="201"/>
      <c r="J3" s="201"/>
      <c r="K3" s="201"/>
      <c r="L3" s="201"/>
      <c r="M3" s="201"/>
      <c r="N3" s="201"/>
      <c r="O3" s="201"/>
      <c r="P3" s="201"/>
    </row>
    <row r="4" spans="1:16">
      <c r="A4" s="201" t="s">
        <v>161</v>
      </c>
      <c r="B4" s="201"/>
      <c r="C4" s="201"/>
      <c r="D4" s="201"/>
      <c r="E4" s="201"/>
      <c r="F4" s="201"/>
      <c r="G4" s="201"/>
      <c r="H4" s="201"/>
      <c r="I4" s="201"/>
      <c r="J4" s="201"/>
      <c r="K4" s="201"/>
      <c r="L4" s="201"/>
      <c r="M4" s="201"/>
      <c r="N4" s="201"/>
      <c r="O4" s="201"/>
      <c r="P4" s="201"/>
    </row>
    <row r="5" spans="1:16">
      <c r="A5" s="201"/>
      <c r="B5" s="201"/>
      <c r="C5" s="201"/>
      <c r="D5" s="201"/>
      <c r="E5" s="201"/>
      <c r="F5" s="201"/>
      <c r="G5" s="201"/>
      <c r="H5" s="201"/>
      <c r="I5" s="201"/>
      <c r="J5" s="201"/>
      <c r="K5" s="201"/>
      <c r="L5" s="201"/>
      <c r="M5" s="201"/>
      <c r="N5" s="201"/>
      <c r="O5" s="201"/>
      <c r="P5" s="201"/>
    </row>
    <row r="6" spans="1:16" ht="14.45" customHeight="1" thickBot="1">
      <c r="K6" s="363"/>
    </row>
    <row r="7" spans="1:16" ht="15.75" thickBot="1">
      <c r="B7" s="364" t="s">
        <v>162</v>
      </c>
      <c r="C7" s="365"/>
      <c r="D7" s="600" t="s">
        <v>163</v>
      </c>
      <c r="E7" s="601"/>
      <c r="F7" s="601"/>
      <c r="G7" s="601"/>
      <c r="H7" s="601"/>
      <c r="I7" s="601"/>
      <c r="J7" s="601"/>
      <c r="K7" s="366"/>
      <c r="L7" s="601" t="s">
        <v>164</v>
      </c>
      <c r="M7" s="601"/>
      <c r="N7" s="601"/>
      <c r="O7" s="601"/>
      <c r="P7" s="602"/>
    </row>
    <row r="8" spans="1:16" ht="14.45" customHeight="1">
      <c r="A8" s="367" t="s">
        <v>165</v>
      </c>
      <c r="B8" s="368" t="s">
        <v>166</v>
      </c>
      <c r="C8" s="367"/>
      <c r="D8" s="369" t="s">
        <v>1</v>
      </c>
      <c r="E8" s="369"/>
      <c r="F8" s="370" t="s">
        <v>167</v>
      </c>
      <c r="G8" s="370"/>
      <c r="H8" s="370" t="s">
        <v>168</v>
      </c>
      <c r="I8" s="369"/>
      <c r="J8" s="369" t="s">
        <v>169</v>
      </c>
      <c r="K8" s="366"/>
      <c r="L8" s="370" t="s">
        <v>167</v>
      </c>
      <c r="M8" s="370"/>
      <c r="N8" s="370" t="s">
        <v>168</v>
      </c>
      <c r="O8" s="369"/>
      <c r="P8" s="369" t="s">
        <v>169</v>
      </c>
    </row>
    <row r="9" spans="1:16" ht="14.45" customHeight="1">
      <c r="A9" s="371"/>
      <c r="B9" s="372"/>
      <c r="C9" s="371"/>
      <c r="D9" s="373"/>
      <c r="E9" s="373"/>
      <c r="F9" s="373"/>
      <c r="G9" s="373"/>
      <c r="H9" s="373"/>
      <c r="I9" s="373"/>
      <c r="J9" s="373"/>
      <c r="K9" s="366"/>
      <c r="L9" s="373"/>
      <c r="M9" s="373"/>
      <c r="N9" s="373"/>
      <c r="O9" s="373"/>
      <c r="P9" s="373"/>
    </row>
    <row r="10" spans="1:16" ht="14.45" customHeight="1">
      <c r="A10" s="374" t="s">
        <v>170</v>
      </c>
      <c r="B10" s="372"/>
      <c r="C10" s="371"/>
      <c r="D10" s="373"/>
      <c r="E10" s="373"/>
      <c r="F10" s="373"/>
      <c r="G10" s="373"/>
      <c r="H10" s="373"/>
      <c r="I10" s="373"/>
      <c r="J10" s="373"/>
      <c r="K10" s="366"/>
      <c r="L10" s="373"/>
      <c r="M10" s="373"/>
      <c r="N10" s="373"/>
      <c r="O10" s="373"/>
      <c r="P10" s="373"/>
    </row>
    <row r="11" spans="1:16" ht="14.45" customHeight="1">
      <c r="A11" s="375"/>
      <c r="B11" s="376"/>
      <c r="C11" s="375"/>
      <c r="K11" s="366"/>
    </row>
    <row r="12" spans="1:16" ht="14.45" customHeight="1">
      <c r="A12" s="377" t="s">
        <v>171</v>
      </c>
      <c r="B12" s="378">
        <f>SUM(D12:P12)</f>
        <v>474586.8</v>
      </c>
      <c r="D12" s="379">
        <v>474586.8</v>
      </c>
      <c r="K12" s="366"/>
    </row>
    <row r="13" spans="1:16" ht="14.45" customHeight="1">
      <c r="A13" s="377"/>
      <c r="B13" s="380"/>
      <c r="K13" s="366"/>
    </row>
    <row r="14" spans="1:16" ht="14.45" customHeight="1">
      <c r="A14" s="377" t="s">
        <v>172</v>
      </c>
      <c r="B14" s="378">
        <f>SUM(D14:P14)</f>
        <v>736764.81</v>
      </c>
      <c r="D14" s="379">
        <v>736764.81</v>
      </c>
      <c r="K14" s="366"/>
    </row>
    <row r="15" spans="1:16" ht="14.45" customHeight="1">
      <c r="A15" s="377"/>
      <c r="B15" s="380"/>
      <c r="K15" s="366"/>
    </row>
    <row r="16" spans="1:16" ht="14.45" customHeight="1">
      <c r="A16" s="377" t="s">
        <v>173</v>
      </c>
      <c r="B16" s="378">
        <f>SUM(D16:P16)</f>
        <v>0</v>
      </c>
      <c r="D16" s="379">
        <v>0</v>
      </c>
      <c r="K16" s="366"/>
    </row>
    <row r="17" spans="1:16" ht="14.45" customHeight="1">
      <c r="A17" s="377"/>
      <c r="B17" s="380"/>
      <c r="K17" s="366"/>
    </row>
    <row r="18" spans="1:16" ht="14.45" customHeight="1">
      <c r="A18" s="377" t="s">
        <v>174</v>
      </c>
      <c r="B18" s="378">
        <f>SUM(D18:P18)</f>
        <v>0</v>
      </c>
      <c r="C18" s="381"/>
      <c r="D18" s="379">
        <v>0</v>
      </c>
      <c r="K18" s="366"/>
    </row>
    <row r="19" spans="1:16" ht="14.45" customHeight="1">
      <c r="A19" s="377"/>
      <c r="B19" s="380"/>
      <c r="K19" s="366"/>
    </row>
    <row r="20" spans="1:16" ht="14.45" customHeight="1">
      <c r="A20" s="377" t="s">
        <v>175</v>
      </c>
      <c r="B20" s="378">
        <f>SUM(D20:P20)</f>
        <v>240234.51</v>
      </c>
      <c r="D20" s="379">
        <v>240234.51</v>
      </c>
      <c r="K20" s="366"/>
    </row>
    <row r="21" spans="1:16" ht="14.45" customHeight="1">
      <c r="A21" s="377"/>
      <c r="B21" s="380"/>
      <c r="K21" s="366"/>
    </row>
    <row r="22" spans="1:16" ht="14.45" customHeight="1">
      <c r="A22" s="377" t="s">
        <v>176</v>
      </c>
      <c r="B22" s="378">
        <f>SUM(D22:P22)</f>
        <v>0</v>
      </c>
      <c r="D22" s="379">
        <v>0</v>
      </c>
      <c r="K22" s="366"/>
    </row>
    <row r="23" spans="1:16" ht="14.45" customHeight="1">
      <c r="A23" s="377"/>
      <c r="B23" s="380"/>
      <c r="K23" s="366"/>
    </row>
    <row r="24" spans="1:16" ht="14.45" customHeight="1">
      <c r="A24" s="377" t="s">
        <v>177</v>
      </c>
      <c r="B24" s="378">
        <f>SUM(D24:P24)</f>
        <v>0</v>
      </c>
      <c r="D24" s="379">
        <v>0</v>
      </c>
      <c r="K24" s="366"/>
    </row>
    <row r="25" spans="1:16" ht="14.45" customHeight="1">
      <c r="A25" s="377"/>
      <c r="B25" s="380"/>
      <c r="K25" s="366"/>
    </row>
    <row r="26" spans="1:16" ht="14.45" customHeight="1">
      <c r="A26" s="377" t="s">
        <v>178</v>
      </c>
      <c r="B26" s="378">
        <f>SUM(D26:P26)</f>
        <v>823734.99</v>
      </c>
      <c r="D26" s="379">
        <v>823734.99</v>
      </c>
      <c r="K26" s="366"/>
    </row>
    <row r="27" spans="1:16" ht="14.45" customHeight="1">
      <c r="A27" s="377"/>
      <c r="B27" s="380"/>
      <c r="K27" s="366"/>
    </row>
    <row r="28" spans="1:16" s="371" customFormat="1" ht="14.45" customHeight="1">
      <c r="A28" s="377" t="s">
        <v>179</v>
      </c>
      <c r="B28" s="378">
        <f>SUM(D28:P28)</f>
        <v>0</v>
      </c>
      <c r="F28" s="382"/>
      <c r="G28" s="382"/>
      <c r="H28" s="382"/>
      <c r="I28" s="382"/>
      <c r="J28" s="382"/>
      <c r="K28" s="383"/>
      <c r="L28" s="382"/>
      <c r="N28" s="382"/>
      <c r="P28" s="382"/>
    </row>
    <row r="29" spans="1:16" ht="14.45" customHeight="1">
      <c r="A29" s="377"/>
      <c r="B29" s="380"/>
      <c r="K29" s="366"/>
    </row>
    <row r="30" spans="1:16" s="371" customFormat="1" ht="14.45" customHeight="1">
      <c r="A30" s="377" t="s">
        <v>180</v>
      </c>
      <c r="B30" s="378">
        <f>SUM(D30:P30)</f>
        <v>1282600.6599999999</v>
      </c>
      <c r="F30" s="384">
        <v>265436.83085813833</v>
      </c>
      <c r="G30" s="384"/>
      <c r="H30" s="384">
        <v>536997.70247703372</v>
      </c>
      <c r="I30" s="384"/>
      <c r="J30" s="384">
        <v>480166.12666482787</v>
      </c>
      <c r="K30" s="385"/>
      <c r="L30" s="386"/>
      <c r="M30" s="387"/>
      <c r="N30" s="386"/>
      <c r="O30" s="387"/>
      <c r="P30" s="386"/>
    </row>
    <row r="31" spans="1:16" s="371" customFormat="1" ht="14.45" customHeight="1">
      <c r="A31" s="377"/>
      <c r="B31" s="380"/>
      <c r="F31" s="384"/>
      <c r="G31" s="387"/>
      <c r="H31" s="384"/>
      <c r="I31" s="384"/>
      <c r="J31" s="384"/>
      <c r="K31" s="385"/>
      <c r="L31" s="386"/>
      <c r="M31" s="387"/>
      <c r="N31" s="386"/>
      <c r="O31" s="387"/>
      <c r="P31" s="386"/>
    </row>
    <row r="32" spans="1:16" ht="14.45" customHeight="1">
      <c r="A32" s="377" t="s">
        <v>181</v>
      </c>
      <c r="B32" s="378">
        <f>SUM(D32:P32)</f>
        <v>2142201.0299999998</v>
      </c>
      <c r="F32" s="384">
        <v>443332.88621903537</v>
      </c>
      <c r="G32" s="384"/>
      <c r="H32" s="384">
        <v>896894.15203788772</v>
      </c>
      <c r="I32" s="384"/>
      <c r="J32" s="384">
        <v>801973.99174307671</v>
      </c>
      <c r="K32" s="388"/>
      <c r="L32" s="386"/>
      <c r="M32" s="365"/>
      <c r="N32" s="386"/>
      <c r="O32" s="365"/>
      <c r="P32" s="386"/>
    </row>
    <row r="33" spans="1:16" ht="14.45" customHeight="1">
      <c r="A33" s="377"/>
      <c r="B33" s="380"/>
      <c r="F33" s="384"/>
      <c r="G33" s="365"/>
      <c r="H33" s="384"/>
      <c r="I33" s="384"/>
      <c r="J33" s="384"/>
      <c r="K33" s="388"/>
      <c r="L33" s="365"/>
      <c r="M33" s="365"/>
      <c r="N33" s="365"/>
      <c r="O33" s="365"/>
      <c r="P33" s="365"/>
    </row>
    <row r="34" spans="1:16" ht="14.45" customHeight="1">
      <c r="A34" s="377" t="s">
        <v>182</v>
      </c>
      <c r="B34" s="378">
        <f>SUM(D34:P34)</f>
        <v>0</v>
      </c>
      <c r="F34" s="384"/>
      <c r="G34" s="387"/>
      <c r="H34" s="384"/>
      <c r="I34" s="384"/>
      <c r="J34" s="384"/>
      <c r="K34" s="388"/>
      <c r="L34" s="386"/>
      <c r="M34" s="365"/>
      <c r="N34" s="386"/>
      <c r="O34" s="365"/>
      <c r="P34" s="386"/>
    </row>
    <row r="35" spans="1:16" ht="14.45" customHeight="1">
      <c r="A35" s="389"/>
      <c r="B35" s="390"/>
      <c r="F35" s="384"/>
      <c r="G35" s="365"/>
      <c r="H35" s="384"/>
      <c r="I35" s="384"/>
      <c r="J35" s="384"/>
      <c r="K35" s="388"/>
      <c r="L35" s="365"/>
      <c r="M35" s="365"/>
      <c r="N35" s="365"/>
      <c r="O35" s="365"/>
      <c r="P35" s="365"/>
    </row>
    <row r="36" spans="1:16" s="371" customFormat="1" ht="14.45" customHeight="1">
      <c r="A36" s="391" t="s">
        <v>183</v>
      </c>
      <c r="B36" s="378">
        <f>SUM(D36:P36)</f>
        <v>1550757.0000000002</v>
      </c>
      <c r="C36" s="393"/>
      <c r="D36" s="392">
        <v>1355671.77</v>
      </c>
      <c r="E36" s="393"/>
      <c r="F36" s="394">
        <v>40373.287503556261</v>
      </c>
      <c r="G36" s="394"/>
      <c r="H36" s="394">
        <v>81678.049578739257</v>
      </c>
      <c r="I36" s="394"/>
      <c r="J36" s="394">
        <v>73033.892917704463</v>
      </c>
      <c r="K36" s="385"/>
      <c r="L36" s="395"/>
      <c r="M36" s="393"/>
      <c r="N36" s="395"/>
      <c r="O36" s="393"/>
      <c r="P36" s="395"/>
    </row>
    <row r="37" spans="1:16" s="371" customFormat="1" ht="14.45" customHeight="1">
      <c r="A37" s="396" t="s">
        <v>184</v>
      </c>
      <c r="B37" s="407">
        <f>SUM(B12:B36)</f>
        <v>7250879.8000000007</v>
      </c>
      <c r="C37" s="398"/>
      <c r="D37" s="407">
        <f>SUM(D12:D36)</f>
        <v>3630992.8800000004</v>
      </c>
      <c r="E37" s="399"/>
      <c r="F37" s="407">
        <f>SUM(F12:F36)</f>
        <v>749143.00458072999</v>
      </c>
      <c r="G37" s="373"/>
      <c r="H37" s="407">
        <f>SUM(H12:H36)</f>
        <v>1515569.9040936609</v>
      </c>
      <c r="I37" s="399"/>
      <c r="J37" s="407">
        <f>SUM(J12:J36)</f>
        <v>1355174.0113256092</v>
      </c>
      <c r="K37" s="385"/>
      <c r="L37" s="407">
        <f>SUM(L12:L36)</f>
        <v>0</v>
      </c>
      <c r="M37" s="399"/>
      <c r="N37" s="407">
        <f>SUM(N12:N36)</f>
        <v>0</v>
      </c>
      <c r="O37" s="373"/>
      <c r="P37" s="407">
        <f>SUM(P12:P36)</f>
        <v>0</v>
      </c>
    </row>
    <row r="38" spans="1:16" ht="14.45" customHeight="1">
      <c r="A38" s="396"/>
      <c r="B38" s="397"/>
      <c r="C38" s="398"/>
      <c r="D38" s="400"/>
      <c r="E38" s="399"/>
      <c r="F38" s="401"/>
      <c r="G38" s="373"/>
      <c r="H38" s="401"/>
      <c r="I38" s="399"/>
      <c r="J38" s="401"/>
      <c r="K38" s="388"/>
      <c r="L38" s="401"/>
      <c r="M38" s="399"/>
      <c r="N38" s="401"/>
      <c r="O38" s="373"/>
      <c r="P38" s="401"/>
    </row>
    <row r="39" spans="1:16" ht="14.45" customHeight="1">
      <c r="A39" s="396" t="s">
        <v>185</v>
      </c>
      <c r="B39" s="402"/>
      <c r="C39" s="398"/>
      <c r="D39" s="399"/>
      <c r="E39" s="399"/>
      <c r="F39" s="399"/>
      <c r="G39" s="373"/>
      <c r="H39" s="399"/>
      <c r="I39" s="399"/>
      <c r="J39" s="399"/>
      <c r="K39" s="388"/>
      <c r="L39" s="399"/>
      <c r="M39" s="399"/>
      <c r="N39" s="399"/>
      <c r="O39" s="373"/>
      <c r="P39" s="399"/>
    </row>
    <row r="40" spans="1:16" ht="14.45" customHeight="1">
      <c r="A40" s="377" t="s">
        <v>186</v>
      </c>
      <c r="B40" s="378">
        <f>SUM(D40:P40)</f>
        <v>658800</v>
      </c>
      <c r="C40" s="398"/>
      <c r="D40" s="379">
        <v>658800</v>
      </c>
      <c r="E40" s="399"/>
      <c r="F40" s="399"/>
      <c r="G40" s="373"/>
      <c r="H40" s="399"/>
      <c r="I40" s="399"/>
      <c r="J40" s="399"/>
      <c r="K40" s="388"/>
      <c r="L40" s="399"/>
      <c r="M40" s="399"/>
      <c r="N40" s="399"/>
      <c r="O40" s="373"/>
      <c r="P40" s="399"/>
    </row>
    <row r="41" spans="1:16" ht="14.45" customHeight="1">
      <c r="A41" s="377"/>
      <c r="B41" s="403"/>
      <c r="C41" s="404"/>
      <c r="D41" s="405"/>
      <c r="E41" s="405"/>
      <c r="F41" s="399"/>
      <c r="G41" s="373"/>
      <c r="H41" s="399"/>
      <c r="I41" s="399"/>
      <c r="J41" s="399"/>
      <c r="K41" s="388"/>
      <c r="L41" s="399"/>
      <c r="M41" s="399"/>
      <c r="N41" s="399"/>
      <c r="O41" s="373"/>
      <c r="P41" s="399"/>
    </row>
    <row r="42" spans="1:16" ht="14.45" customHeight="1">
      <c r="A42" s="391" t="s">
        <v>187</v>
      </c>
      <c r="B42" s="378">
        <f>SUM(D42:P42)</f>
        <v>561200</v>
      </c>
      <c r="C42" s="404"/>
      <c r="D42" s="406"/>
      <c r="E42" s="405"/>
      <c r="F42" s="394">
        <v>116141.48824591064</v>
      </c>
      <c r="G42" s="394"/>
      <c r="H42" s="394">
        <v>234962.54136506631</v>
      </c>
      <c r="I42" s="394"/>
      <c r="J42" s="394">
        <v>210095.97038902304</v>
      </c>
      <c r="K42" s="388"/>
      <c r="L42" s="399"/>
      <c r="M42" s="399"/>
      <c r="N42" s="399"/>
      <c r="O42" s="373"/>
      <c r="P42" s="399"/>
    </row>
    <row r="43" spans="1:16" ht="14.45" customHeight="1">
      <c r="A43" s="396" t="s">
        <v>188</v>
      </c>
      <c r="B43" s="407">
        <f>SUM(B40:B42)</f>
        <v>1220000</v>
      </c>
      <c r="C43" s="408"/>
      <c r="D43" s="407">
        <f>SUM(D40:D42)</f>
        <v>658800</v>
      </c>
      <c r="E43" s="409"/>
      <c r="F43" s="407">
        <f>SUM(F40:F42)</f>
        <v>116141.48824591064</v>
      </c>
      <c r="G43" s="410"/>
      <c r="H43" s="407">
        <f>SUM(H40:H42)</f>
        <v>234962.54136506631</v>
      </c>
      <c r="I43" s="411"/>
      <c r="J43" s="407">
        <f>SUM(J40:J42)</f>
        <v>210095.97038902304</v>
      </c>
      <c r="K43" s="388"/>
      <c r="L43" s="407">
        <f>SUM(L40:L42)</f>
        <v>0</v>
      </c>
      <c r="M43" s="411"/>
      <c r="N43" s="407">
        <f>SUM(N40:N42)</f>
        <v>0</v>
      </c>
      <c r="O43" s="410"/>
      <c r="P43" s="407">
        <f>SUM(P40:P42)</f>
        <v>0</v>
      </c>
    </row>
    <row r="44" spans="1:16" ht="14.45" customHeight="1">
      <c r="A44" s="396"/>
      <c r="B44" s="397"/>
      <c r="C44" s="398"/>
      <c r="D44" s="386"/>
      <c r="E44" s="387"/>
      <c r="F44" s="384"/>
      <c r="G44" s="373"/>
      <c r="H44" s="384"/>
      <c r="I44" s="387"/>
      <c r="J44" s="384"/>
      <c r="K44" s="388"/>
      <c r="L44" s="384"/>
      <c r="M44" s="387"/>
      <c r="N44" s="384"/>
      <c r="O44" s="373"/>
      <c r="P44" s="384"/>
    </row>
    <row r="45" spans="1:16" ht="14.45" customHeight="1">
      <c r="A45" s="396" t="s">
        <v>189</v>
      </c>
      <c r="B45" s="412"/>
      <c r="C45" s="398"/>
      <c r="D45" s="399"/>
      <c r="E45" s="399"/>
      <c r="F45" s="399"/>
      <c r="G45" s="373"/>
      <c r="H45" s="399"/>
      <c r="I45" s="399"/>
      <c r="J45" s="399"/>
      <c r="K45" s="388"/>
      <c r="L45" s="399"/>
      <c r="M45" s="399"/>
      <c r="N45" s="399"/>
      <c r="O45" s="373"/>
      <c r="P45" s="399"/>
    </row>
    <row r="46" spans="1:16" ht="14.45" customHeight="1">
      <c r="A46" s="377" t="s">
        <v>190</v>
      </c>
      <c r="B46" s="378">
        <f>SUM(D46:P46)</f>
        <v>591986.63</v>
      </c>
      <c r="C46" s="365"/>
      <c r="D46" s="413">
        <v>591986.63</v>
      </c>
      <c r="E46" s="365"/>
      <c r="F46" s="365"/>
      <c r="G46" s="365"/>
      <c r="H46" s="365"/>
      <c r="I46" s="365"/>
      <c r="J46" s="365"/>
      <c r="K46" s="388"/>
      <c r="L46" s="365"/>
      <c r="M46" s="365"/>
      <c r="N46" s="365"/>
      <c r="O46" s="365"/>
      <c r="P46" s="365"/>
    </row>
    <row r="47" spans="1:16" ht="14.45" customHeight="1">
      <c r="A47" s="377"/>
      <c r="B47" s="380"/>
      <c r="C47" s="365"/>
      <c r="D47" s="365"/>
      <c r="E47" s="365"/>
      <c r="F47" s="365"/>
      <c r="G47" s="365"/>
      <c r="H47" s="365"/>
      <c r="I47" s="365"/>
      <c r="J47" s="365"/>
      <c r="K47" s="388"/>
      <c r="L47" s="365"/>
      <c r="M47" s="365"/>
      <c r="N47" s="365"/>
      <c r="O47" s="365"/>
      <c r="P47" s="365"/>
    </row>
    <row r="48" spans="1:16" s="371" customFormat="1" ht="14.45" customHeight="1">
      <c r="A48" s="391" t="s">
        <v>191</v>
      </c>
      <c r="B48" s="378">
        <f>SUM(D48:P48)</f>
        <v>84569.520000000019</v>
      </c>
      <c r="C48" s="393"/>
      <c r="D48" s="393"/>
      <c r="E48" s="393"/>
      <c r="F48" s="414">
        <v>15794.042873112001</v>
      </c>
      <c r="G48" s="393"/>
      <c r="H48" s="414">
        <v>31952.478894000003</v>
      </c>
      <c r="I48" s="393"/>
      <c r="J48" s="414">
        <v>28570.882067280003</v>
      </c>
      <c r="K48" s="385"/>
      <c r="L48" s="414">
        <v>158.86384332</v>
      </c>
      <c r="M48" s="393"/>
      <c r="N48" s="414">
        <v>302.98721930400001</v>
      </c>
      <c r="O48" s="393"/>
      <c r="P48" s="414">
        <v>7790.2651029839999</v>
      </c>
    </row>
    <row r="49" spans="1:16" ht="14.45" customHeight="1">
      <c r="A49" s="396" t="s">
        <v>192</v>
      </c>
      <c r="B49" s="407">
        <f>SUM(B46:B48)</f>
        <v>676556.15</v>
      </c>
      <c r="C49" s="365"/>
      <c r="D49" s="407">
        <f>SUM(D46:D48)</f>
        <v>591986.63</v>
      </c>
      <c r="E49" s="365"/>
      <c r="F49" s="407">
        <f>SUM(F46:F48)</f>
        <v>15794.042873112001</v>
      </c>
      <c r="G49" s="365"/>
      <c r="H49" s="407">
        <f>SUM(H46:H48)</f>
        <v>31952.478894000003</v>
      </c>
      <c r="I49" s="365"/>
      <c r="J49" s="407">
        <f>SUM(J46:J48)</f>
        <v>28570.882067280003</v>
      </c>
      <c r="K49" s="388"/>
      <c r="L49" s="407">
        <f>SUM(L46:L48)</f>
        <v>158.86384332</v>
      </c>
      <c r="M49" s="365"/>
      <c r="N49" s="407">
        <f>SUM(N46:N48)</f>
        <v>302.98721930400001</v>
      </c>
      <c r="O49" s="365"/>
      <c r="P49" s="407">
        <f>SUM(P46:P48)</f>
        <v>7790.2651029839999</v>
      </c>
    </row>
    <row r="50" spans="1:16" ht="14.45" customHeight="1">
      <c r="A50" s="396"/>
      <c r="B50" s="415"/>
      <c r="C50" s="398"/>
      <c r="D50" s="401"/>
      <c r="E50" s="387"/>
      <c r="F50" s="401"/>
      <c r="G50" s="373"/>
      <c r="H50" s="401"/>
      <c r="I50" s="387"/>
      <c r="J50" s="401"/>
      <c r="K50" s="388"/>
      <c r="L50" s="401"/>
      <c r="M50" s="387"/>
      <c r="N50" s="401"/>
      <c r="O50" s="373"/>
      <c r="P50" s="401"/>
    </row>
    <row r="51" spans="1:16" ht="14.45" customHeight="1">
      <c r="A51" s="416" t="s">
        <v>193</v>
      </c>
      <c r="B51" s="378">
        <f>+B49+B43+B37</f>
        <v>9147435.9500000011</v>
      </c>
      <c r="C51" s="375"/>
      <c r="D51" s="378">
        <f>+D49+D43+D37</f>
        <v>4881779.51</v>
      </c>
      <c r="E51" s="417"/>
      <c r="F51" s="378">
        <f>+F49+F43+F37</f>
        <v>881078.53569975263</v>
      </c>
      <c r="G51" s="417"/>
      <c r="H51" s="378">
        <f>+H49+H43+H37</f>
        <v>1782484.9243527271</v>
      </c>
      <c r="I51" s="417"/>
      <c r="J51" s="378">
        <f>+J49+J43+J37</f>
        <v>1593840.8637819123</v>
      </c>
      <c r="K51" s="388"/>
      <c r="L51" s="378">
        <f>+L49+L43+L37</f>
        <v>158.86384332</v>
      </c>
      <c r="M51" s="417"/>
      <c r="N51" s="378">
        <f>+N49+N43+N37</f>
        <v>302.98721930400001</v>
      </c>
      <c r="O51" s="417"/>
      <c r="P51" s="378">
        <f>+P49+P43+P37</f>
        <v>7790.2651029839999</v>
      </c>
    </row>
    <row r="52" spans="1:16" s="365" customFormat="1" ht="14.45" customHeight="1">
      <c r="A52" s="377"/>
      <c r="B52" s="418"/>
      <c r="D52" s="419"/>
      <c r="E52" s="419"/>
      <c r="F52" s="419"/>
      <c r="G52" s="419"/>
      <c r="H52" s="419"/>
      <c r="I52" s="419"/>
      <c r="J52" s="419"/>
      <c r="K52" s="388"/>
      <c r="L52" s="419"/>
      <c r="M52" s="419"/>
      <c r="N52" s="419"/>
      <c r="O52" s="419"/>
      <c r="P52" s="419"/>
    </row>
    <row r="53" spans="1:16" s="365" customFormat="1" ht="14.45" customHeight="1">
      <c r="A53" s="420" t="s">
        <v>194</v>
      </c>
      <c r="B53" s="418"/>
      <c r="C53" s="375"/>
      <c r="D53" s="421"/>
      <c r="E53" s="421"/>
      <c r="F53" s="421"/>
      <c r="G53" s="421"/>
      <c r="H53" s="421"/>
      <c r="I53" s="421"/>
      <c r="J53" s="421"/>
      <c r="K53" s="388"/>
      <c r="L53" s="421"/>
      <c r="M53" s="421"/>
      <c r="N53" s="421"/>
      <c r="O53" s="421"/>
      <c r="P53" s="421"/>
    </row>
    <row r="54" spans="1:16" ht="14.45" customHeight="1">
      <c r="A54" s="422"/>
      <c r="B54" s="376"/>
      <c r="C54" s="423"/>
      <c r="D54" s="424"/>
      <c r="E54" s="425"/>
      <c r="F54" s="425"/>
      <c r="G54" s="425"/>
      <c r="H54" s="425"/>
      <c r="I54" s="421"/>
      <c r="J54" s="421"/>
      <c r="K54" s="388"/>
      <c r="L54" s="425"/>
      <c r="M54" s="421"/>
      <c r="N54" s="421"/>
      <c r="O54" s="425"/>
      <c r="P54" s="421"/>
    </row>
    <row r="55" spans="1:16" ht="14.45" customHeight="1">
      <c r="A55" s="380" t="s">
        <v>13</v>
      </c>
      <c r="B55" s="378">
        <f t="shared" ref="B55:B59" si="0">SUM(D55:P55)</f>
        <v>1085230.67</v>
      </c>
      <c r="C55" s="380"/>
      <c r="D55" s="378">
        <v>1085230.67</v>
      </c>
      <c r="E55" s="419"/>
      <c r="F55" s="419"/>
      <c r="G55" s="419"/>
      <c r="H55" s="419"/>
      <c r="I55" s="419"/>
      <c r="J55" s="419"/>
      <c r="K55" s="388"/>
      <c r="L55" s="419"/>
      <c r="M55" s="419"/>
      <c r="N55" s="419"/>
      <c r="O55" s="419"/>
      <c r="P55" s="419"/>
    </row>
    <row r="56" spans="1:16" ht="14.45" customHeight="1">
      <c r="A56" s="380"/>
      <c r="B56" s="378">
        <f t="shared" si="0"/>
        <v>0</v>
      </c>
      <c r="C56" s="380"/>
      <c r="D56" s="380"/>
      <c r="E56" s="419"/>
      <c r="F56" s="419"/>
      <c r="G56" s="419"/>
      <c r="H56" s="419"/>
      <c r="I56" s="419"/>
      <c r="J56" s="419"/>
      <c r="K56" s="388"/>
      <c r="L56" s="419"/>
      <c r="M56" s="419"/>
      <c r="N56" s="419"/>
      <c r="O56" s="419"/>
      <c r="P56" s="419"/>
    </row>
    <row r="57" spans="1:16" ht="14.45" customHeight="1">
      <c r="A57" s="380" t="s">
        <v>35</v>
      </c>
      <c r="B57" s="378">
        <f t="shared" si="0"/>
        <v>0</v>
      </c>
      <c r="C57" s="380"/>
      <c r="D57" s="380"/>
      <c r="E57" s="419"/>
      <c r="F57" s="419"/>
      <c r="G57" s="419"/>
      <c r="H57" s="419"/>
      <c r="I57" s="419"/>
      <c r="J57" s="419"/>
      <c r="K57" s="388"/>
      <c r="L57" s="419"/>
      <c r="M57" s="419"/>
      <c r="N57" s="419"/>
      <c r="O57" s="419"/>
      <c r="P57" s="419"/>
    </row>
    <row r="58" spans="1:16" ht="14.25" customHeight="1">
      <c r="A58" s="426" t="s">
        <v>195</v>
      </c>
      <c r="B58" s="378">
        <f t="shared" si="0"/>
        <v>0</v>
      </c>
      <c r="C58" s="380"/>
      <c r="D58" s="380"/>
      <c r="E58" s="419"/>
      <c r="F58" s="390">
        <v>0</v>
      </c>
      <c r="G58" s="387"/>
      <c r="H58" s="390">
        <v>0</v>
      </c>
      <c r="I58" s="387"/>
      <c r="J58" s="390">
        <v>0</v>
      </c>
      <c r="K58" s="385"/>
      <c r="L58" s="390">
        <v>0</v>
      </c>
      <c r="M58" s="387"/>
      <c r="N58" s="390">
        <v>0</v>
      </c>
      <c r="O58" s="387"/>
      <c r="P58" s="390">
        <v>0</v>
      </c>
    </row>
    <row r="59" spans="1:16" ht="14.25" customHeight="1">
      <c r="A59" s="427" t="s">
        <v>196</v>
      </c>
      <c r="B59" s="378">
        <f t="shared" si="0"/>
        <v>7087206.75</v>
      </c>
      <c r="C59" s="428"/>
      <c r="D59" s="429"/>
      <c r="E59" s="430"/>
      <c r="F59" s="394">
        <v>1466711.9377253449</v>
      </c>
      <c r="G59" s="394"/>
      <c r="H59" s="394">
        <v>2967263.2023514831</v>
      </c>
      <c r="I59" s="394"/>
      <c r="J59" s="394">
        <v>2653231.6099231723</v>
      </c>
      <c r="K59" s="385"/>
      <c r="L59" s="394"/>
      <c r="M59" s="393"/>
      <c r="N59" s="394"/>
      <c r="O59" s="393"/>
      <c r="P59" s="394"/>
    </row>
    <row r="60" spans="1:16" ht="14.45" customHeight="1">
      <c r="A60" s="422" t="s">
        <v>197</v>
      </c>
      <c r="B60" s="576">
        <f>SUM(B54:B59)</f>
        <v>8172437.4199999999</v>
      </c>
      <c r="C60" s="422"/>
      <c r="D60" s="407">
        <f>SUM(D54:D59)</f>
        <v>1085230.67</v>
      </c>
      <c r="E60" s="419"/>
      <c r="F60" s="407">
        <f>SUM(F54:F59)</f>
        <v>1466711.9377253449</v>
      </c>
      <c r="G60" s="365"/>
      <c r="H60" s="407">
        <f>SUM(H54:H59)</f>
        <v>2967263.2023514831</v>
      </c>
      <c r="I60" s="365"/>
      <c r="J60" s="407">
        <f>SUM(J54:J59)</f>
        <v>2653231.6099231723</v>
      </c>
      <c r="K60" s="388"/>
      <c r="L60" s="407">
        <f>SUM(L54:L59)</f>
        <v>0</v>
      </c>
      <c r="M60" s="365"/>
      <c r="N60" s="407">
        <f>SUM(N54:N59)</f>
        <v>0</v>
      </c>
      <c r="O60" s="365"/>
      <c r="P60" s="407">
        <f>SUM(P54:P59)</f>
        <v>0</v>
      </c>
    </row>
    <row r="61" spans="1:16" ht="14.45" customHeight="1">
      <c r="A61" s="380"/>
      <c r="B61" s="432"/>
      <c r="C61" s="380"/>
      <c r="D61" s="433"/>
      <c r="E61" s="419"/>
      <c r="F61" s="431"/>
      <c r="G61" s="365"/>
      <c r="H61" s="431"/>
      <c r="I61" s="365"/>
      <c r="J61" s="431"/>
      <c r="K61" s="388"/>
      <c r="L61" s="431"/>
      <c r="M61" s="365"/>
      <c r="N61" s="431"/>
      <c r="O61" s="365"/>
      <c r="P61" s="431"/>
    </row>
    <row r="62" spans="1:16" ht="14.45" customHeight="1">
      <c r="A62" s="420" t="s">
        <v>198</v>
      </c>
      <c r="B62" s="418"/>
      <c r="C62" s="422"/>
      <c r="D62" s="421"/>
      <c r="E62" s="421"/>
      <c r="F62" s="421"/>
      <c r="G62" s="421"/>
      <c r="H62" s="421"/>
      <c r="I62" s="421"/>
      <c r="J62" s="421"/>
      <c r="K62" s="388"/>
      <c r="L62" s="421"/>
      <c r="M62" s="421"/>
      <c r="N62" s="421"/>
      <c r="O62" s="421"/>
      <c r="P62" s="421"/>
    </row>
    <row r="63" spans="1:16" ht="14.45" customHeight="1">
      <c r="A63" s="422"/>
      <c r="B63" s="376"/>
      <c r="C63" s="422"/>
      <c r="D63" s="421"/>
      <c r="E63" s="421"/>
      <c r="F63" s="421"/>
      <c r="G63" s="421"/>
      <c r="H63" s="421"/>
      <c r="I63" s="421"/>
      <c r="J63" s="421"/>
      <c r="K63" s="388"/>
      <c r="L63" s="421"/>
      <c r="M63" s="421"/>
      <c r="N63" s="421"/>
      <c r="O63" s="421"/>
      <c r="P63" s="421"/>
    </row>
    <row r="64" spans="1:16" ht="14.45" customHeight="1">
      <c r="A64" s="380" t="s">
        <v>13</v>
      </c>
      <c r="B64" s="378">
        <f>SUM(D64:P64)</f>
        <v>0</v>
      </c>
      <c r="C64" s="380"/>
      <c r="D64" s="378">
        <v>0</v>
      </c>
      <c r="E64" s="419"/>
      <c r="F64" s="417"/>
      <c r="G64" s="417"/>
      <c r="H64" s="417"/>
      <c r="I64" s="417"/>
      <c r="J64" s="417"/>
      <c r="K64" s="388"/>
      <c r="L64" s="417"/>
      <c r="M64" s="417"/>
      <c r="N64" s="417"/>
      <c r="O64" s="417"/>
      <c r="P64" s="417"/>
    </row>
    <row r="65" spans="1:16" ht="14.45" customHeight="1">
      <c r="A65" s="380"/>
      <c r="B65" s="380"/>
      <c r="C65" s="380"/>
      <c r="D65" s="380"/>
      <c r="E65" s="419"/>
      <c r="F65" s="417"/>
      <c r="G65" s="417"/>
      <c r="H65" s="417"/>
      <c r="I65" s="417"/>
      <c r="J65" s="417"/>
      <c r="K65" s="388"/>
      <c r="L65" s="417"/>
      <c r="M65" s="417"/>
      <c r="N65" s="417"/>
      <c r="O65" s="417"/>
      <c r="P65" s="417"/>
    </row>
    <row r="66" spans="1:16" ht="14.45" customHeight="1">
      <c r="A66" s="428" t="s">
        <v>199</v>
      </c>
      <c r="B66" s="378">
        <f>SUM(D66:P66)</f>
        <v>584224.96</v>
      </c>
      <c r="C66" s="428"/>
      <c r="D66" s="429"/>
      <c r="E66" s="430"/>
      <c r="F66" s="394">
        <v>120906.55082823879</v>
      </c>
      <c r="G66" s="394"/>
      <c r="H66" s="394">
        <v>244602.60393888847</v>
      </c>
      <c r="I66" s="394"/>
      <c r="J66" s="394">
        <v>218715.80523287272</v>
      </c>
      <c r="K66" s="385"/>
      <c r="L66" s="394"/>
      <c r="M66" s="393"/>
      <c r="N66" s="394"/>
      <c r="O66" s="393"/>
      <c r="P66" s="394"/>
    </row>
    <row r="67" spans="1:16" ht="14.45" customHeight="1">
      <c r="A67" s="422" t="s">
        <v>200</v>
      </c>
      <c r="B67" s="407">
        <f>SUM(B64:B66)</f>
        <v>584224.96</v>
      </c>
      <c r="C67" s="422"/>
      <c r="D67" s="407">
        <f>SUM(D64:D66)</f>
        <v>0</v>
      </c>
      <c r="E67" s="419"/>
      <c r="F67" s="407">
        <f>SUM(F64:F66)</f>
        <v>120906.55082823879</v>
      </c>
      <c r="G67" s="365"/>
      <c r="H67" s="407">
        <f>SUM(H64:H66)</f>
        <v>244602.60393888847</v>
      </c>
      <c r="I67" s="365"/>
      <c r="J67" s="407">
        <f>SUM(J64:J66)</f>
        <v>218715.80523287272</v>
      </c>
      <c r="K67" s="388"/>
      <c r="L67" s="407">
        <f>SUM(L64:L66)</f>
        <v>0</v>
      </c>
      <c r="M67" s="365"/>
      <c r="N67" s="407">
        <f>SUM(N64:N66)</f>
        <v>0</v>
      </c>
      <c r="O67" s="365"/>
      <c r="P67" s="407">
        <f>SUM(P64:P66)</f>
        <v>0</v>
      </c>
    </row>
    <row r="68" spans="1:16" ht="14.45" customHeight="1">
      <c r="A68" s="422"/>
      <c r="B68" s="397"/>
      <c r="C68" s="422"/>
      <c r="D68" s="397"/>
      <c r="E68" s="419"/>
      <c r="F68" s="431"/>
      <c r="G68" s="365"/>
      <c r="H68" s="431"/>
      <c r="I68" s="365"/>
      <c r="J68" s="431"/>
      <c r="K68" s="388"/>
      <c r="L68" s="431"/>
      <c r="M68" s="365"/>
      <c r="N68" s="431"/>
      <c r="O68" s="365"/>
      <c r="P68" s="431"/>
    </row>
    <row r="69" spans="1:16" s="435" customFormat="1" ht="14.45" customHeight="1">
      <c r="A69" s="434" t="s">
        <v>201</v>
      </c>
      <c r="B69" s="507">
        <f>+B67+B60+B51-B60</f>
        <v>9731660.9099999983</v>
      </c>
      <c r="C69" s="508"/>
      <c r="D69" s="507">
        <f>+D67+D60+D51-D60</f>
        <v>4881779.51</v>
      </c>
      <c r="E69" s="509"/>
      <c r="F69" s="507">
        <f>+F67+F60+F51-F60</f>
        <v>1001985.0865279913</v>
      </c>
      <c r="G69" s="510"/>
      <c r="H69" s="507">
        <f>+H67+H60+H51-H60</f>
        <v>2027087.5282916152</v>
      </c>
      <c r="I69" s="510"/>
      <c r="J69" s="507">
        <f>+J67+J60+J51-J60</f>
        <v>1812556.669014785</v>
      </c>
      <c r="K69" s="388"/>
      <c r="L69" s="507">
        <f>+L67+L60+L51-L60</f>
        <v>158.86384332</v>
      </c>
      <c r="M69" s="510"/>
      <c r="N69" s="507">
        <f>+N67+N60+N51-N60</f>
        <v>302.98721930400001</v>
      </c>
      <c r="O69" s="510"/>
      <c r="P69" s="507">
        <f>+P67+P60+P51-P60</f>
        <v>7790.2651029839999</v>
      </c>
    </row>
    <row r="70" spans="1:16" s="365" customFormat="1" ht="14.45" customHeight="1">
      <c r="A70" s="436"/>
      <c r="B70" s="418"/>
      <c r="D70" s="419"/>
      <c r="E70" s="419"/>
      <c r="F70" s="417"/>
      <c r="G70" s="417"/>
      <c r="H70" s="417"/>
      <c r="I70" s="417"/>
      <c r="J70" s="417"/>
      <c r="K70" s="388"/>
      <c r="L70" s="417"/>
      <c r="M70" s="417"/>
      <c r="N70" s="417"/>
      <c r="O70" s="417"/>
      <c r="P70" s="417"/>
    </row>
    <row r="71" spans="1:16" s="435" customFormat="1" ht="14.45" customHeight="1">
      <c r="A71" s="437" t="s">
        <v>202</v>
      </c>
      <c r="B71" s="506">
        <v>1.914889681E-2</v>
      </c>
      <c r="C71" s="398"/>
      <c r="D71" s="438"/>
      <c r="E71" s="439"/>
      <c r="F71" s="438"/>
      <c r="G71" s="439"/>
      <c r="H71" s="438"/>
      <c r="I71" s="439"/>
      <c r="J71" s="438"/>
      <c r="K71" s="388"/>
      <c r="L71" s="438"/>
      <c r="M71" s="439"/>
      <c r="N71" s="438"/>
      <c r="O71" s="439"/>
      <c r="P71" s="438"/>
    </row>
    <row r="72" spans="1:16" s="435" customFormat="1" ht="14.45" customHeight="1">
      <c r="A72" s="437" t="s">
        <v>14</v>
      </c>
      <c r="B72" s="440">
        <f>1/(1-B71)</f>
        <v>1.019522735660614</v>
      </c>
      <c r="C72" s="398"/>
      <c r="D72" s="438"/>
      <c r="E72" s="439"/>
      <c r="F72" s="438"/>
      <c r="G72" s="439"/>
      <c r="H72" s="438"/>
      <c r="I72" s="439"/>
      <c r="J72" s="438"/>
      <c r="K72" s="388"/>
      <c r="L72" s="438"/>
      <c r="M72" s="439"/>
      <c r="N72" s="438"/>
      <c r="O72" s="439"/>
      <c r="P72" s="438"/>
    </row>
    <row r="73" spans="1:16" s="435" customFormat="1" ht="14.45" customHeight="1">
      <c r="A73" s="437"/>
      <c r="B73" s="440"/>
      <c r="C73" s="398"/>
      <c r="D73" s="438"/>
      <c r="E73" s="439"/>
      <c r="F73" s="438"/>
      <c r="G73" s="439"/>
      <c r="H73" s="438"/>
      <c r="I73" s="439"/>
      <c r="J73" s="438"/>
      <c r="K73" s="388"/>
      <c r="L73" s="438"/>
      <c r="M73" s="439"/>
      <c r="N73" s="438"/>
      <c r="O73" s="439"/>
      <c r="P73" s="438"/>
    </row>
    <row r="74" spans="1:16" s="435" customFormat="1" ht="14.45" customHeight="1">
      <c r="A74" s="437" t="s">
        <v>203</v>
      </c>
      <c r="B74" s="441">
        <f>SUM(D74:P74)</f>
        <v>9921649.5500000007</v>
      </c>
      <c r="C74" s="398"/>
      <c r="D74" s="441">
        <f>ROUND(D69*$B72,2)</f>
        <v>4977085.2</v>
      </c>
      <c r="E74" s="505"/>
      <c r="F74" s="441">
        <f>ROUND(F69*$B72,2)</f>
        <v>1021546.58</v>
      </c>
      <c r="G74" s="505"/>
      <c r="H74" s="441">
        <f>ROUND(H69*$B72,2)</f>
        <v>2066661.82</v>
      </c>
      <c r="I74" s="505"/>
      <c r="J74" s="441">
        <f>ROUND(J69*$B72,2)</f>
        <v>1847942.73</v>
      </c>
      <c r="K74" s="388"/>
      <c r="L74" s="441">
        <f>ROUND(L69*$B72,2)</f>
        <v>161.97</v>
      </c>
      <c r="M74" s="505"/>
      <c r="N74" s="441">
        <f>ROUND(N69*$B72,2)</f>
        <v>308.89999999999998</v>
      </c>
      <c r="O74" s="505"/>
      <c r="P74" s="441">
        <f>ROUND(P69*$B72,2)</f>
        <v>7942.35</v>
      </c>
    </row>
    <row r="75" spans="1:16" s="435" customFormat="1" ht="14.45" customHeight="1">
      <c r="A75" s="437"/>
      <c r="B75" s="441"/>
      <c r="C75" s="398"/>
      <c r="D75" s="438"/>
      <c r="E75" s="439"/>
      <c r="F75" s="438"/>
      <c r="G75" s="439"/>
      <c r="H75" s="438"/>
      <c r="I75" s="439"/>
      <c r="J75" s="438"/>
      <c r="K75" s="388"/>
      <c r="L75" s="438"/>
      <c r="M75" s="438"/>
      <c r="N75" s="438"/>
      <c r="O75" s="439"/>
      <c r="P75" s="438"/>
    </row>
    <row r="76" spans="1:16" s="435" customFormat="1" ht="14.45" customHeight="1">
      <c r="A76" s="396"/>
      <c r="B76" s="376"/>
      <c r="C76" s="422"/>
      <c r="D76" s="438"/>
      <c r="E76" s="439"/>
      <c r="F76" s="438"/>
      <c r="G76" s="439"/>
      <c r="H76" s="438"/>
      <c r="I76" s="439"/>
      <c r="J76" s="438"/>
      <c r="K76" s="388"/>
      <c r="L76" s="438"/>
      <c r="M76" s="439"/>
      <c r="N76" s="438"/>
      <c r="O76" s="439"/>
      <c r="P76" s="438"/>
    </row>
    <row r="77" spans="1:16" s="435" customFormat="1" ht="14.45" customHeight="1">
      <c r="A77" s="443" t="s">
        <v>36</v>
      </c>
      <c r="B77" s="444">
        <f>+D74</f>
        <v>4977085.2</v>
      </c>
      <c r="C77" s="422"/>
      <c r="D77" s="442"/>
      <c r="E77" s="419"/>
      <c r="F77" s="442"/>
      <c r="G77" s="365"/>
      <c r="H77" s="442"/>
      <c r="I77" s="365"/>
      <c r="J77" s="442"/>
      <c r="K77" s="388"/>
      <c r="L77" s="442"/>
      <c r="M77" s="442"/>
      <c r="N77" s="442"/>
      <c r="O77" s="365"/>
      <c r="P77" s="442"/>
    </row>
    <row r="78" spans="1:16" s="435" customFormat="1" ht="14.45" customHeight="1">
      <c r="A78" s="445" t="s">
        <v>37</v>
      </c>
      <c r="B78" s="446">
        <f>SUM(F74:P74)</f>
        <v>4944564.3499999996</v>
      </c>
      <c r="C78" s="398"/>
      <c r="D78" s="438"/>
      <c r="E78" s="439"/>
      <c r="F78" s="365"/>
      <c r="G78" s="365"/>
      <c r="H78" s="365"/>
      <c r="I78" s="439"/>
      <c r="J78" s="438"/>
      <c r="K78" s="388"/>
      <c r="L78" s="438"/>
      <c r="M78" s="438"/>
      <c r="N78" s="438"/>
      <c r="O78" s="439"/>
      <c r="P78" s="438"/>
    </row>
    <row r="79" spans="1:16" s="435" customFormat="1" ht="14.45" customHeight="1" thickBot="1">
      <c r="A79" s="447" t="s">
        <v>204</v>
      </c>
      <c r="B79" s="448">
        <f>+B77+B78</f>
        <v>9921649.5500000007</v>
      </c>
      <c r="C79" s="398"/>
      <c r="D79" s="438"/>
      <c r="E79" s="439"/>
      <c r="F79" s="438"/>
      <c r="G79" s="439"/>
      <c r="H79" s="438"/>
      <c r="I79" s="439"/>
      <c r="J79" s="438"/>
      <c r="K79" s="388"/>
      <c r="L79" s="438"/>
      <c r="M79" s="438"/>
      <c r="N79" s="438"/>
      <c r="O79" s="439"/>
      <c r="P79" s="438"/>
    </row>
    <row r="80" spans="1:16" s="435" customFormat="1" ht="14.45" customHeight="1" thickTop="1">
      <c r="A80" s="449"/>
      <c r="B80" s="450"/>
      <c r="K80" s="451"/>
    </row>
    <row r="81" spans="1:19" s="435" customFormat="1" ht="14.45" customHeight="1" thickBot="1">
      <c r="A81" s="437"/>
      <c r="B81" s="437"/>
      <c r="C81" s="452"/>
      <c r="D81" s="453"/>
      <c r="E81" s="454"/>
      <c r="F81" s="453"/>
      <c r="G81" s="454"/>
      <c r="H81" s="453"/>
      <c r="I81" s="454"/>
      <c r="J81" s="453"/>
      <c r="K81" s="451"/>
      <c r="L81" s="453"/>
      <c r="M81" s="453"/>
      <c r="N81" s="453"/>
      <c r="O81" s="454"/>
      <c r="P81" s="453"/>
    </row>
    <row r="82" spans="1:19" ht="15.75" thickBot="1">
      <c r="A82" s="377"/>
      <c r="B82" s="455"/>
      <c r="D82" s="600" t="s">
        <v>163</v>
      </c>
      <c r="E82" s="601"/>
      <c r="F82" s="601"/>
      <c r="G82" s="601"/>
      <c r="H82" s="601"/>
      <c r="I82" s="601"/>
      <c r="J82" s="601"/>
      <c r="K82" s="366"/>
      <c r="L82" s="601" t="s">
        <v>164</v>
      </c>
      <c r="M82" s="601"/>
      <c r="N82" s="601"/>
      <c r="O82" s="601"/>
      <c r="P82" s="602"/>
    </row>
    <row r="83" spans="1:19" ht="14.45" customHeight="1">
      <c r="A83" s="420" t="s">
        <v>205</v>
      </c>
      <c r="B83" s="456" t="s">
        <v>0</v>
      </c>
      <c r="C83" s="365"/>
      <c r="D83" s="373" t="s">
        <v>1</v>
      </c>
      <c r="E83" s="373"/>
      <c r="F83" s="373" t="s">
        <v>167</v>
      </c>
      <c r="G83" s="373"/>
      <c r="H83" s="373" t="s">
        <v>168</v>
      </c>
      <c r="I83" s="373"/>
      <c r="J83" s="373" t="s">
        <v>169</v>
      </c>
      <c r="K83" s="366"/>
      <c r="L83" s="373" t="s">
        <v>167</v>
      </c>
      <c r="M83" s="373"/>
      <c r="N83" s="373" t="s">
        <v>168</v>
      </c>
      <c r="O83" s="373"/>
      <c r="P83" s="373" t="s">
        <v>169</v>
      </c>
    </row>
    <row r="84" spans="1:19" s="460" customFormat="1" ht="14.45" customHeight="1">
      <c r="A84" s="423" t="s">
        <v>206</v>
      </c>
      <c r="B84" s="425">
        <f>SUM(D84:P84)</f>
        <v>12965844884</v>
      </c>
      <c r="C84" s="457"/>
      <c r="D84" s="458">
        <v>4006646848</v>
      </c>
      <c r="E84" s="458"/>
      <c r="F84" s="458">
        <v>1278534748</v>
      </c>
      <c r="G84" s="458"/>
      <c r="H84" s="500">
        <f>+'45576_WP-JLF-6_ Billing Units'!T66</f>
        <v>3038999395</v>
      </c>
      <c r="I84" s="458"/>
      <c r="J84" s="500">
        <f>+'45576_WP-JLF-6_ Billing Units'!T67</f>
        <v>3733708663</v>
      </c>
      <c r="K84" s="366"/>
      <c r="L84" s="458">
        <v>12550704</v>
      </c>
      <c r="M84" s="459"/>
      <c r="N84" s="500">
        <f>+'45576_WP-JLF-6_ Billing Units'!R66</f>
        <v>27935668</v>
      </c>
      <c r="O84" s="459"/>
      <c r="P84" s="500">
        <f>+'45576_WP-JLF-6_ Billing Units'!R67</f>
        <v>867468858</v>
      </c>
    </row>
    <row r="85" spans="1:19" ht="14.45" customHeight="1" thickBot="1">
      <c r="A85" s="362" t="s">
        <v>281</v>
      </c>
      <c r="B85" s="455"/>
      <c r="C85" s="371"/>
      <c r="D85" s="461">
        <f>ROUND(D74/D84,6)</f>
        <v>1.242E-3</v>
      </c>
      <c r="E85" s="462"/>
      <c r="F85" s="461">
        <f>F91</f>
        <v>7.1500000000000003E-4</v>
      </c>
      <c r="G85" s="463"/>
      <c r="H85" s="461">
        <f>F91</f>
        <v>7.1500000000000003E-4</v>
      </c>
      <c r="I85" s="463"/>
      <c r="J85" s="461">
        <f>ROUND(J74/J84,6)</f>
        <v>4.95E-4</v>
      </c>
      <c r="K85" s="366"/>
      <c r="L85" s="461">
        <f>L91</f>
        <v>1.2E-5</v>
      </c>
      <c r="M85" s="461"/>
      <c r="N85" s="461">
        <f>L91</f>
        <v>1.2E-5</v>
      </c>
      <c r="O85" s="463"/>
      <c r="P85" s="461">
        <f>ROUND(P74/P84,6)</f>
        <v>9.0000000000000002E-6</v>
      </c>
    </row>
    <row r="86" spans="1:19" ht="14.45" customHeight="1" thickBot="1">
      <c r="A86" s="464" t="s">
        <v>207</v>
      </c>
      <c r="B86" s="465"/>
      <c r="C86" s="466"/>
      <c r="D86" s="467">
        <f>MAX(D85,0)</f>
        <v>1.242E-3</v>
      </c>
      <c r="E86" s="468"/>
      <c r="F86" s="467">
        <f>MAX(F85,0)</f>
        <v>7.1500000000000003E-4</v>
      </c>
      <c r="G86" s="467"/>
      <c r="H86" s="467">
        <f>MAX(H85,0)</f>
        <v>7.1500000000000003E-4</v>
      </c>
      <c r="I86" s="467"/>
      <c r="J86" s="467">
        <f>MAX(J85,0)</f>
        <v>4.95E-4</v>
      </c>
      <c r="K86" s="366"/>
      <c r="L86" s="467">
        <f>MAX(L85,0)</f>
        <v>1.2E-5</v>
      </c>
      <c r="M86" s="467"/>
      <c r="N86" s="467">
        <f>MAX(N85,0)</f>
        <v>1.2E-5</v>
      </c>
      <c r="O86" s="467"/>
      <c r="P86" s="467">
        <f>MAX(P85,0)</f>
        <v>9.0000000000000002E-6</v>
      </c>
    </row>
    <row r="87" spans="1:19" ht="14.45" customHeight="1">
      <c r="A87" s="377"/>
      <c r="B87" s="455"/>
      <c r="D87" s="469"/>
      <c r="E87" s="470"/>
      <c r="F87" s="469"/>
      <c r="G87" s="470"/>
      <c r="H87" s="469"/>
      <c r="I87" s="470"/>
      <c r="J87" s="469"/>
      <c r="K87" s="471"/>
      <c r="L87" s="469"/>
      <c r="M87" s="470"/>
      <c r="N87" s="469"/>
      <c r="O87" s="470"/>
      <c r="P87" s="469"/>
    </row>
    <row r="88" spans="1:19" s="435" customFormat="1" ht="14.45" customHeight="1">
      <c r="A88" s="365" t="s">
        <v>41</v>
      </c>
      <c r="B88" s="441">
        <f>SUM(D88:P88)</f>
        <v>9919771.1418320034</v>
      </c>
      <c r="C88" s="365"/>
      <c r="D88" s="472">
        <f>D86*D84</f>
        <v>4976255.3852160005</v>
      </c>
      <c r="E88" s="380"/>
      <c r="F88" s="472">
        <f>F86*F84</f>
        <v>914152.34482</v>
      </c>
      <c r="G88" s="380"/>
      <c r="H88" s="472">
        <f>H86*H84</f>
        <v>2172884.567425</v>
      </c>
      <c r="I88" s="380"/>
      <c r="J88" s="472">
        <f>J86*J84</f>
        <v>1848185.788185</v>
      </c>
      <c r="K88" s="451"/>
      <c r="L88" s="472">
        <f>L86*L84</f>
        <v>150.60844800000001</v>
      </c>
      <c r="M88" s="380"/>
      <c r="N88" s="472">
        <f>N86*N84</f>
        <v>335.22801600000003</v>
      </c>
      <c r="O88" s="380"/>
      <c r="P88" s="472">
        <f>P86*P84</f>
        <v>7807.2197219999998</v>
      </c>
      <c r="S88" s="501"/>
    </row>
    <row r="89" spans="1:19" ht="14.45" customHeight="1">
      <c r="A89" s="365" t="s">
        <v>42</v>
      </c>
      <c r="B89" s="441">
        <f>SUM(D89:P89)</f>
        <v>-1878.4081679997335</v>
      </c>
      <c r="C89" s="365"/>
      <c r="D89" s="473">
        <f>+D88-D74</f>
        <v>-829.81478399969637</v>
      </c>
      <c r="E89" s="473">
        <v>0</v>
      </c>
      <c r="F89" s="473">
        <f>+F88-F74</f>
        <v>-107394.23517999996</v>
      </c>
      <c r="G89" s="473"/>
      <c r="H89" s="473">
        <f>+H88-H74</f>
        <v>106222.74742499995</v>
      </c>
      <c r="I89" s="473"/>
      <c r="J89" s="473">
        <f>+J88-J74</f>
        <v>243.05818499997258</v>
      </c>
      <c r="K89" s="388">
        <v>0</v>
      </c>
      <c r="L89" s="473">
        <f>+L88-L74</f>
        <v>-11.361551999999989</v>
      </c>
      <c r="M89" s="417"/>
      <c r="N89" s="473">
        <f>+N88-N74</f>
        <v>26.328016000000048</v>
      </c>
      <c r="O89" s="417"/>
      <c r="P89" s="473">
        <f>+P88-P74</f>
        <v>-135.13027800000054</v>
      </c>
    </row>
    <row r="90" spans="1:19" ht="14.45" customHeight="1" thickBot="1">
      <c r="A90" s="377"/>
      <c r="B90" s="474"/>
      <c r="C90" s="377"/>
      <c r="D90" s="475"/>
      <c r="E90" s="475"/>
      <c r="F90" s="476"/>
      <c r="G90" s="475"/>
      <c r="H90" s="475"/>
      <c r="I90" s="475"/>
      <c r="J90" s="475"/>
      <c r="K90" s="366"/>
      <c r="L90" s="476"/>
      <c r="M90" s="475"/>
      <c r="N90" s="475"/>
      <c r="O90" s="475"/>
      <c r="P90" s="475"/>
    </row>
    <row r="91" spans="1:19" ht="13.5" thickBot="1">
      <c r="A91" s="502" t="s">
        <v>211</v>
      </c>
      <c r="B91" s="502"/>
      <c r="C91" s="502"/>
      <c r="D91" s="502"/>
      <c r="E91" s="502"/>
      <c r="F91" s="503">
        <f>ROUND((F74+H74)/(F84+H84),6)</f>
        <v>7.1500000000000003E-4</v>
      </c>
      <c r="G91" s="502"/>
      <c r="H91" s="502"/>
      <c r="I91" s="502"/>
      <c r="J91" s="502"/>
      <c r="K91" s="502"/>
      <c r="L91" s="503">
        <f>ROUND((L74+N74)/(L84+N84),6)</f>
        <v>1.2E-5</v>
      </c>
    </row>
    <row r="92" spans="1:19" ht="13.5" thickBot="1">
      <c r="F92" s="504"/>
    </row>
    <row r="93" spans="1:19" ht="15.75" thickBot="1">
      <c r="L93" s="601" t="s">
        <v>280</v>
      </c>
      <c r="M93" s="601"/>
      <c r="N93" s="601"/>
      <c r="O93" s="601"/>
      <c r="P93" s="602"/>
    </row>
    <row r="94" spans="1:19">
      <c r="L94" s="373" t="s">
        <v>167</v>
      </c>
      <c r="M94" s="373"/>
      <c r="N94" s="373" t="s">
        <v>168</v>
      </c>
      <c r="O94" s="373"/>
      <c r="P94" s="373" t="s">
        <v>169</v>
      </c>
    </row>
    <row r="95" spans="1:19">
      <c r="A95" s="362" t="s">
        <v>281</v>
      </c>
      <c r="L95" s="530">
        <f>+L86</f>
        <v>1.2E-5</v>
      </c>
      <c r="N95" s="530">
        <f>+N86</f>
        <v>1.2E-5</v>
      </c>
      <c r="P95" s="530">
        <f>+P86</f>
        <v>9.0000000000000002E-6</v>
      </c>
    </row>
    <row r="99" spans="2:3">
      <c r="B99" s="564"/>
      <c r="C99" s="362" t="s">
        <v>326</v>
      </c>
    </row>
  </sheetData>
  <mergeCells count="5">
    <mergeCell ref="D7:J7"/>
    <mergeCell ref="L7:P7"/>
    <mergeCell ref="D82:J82"/>
    <mergeCell ref="L82:P82"/>
    <mergeCell ref="L93:P93"/>
  </mergeCells>
  <printOptions horizontalCentered="1"/>
  <pageMargins left="0.45" right="0.45" top="0.75" bottom="0.5" header="0.3" footer="0.3"/>
  <pageSetup orientation="portrait" r:id="rId1"/>
  <headerFooter>
    <oddHeader>&amp;RAttachment DMR-2S
Page 2 of 4</oddHead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50c31824-0780-4910-87d1-eaaffd182d42" value=""/>
  <element uid="c64218ab-b8d1-40b6-a478-cb8be1e10ecc" value=""/>
</sisl>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ItemNumber xmlns="621b3311-adc9-44a7-af0e-36067350c19c" xsi:nil="true"/>
    <ItemId xmlns="621b3311-adc9-44a7-af0e-36067350c19c" xsi:nil="true"/>
    <ItemDate xmlns="621b3311-adc9-44a7-af0e-36067350c19c" xsi:nil="true"/>
    <Filename xmlns="621b3311-adc9-44a7-af0e-36067350c19c" xsi:nil="true"/>
    <ObjectId xmlns="621b3311-adc9-44a7-af0e-36067350c19c" xsi:nil="true"/>
    <TaxCatchAll xmlns="ddb5066c-6899-482b-9ea0-5145f9da9989" xsi:nil="true"/>
    <lcf76f155ced4ddcb4097134ff3c332f xmlns="f5536f26-5d7e-4d2b-a510-6667eeb1ad7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17F62C1BAB7D1B4998D0BFFEC59B8AD2" ma:contentTypeVersion="25" ma:contentTypeDescription="Create a new document." ma:contentTypeScope="" ma:versionID="a29347074beb70bca29eaea2ad55900a">
  <xsd:schema xmlns:xsd="http://www.w3.org/2001/XMLSchema" xmlns:xs="http://www.w3.org/2001/XMLSchema" xmlns:p="http://schemas.microsoft.com/office/2006/metadata/properties" xmlns:ns1="http://schemas.microsoft.com/sharepoint/v3" xmlns:ns2="621b3311-adc9-44a7-af0e-36067350c19c" xmlns:ns3="99180bc4-2f7d-45e7-9e22-353907fb92c6" xmlns:ns4="f5536f26-5d7e-4d2b-a510-6667eeb1ad7c" xmlns:ns5="ddb5066c-6899-482b-9ea0-5145f9da9989" targetNamespace="http://schemas.microsoft.com/office/2006/metadata/properties" ma:root="true" ma:fieldsID="dd44e1d3607186ede97e4754c9758a79" ns1:_="" ns2:_="" ns3:_="" ns4:_="" ns5:_="">
    <xsd:import namespace="http://schemas.microsoft.com/sharepoint/v3"/>
    <xsd:import namespace="621b3311-adc9-44a7-af0e-36067350c19c"/>
    <xsd:import namespace="99180bc4-2f7d-45e7-9e22-353907fb92c6"/>
    <xsd:import namespace="f5536f26-5d7e-4d2b-a510-6667eeb1ad7c"/>
    <xsd:import namespace="ddb5066c-6899-482b-9ea0-5145f9da9989"/>
    <xsd:element name="properties">
      <xsd:complexType>
        <xsd:sequence>
          <xsd:element name="documentManagement">
            <xsd:complexType>
              <xsd:all>
                <xsd:element ref="ns2:ObjectId" minOccurs="0"/>
                <xsd:element ref="ns2:ItemId" minOccurs="0"/>
                <xsd:element ref="ns2:ItemNumber" minOccurs="0"/>
                <xsd:element ref="ns2:ItemDate" minOccurs="0"/>
                <xsd:element ref="ns2:Filename" minOccurs="0"/>
                <xsd:element ref="ns3:SharedWithUsers" minOccurs="0"/>
                <xsd:element ref="ns3:SharedWithDetails" minOccurs="0"/>
                <xsd:element ref="ns4:MediaServiceMetadata" minOccurs="0"/>
                <xsd:element ref="ns4:MediaServiceFastMetadata" minOccurs="0"/>
                <xsd:element ref="ns4:MediaServiceDateTaken" minOccurs="0"/>
                <xsd:element ref="ns4:MediaServiceAutoTags" minOccurs="0"/>
                <xsd:element ref="ns4:MediaServiceOCR" minOccurs="0"/>
                <xsd:element ref="ns1:_ip_UnifiedCompliancePolicyProperties" minOccurs="0"/>
                <xsd:element ref="ns1:_ip_UnifiedCompliancePolicyUIAction" minOccurs="0"/>
                <xsd:element ref="ns4:MediaServiceGenerationTime" minOccurs="0"/>
                <xsd:element ref="ns4:MediaServiceEventHashCode" minOccurs="0"/>
                <xsd:element ref="ns4:lcf76f155ced4ddcb4097134ff3c332f" minOccurs="0"/>
                <xsd:element ref="ns5:TaxCatchAll"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1b3311-adc9-44a7-af0e-36067350c19c" elementFormDefault="qualified">
    <xsd:import namespace="http://schemas.microsoft.com/office/2006/documentManagement/types"/>
    <xsd:import namespace="http://schemas.microsoft.com/office/infopath/2007/PartnerControls"/>
    <xsd:element name="ObjectId" ma:index="2" nillable="true" ma:displayName="ObjectId" ma:internalName="ObjectId">
      <xsd:simpleType>
        <xsd:restriction base="dms:Text">
          <xsd:maxLength value="255"/>
        </xsd:restriction>
      </xsd:simpleType>
    </xsd:element>
    <xsd:element name="ItemId" ma:index="3" nillable="true" ma:displayName="ItemId" ma:indexed="true" ma:internalName="ItemId">
      <xsd:simpleType>
        <xsd:restriction base="dms:Text">
          <xsd:maxLength value="255"/>
        </xsd:restriction>
      </xsd:simpleType>
    </xsd:element>
    <xsd:element name="ItemNumber" ma:index="4" nillable="true" ma:displayName="ItemNumber" ma:indexed="true" ma:internalName="ItemNumber">
      <xsd:simpleType>
        <xsd:restriction base="dms:Text">
          <xsd:maxLength value="255"/>
        </xsd:restriction>
      </xsd:simpleType>
    </xsd:element>
    <xsd:element name="ItemDate" ma:index="5" nillable="true" ma:displayName="ItemDate" ma:format="DateOnly" ma:indexed="true" ma:internalName="ItemDate">
      <xsd:simpleType>
        <xsd:restriction base="dms:DateTime"/>
      </xsd:simpleType>
    </xsd:element>
    <xsd:element name="Filename" ma:index="6" nillable="true" ma:displayName="Filename" ma:internalName="Filenam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9180bc4-2f7d-45e7-9e22-353907fb92c6" elementFormDefault="qualified">
    <xsd:import namespace="http://schemas.microsoft.com/office/2006/documentManagement/types"/>
    <xsd:import namespace="http://schemas.microsoft.com/office/infopath/2007/PartnerControls"/>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536f26-5d7e-4d2b-a510-6667eeb1ad7c" elementFormDefault="qualified">
    <xsd:import namespace="http://schemas.microsoft.com/office/2006/documentManagement/types"/>
    <xsd:import namespace="http://schemas.microsoft.com/office/infopath/2007/PartnerControls"/>
    <xsd:element name="MediaServiceMetadata" ma:index="17" nillable="true" ma:displayName="MediaServiceMetadata" ma:description="" ma:hidden="true" ma:internalName="MediaServiceMetadata" ma:readOnly="true">
      <xsd:simpleType>
        <xsd:restriction base="dms:Note"/>
      </xsd:simpleType>
    </xsd:element>
    <xsd:element name="MediaServiceFastMetadata" ma:index="18" nillable="true" ma:displayName="MediaServiceFastMetadata" ma:description="" ma:hidden="true" ma:internalName="MediaServiceFastMetadata" ma:readOnly="true">
      <xsd:simpleType>
        <xsd:restriction base="dms:Note"/>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Tags" ma:index="20" nillable="true" ma:displayName="MediaServiceAutoTags" ma:internalName="MediaServiceAutoTags" ma:readOnly="true">
      <xsd:simpleType>
        <xsd:restriction base="dms:Text"/>
      </xsd:simpleType>
    </xsd:element>
    <xsd:element name="MediaServiceOCR" ma:index="21" nillable="true" ma:displayName="MediaServiceOCR"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b5066c-6899-482b-9ea0-5145f9da998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a6e7e882-9704-4d77-9765-cf8fe4d68a88}" ma:internalName="TaxCatchAll" ma:showField="CatchAllData" ma:web="fe36f78b-f2f5-469e-9861-ee46cd4ffe6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45F65B-665B-4939-8E33-4AB6151ECBBF}">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7007DCA1-EC55-4A5E-B8F2-1B1B7DFF855F}">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09BB7CC3-3933-42E5-B74E-0E66603076CA}">
  <ds:schemaRefs>
    <ds:schemaRef ds:uri="http://schemas.microsoft.com/sharepoint/v3/contenttype/forms"/>
  </ds:schemaRefs>
</ds:datastoreItem>
</file>

<file path=customXml/itemProps4.xml><?xml version="1.0" encoding="utf-8"?>
<ds:datastoreItem xmlns:ds="http://schemas.openxmlformats.org/officeDocument/2006/customXml" ds:itemID="{A6A1F610-FB31-43C8-BB82-CF97597454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Cover Page</vt:lpstr>
      <vt:lpstr>45576 Authority</vt:lpstr>
      <vt:lpstr>43827 DSM-10_Att SH-1, P1</vt:lpstr>
      <vt:lpstr>43827 DSM-10_Att SH-1, P2</vt:lpstr>
      <vt:lpstr>43827 DSM-10 Attach SH-1, P3</vt:lpstr>
      <vt:lpstr>43827 DSM Billing Units</vt:lpstr>
      <vt:lpstr>Support &gt;</vt:lpstr>
      <vt:lpstr>DSM</vt:lpstr>
      <vt:lpstr>45576_WP-JLF-6</vt:lpstr>
      <vt:lpstr>45576_WP-JLF-6_ Billing Units</vt:lpstr>
      <vt:lpstr>GRCF</vt:lpstr>
      <vt:lpstr>Attachment SH-1, P4 (Combo)</vt:lpstr>
      <vt:lpstr>'43827 DSM-10_Att SH-1, P1'!Print_Area</vt:lpstr>
      <vt:lpstr>'43827 DSM-10_Att SH-1, P2'!Print_Area</vt:lpstr>
      <vt:lpstr>'Attachment SH-1, P4 (Combo)'!Print_Area</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  Brubaker</dc:creator>
  <cp:keywords/>
  <cp:lastModifiedBy>Peerman, Kassi</cp:lastModifiedBy>
  <cp:lastPrinted>2021-07-16T11:22:13Z</cp:lastPrinted>
  <dcterms:created xsi:type="dcterms:W3CDTF">2016-01-25T18:46:19Z</dcterms:created>
  <dcterms:modified xsi:type="dcterms:W3CDTF">2022-03-02T17:10:56Z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{BB4D4ECF-BAB0-4D44-8E05-196BC374BF04}</vt:lpwstr>
  </property>
  <property fmtid="{D5CDD505-2E9C-101B-9397-08002B2CF9AE}" pid="3" name="docIndexRef">
    <vt:lpwstr>56273589-b77f-435e-8cd5-0e0bbd4c23a9</vt:lpwstr>
  </property>
  <property fmtid="{D5CDD505-2E9C-101B-9397-08002B2CF9AE}" pid="4" name="bjSaver">
    <vt:lpwstr>jZYCmUcw5kXSi0MqPU8hxsLsakX2ba2O</vt:lpwstr>
  </property>
  <property fmtid="{D5CDD505-2E9C-101B-9397-08002B2CF9AE}" pid="5" name="bjDocumentSecurityLabel">
    <vt:lpwstr>AEP Internal</vt:lpwstr>
  </property>
  <property fmtid="{D5CDD505-2E9C-101B-9397-08002B2CF9AE}" pid="6"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7" name="bjDocumentLabelXML-0">
    <vt:lpwstr>ww.boldonjames.com/2008/01/sie/internal/label"&gt;&lt;element uid="50c31824-0780-4910-87d1-eaaffd182d42" value="" /&gt;&lt;element uid="c64218ab-b8d1-40b6-a478-cb8be1e10ecc" value="" /&gt;&lt;/sisl&gt;</vt:lpwstr>
  </property>
  <property fmtid="{D5CDD505-2E9C-101B-9397-08002B2CF9AE}" pid="8" name="Visual Markings Removed">
    <vt:lpwstr>No</vt:lpwstr>
  </property>
  <property fmtid="{D5CDD505-2E9C-101B-9397-08002B2CF9AE}" pid="9" name="ContentTypeId">
    <vt:lpwstr>0x01010017F62C1BAB7D1B4998D0BFFEC59B8AD2</vt:lpwstr>
  </property>
</Properties>
</file>