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\Desktop\FILINGS\"/>
    </mc:Choice>
  </mc:AlternateContent>
  <xr:revisionPtr revIDLastSave="0" documentId="8_{ACD86CB3-D2F5-4B7B-B5D8-783A836F3977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Cover" sheetId="22" r:id="rId1"/>
    <sheet name="A1 B-Line Heights" sheetId="7" r:id="rId2"/>
    <sheet name="A2 Camp Atterbury BESS" sheetId="5" r:id="rId3"/>
    <sheet name="A3 Camp Atterbury Solar" sheetId="6" r:id="rId4"/>
    <sheet name="A4 Cayuga" sheetId="12" r:id="rId5"/>
    <sheet name="A5 Cayuga Unit 4" sheetId="8" r:id="rId6"/>
    <sheet name="A6 Crane Battery" sheetId="4" r:id="rId7"/>
    <sheet name="A7 Crane Solar" sheetId="3" r:id="rId8"/>
    <sheet name="A8 Edwardsport" sheetId="13" r:id="rId9"/>
    <sheet name="A9 Gallagher" sheetId="11" r:id="rId10"/>
    <sheet name="A10 Gibson" sheetId="10" r:id="rId11"/>
    <sheet name="A11 Henry County" sheetId="19" r:id="rId12"/>
    <sheet name="A12 Madison" sheetId="18" r:id="rId13"/>
    <sheet name="A13 Markland Hydro" sheetId="14" r:id="rId14"/>
    <sheet name="A14 Nabb" sheetId="1" r:id="rId15"/>
    <sheet name="A15 Noblesville" sheetId="17" r:id="rId16"/>
    <sheet name="A16 Purdue" sheetId="9" r:id="rId17"/>
    <sheet name="A17 Tippecanoe" sheetId="2" r:id="rId18"/>
    <sheet name="A18 Vermillion" sheetId="15" r:id="rId19"/>
    <sheet name="A19 Wabash" sheetId="21" r:id="rId20"/>
    <sheet name="A20 Wheatland" sheetId="16" r:id="rId21"/>
  </sheets>
  <definedNames>
    <definedName name="_1">#REF!</definedName>
    <definedName name="_10">#REF!</definedName>
    <definedName name="_2">#REF!</definedName>
    <definedName name="_266A">#REF!</definedName>
    <definedName name="_266B">#REF!</definedName>
    <definedName name="_270A">#REF!</definedName>
    <definedName name="_270B">#REF!</definedName>
    <definedName name="_271A">#REF!</definedName>
    <definedName name="_271B">#REF!</definedName>
    <definedName name="_272A">#REF!</definedName>
    <definedName name="_272B">#REF!</definedName>
    <definedName name="_273A">#REF!</definedName>
    <definedName name="_273B">#REF!</definedName>
    <definedName name="_274A">#REF!</definedName>
    <definedName name="_274B">#REF!</definedName>
    <definedName name="_275A">#REF!</definedName>
    <definedName name="_275B">#REF!</definedName>
    <definedName name="_280A">#REF!</definedName>
    <definedName name="_280B">#REF!</definedName>
    <definedName name="_281A">#REF!</definedName>
    <definedName name="_281B">#REF!</definedName>
    <definedName name="_282A">#REF!</definedName>
    <definedName name="_282B">#REF!</definedName>
    <definedName name="_283A">#REF!</definedName>
    <definedName name="_283B">#REF!</definedName>
    <definedName name="_284A">#REF!</definedName>
    <definedName name="_284B">#REF!</definedName>
    <definedName name="_285A">#REF!</definedName>
    <definedName name="_285B">#REF!</definedName>
    <definedName name="_290A">#REF!</definedName>
    <definedName name="_290B">#REF!</definedName>
    <definedName name="_291A">#REF!</definedName>
    <definedName name="_291B">#REF!</definedName>
    <definedName name="_292A">#REF!</definedName>
    <definedName name="_292B">#REF!</definedName>
    <definedName name="_293A">#REF!</definedName>
    <definedName name="_293B">#REF!</definedName>
    <definedName name="_4201A">#REF!</definedName>
    <definedName name="_4201B">#REF!</definedName>
    <definedName name="_4202A">#REF!</definedName>
    <definedName name="_4202B">#REF!</definedName>
    <definedName name="_4203A">#REF!</definedName>
    <definedName name="_4203B">#REF!</definedName>
    <definedName name="_4204A">#REF!</definedName>
    <definedName name="_4204B">#REF!</definedName>
    <definedName name="_4206A">#REF!</definedName>
    <definedName name="_4206B">#REF!</definedName>
    <definedName name="_4207A">#REF!</definedName>
    <definedName name="_4207B">#REF!</definedName>
    <definedName name="_4208A">#REF!</definedName>
    <definedName name="_4208B">#REF!</definedName>
    <definedName name="_4209A">#REF!</definedName>
    <definedName name="_4209B">#REF!</definedName>
    <definedName name="_4210A">#REF!</definedName>
    <definedName name="_4210B">#REF!</definedName>
    <definedName name="_4211A">#REF!</definedName>
    <definedName name="_4211B">#REF!</definedName>
    <definedName name="_4212A">#REF!</definedName>
    <definedName name="_4212B">#REF!</definedName>
    <definedName name="_4221A">#REF!</definedName>
    <definedName name="_4221B">#REF!</definedName>
    <definedName name="_4222A">#REF!</definedName>
    <definedName name="_4222B">#REF!</definedName>
    <definedName name="_4231A">#REF!</definedName>
    <definedName name="_4231B">#REF!</definedName>
    <definedName name="_4232A">#REF!</definedName>
    <definedName name="_4232B">#REF!</definedName>
    <definedName name="_4234A">#REF!</definedName>
    <definedName name="_4234B">#REF!</definedName>
    <definedName name="_4235A">#REF!</definedName>
    <definedName name="_4235B">#REF!</definedName>
    <definedName name="_4236A">#REF!</definedName>
    <definedName name="_4236B">#REF!</definedName>
    <definedName name="_4240A">#REF!</definedName>
    <definedName name="_4240B">#REF!</definedName>
    <definedName name="_4243A">#REF!</definedName>
    <definedName name="_4245A">#REF!</definedName>
    <definedName name="_4245B">#REF!</definedName>
    <definedName name="_4246A">#REF!</definedName>
    <definedName name="_4246B">#REF!</definedName>
    <definedName name="_4251A">#REF!</definedName>
    <definedName name="_4251B">#REF!</definedName>
    <definedName name="_4251C">#REF!</definedName>
    <definedName name="_4252A">#REF!</definedName>
    <definedName name="_4252B">#REF!</definedName>
    <definedName name="_4255A">#REF!</definedName>
    <definedName name="_4255B">#REF!</definedName>
    <definedName name="_4257A">#REF!</definedName>
    <definedName name="_4257B">#REF!</definedName>
    <definedName name="_4262A">#REF!</definedName>
    <definedName name="_4262B">#REF!</definedName>
    <definedName name="_4265A">#REF!</definedName>
    <definedName name="_4265B">#REF!</definedName>
    <definedName name="_4270A">#REF!</definedName>
    <definedName name="_4270B">#REF!</definedName>
    <definedName name="_4283A">#REF!</definedName>
    <definedName name="_4283B">#REF!</definedName>
    <definedName name="_4290A">#REF!</definedName>
    <definedName name="_4290B">#REF!</definedName>
    <definedName name="_4294A">#REF!</definedName>
    <definedName name="_4294B">#REF!</definedName>
    <definedName name="_4298A">#REF!</definedName>
    <definedName name="_4298B">#REF!</definedName>
    <definedName name="_7200">#REF!</definedName>
    <definedName name="_7800">#REF!</definedName>
    <definedName name="_8500">#REF!</definedName>
    <definedName name="_8600">#REF!</definedName>
    <definedName name="_8700">#REF!</definedName>
    <definedName name="_8900">#REF!</definedName>
    <definedName name="_911A">#REF!</definedName>
    <definedName name="_912A">#REF!</definedName>
    <definedName name="_921A">#REF!</definedName>
    <definedName name="_922A">#REF!</definedName>
    <definedName name="_Order1" hidden="1">255</definedName>
    <definedName name="_Order2" hidden="1">255</definedName>
    <definedName name="AccessRoad_ConcStabilizedSoil_Depth">#REF!</definedName>
    <definedName name="AccessRoad_CrushedRock_Depth">#REF!</definedName>
    <definedName name="AccessRoad_CrushedRock_Length">#REF!</definedName>
    <definedName name="AccessRoad_CrushedRock_Width">#REF!</definedName>
    <definedName name="ACT">#REF!</definedName>
    <definedName name="AE_Contigency">#REF!</definedName>
    <definedName name="AE_Owner_Indirect_Costs">#REF!</definedName>
    <definedName name="AGLBPDT">#REF!</definedName>
    <definedName name="ANNINST">#REF!</definedName>
    <definedName name="ANNLBR">#REF!</definedName>
    <definedName name="ANNMAT">#REF!</definedName>
    <definedName name="Asbestos_Disposal" localSheetId="10">#REF!</definedName>
    <definedName name="Asbestos_Disposal" localSheetId="11">#REF!</definedName>
    <definedName name="Asbestos_Disposal" localSheetId="12">#REF!</definedName>
    <definedName name="Asbestos_Disposal" localSheetId="13">#REF!</definedName>
    <definedName name="Asbestos_Disposal" localSheetId="15">#REF!</definedName>
    <definedName name="Asbestos_Disposal" localSheetId="16">#REF!</definedName>
    <definedName name="Asbestos_Disposal" localSheetId="18">#REF!</definedName>
    <definedName name="Asbestos_Disposal" localSheetId="19">#REF!</definedName>
    <definedName name="Asbestos_Disposal" localSheetId="20">#REF!</definedName>
    <definedName name="Asbestos_Disposal" localSheetId="4">#REF!</definedName>
    <definedName name="Asbestos_Disposal" localSheetId="5">#REF!</definedName>
    <definedName name="Asbestos_Disposal" localSheetId="8">#REF!</definedName>
    <definedName name="Asbestos_Disposal" localSheetId="9">#REF!</definedName>
    <definedName name="Asbestos_Disposal">#REF!</definedName>
    <definedName name="Asbestos_Removal" localSheetId="13">#REF!</definedName>
    <definedName name="Asbestos_Removal">#REF!</definedName>
    <definedName name="Asbestos_Removal_SF" localSheetId="13">#REF!</definedName>
    <definedName name="Asbestos_Removal_SF">#REF!</definedName>
    <definedName name="Asphalt_Removal" localSheetId="10">#REF!</definedName>
    <definedName name="Asphalt_Removal" localSheetId="11">#REF!</definedName>
    <definedName name="Asphalt_Removal" localSheetId="12">#REF!</definedName>
    <definedName name="Asphalt_Removal" localSheetId="13">#REF!</definedName>
    <definedName name="Asphalt_Removal" localSheetId="15">#REF!</definedName>
    <definedName name="Asphalt_Removal" localSheetId="16">#REF!</definedName>
    <definedName name="Asphalt_Removal" localSheetId="18">#REF!</definedName>
    <definedName name="Asphalt_Removal" localSheetId="19">#REF!</definedName>
    <definedName name="Asphalt_Removal" localSheetId="20">#REF!</definedName>
    <definedName name="Asphalt_Removal" localSheetId="4">#REF!</definedName>
    <definedName name="Asphalt_Removal" localSheetId="8">#REF!</definedName>
    <definedName name="Asphalt_Removal" localSheetId="9">#REF!</definedName>
    <definedName name="Asphalt_Removal">#REF!</definedName>
    <definedName name="Asphalt_Repair" localSheetId="1">#REF!</definedName>
    <definedName name="Asphalt_Repair" localSheetId="10">#REF!</definedName>
    <definedName name="Asphalt_Repair" localSheetId="11">#REF!</definedName>
    <definedName name="Asphalt_Repair" localSheetId="12">#REF!</definedName>
    <definedName name="Asphalt_Repair" localSheetId="13">#REF!</definedName>
    <definedName name="Asphalt_Repair" localSheetId="15">#REF!</definedName>
    <definedName name="Asphalt_Repair" localSheetId="16">#REF!</definedName>
    <definedName name="Asphalt_Repair" localSheetId="17">#REF!</definedName>
    <definedName name="Asphalt_Repair" localSheetId="18">#REF!</definedName>
    <definedName name="Asphalt_Repair" localSheetId="19">#REF!</definedName>
    <definedName name="Asphalt_Repair" localSheetId="2">#REF!</definedName>
    <definedName name="Asphalt_Repair" localSheetId="20">#REF!</definedName>
    <definedName name="Asphalt_Repair" localSheetId="3">#REF!</definedName>
    <definedName name="Asphalt_Repair" localSheetId="4">#REF!</definedName>
    <definedName name="Asphalt_Repair" localSheetId="5">#REF!</definedName>
    <definedName name="Asphalt_Repair" localSheetId="6">#REF!</definedName>
    <definedName name="Asphalt_Repair" localSheetId="7">#REF!</definedName>
    <definedName name="Asphalt_Repair" localSheetId="8">#REF!</definedName>
    <definedName name="Asphalt_Repair" localSheetId="9">#REF!</definedName>
    <definedName name="Asphalt_Repair">#REF!</definedName>
    <definedName name="Backfill_CY" localSheetId="10">#REF!</definedName>
    <definedName name="Backfill_CY" localSheetId="11">#REF!</definedName>
    <definedName name="Backfill_CY" localSheetId="12">#REF!</definedName>
    <definedName name="Backfill_CY" localSheetId="13">#REF!</definedName>
    <definedName name="Backfill_CY" localSheetId="15">#REF!</definedName>
    <definedName name="Backfill_CY" localSheetId="16">#REF!</definedName>
    <definedName name="Backfill_CY" localSheetId="18">#REF!</definedName>
    <definedName name="Backfill_CY" localSheetId="19">#REF!</definedName>
    <definedName name="Backfill_CY" localSheetId="20">#REF!</definedName>
    <definedName name="Backfill_CY" localSheetId="4">#REF!</definedName>
    <definedName name="Backfill_CY" localSheetId="5">#REF!</definedName>
    <definedName name="Backfill_CY" localSheetId="8">#REF!</definedName>
    <definedName name="Backfill_CY" localSheetId="9">#REF!</definedName>
    <definedName name="Backfill_CY">#REF!</definedName>
    <definedName name="Below_Grade_Limit" localSheetId="10">#REF!</definedName>
    <definedName name="Below_Grade_Limit" localSheetId="11">#REF!</definedName>
    <definedName name="Below_Grade_Limit" localSheetId="12">#REF!</definedName>
    <definedName name="Below_Grade_Limit" localSheetId="13">#REF!</definedName>
    <definedName name="Below_Grade_Limit" localSheetId="15">#REF!</definedName>
    <definedName name="Below_Grade_Limit" localSheetId="16">#REF!</definedName>
    <definedName name="Below_Grade_Limit" localSheetId="18">#REF!</definedName>
    <definedName name="Below_Grade_Limit" localSheetId="19">#REF!</definedName>
    <definedName name="Below_Grade_Limit" localSheetId="20">#REF!</definedName>
    <definedName name="Below_Grade_Limit" localSheetId="4">#REF!</definedName>
    <definedName name="Below_Grade_Limit" localSheetId="8">#REF!</definedName>
    <definedName name="Below_Grade_Limit" localSheetId="9">#REF!</definedName>
    <definedName name="Below_Grade_Limit">#REF!</definedName>
    <definedName name="Berm_Grading_CY" localSheetId="10">#REF!</definedName>
    <definedName name="Berm_Grading_CY" localSheetId="11">#REF!</definedName>
    <definedName name="Berm_Grading_CY" localSheetId="12">#REF!</definedName>
    <definedName name="Berm_Grading_CY" localSheetId="13">#REF!</definedName>
    <definedName name="Berm_Grading_CY" localSheetId="15">#REF!</definedName>
    <definedName name="Berm_Grading_CY" localSheetId="16">#REF!</definedName>
    <definedName name="Berm_Grading_CY" localSheetId="18">#REF!</definedName>
    <definedName name="Berm_Grading_CY" localSheetId="19">#REF!</definedName>
    <definedName name="Berm_Grading_CY" localSheetId="20">#REF!</definedName>
    <definedName name="Berm_Grading_CY" localSheetId="4">#REF!</definedName>
    <definedName name="Berm_Grading_CY" localSheetId="5">#REF!</definedName>
    <definedName name="Berm_Grading_CY" localSheetId="8">#REF!</definedName>
    <definedName name="Berm_Grading_CY" localSheetId="9">#REF!</definedName>
    <definedName name="Berm_Grading_CY">#REF!</definedName>
    <definedName name="BMSLBR">#REF!</definedName>
    <definedName name="BORDER">#REF!</definedName>
    <definedName name="BORDROW">#REF!</definedName>
    <definedName name="Building_Slab_Removal_Costs">#REF!</definedName>
    <definedName name="BURD901110">#REF!</definedName>
    <definedName name="BURD901120">#REF!</definedName>
    <definedName name="BURD901130">#REF!</definedName>
    <definedName name="BURD901200">#REF!</definedName>
    <definedName name="BURDRATE1">#REF!</definedName>
    <definedName name="BURDRATE2">#REF!</definedName>
    <definedName name="BURNINST">#REF!</definedName>
    <definedName name="BURNTOT">#REF!</definedName>
    <definedName name="COMBINST">#REF!</definedName>
    <definedName name="COMBLBR">#REF!</definedName>
    <definedName name="Compare">#REF!</definedName>
    <definedName name="CONCDATABASE">#REF!</definedName>
    <definedName name="Concrete_Cap">#REF!</definedName>
    <definedName name="Concrete_Cap_Crew">#REF!</definedName>
    <definedName name="Concrete_Hauling_Density">#REF!</definedName>
    <definedName name="Concrete_Pier_Removal" localSheetId="1">#REF!</definedName>
    <definedName name="Concrete_Pier_Removal" localSheetId="10">#REF!</definedName>
    <definedName name="Concrete_Pier_Removal" localSheetId="11">#REF!</definedName>
    <definedName name="Concrete_Pier_Removal" localSheetId="12">#REF!</definedName>
    <definedName name="Concrete_Pier_Removal" localSheetId="13">#REF!</definedName>
    <definedName name="Concrete_Pier_Removal" localSheetId="15">#REF!</definedName>
    <definedName name="Concrete_Pier_Removal" localSheetId="16">#REF!</definedName>
    <definedName name="Concrete_Pier_Removal" localSheetId="17">#REF!</definedName>
    <definedName name="Concrete_Pier_Removal" localSheetId="18">#REF!</definedName>
    <definedName name="Concrete_Pier_Removal" localSheetId="19">#REF!</definedName>
    <definedName name="Concrete_Pier_Removal" localSheetId="2">#REF!</definedName>
    <definedName name="Concrete_Pier_Removal" localSheetId="20">#REF!</definedName>
    <definedName name="Concrete_Pier_Removal" localSheetId="3">#REF!</definedName>
    <definedName name="Concrete_Pier_Removal" localSheetId="4">#REF!</definedName>
    <definedName name="Concrete_Pier_Removal" localSheetId="5">#REF!</definedName>
    <definedName name="Concrete_Pier_Removal" localSheetId="6">#REF!</definedName>
    <definedName name="Concrete_Pier_Removal" localSheetId="7">#REF!</definedName>
    <definedName name="Concrete_Pier_Removal" localSheetId="8">#REF!</definedName>
    <definedName name="Concrete_Pier_Removal" localSheetId="9">#REF!</definedName>
    <definedName name="Concrete_Pier_Removal">#REF!</definedName>
    <definedName name="Concrete_Pipe_Demo">#REF!</definedName>
    <definedName name="Concrete_Removal" localSheetId="1">#REF!</definedName>
    <definedName name="Concrete_Removal" localSheetId="10">#REF!</definedName>
    <definedName name="Concrete_Removal" localSheetId="11">#REF!</definedName>
    <definedName name="Concrete_Removal" localSheetId="12">#REF!</definedName>
    <definedName name="Concrete_Removal" localSheetId="13">#REF!</definedName>
    <definedName name="Concrete_Removal" localSheetId="15">#REF!</definedName>
    <definedName name="Concrete_Removal" localSheetId="16">#REF!</definedName>
    <definedName name="Concrete_Removal" localSheetId="17">#REF!</definedName>
    <definedName name="Concrete_Removal" localSheetId="18">#REF!</definedName>
    <definedName name="Concrete_Removal" localSheetId="19">#REF!</definedName>
    <definedName name="Concrete_Removal" localSheetId="2">#REF!</definedName>
    <definedName name="Concrete_Removal" localSheetId="20">#REF!</definedName>
    <definedName name="Concrete_Removal" localSheetId="3">#REF!</definedName>
    <definedName name="Concrete_Removal" localSheetId="4">#REF!</definedName>
    <definedName name="Concrete_Removal" localSheetId="5">#REF!</definedName>
    <definedName name="Concrete_Removal" localSheetId="6">#REF!</definedName>
    <definedName name="Concrete_Removal" localSheetId="7">#REF!</definedName>
    <definedName name="Concrete_Removal" localSheetId="8">#REF!</definedName>
    <definedName name="Concrete_Removal" localSheetId="9">#REF!</definedName>
    <definedName name="Concrete_Removal">#REF!</definedName>
    <definedName name="CONLBR">#REF!</definedName>
    <definedName name="CONSINST">#REF!</definedName>
    <definedName name="Copper_Removal" localSheetId="1">#REF!</definedName>
    <definedName name="Copper_Removal" localSheetId="10">#REF!</definedName>
    <definedName name="Copper_Removal" localSheetId="11">#REF!</definedName>
    <definedName name="Copper_Removal" localSheetId="12">#REF!</definedName>
    <definedName name="Copper_Removal" localSheetId="13">#REF!</definedName>
    <definedName name="Copper_Removal" localSheetId="15">#REF!</definedName>
    <definedName name="Copper_Removal" localSheetId="16">#REF!</definedName>
    <definedName name="Copper_Removal" localSheetId="17">#REF!</definedName>
    <definedName name="Copper_Removal" localSheetId="18">#REF!</definedName>
    <definedName name="Copper_Removal" localSheetId="19">#REF!</definedName>
    <definedName name="Copper_Removal" localSheetId="2">#REF!</definedName>
    <definedName name="Copper_Removal" localSheetId="20">#REF!</definedName>
    <definedName name="Copper_Removal" localSheetId="3">#REF!</definedName>
    <definedName name="Copper_Removal" localSheetId="4">#REF!</definedName>
    <definedName name="Copper_Removal" localSheetId="5">#REF!</definedName>
    <definedName name="Copper_Removal" localSheetId="6">#REF!</definedName>
    <definedName name="Copper_Removal" localSheetId="7">#REF!</definedName>
    <definedName name="Copper_Removal" localSheetId="8">#REF!</definedName>
    <definedName name="Copper_Removal" localSheetId="9">#REF!</definedName>
    <definedName name="Copper_Removal">#REF!</definedName>
    <definedName name="COPYROW">#REF!</definedName>
    <definedName name="Crane_Operation_Crew">#REF!</definedName>
    <definedName name="CrushedRock_Hauling_Cost">#REF!</definedName>
    <definedName name="CS_AVG_SIZE">#REF!</definedName>
    <definedName name="CS_WELDING">#REF!</definedName>
    <definedName name="DALBR">#REF!</definedName>
    <definedName name="DATA">#REF!</definedName>
    <definedName name="_xlnm.Database">#REF!</definedName>
    <definedName name="DATAINST">#REF!</definedName>
    <definedName name="dbpdt">#REF!</definedName>
    <definedName name="DCS">#REF!</definedName>
    <definedName name="Debris_Disposal_CY">#REF!</definedName>
    <definedName name="Debris_Disposal_TON">#REF!</definedName>
    <definedName name="Debris_Removal_CY" localSheetId="10">#REF!</definedName>
    <definedName name="Debris_Removal_CY" localSheetId="11">#REF!</definedName>
    <definedName name="Debris_Removal_CY" localSheetId="12">#REF!</definedName>
    <definedName name="Debris_Removal_CY" localSheetId="15">#REF!</definedName>
    <definedName name="Debris_Removal_CY" localSheetId="16">#REF!</definedName>
    <definedName name="Debris_Removal_CY" localSheetId="18">#REF!</definedName>
    <definedName name="Debris_Removal_CY" localSheetId="19">#REF!</definedName>
    <definedName name="Debris_Removal_CY" localSheetId="20">#REF!</definedName>
    <definedName name="Debris_Removal_CY" localSheetId="4">#REF!</definedName>
    <definedName name="Debris_Removal_CY" localSheetId="8">#REF!</definedName>
    <definedName name="Debris_Removal_CY" localSheetId="9">#REF!</definedName>
    <definedName name="Debris_Removal_CY">#REF!</definedName>
    <definedName name="Debris_Removal_TON" localSheetId="1">#REF!</definedName>
    <definedName name="Debris_Removal_TON" localSheetId="10">#REF!</definedName>
    <definedName name="Debris_Removal_TON" localSheetId="11">#REF!</definedName>
    <definedName name="Debris_Removal_TON" localSheetId="12">#REF!</definedName>
    <definedName name="Debris_Removal_TON" localSheetId="13">#REF!</definedName>
    <definedName name="Debris_Removal_TON" localSheetId="15">#REF!</definedName>
    <definedName name="Debris_Removal_TON" localSheetId="16">#REF!</definedName>
    <definedName name="Debris_Removal_TON" localSheetId="17">#REF!</definedName>
    <definedName name="Debris_Removal_TON" localSheetId="18">#REF!</definedName>
    <definedName name="Debris_Removal_TON" localSheetId="19">#REF!</definedName>
    <definedName name="Debris_Removal_TON" localSheetId="2">#REF!</definedName>
    <definedName name="Debris_Removal_TON" localSheetId="20">#REF!</definedName>
    <definedName name="Debris_Removal_TON" localSheetId="3">#REF!</definedName>
    <definedName name="Debris_Removal_TON" localSheetId="4">#REF!</definedName>
    <definedName name="Debris_Removal_TON" localSheetId="5">#REF!</definedName>
    <definedName name="Debris_Removal_TON" localSheetId="6">#REF!</definedName>
    <definedName name="Debris_Removal_TON" localSheetId="7">#REF!</definedName>
    <definedName name="Debris_Removal_TON" localSheetId="8">#REF!</definedName>
    <definedName name="Debris_Removal_TON" localSheetId="9">#REF!</definedName>
    <definedName name="Debris_Removal_TON">#REF!</definedName>
    <definedName name="DEHINST">#REF!</definedName>
    <definedName name="DEHLBR">#REF!</definedName>
    <definedName name="DEHMAT">#REF!</definedName>
    <definedName name="Demo_Building_FoundationRemoval_Cost">#REF!</definedName>
    <definedName name="Demo_Building_FoundationRemoval_OpenCost">#REF!</definedName>
    <definedName name="Demo_Building_FoundationRemoval_UnionCost">#REF!</definedName>
    <definedName name="Demo_Building_StructureRemoval_Cost">#REF!</definedName>
    <definedName name="Demo_Building_StructureRemoval_OpenCost">#REF!</definedName>
    <definedName name="Demo_Building_StructureRemoval_UnionCost">#REF!</definedName>
    <definedName name="Demo_Collector_CircuitBreak_Processing_Productivity">#REF!</definedName>
    <definedName name="Demo_Collector_CircuitBreak_Removal_Productivity">#REF!</definedName>
    <definedName name="Demo_Collector_Equipment_CrewCrane_Cost">#REF!</definedName>
    <definedName name="Demo_Collector_Equipment_CrewCrane_OpenCost">#REF!</definedName>
    <definedName name="Demo_Collector_Equipment_CrewCrane_UnionCost">#REF!</definedName>
    <definedName name="Demo_Collector_Equipment_CrewProcessing_Cost">#REF!</definedName>
    <definedName name="Demo_Collector_Equipment_CrewProcessing_OpenCost">#REF!</definedName>
    <definedName name="Demo_Collector_Equipment_CrewProcessing_UnionCost">#REF!</definedName>
    <definedName name="Demo_Collector_HorizBusBar_Processing_Productivity">#REF!</definedName>
    <definedName name="Demo_Collector_HorizBusBar_Removal_Productivity">#REF!</definedName>
    <definedName name="Demo_Collector_PadmountTrans_Processing_Productivity">#REF!</definedName>
    <definedName name="Demo_Collector_PadmountTrans_Removal_Productivity">#REF!</definedName>
    <definedName name="Demo_Collector_UnderGNDCable_Removal_Productivity">#REF!</definedName>
    <definedName name="Demo_Collector_VertBusBar_Processing_Productivity">#REF!</definedName>
    <definedName name="Demo_Collector_VertBusBar_Removal_Productivity">#REF!</definedName>
    <definedName name="Demo_Crew_Rate">#REF!</definedName>
    <definedName name="Demo_CrushedRock_LoadingSpreqdingEquip_OpenCost">#REF!</definedName>
    <definedName name="Demo_CrushedRock_LoadingSpreqdingEquip_UnionCost">#REF!</definedName>
    <definedName name="Demo_CrushedRock_LoadingStripping_Cost">#REF!</definedName>
    <definedName name="Demo_CrushedRock_LoadingStripping_Equip_Cost">#REF!</definedName>
    <definedName name="Demo_CrushedRock_LoadingStripping_OpenCost">#REF!</definedName>
    <definedName name="Demo_CrushedRock_LoadingStripping_UnionCost">#REF!</definedName>
    <definedName name="Demo_CrushedRock_LoadingStrippingEquip_Cost">#REF!</definedName>
    <definedName name="Demo_CrushedRock_Removal_Cost">#REF!</definedName>
    <definedName name="Demo_CrushedRock_ShippingStockpile_Cost">#REF!</definedName>
    <definedName name="Demo_CrushedRock_StrippingStockpile_OpenCost">#REF!</definedName>
    <definedName name="Demo_CrushedRock_StrippingStockpile_UnionCost">#REF!</definedName>
    <definedName name="Demo_ElectricalEquipment_FoundationRemoval_OpenCost">#REF!</definedName>
    <definedName name="Demo_ElectricalEquipment_FoundationRemoval_UnionCost">#REF!</definedName>
    <definedName name="Demo_Env_HazMat_Removal_Cost">#REF!</definedName>
    <definedName name="Demo_Env_HazMat_Removal_OpenCost">#REF!</definedName>
    <definedName name="Demo_Env_HazMat_Removal_UnionCost">#REF!</definedName>
    <definedName name="Demo_Env_Oil_Removal_Cost">#REF!</definedName>
    <definedName name="Demo_Env_Oil_Removal_OpenCost">#REF!</definedName>
    <definedName name="Demo_Env_Oil_Removal_UnionCost">#REF!</definedName>
    <definedName name="Demo_Fencing_Removal_Cost">#REF!</definedName>
    <definedName name="Demo_Fencing_Removal_OpenCost">#REF!</definedName>
    <definedName name="Demo_Fencing_Removal_UnionCost">#REF!</definedName>
    <definedName name="Demo_MetTower_Processing_Cost">#REF!</definedName>
    <definedName name="Demo_MetTower_Processing_OpenCost">#REF!</definedName>
    <definedName name="Demo_MetTower_Processing_Productivity">#REF!</definedName>
    <definedName name="Demo_MetTower_Processing_UnionCost">#REF!</definedName>
    <definedName name="Demo_MetTower_Removal_Cost">#REF!</definedName>
    <definedName name="Demo_MetTower_Removal_OpenCost">#REF!</definedName>
    <definedName name="Demo_MetTower_Removal_Productivity">#REF!</definedName>
    <definedName name="Demo_MetTower_Removal_UnionCost">#REF!</definedName>
    <definedName name="Demo_MPT_Copper_Weight_Percent">#REF!</definedName>
    <definedName name="Demo_MPT_Steel_Weight_Percent">#REF!</definedName>
    <definedName name="Demo_OMF_BuildingRemoval_Frame_Weight">#REF!</definedName>
    <definedName name="Demo_OMF_BuildingRemoval_Roof_Weight">#REF!</definedName>
    <definedName name="Demo_OtherTrans_Copper_Weight_Percent">#REF!</definedName>
    <definedName name="Demo_OtherTrans_Steel_Weight_Percent">#REF!</definedName>
    <definedName name="Demo_OVH_Trans_Line_ConductorRemoval_Cost">#REF!</definedName>
    <definedName name="Demo_OVH_Trans_Line_ConductorRemoval_OpenCost">#REF!</definedName>
    <definedName name="Demo_OVH_Trans_Line_ConductorRemoval_Productivity">#REF!</definedName>
    <definedName name="Demo_OVH_Trans_Line_ConductorRemoval_UnionCost">#REF!</definedName>
    <definedName name="Demo_OVH_Trans_Line_TowerProcessing_Cost">#REF!</definedName>
    <definedName name="Demo_OVH_Trans_Line_TowerProcessing_OpenCost">#REF!</definedName>
    <definedName name="Demo_OVH_Trans_Line_TowerProcessing_Productivity">#REF!</definedName>
    <definedName name="Demo_OVH_Trans_Line_TowerProcessing_UnionCost">#REF!</definedName>
    <definedName name="Demo_OVH_Trans_Line_TowerRemoval_Cost">#REF!</definedName>
    <definedName name="Demo_OVH_Trans_Line_TowerRemoval_OpenCost">#REF!</definedName>
    <definedName name="Demo_OVH_Trans_Line_TowerRemoval_Productivity">#REF!</definedName>
    <definedName name="Demo_OVH_Trans_Line_TowerRemoval_Span">#REF!</definedName>
    <definedName name="Demo_OVH_Trans_Line_TowerRemoval_UnionCost">#REF!</definedName>
    <definedName name="Demo_PadmountTrans_Copper_Weight_Percent">#REF!</definedName>
    <definedName name="Demo_PadmountTrans_Steel_Weight_Percent">#REF!</definedName>
    <definedName name="Demo_SiteRest_Grading_OpenCost">#REF!</definedName>
    <definedName name="Demo_SiteRest_Grading_UnionCost">#REF!</definedName>
    <definedName name="Demo_SiteRest_Seeding_Cost">#REF!</definedName>
    <definedName name="Demo_SiteRest_Seeding_openCost">#REF!</definedName>
    <definedName name="Demo_SiteRest_Seeding_UnionCost">#REF!</definedName>
    <definedName name="Demo_Sub_Capacitor_Processing_Productivity">#REF!</definedName>
    <definedName name="Demo_Sub_Capacitor_Removal_Productivity">#REF!</definedName>
    <definedName name="Demo_Sub_CircuitBreaker_Processing_Productivity">#REF!</definedName>
    <definedName name="Demo_Sub_CircuitBreaker_Removal_Productivity">#REF!</definedName>
    <definedName name="Demo_Sub_CrushedRock_Weight">#REF!</definedName>
    <definedName name="Demo_Sub_DeadEnd_Processing_Productivity">#REF!</definedName>
    <definedName name="Demo_Sub_DeadEnd_Removal_Productivity">#REF!</definedName>
    <definedName name="Demo_Sub_Equipment_CrewCrane_Cost">#REF!</definedName>
    <definedName name="Demo_Sub_Equipment_CrewCrane_OpenCost">#REF!</definedName>
    <definedName name="Demo_Sub_Equipment_CrewCrane_UnionCost">#REF!</definedName>
    <definedName name="Demo_Sub_Equipment_CrewProcessing_Cost">#REF!</definedName>
    <definedName name="Demo_Sub_Equipment_CrewProcessing_OpenCost">#REF!</definedName>
    <definedName name="Demo_Sub_Equipment_CrewProcessing_UnionCost">#REF!</definedName>
    <definedName name="Demo_Sub_Fence_Post_Distance">#REF!</definedName>
    <definedName name="Demo_Sub_Fence_Weight">#REF!</definedName>
    <definedName name="Demo_Sub_HorizBusBar_Processing_Productivity">#REF!</definedName>
    <definedName name="Demo_Sub_HorizBusBar_Removal_Productivity">#REF!</definedName>
    <definedName name="Demo_Sub_LightningMast_Processing_Productivity">#REF!</definedName>
    <definedName name="Demo_Sub_LightningMast_Removal_Productivity">#REF!</definedName>
    <definedName name="Demo_Sub_MPT_Processing_Productivity">#REF!</definedName>
    <definedName name="Demo_Sub_MPT_Removal_Productivity">#REF!</definedName>
    <definedName name="Demo_Sub_OtherTrans_Processing_Productivity">#REF!</definedName>
    <definedName name="Demo_Sub_OtherTrans_Removal_Productivity">#REF!</definedName>
    <definedName name="Demo_Sub_Switch_Cutting_Productivity">#REF!</definedName>
    <definedName name="Demo_Sub_Switch_Removal_Productivity">#REF!</definedName>
    <definedName name="Demo_Sub_Tower_Processing_Productivity">#REF!</definedName>
    <definedName name="Demo_Sub_Tower_Removal_Productivity">#REF!</definedName>
    <definedName name="Demo_Sub_VertBusBar_Processing_Productivity">#REF!</definedName>
    <definedName name="Demo_Sub_VertBusBar_Removal_Productivity">#REF!</definedName>
    <definedName name="Demo_Turb_BladeProcessing_Cost">#REF!</definedName>
    <definedName name="Demo_Turb_BladeProcessing_OpenCost">#REF!</definedName>
    <definedName name="Demo_Turb_BladeProcessing_Productivity">#REF!</definedName>
    <definedName name="Demo_Turb_BladeProcessing_UnionCost">#REF!</definedName>
    <definedName name="Demo_Turb_BladeRemoval_Cost">#REF!</definedName>
    <definedName name="Demo_Turb_BladeRemoval_OpenCost">#REF!</definedName>
    <definedName name="Demo_Turb_BladeRemoval_Productivity">#REF!</definedName>
    <definedName name="Demo_Turb_BladeRemoval_UnionCost">#REF!</definedName>
    <definedName name="Demo_Turb_CraneBreakdown_Cost">#REF!</definedName>
    <definedName name="Demo_Turb_CraneMobDemob_Cost">#REF!</definedName>
    <definedName name="Demo_Turb_NacelleTowerProcessing_Cost">#REF!</definedName>
    <definedName name="Demo_Turb_NacelleTowerProcessing_OpenCost">#REF!</definedName>
    <definedName name="Demo_Turb_NacelleTowerProcessing_Productivity">#REF!</definedName>
    <definedName name="Demo_Turb_NacelleTowerProcessing_UnionCost">#REF!</definedName>
    <definedName name="Demo_Turb_NacelleTowerRemoval_Cost">#REF!</definedName>
    <definedName name="Demo_Turb_NacelleTowerRemoval_OpenCost">#REF!</definedName>
    <definedName name="Demo_Turb_NacelleTowerRemoval_Productivity">#REF!</definedName>
    <definedName name="Demo_Turb_NacelleTowerRemoval_UnionCost">#REF!</definedName>
    <definedName name="Demo_Turb_Processing_Cost">#REF!</definedName>
    <definedName name="Demo_Turb_Processing_OpenCost">#REF!</definedName>
    <definedName name="Demo_Turb_Processing_Productivity">#REF!</definedName>
    <definedName name="Demo_Turb_Processing_UnionCost">#REF!</definedName>
    <definedName name="Demo_TurbFound_ConcreteRemoval_Cost">#REF!</definedName>
    <definedName name="Demo_TurbFound_ConcreteRemoval_HeavyAdder">#REF!</definedName>
    <definedName name="Demo_TurbFound_ConcreteRemoval_OpenCost">#REF!</definedName>
    <definedName name="Demo_TurbFound_ConcreteRemoval_UnionCost">#REF!</definedName>
    <definedName name="Demo_UndergroundCablePulling_Cost">#REF!</definedName>
    <definedName name="Demo_UndergroundCablePulling_OpenCost">#REF!</definedName>
    <definedName name="Demo_UndergroundCablePulling_UnionCost">#REF!</definedName>
    <definedName name="Demo_Wood_Tower_Cost">#REF!</definedName>
    <definedName name="Demo_Wood_Tower_Productivity">#REF!</definedName>
    <definedName name="Demo_Wood_TowerProcessing_OpenCost">#REF!</definedName>
    <definedName name="Demo_Wood_TowerProcessing_UnionCost">#REF!</definedName>
    <definedName name="DumpTruck_Fencing_Capacity">#REF!</definedName>
    <definedName name="DumpTruck_Size">#REF!</definedName>
    <definedName name="EE_Collector_Cable_1_Length">#REF!</definedName>
    <definedName name="EE_Collector_Cable_1000_Length">#REF!</definedName>
    <definedName name="EE_Collector_Cable_1250_Length">#REF!</definedName>
    <definedName name="EE_Collector_Cable_2_Length">#REF!</definedName>
    <definedName name="EE_Collector_Cable_3_Length">#REF!</definedName>
    <definedName name="EE_Collector_Cable_350_Length">#REF!</definedName>
    <definedName name="EE_Collector_Cable_4_Length">#REF!</definedName>
    <definedName name="EE_Collector_Cable_500_Length">#REF!</definedName>
    <definedName name="EE_Collector_Cable_750_Length">#REF!</definedName>
    <definedName name="EE_Collector_Cable_OPGW_Lines">#REF!</definedName>
    <definedName name="EE_Collector_Cable_OPGW_Weight">#REF!</definedName>
    <definedName name="EE_Collector_Cable_Shielding_Weight">#REF!</definedName>
    <definedName name="EE_Collector_Tower_Footing_Depth">#REF!</definedName>
    <definedName name="EE_Collector_Tower_Footing_Length">#REF!</definedName>
    <definedName name="EE_Collector_Tower_Footing_Number_PerTower">#REF!</definedName>
    <definedName name="EE_Collector_Tower_Footing_Width">#REF!</definedName>
    <definedName name="EE_Collector_Tower_Quantity">#REF!</definedName>
    <definedName name="EE_OVH_Line_Capacity">#REF!</definedName>
    <definedName name="EE_OVH_Line_Voltage">#REF!</definedName>
    <definedName name="EE_OVH_OPGW_Lines">#REF!</definedName>
    <definedName name="EE_OVH_OPGW_Weight">#REF!</definedName>
    <definedName name="EE_OVH_Shielding_Weight">#REF!</definedName>
    <definedName name="EE_OVH_Tower_Footing_Depth">#REF!</definedName>
    <definedName name="EE_OVH_Tower_Footing_Length">#REF!</definedName>
    <definedName name="EE_OVH_Tower_Footing_Number">#REF!</definedName>
    <definedName name="EE_OVH_Tower_Footing_Width">#REF!</definedName>
    <definedName name="EE_OVH_Tower_Quantity">#REF!</definedName>
    <definedName name="EE_OVH_Tower_Steel_Weight">#REF!</definedName>
    <definedName name="EE_OVH_Trans_Line_Code_Name">#REF!</definedName>
    <definedName name="EE_OVH_Trans_Line_Length">#REF!</definedName>
    <definedName name="EE_OVH_Trans_Line_Phases">#REF!</definedName>
    <definedName name="EE_OVH_Trans_Line_Type">#REF!</definedName>
    <definedName name="EE_OVH_WoodTower_Debris_Weight">#REF!</definedName>
    <definedName name="EE_OVH_WoodTower_Quantity">#REF!</definedName>
    <definedName name="EF">#REF!</definedName>
    <definedName name="EFA">#REF!</definedName>
    <definedName name="Electrical_Crew_Rate">#REF!</definedName>
    <definedName name="ENV_BOP_MPT_Oil_Quantity">#REF!</definedName>
    <definedName name="ENV_BOP_MPT_Oil_Spill_Area">#REF!</definedName>
    <definedName name="ENV_BOP_MPT_Oil_Spill_Quantity">#REF!</definedName>
    <definedName name="ENV_BOP_OtherTrans_Oil_Quantity">#REF!</definedName>
    <definedName name="ENV_BOP_OtherTrans_Oil_Spill_Area">#REF!</definedName>
    <definedName name="ENV_BOP_OtherTrans_Oil_Spill_Quantity">#REF!</definedName>
    <definedName name="Env_Oil_Removal_Depth">#REF!</definedName>
    <definedName name="Env_Turbine_Oil_Quantity">#REF!</definedName>
    <definedName name="Env_Turbine_Transformer_Oil_Quantity">#REF!</definedName>
    <definedName name="Env_Turbine_Transformer_Spill_Area">#REF!</definedName>
    <definedName name="Env_Turbine_Transformer_Spill_Quantity">#REF!</definedName>
    <definedName name="Equip_Cost_Rate" localSheetId="10">#REF!</definedName>
    <definedName name="Equip_Cost_Rate" localSheetId="11">#REF!</definedName>
    <definedName name="Equip_Cost_Rate" localSheetId="12">#REF!</definedName>
    <definedName name="Equip_Cost_Rate" localSheetId="13">#REF!</definedName>
    <definedName name="Equip_Cost_Rate" localSheetId="15">#REF!</definedName>
    <definedName name="Equip_Cost_Rate" localSheetId="16">#REF!</definedName>
    <definedName name="Equip_Cost_Rate" localSheetId="18">#REF!</definedName>
    <definedName name="Equip_Cost_Rate" localSheetId="19">#REF!</definedName>
    <definedName name="Equip_Cost_Rate" localSheetId="20">#REF!</definedName>
    <definedName name="Equip_Cost_Rate" localSheetId="4">#REF!</definedName>
    <definedName name="Equip_Cost_Rate" localSheetId="5">#REF!</definedName>
    <definedName name="Equip_Cost_Rate" localSheetId="8">#REF!</definedName>
    <definedName name="Equip_Cost_Rate" localSheetId="9">#REF!</definedName>
    <definedName name="Equip_Cost_Rate">#REF!</definedName>
    <definedName name="Equip_Demo_Rate" localSheetId="1">#REF!</definedName>
    <definedName name="Equip_Demo_Rate" localSheetId="17">#REF!</definedName>
    <definedName name="Equip_Demo_Rate" localSheetId="2">#REF!</definedName>
    <definedName name="Equip_Demo_Rate" localSheetId="3">#REF!</definedName>
    <definedName name="Equip_Demo_Rate" localSheetId="6">#REF!</definedName>
    <definedName name="Equip_Demo_Rate" localSheetId="7">#REF!</definedName>
    <definedName name="Equip_Demo_Rate">#REF!</definedName>
    <definedName name="Equipment_Foundation_Removal_Cost">#REF!</definedName>
    <definedName name="ES">#REF!</definedName>
    <definedName name="ESA">#REF!</definedName>
    <definedName name="Excavation_CY">#REF!</definedName>
    <definedName name="Fine_Grading_Acre" localSheetId="10">#REF!</definedName>
    <definedName name="Fine_Grading_Acre" localSheetId="11">#REF!</definedName>
    <definedName name="Fine_Grading_Acre" localSheetId="12">#REF!</definedName>
    <definedName name="Fine_Grading_Acre" localSheetId="13">#REF!</definedName>
    <definedName name="Fine_Grading_Acre" localSheetId="15">#REF!</definedName>
    <definedName name="Fine_Grading_Acre" localSheetId="16">#REF!</definedName>
    <definedName name="Fine_Grading_Acre" localSheetId="18">#REF!</definedName>
    <definedName name="Fine_Grading_Acre" localSheetId="19">#REF!</definedName>
    <definedName name="Fine_Grading_Acre" localSheetId="20">#REF!</definedName>
    <definedName name="Fine_Grading_Acre" localSheetId="4">#REF!</definedName>
    <definedName name="Fine_Grading_Acre" localSheetId="5">#REF!</definedName>
    <definedName name="Fine_Grading_Acre" localSheetId="8">#REF!</definedName>
    <definedName name="Fine_Grading_Acre" localSheetId="9">#REF!</definedName>
    <definedName name="Fine_Grading_Acre">#REF!</definedName>
    <definedName name="Flowable_Fill" localSheetId="10">#REF!</definedName>
    <definedName name="Flowable_Fill" localSheetId="11">#REF!</definedName>
    <definedName name="Flowable_Fill" localSheetId="12">#REF!</definedName>
    <definedName name="Flowable_Fill" localSheetId="13">#REF!</definedName>
    <definedName name="Flowable_Fill" localSheetId="15">#REF!</definedName>
    <definedName name="Flowable_Fill" localSheetId="16">#REF!</definedName>
    <definedName name="Flowable_Fill" localSheetId="18">#REF!</definedName>
    <definedName name="Flowable_Fill" localSheetId="19">#REF!</definedName>
    <definedName name="Flowable_Fill" localSheetId="20">#REF!</definedName>
    <definedName name="Flowable_Fill" localSheetId="4">#REF!</definedName>
    <definedName name="Flowable_Fill" localSheetId="5">#REF!</definedName>
    <definedName name="Flowable_Fill" localSheetId="8">#REF!</definedName>
    <definedName name="Flowable_Fill" localSheetId="9">#REF!</definedName>
    <definedName name="Flowable_Fill">#REF!</definedName>
    <definedName name="GeneralDebris_Hauling_Density">#REF!</definedName>
    <definedName name="Geonet_Acre" localSheetId="10">#REF!</definedName>
    <definedName name="Geonet_Acre" localSheetId="11">#REF!</definedName>
    <definedName name="Geonet_Acre" localSheetId="12">#REF!</definedName>
    <definedName name="Geonet_Acre" localSheetId="13">#REF!</definedName>
    <definedName name="Geonet_Acre" localSheetId="15">#REF!</definedName>
    <definedName name="Geonet_Acre" localSheetId="16">#REF!</definedName>
    <definedName name="Geonet_Acre" localSheetId="18">#REF!</definedName>
    <definedName name="Geonet_Acre" localSheetId="19">#REF!</definedName>
    <definedName name="Geonet_Acre" localSheetId="20">#REF!</definedName>
    <definedName name="Geonet_Acre" localSheetId="4">#REF!</definedName>
    <definedName name="Geonet_Acre" localSheetId="5">#REF!</definedName>
    <definedName name="Geonet_Acre" localSheetId="8">#REF!</definedName>
    <definedName name="Geonet_Acre" localSheetId="9">#REF!</definedName>
    <definedName name="Geonet_Acre">#REF!</definedName>
    <definedName name="Grading_Cost" localSheetId="1">#REF!</definedName>
    <definedName name="Grading_Cost" localSheetId="10">#REF!</definedName>
    <definedName name="Grading_Cost" localSheetId="11">#REF!</definedName>
    <definedName name="Grading_Cost" localSheetId="12">#REF!</definedName>
    <definedName name="Grading_Cost" localSheetId="13">#REF!</definedName>
    <definedName name="Grading_Cost" localSheetId="15">#REF!</definedName>
    <definedName name="Grading_Cost" localSheetId="16">#REF!</definedName>
    <definedName name="Grading_Cost" localSheetId="17">#REF!</definedName>
    <definedName name="Grading_Cost" localSheetId="18">#REF!</definedName>
    <definedName name="Grading_Cost" localSheetId="19">#REF!</definedName>
    <definedName name="Grading_Cost" localSheetId="2">#REF!</definedName>
    <definedName name="Grading_Cost" localSheetId="20">#REF!</definedName>
    <definedName name="Grading_Cost" localSheetId="3">#REF!</definedName>
    <definedName name="Grading_Cost" localSheetId="4">#REF!</definedName>
    <definedName name="Grading_Cost" localSheetId="5">#REF!</definedName>
    <definedName name="Grading_Cost" localSheetId="6">#REF!</definedName>
    <definedName name="Grading_Cost" localSheetId="7">#REF!</definedName>
    <definedName name="Grading_Cost" localSheetId="8">#REF!</definedName>
    <definedName name="Grading_Cost" localSheetId="9">#REF!</definedName>
    <definedName name="Grading_Cost">#REF!</definedName>
    <definedName name="Hazardous_Disposal" localSheetId="1">#REF!</definedName>
    <definedName name="Hazardous_Disposal" localSheetId="13">#REF!</definedName>
    <definedName name="Hazardous_Disposal" localSheetId="17">#REF!</definedName>
    <definedName name="Hazardous_Disposal" localSheetId="2">#REF!</definedName>
    <definedName name="Hazardous_Disposal" localSheetId="3">#REF!</definedName>
    <definedName name="Hazardous_Disposal" localSheetId="6">#REF!</definedName>
    <definedName name="Hazardous_Disposal" localSheetId="7">#REF!</definedName>
    <definedName name="Hazardous_Disposal">#REF!</definedName>
    <definedName name="Hazardous_Removal" localSheetId="1">#REF!</definedName>
    <definedName name="Hazardous_Removal" localSheetId="10">#REF!</definedName>
    <definedName name="Hazardous_Removal" localSheetId="11">#REF!</definedName>
    <definedName name="Hazardous_Removal" localSheetId="12">#REF!</definedName>
    <definedName name="Hazardous_Removal" localSheetId="13">#REF!</definedName>
    <definedName name="Hazardous_Removal" localSheetId="15">#REF!</definedName>
    <definedName name="Hazardous_Removal" localSheetId="16">#REF!</definedName>
    <definedName name="Hazardous_Removal" localSheetId="17">#REF!</definedName>
    <definedName name="Hazardous_Removal" localSheetId="18">#REF!</definedName>
    <definedName name="Hazardous_Removal" localSheetId="19">#REF!</definedName>
    <definedName name="Hazardous_Removal" localSheetId="2">#REF!</definedName>
    <definedName name="Hazardous_Removal" localSheetId="20">#REF!</definedName>
    <definedName name="Hazardous_Removal" localSheetId="3">#REF!</definedName>
    <definedName name="Hazardous_Removal" localSheetId="4">#REF!</definedName>
    <definedName name="Hazardous_Removal" localSheetId="5">#REF!</definedName>
    <definedName name="Hazardous_Removal" localSheetId="6">#REF!</definedName>
    <definedName name="Hazardous_Removal" localSheetId="7">#REF!</definedName>
    <definedName name="Hazardous_Removal" localSheetId="8">#REF!</definedName>
    <definedName name="Hazardous_Removal" localSheetId="9">#REF!</definedName>
    <definedName name="Hazardous_Removal">#REF!</definedName>
    <definedName name="Hazardous_Removal_Disposal" localSheetId="10">#REF!</definedName>
    <definedName name="Hazardous_Removal_Disposal" localSheetId="11">#REF!</definedName>
    <definedName name="Hazardous_Removal_Disposal" localSheetId="12">#REF!</definedName>
    <definedName name="Hazardous_Removal_Disposal" localSheetId="13">#REF!</definedName>
    <definedName name="Hazardous_Removal_Disposal" localSheetId="15">#REF!</definedName>
    <definedName name="Hazardous_Removal_Disposal" localSheetId="16">#REF!</definedName>
    <definedName name="Hazardous_Removal_Disposal" localSheetId="18">#REF!</definedName>
    <definedName name="Hazardous_Removal_Disposal" localSheetId="19">#REF!</definedName>
    <definedName name="Hazardous_Removal_Disposal" localSheetId="20">#REF!</definedName>
    <definedName name="Hazardous_Removal_Disposal" localSheetId="4">#REF!</definedName>
    <definedName name="Hazardous_Removal_Disposal" localSheetId="5">#REF!</definedName>
    <definedName name="Hazardous_Removal_Disposal" localSheetId="8">#REF!</definedName>
    <definedName name="Hazardous_Removal_Disposal" localSheetId="9">#REF!</definedName>
    <definedName name="Hazardous_Removal_Disposal">#REF!</definedName>
    <definedName name="HDPE_Acre" localSheetId="10">#REF!</definedName>
    <definedName name="HDPE_Acre" localSheetId="11">#REF!</definedName>
    <definedName name="HDPE_Acre" localSheetId="12">#REF!</definedName>
    <definedName name="HDPE_Acre" localSheetId="13">#REF!</definedName>
    <definedName name="HDPE_Acre" localSheetId="15">#REF!</definedName>
    <definedName name="HDPE_Acre" localSheetId="16">#REF!</definedName>
    <definedName name="HDPE_Acre" localSheetId="18">#REF!</definedName>
    <definedName name="HDPE_Acre" localSheetId="19">#REF!</definedName>
    <definedName name="HDPE_Acre" localSheetId="20">#REF!</definedName>
    <definedName name="HDPE_Acre" localSheetId="4">#REF!</definedName>
    <definedName name="HDPE_Acre" localSheetId="5">#REF!</definedName>
    <definedName name="HDPE_Acre" localSheetId="8">#REF!</definedName>
    <definedName name="HDPE_Acre" localSheetId="9">#REF!</definedName>
    <definedName name="HDPE_Acre">#REF!</definedName>
    <definedName name="Hydroseeding_Acre" localSheetId="10">#REF!</definedName>
    <definedName name="Hydroseeding_Acre" localSheetId="11">#REF!</definedName>
    <definedName name="Hydroseeding_Acre" localSheetId="12">#REF!</definedName>
    <definedName name="Hydroseeding_Acre" localSheetId="13">#REF!</definedName>
    <definedName name="Hydroseeding_Acre" localSheetId="15">#REF!</definedName>
    <definedName name="Hydroseeding_Acre" localSheetId="16">#REF!</definedName>
    <definedName name="Hydroseeding_Acre" localSheetId="18">#REF!</definedName>
    <definedName name="Hydroseeding_Acre" localSheetId="19">#REF!</definedName>
    <definedName name="Hydroseeding_Acre" localSheetId="20">#REF!</definedName>
    <definedName name="Hydroseeding_Acre" localSheetId="4">#REF!</definedName>
    <definedName name="Hydroseeding_Acre" localSheetId="5">#REF!</definedName>
    <definedName name="Hydroseeding_Acre" localSheetId="8">#REF!</definedName>
    <definedName name="Hydroseeding_Acre" localSheetId="9">#REF!</definedName>
    <definedName name="Hydroseeding_Acr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or_Foreman_Rate">#REF!</definedName>
    <definedName name="Labor_Rate" localSheetId="1">#REF!</definedName>
    <definedName name="Labor_Rate" localSheetId="10">#REF!</definedName>
    <definedName name="Labor_Rate" localSheetId="11">#REF!</definedName>
    <definedName name="Labor_Rate" localSheetId="12">#REF!</definedName>
    <definedName name="Labor_Rate" localSheetId="13">#REF!</definedName>
    <definedName name="Labor_Rate" localSheetId="15">#REF!</definedName>
    <definedName name="Labor_Rate" localSheetId="16">#REF!</definedName>
    <definedName name="Labor_Rate" localSheetId="17">#REF!</definedName>
    <definedName name="Labor_Rate" localSheetId="18">#REF!</definedName>
    <definedName name="Labor_Rate" localSheetId="19">#REF!</definedName>
    <definedName name="Labor_Rate" localSheetId="2">#REF!</definedName>
    <definedName name="Labor_Rate" localSheetId="20">#REF!</definedName>
    <definedName name="Labor_Rate" localSheetId="3">#REF!</definedName>
    <definedName name="Labor_Rate" localSheetId="4">#REF!</definedName>
    <definedName name="Labor_Rate" localSheetId="5">#REF!</definedName>
    <definedName name="Labor_Rate" localSheetId="6">#REF!</definedName>
    <definedName name="Labor_Rate" localSheetId="7">#REF!</definedName>
    <definedName name="Labor_Rate" localSheetId="8">#REF!</definedName>
    <definedName name="Labor_Rate" localSheetId="9">#REF!</definedName>
    <definedName name="Labor_Rate">#REF!</definedName>
    <definedName name="LABRATE">#REF!</definedName>
    <definedName name="LAF">#REF!</definedName>
    <definedName name="Landfill_Company1">#REF!</definedName>
    <definedName name="Landfill_Company1_Concrete_EnvFee">#REF!</definedName>
    <definedName name="Landfill_Company1_Concrete_TippingFee">#REF!</definedName>
    <definedName name="Landfill_Company1_Distance">#REF!</definedName>
    <definedName name="Landfill_Company1_GeneralDebris_EnvFee">#REF!</definedName>
    <definedName name="Landfill_Company1_GeneralDebris_TippingFee">#REF!</definedName>
    <definedName name="Landfill_Company2">#REF!</definedName>
    <definedName name="Landfill_Company2_Concrete_EnvFee">#REF!</definedName>
    <definedName name="Landfill_Company2_Concrete_TippingFee">#REF!</definedName>
    <definedName name="Landfill_Company2_Distance">#REF!</definedName>
    <definedName name="Landfill_Company2_GeneralDebris_EnvFee">#REF!</definedName>
    <definedName name="Landfill_Company2_GeneralDebris_TippingFee">#REF!</definedName>
    <definedName name="Landfill_Company3">#REF!</definedName>
    <definedName name="Landfill_Company3_Concrete_EnvFee">#REF!</definedName>
    <definedName name="Landfill_Company3_Concrete_TippingFee">#REF!</definedName>
    <definedName name="Landfill_Company3_Distance">#REF!</definedName>
    <definedName name="Landfill_Company3_GeneralDebris_EnvFee">#REF!</definedName>
    <definedName name="Landfill_Company3_GeneralDebris_TippingFee">#REF!</definedName>
    <definedName name="Landfill_Concrete_EnvFee">#REF!</definedName>
    <definedName name="Landfill_Concrete_RoundTripMiles">#REF!</definedName>
    <definedName name="Landfill_Concrete_TippingFee">#REF!</definedName>
    <definedName name="Landfill_GeneralDebris_EnvFee">#REF!</definedName>
    <definedName name="Landfill_GeneralDebris_RoundTripMiles">#REF!</definedName>
    <definedName name="Landfill_GeneralDebris_TippingFee">#REF!</definedName>
    <definedName name="Landfill_Gravel_Distance">#REF!</definedName>
    <definedName name="Landfill_Gravel_TippingFee">#REF!</definedName>
    <definedName name="Landfill_StabilizedConcrete_TippingFee">#REF!</definedName>
    <definedName name="Large_Crane_Rate">#REF!</definedName>
    <definedName name="LF">#REF!</definedName>
    <definedName name="LFA">#REF!</definedName>
    <definedName name="Liner_Removal_Acre" localSheetId="13">#REF!</definedName>
    <definedName name="Liner_Removal_Acre">#REF!</definedName>
    <definedName name="List">#REF!</definedName>
    <definedName name="LS">#REF!</definedName>
    <definedName name="LSA">#REF!</definedName>
    <definedName name="Material_Hauling_Cost" localSheetId="10">#REF!</definedName>
    <definedName name="Material_Hauling_Cost" localSheetId="11">#REF!</definedName>
    <definedName name="Material_Hauling_Cost" localSheetId="12">#REF!</definedName>
    <definedName name="Material_Hauling_Cost" localSheetId="13">#REF!</definedName>
    <definedName name="Material_Hauling_Cost" localSheetId="15">#REF!</definedName>
    <definedName name="Material_Hauling_Cost" localSheetId="16">#REF!</definedName>
    <definedName name="Material_Hauling_Cost" localSheetId="18">#REF!</definedName>
    <definedName name="Material_Hauling_Cost" localSheetId="19">#REF!</definedName>
    <definedName name="Material_Hauling_Cost" localSheetId="20">#REF!</definedName>
    <definedName name="Material_Hauling_Cost" localSheetId="4">#REF!</definedName>
    <definedName name="Material_Hauling_Cost" localSheetId="5">#REF!</definedName>
    <definedName name="Material_Hauling_Cost" localSheetId="8">#REF!</definedName>
    <definedName name="Material_Hauling_Cost" localSheetId="9">#REF!</definedName>
    <definedName name="Material_Hauling_Cost">#REF!</definedName>
    <definedName name="MCLLBR">#REF!</definedName>
    <definedName name="MEHINST">#REF!</definedName>
    <definedName name="MEHLBR">#REF!</definedName>
    <definedName name="MEHMAT">#REF!</definedName>
    <definedName name="Met_Tower_Foundation_Volume">#REF!</definedName>
    <definedName name="Mobilization_Fee">#REF!</definedName>
    <definedName name="Month_Per_Unit">#REF!</definedName>
    <definedName name="Monthly_Generator_Demo">#REF!</definedName>
    <definedName name="Mooring_Cell_CY">#REF!</definedName>
    <definedName name="MOTINST">#REF!</definedName>
    <definedName name="MT_Number">#REF!</definedName>
    <definedName name="MT_Steel_Quantity">#REF!</definedName>
    <definedName name="OEM_Panels" localSheetId="1">#REF!</definedName>
    <definedName name="OEM_Panels" localSheetId="10">#REF!</definedName>
    <definedName name="OEM_Panels" localSheetId="11">#REF!</definedName>
    <definedName name="OEM_Panels" localSheetId="12">#REF!</definedName>
    <definedName name="OEM_Panels" localSheetId="13">#REF!</definedName>
    <definedName name="OEM_Panels" localSheetId="15">#REF!</definedName>
    <definedName name="OEM_Panels" localSheetId="16">#REF!</definedName>
    <definedName name="OEM_Panels" localSheetId="17">#REF!</definedName>
    <definedName name="OEM_Panels" localSheetId="18">#REF!</definedName>
    <definedName name="OEM_Panels" localSheetId="19">#REF!</definedName>
    <definedName name="OEM_Panels" localSheetId="2">#REF!</definedName>
    <definedName name="OEM_Panels" localSheetId="20">#REF!</definedName>
    <definedName name="OEM_Panels" localSheetId="3">#REF!</definedName>
    <definedName name="OEM_Panels" localSheetId="4">#REF!</definedName>
    <definedName name="OEM_Panels" localSheetId="5">#REF!</definedName>
    <definedName name="OEM_Panels" localSheetId="6">#REF!</definedName>
    <definedName name="OEM_Panels" localSheetId="7">#REF!</definedName>
    <definedName name="OEM_Panels" localSheetId="8">#REF!</definedName>
    <definedName name="OEM_Panels" localSheetId="9">#REF!</definedName>
    <definedName name="OEM_Panels">#REF!</definedName>
    <definedName name="Offsite_Debris_Disposal_CY" localSheetId="1">#REF!</definedName>
    <definedName name="Offsite_Debris_Disposal_CY" localSheetId="10">#REF!</definedName>
    <definedName name="Offsite_Debris_Disposal_CY" localSheetId="11">#REF!</definedName>
    <definedName name="Offsite_Debris_Disposal_CY" localSheetId="12">#REF!</definedName>
    <definedName name="Offsite_Debris_Disposal_CY" localSheetId="13">#REF!</definedName>
    <definedName name="Offsite_Debris_Disposal_CY" localSheetId="15">#REF!</definedName>
    <definedName name="Offsite_Debris_Disposal_CY" localSheetId="16">#REF!</definedName>
    <definedName name="Offsite_Debris_Disposal_CY" localSheetId="17">#REF!</definedName>
    <definedName name="Offsite_Debris_Disposal_CY" localSheetId="18">#REF!</definedName>
    <definedName name="Offsite_Debris_Disposal_CY" localSheetId="19">#REF!</definedName>
    <definedName name="Offsite_Debris_Disposal_CY" localSheetId="2">#REF!</definedName>
    <definedName name="Offsite_Debris_Disposal_CY" localSheetId="20">#REF!</definedName>
    <definedName name="Offsite_Debris_Disposal_CY" localSheetId="3">#REF!</definedName>
    <definedName name="Offsite_Debris_Disposal_CY" localSheetId="4">#REF!</definedName>
    <definedName name="Offsite_Debris_Disposal_CY" localSheetId="5">#REF!</definedName>
    <definedName name="Offsite_Debris_Disposal_CY" localSheetId="6">#REF!</definedName>
    <definedName name="Offsite_Debris_Disposal_CY" localSheetId="7">#REF!</definedName>
    <definedName name="Offsite_Debris_Disposal_CY" localSheetId="8">#REF!</definedName>
    <definedName name="Offsite_Debris_Disposal_CY" localSheetId="9">#REF!</definedName>
    <definedName name="Offsite_Debris_Disposal_CY">#REF!</definedName>
    <definedName name="Offsite_Debris_Disposal_Ton" localSheetId="1">#REF!</definedName>
    <definedName name="Offsite_Debris_Disposal_Ton" localSheetId="10">#REF!</definedName>
    <definedName name="Offsite_Debris_Disposal_Ton" localSheetId="11">#REF!</definedName>
    <definedName name="Offsite_Debris_Disposal_Ton" localSheetId="12">#REF!</definedName>
    <definedName name="Offsite_Debris_Disposal_Ton" localSheetId="13">#REF!</definedName>
    <definedName name="Offsite_Debris_Disposal_Ton" localSheetId="15">#REF!</definedName>
    <definedName name="Offsite_Debris_Disposal_Ton" localSheetId="16">#REF!</definedName>
    <definedName name="Offsite_Debris_Disposal_Ton" localSheetId="17">#REF!</definedName>
    <definedName name="Offsite_Debris_Disposal_Ton" localSheetId="18">#REF!</definedName>
    <definedName name="Offsite_Debris_Disposal_Ton" localSheetId="19">#REF!</definedName>
    <definedName name="Offsite_Debris_Disposal_Ton" localSheetId="2">#REF!</definedName>
    <definedName name="Offsite_Debris_Disposal_Ton" localSheetId="20">#REF!</definedName>
    <definedName name="Offsite_Debris_Disposal_Ton" localSheetId="3">#REF!</definedName>
    <definedName name="Offsite_Debris_Disposal_Ton" localSheetId="4">#REF!</definedName>
    <definedName name="Offsite_Debris_Disposal_Ton" localSheetId="5">#REF!</definedName>
    <definedName name="Offsite_Debris_Disposal_Ton" localSheetId="6">#REF!</definedName>
    <definedName name="Offsite_Debris_Disposal_Ton" localSheetId="7">#REF!</definedName>
    <definedName name="Offsite_Debris_Disposal_Ton" localSheetId="8">#REF!</definedName>
    <definedName name="Offsite_Debris_Disposal_Ton" localSheetId="9">#REF!</definedName>
    <definedName name="Offsite_Debris_Disposal_Ton">#REF!</definedName>
    <definedName name="OM_Building_2x4_Weight">#REF!</definedName>
    <definedName name="OM_Building_CrushedRock_Depth">#REF!</definedName>
    <definedName name="OM_Building_CrushedRock_Length">#REF!</definedName>
    <definedName name="OM_Building_CrushedRock_Width">#REF!</definedName>
    <definedName name="OM_Building_Fence_Length">#REF!</definedName>
    <definedName name="OM_Building_Foundation_Depth">#REF!</definedName>
    <definedName name="OM_Building_FRP_Weight">#REF!</definedName>
    <definedName name="OM_Building_Height">#REF!</definedName>
    <definedName name="OM_Building_HorzBeams_Number">#REF!</definedName>
    <definedName name="OM_Building_HorzBeams_Weight">#REF!</definedName>
    <definedName name="OM_Building_Length">#REF!</definedName>
    <definedName name="OM_Building_MiscFound_Depth">#REF!</definedName>
    <definedName name="OM_Building_MiscFound_Length">#REF!</definedName>
    <definedName name="OM_Building_MiscFound_Width">#REF!</definedName>
    <definedName name="OM_Building_Rooms_Number">#REF!</definedName>
    <definedName name="OM_Building_Sheetrock_Weight">#REF!</definedName>
    <definedName name="OM_Building_Steel_Plate_Thickness">#REF!</definedName>
    <definedName name="OM_Building_VertBeams_Number">#REF!</definedName>
    <definedName name="OM_Building_VertBeams_Weight">#REF!</definedName>
    <definedName name="OM_Building_Volume_Weight">#REF!</definedName>
    <definedName name="OM_Building_WallFrames_Number">#REF!</definedName>
    <definedName name="OM_Building_Width">#REF!</definedName>
    <definedName name="Onsite_Concrete_Crushing" localSheetId="1">#REF!</definedName>
    <definedName name="Onsite_Concrete_Crushing" localSheetId="10">#REF!</definedName>
    <definedName name="Onsite_Concrete_Crushing" localSheetId="11">#REF!</definedName>
    <definedName name="Onsite_Concrete_Crushing" localSheetId="12">#REF!</definedName>
    <definedName name="Onsite_Concrete_Crushing" localSheetId="13">#REF!</definedName>
    <definedName name="Onsite_Concrete_Crushing" localSheetId="15">#REF!</definedName>
    <definedName name="Onsite_Concrete_Crushing" localSheetId="16">#REF!</definedName>
    <definedName name="Onsite_Concrete_Crushing" localSheetId="17">#REF!</definedName>
    <definedName name="Onsite_Concrete_Crushing" localSheetId="18">#REF!</definedName>
    <definedName name="Onsite_Concrete_Crushing" localSheetId="19">#REF!</definedName>
    <definedName name="Onsite_Concrete_Crushing" localSheetId="2">#REF!</definedName>
    <definedName name="Onsite_Concrete_Crushing" localSheetId="20">#REF!</definedName>
    <definedName name="Onsite_Concrete_Crushing" localSheetId="3">#REF!</definedName>
    <definedName name="Onsite_Concrete_Crushing" localSheetId="4">#REF!</definedName>
    <definedName name="Onsite_Concrete_Crushing" localSheetId="5">#REF!</definedName>
    <definedName name="Onsite_Concrete_Crushing" localSheetId="6">#REF!</definedName>
    <definedName name="Onsite_Concrete_Crushing" localSheetId="7">#REF!</definedName>
    <definedName name="Onsite_Concrete_Crushing" localSheetId="8">#REF!</definedName>
    <definedName name="Onsite_Concrete_Crushing" localSheetId="9">#REF!</definedName>
    <definedName name="Onsite_Concrete_Crushing">#REF!</definedName>
    <definedName name="Onsite_Concrete_Disposal" localSheetId="1">#REF!</definedName>
    <definedName name="Onsite_Concrete_Disposal" localSheetId="10">#REF!</definedName>
    <definedName name="Onsite_Concrete_Disposal" localSheetId="11">#REF!</definedName>
    <definedName name="Onsite_Concrete_Disposal" localSheetId="12">#REF!</definedName>
    <definedName name="Onsite_Concrete_Disposal" localSheetId="15">#REF!</definedName>
    <definedName name="Onsite_Concrete_Disposal" localSheetId="16">#REF!</definedName>
    <definedName name="Onsite_Concrete_Disposal" localSheetId="17">#REF!</definedName>
    <definedName name="Onsite_Concrete_Disposal" localSheetId="18">#REF!</definedName>
    <definedName name="Onsite_Concrete_Disposal" localSheetId="19">#REF!</definedName>
    <definedName name="Onsite_Concrete_Disposal" localSheetId="2">#REF!</definedName>
    <definedName name="Onsite_Concrete_Disposal" localSheetId="20">#REF!</definedName>
    <definedName name="Onsite_Concrete_Disposal" localSheetId="3">#REF!</definedName>
    <definedName name="Onsite_Concrete_Disposal" localSheetId="4">#REF!</definedName>
    <definedName name="Onsite_Concrete_Disposal" localSheetId="5">#REF!</definedName>
    <definedName name="Onsite_Concrete_Disposal" localSheetId="6">#REF!</definedName>
    <definedName name="Onsite_Concrete_Disposal" localSheetId="7">#REF!</definedName>
    <definedName name="Onsite_Concrete_Disposal" localSheetId="8">#REF!</definedName>
    <definedName name="Onsite_Concrete_Disposal" localSheetId="9">#REF!</definedName>
    <definedName name="Onsite_Concrete_Disposal">#REF!</definedName>
    <definedName name="Padmount_ContainmentArea_Concrete_Total">#REF!</definedName>
    <definedName name="PAINT">#REF!</definedName>
    <definedName name="PDT">#REF!</definedName>
    <definedName name="Pier_Fill" localSheetId="1">#REF!</definedName>
    <definedName name="Pier_Fill" localSheetId="10">#REF!</definedName>
    <definedName name="Pier_Fill" localSheetId="11">#REF!</definedName>
    <definedName name="Pier_Fill" localSheetId="12">#REF!</definedName>
    <definedName name="Pier_Fill" localSheetId="13">#REF!</definedName>
    <definedName name="Pier_Fill" localSheetId="15">#REF!</definedName>
    <definedName name="Pier_Fill" localSheetId="16">#REF!</definedName>
    <definedName name="Pier_Fill" localSheetId="17">#REF!</definedName>
    <definedName name="Pier_Fill" localSheetId="18">#REF!</definedName>
    <definedName name="Pier_Fill" localSheetId="19">#REF!</definedName>
    <definedName name="Pier_Fill" localSheetId="2">#REF!</definedName>
    <definedName name="Pier_Fill" localSheetId="20">#REF!</definedName>
    <definedName name="Pier_Fill" localSheetId="3">#REF!</definedName>
    <definedName name="Pier_Fill" localSheetId="4">#REF!</definedName>
    <definedName name="Pier_Fill" localSheetId="5">#REF!</definedName>
    <definedName name="Pier_Fill" localSheetId="6">#REF!</definedName>
    <definedName name="Pier_Fill" localSheetId="7">#REF!</definedName>
    <definedName name="Pier_Fill" localSheetId="8">#REF!</definedName>
    <definedName name="Pier_Fill" localSheetId="9">#REF!</definedName>
    <definedName name="Pier_Fill">#REF!</definedName>
    <definedName name="PIPE_DATA">#REF!</definedName>
    <definedName name="Piping_Tables">#REF!</definedName>
    <definedName name="PipingHide">#REF!</definedName>
    <definedName name="PO_LOG">#REF!</definedName>
    <definedName name="Pond_Dewatering_Acre" localSheetId="13">#REF!</definedName>
    <definedName name="Pond_Dewatering_Acre">#REF!</definedName>
    <definedName name="POWINST">#REF!</definedName>
    <definedName name="Print">#REF!</definedName>
    <definedName name="_xlnm.Print_Area" localSheetId="1">'A1 B-Line Heights'!$A$1:$I$57</definedName>
    <definedName name="_xlnm.Print_Area" localSheetId="10">'A10 Gibson'!$A$1:$I$129</definedName>
    <definedName name="_xlnm.Print_Area" localSheetId="11">'A11 Henry County'!$A$1:$I$64</definedName>
    <definedName name="_xlnm.Print_Area" localSheetId="12">'A12 Madison'!$A$1:$I$47</definedName>
    <definedName name="_xlnm.Print_Area" localSheetId="13">'A13 Markland Hydro'!$A$1:$J$35</definedName>
    <definedName name="_xlnm.Print_Area" localSheetId="14">'A14 Nabb'!$A$1:$I$57</definedName>
    <definedName name="_xlnm.Print_Area" localSheetId="15">'A15 Noblesville'!$A$1:$I$77</definedName>
    <definedName name="_xlnm.Print_Area" localSheetId="16">'A16 Purdue'!$A$1:$I$39</definedName>
    <definedName name="_xlnm.Print_Area" localSheetId="17">'A17 Tippecanoe'!$A$1:$I$57</definedName>
    <definedName name="_xlnm.Print_Area" localSheetId="18">'A18 Vermillion'!$A$1:$I$46</definedName>
    <definedName name="_xlnm.Print_Area" localSheetId="19">'A19 Wabash'!$A$1:$I$24</definedName>
    <definedName name="_xlnm.Print_Area" localSheetId="2">'A2 Camp Atterbury BESS'!$A$1:$I$56</definedName>
    <definedName name="_xlnm.Print_Area" localSheetId="20">'A20 Wheatland'!$A$1:$I$42</definedName>
    <definedName name="_xlnm.Print_Area" localSheetId="3">'A3 Camp Atterbury Solar'!$A$1:$I$58</definedName>
    <definedName name="_xlnm.Print_Area" localSheetId="4">'A4 Cayuga'!$A$1:$I$85</definedName>
    <definedName name="_xlnm.Print_Area" localSheetId="5">'A5 Cayuga Unit 4'!$A$1:$I$44</definedName>
    <definedName name="_xlnm.Print_Area" localSheetId="6">'A6 Crane Battery'!$A$1:$I$56</definedName>
    <definedName name="_xlnm.Print_Area" localSheetId="7">'A7 Crane Solar'!$A$1:$J$58</definedName>
    <definedName name="_xlnm.Print_Area" localSheetId="8">'A8 Edwardsport'!$A$1:$I$68</definedName>
    <definedName name="_xlnm.Print_Area" localSheetId="9">'A9 Gallagher'!$A$1:$I$102</definedName>
    <definedName name="_xlnm.Print_Area">#REF!</definedName>
    <definedName name="Print_Area2">#REF!</definedName>
    <definedName name="_xlnm.Print_Titles">#REF!</definedName>
    <definedName name="PSTRESS_RELIEVI">#REF!</definedName>
    <definedName name="QXPORT">#REF!</definedName>
    <definedName name="Rail_Removal">#REF!</definedName>
    <definedName name="Removed_Concrete_Density">#REF!</definedName>
    <definedName name="Removed_StabilizedConcrete_Density">#REF!</definedName>
    <definedName name="ROOMLBR">#REF!</definedName>
    <definedName name="Rough_Grading_Acre" localSheetId="13">#REF!</definedName>
    <definedName name="Rough_Grading_Acre">#REF!</definedName>
    <definedName name="SA_Include_Crushed_Rock_Hauling">#REF!</definedName>
    <definedName name="SA_Include_Crushed_Rock_Removal">#REF!</definedName>
    <definedName name="SA_Include_Environenmental">#REF!</definedName>
    <definedName name="SA_Include_OM_Building_Removal">#REF!</definedName>
    <definedName name="SA_Include_Scrap_Credits">#REF!</definedName>
    <definedName name="SA_Include_Site_Grading">#REF!</definedName>
    <definedName name="SA_Include_Substation_Removal">#REF!</definedName>
    <definedName name="SA_Include_Transmission_Line_Removal">#REF!</definedName>
    <definedName name="SA_Laydown_Area">#REF!</definedName>
    <definedName name="SA_Laydown_CrushedRock_Depth">#REF!</definedName>
    <definedName name="SA_Site_Cost_Index">#REF!</definedName>
    <definedName name="Scrap_Aluminum" localSheetId="1">#REF!</definedName>
    <definedName name="Scrap_Aluminum" localSheetId="10">#REF!</definedName>
    <definedName name="Scrap_Aluminum" localSheetId="11">#REF!</definedName>
    <definedName name="Scrap_Aluminum" localSheetId="12">#REF!</definedName>
    <definedName name="Scrap_Aluminum" localSheetId="13">#REF!</definedName>
    <definedName name="Scrap_Aluminum" localSheetId="15">#REF!</definedName>
    <definedName name="Scrap_Aluminum" localSheetId="16">#REF!</definedName>
    <definedName name="Scrap_Aluminum" localSheetId="17">#REF!</definedName>
    <definedName name="Scrap_Aluminum" localSheetId="18">#REF!</definedName>
    <definedName name="Scrap_Aluminum" localSheetId="19">#REF!</definedName>
    <definedName name="Scrap_Aluminum" localSheetId="2">#REF!</definedName>
    <definedName name="Scrap_Aluminum" localSheetId="20">#REF!</definedName>
    <definedName name="Scrap_Aluminum" localSheetId="3">#REF!</definedName>
    <definedName name="Scrap_Aluminum" localSheetId="4">#REF!</definedName>
    <definedName name="Scrap_Aluminum" localSheetId="5">#REF!</definedName>
    <definedName name="Scrap_Aluminum" localSheetId="6">#REF!</definedName>
    <definedName name="Scrap_Aluminum" localSheetId="7">#REF!</definedName>
    <definedName name="Scrap_Aluminum" localSheetId="8">#REF!</definedName>
    <definedName name="Scrap_Aluminum" localSheetId="9">#REF!</definedName>
    <definedName name="Scrap_Aluminum">#REF!</definedName>
    <definedName name="Scrap_Aluminum_Cost_Input_Loc1">#REF!</definedName>
    <definedName name="Scrap_Aluminum_Cost_Input_Loc2">#REF!</definedName>
    <definedName name="Scrap_Aluminum_SiteCost">#REF!</definedName>
    <definedName name="Scrap_Brass" localSheetId="1">#REF!</definedName>
    <definedName name="Scrap_Brass" localSheetId="10">#REF!</definedName>
    <definedName name="Scrap_Brass" localSheetId="11">#REF!</definedName>
    <definedName name="Scrap_Brass" localSheetId="12">#REF!</definedName>
    <definedName name="Scrap_Brass" localSheetId="13">#REF!</definedName>
    <definedName name="Scrap_Brass" localSheetId="15">#REF!</definedName>
    <definedName name="Scrap_Brass" localSheetId="16">#REF!</definedName>
    <definedName name="Scrap_Brass" localSheetId="17">#REF!</definedName>
    <definedName name="Scrap_Brass" localSheetId="18">#REF!</definedName>
    <definedName name="Scrap_Brass" localSheetId="19">#REF!</definedName>
    <definedName name="Scrap_Brass" localSheetId="2">#REF!</definedName>
    <definedName name="Scrap_Brass" localSheetId="20">#REF!</definedName>
    <definedName name="Scrap_Brass" localSheetId="3">#REF!</definedName>
    <definedName name="Scrap_Brass" localSheetId="4">#REF!</definedName>
    <definedName name="Scrap_Brass" localSheetId="5">#REF!</definedName>
    <definedName name="Scrap_Brass" localSheetId="6">#REF!</definedName>
    <definedName name="Scrap_Brass" localSheetId="7">#REF!</definedName>
    <definedName name="Scrap_Brass" localSheetId="8">#REF!</definedName>
    <definedName name="Scrap_Brass" localSheetId="9">#REF!</definedName>
    <definedName name="Scrap_Brass">#REF!</definedName>
    <definedName name="Scrap_Copper" localSheetId="1">#REF!</definedName>
    <definedName name="Scrap_Copper" localSheetId="10">#REF!</definedName>
    <definedName name="Scrap_Copper" localSheetId="11">#REF!</definedName>
    <definedName name="Scrap_Copper" localSheetId="12">#REF!</definedName>
    <definedName name="Scrap_Copper" localSheetId="13">#REF!</definedName>
    <definedName name="Scrap_Copper" localSheetId="15">#REF!</definedName>
    <definedName name="Scrap_Copper" localSheetId="16">#REF!</definedName>
    <definedName name="Scrap_Copper" localSheetId="17">#REF!</definedName>
    <definedName name="Scrap_Copper" localSheetId="18">#REF!</definedName>
    <definedName name="Scrap_Copper" localSheetId="19">#REF!</definedName>
    <definedName name="Scrap_Copper" localSheetId="2">#REF!</definedName>
    <definedName name="Scrap_Copper" localSheetId="20">#REF!</definedName>
    <definedName name="Scrap_Copper" localSheetId="3">#REF!</definedName>
    <definedName name="Scrap_Copper" localSheetId="4">#REF!</definedName>
    <definedName name="Scrap_Copper" localSheetId="5">#REF!</definedName>
    <definedName name="Scrap_Copper" localSheetId="6">#REF!</definedName>
    <definedName name="Scrap_Copper" localSheetId="7">#REF!</definedName>
    <definedName name="Scrap_Copper" localSheetId="8">#REF!</definedName>
    <definedName name="Scrap_Copper" localSheetId="9">#REF!</definedName>
    <definedName name="Scrap_Copper">#REF!</definedName>
    <definedName name="Scrap_Copper_Cost_Input_Loc1">#REF!</definedName>
    <definedName name="Scrap_Copper_Cost_Input_Loc2">#REF!</definedName>
    <definedName name="Scrap_Copper_SiteCost">#REF!</definedName>
    <definedName name="Scrap_Location_1">#REF!</definedName>
    <definedName name="Scrap_Location_2">#REF!</definedName>
    <definedName name="Scrap_Seacure" localSheetId="1">#REF!</definedName>
    <definedName name="Scrap_Seacure" localSheetId="10">#REF!</definedName>
    <definedName name="Scrap_Seacure" localSheetId="11">#REF!</definedName>
    <definedName name="Scrap_Seacure" localSheetId="12">#REF!</definedName>
    <definedName name="Scrap_SeaCure" localSheetId="13">#REF!</definedName>
    <definedName name="Scrap_Seacure" localSheetId="15">#REF!</definedName>
    <definedName name="Scrap_Seacure" localSheetId="16">#REF!</definedName>
    <definedName name="Scrap_Seacure" localSheetId="17">#REF!</definedName>
    <definedName name="Scrap_Seacure" localSheetId="18">#REF!</definedName>
    <definedName name="Scrap_Seacure" localSheetId="19">#REF!</definedName>
    <definedName name="Scrap_Seacure" localSheetId="2">#REF!</definedName>
    <definedName name="Scrap_Seacure" localSheetId="20">#REF!</definedName>
    <definedName name="Scrap_Seacure" localSheetId="3">#REF!</definedName>
    <definedName name="Scrap_Seacure" localSheetId="4">#REF!</definedName>
    <definedName name="Scrap_Seacure" localSheetId="5">#REF!</definedName>
    <definedName name="Scrap_Seacure" localSheetId="6">#REF!</definedName>
    <definedName name="Scrap_Seacure" localSheetId="7">#REF!</definedName>
    <definedName name="Scrap_Seacure" localSheetId="8">#REF!</definedName>
    <definedName name="Scrap_Seacure" localSheetId="9">#REF!</definedName>
    <definedName name="Scrap_Seacure">#REF!</definedName>
    <definedName name="Scrap_Stainless" localSheetId="1">#REF!</definedName>
    <definedName name="Scrap_Stainless" localSheetId="10">#REF!</definedName>
    <definedName name="Scrap_Stainless" localSheetId="11">#REF!</definedName>
    <definedName name="Scrap_Stainless" localSheetId="12">#REF!</definedName>
    <definedName name="Scrap_Stainless" localSheetId="13">#REF!</definedName>
    <definedName name="Scrap_Stainless" localSheetId="15">#REF!</definedName>
    <definedName name="Scrap_Stainless" localSheetId="16">#REF!</definedName>
    <definedName name="Scrap_Stainless" localSheetId="17">#REF!</definedName>
    <definedName name="Scrap_Stainless" localSheetId="18">#REF!</definedName>
    <definedName name="Scrap_Stainless" localSheetId="19">#REF!</definedName>
    <definedName name="Scrap_Stainless" localSheetId="2">#REF!</definedName>
    <definedName name="Scrap_Stainless" localSheetId="20">#REF!</definedName>
    <definedName name="Scrap_Stainless" localSheetId="3">#REF!</definedName>
    <definedName name="Scrap_Stainless" localSheetId="4">#REF!</definedName>
    <definedName name="Scrap_Stainless" localSheetId="5">#REF!</definedName>
    <definedName name="Scrap_Stainless" localSheetId="6">#REF!</definedName>
    <definedName name="Scrap_Stainless" localSheetId="7">#REF!</definedName>
    <definedName name="Scrap_Stainless" localSheetId="8">#REF!</definedName>
    <definedName name="Scrap_Stainless" localSheetId="9">#REF!</definedName>
    <definedName name="Scrap_Stainless">#REF!</definedName>
    <definedName name="Scrap_Steel" localSheetId="1">#REF!</definedName>
    <definedName name="Scrap_Steel" localSheetId="10">#REF!</definedName>
    <definedName name="Scrap_Steel" localSheetId="11">#REF!</definedName>
    <definedName name="Scrap_Steel" localSheetId="12">#REF!</definedName>
    <definedName name="Scrap_Steel" localSheetId="13">#REF!</definedName>
    <definedName name="Scrap_Steel" localSheetId="15">#REF!</definedName>
    <definedName name="Scrap_Steel" localSheetId="16">#REF!</definedName>
    <definedName name="Scrap_Steel" localSheetId="17">#REF!</definedName>
    <definedName name="Scrap_Steel" localSheetId="18">#REF!</definedName>
    <definedName name="Scrap_Steel" localSheetId="19">#REF!</definedName>
    <definedName name="Scrap_Steel" localSheetId="2">#REF!</definedName>
    <definedName name="Scrap_Steel" localSheetId="20">#REF!</definedName>
    <definedName name="Scrap_Steel" localSheetId="3">#REF!</definedName>
    <definedName name="Scrap_Steel" localSheetId="4">#REF!</definedName>
    <definedName name="Scrap_Steel" localSheetId="5">#REF!</definedName>
    <definedName name="Scrap_Steel" localSheetId="6">#REF!</definedName>
    <definedName name="Scrap_Steel" localSheetId="7">#REF!</definedName>
    <definedName name="Scrap_Steel" localSheetId="8">#REF!</definedName>
    <definedName name="Scrap_Steel" localSheetId="9">#REF!</definedName>
    <definedName name="Scrap_Steel">#REF!</definedName>
    <definedName name="Scrap_Steel_Cost_Input_Loc1">#REF!</definedName>
    <definedName name="Scrap_Steel_Cost_Input_Loc2">#REF!</definedName>
    <definedName name="Scrap_Steel_SiteCost">#REF!</definedName>
    <definedName name="Scrap_Titanium" localSheetId="1">#REF!</definedName>
    <definedName name="Scrap_Titanium" localSheetId="10">#REF!</definedName>
    <definedName name="Scrap_Titanium" localSheetId="11">#REF!</definedName>
    <definedName name="Scrap_Titanium" localSheetId="12">#REF!</definedName>
    <definedName name="Scrap_Titanium" localSheetId="13">#REF!</definedName>
    <definedName name="Scrap_Titanium" localSheetId="15">#REF!</definedName>
    <definedName name="Scrap_Titanium" localSheetId="16">#REF!</definedName>
    <definedName name="Scrap_Titanium" localSheetId="17">#REF!</definedName>
    <definedName name="Scrap_Titanium" localSheetId="18">#REF!</definedName>
    <definedName name="Scrap_Titanium" localSheetId="19">#REF!</definedName>
    <definedName name="Scrap_Titanium" localSheetId="2">#REF!</definedName>
    <definedName name="Scrap_Titanium" localSheetId="20">#REF!</definedName>
    <definedName name="Scrap_Titanium" localSheetId="3">#REF!</definedName>
    <definedName name="Scrap_Titanium" localSheetId="4">#REF!</definedName>
    <definedName name="Scrap_Titanium" localSheetId="5">#REF!</definedName>
    <definedName name="Scrap_Titanium" localSheetId="6">#REF!</definedName>
    <definedName name="Scrap_Titanium" localSheetId="7">#REF!</definedName>
    <definedName name="Scrap_Titanium" localSheetId="8">#REF!</definedName>
    <definedName name="Scrap_Titanium" localSheetId="9">#REF!</definedName>
    <definedName name="Scrap_Titanium">#REF!</definedName>
    <definedName name="Scrap_Trans_Railroad_Tariff_Loc1">#REF!</definedName>
    <definedName name="Scrap_Trans_Railroad_Tariff_Loc2">#REF!</definedName>
    <definedName name="Scrap_Trans_RailroadProvider_Loc1">#REF!</definedName>
    <definedName name="Scrap_Trans_RailroadProvider_Loc2">#REF!</definedName>
    <definedName name="Scrap_Trans_Site_RailStation_Distance_Loc1">#REF!</definedName>
    <definedName name="Scrap_Trans_Site_RailStation_Distance_Loc2">#REF!</definedName>
    <definedName name="Scrap_Trans_Site_Salvage_Distance_Loc1">#REF!</definedName>
    <definedName name="Scrap_Trans_Site_Salvage_Distance_Loc2">#REF!</definedName>
    <definedName name="SCURVETAB">#REF!</definedName>
    <definedName name="Sediment_Disposal" localSheetId="10">#REF!</definedName>
    <definedName name="Sediment_Disposal" localSheetId="11">#REF!</definedName>
    <definedName name="Sediment_Disposal" localSheetId="12">#REF!</definedName>
    <definedName name="Sediment_Disposal" localSheetId="13">#REF!</definedName>
    <definedName name="Sediment_Disposal" localSheetId="15">#REF!</definedName>
    <definedName name="Sediment_Disposal" localSheetId="16">#REF!</definedName>
    <definedName name="Sediment_Disposal" localSheetId="18">#REF!</definedName>
    <definedName name="Sediment_Disposal" localSheetId="19">#REF!</definedName>
    <definedName name="Sediment_Disposal" localSheetId="20">#REF!</definedName>
    <definedName name="Sediment_Disposal" localSheetId="4">#REF!</definedName>
    <definedName name="Sediment_Disposal" localSheetId="5">#REF!</definedName>
    <definedName name="Sediment_Disposal" localSheetId="8">#REF!</definedName>
    <definedName name="Sediment_Disposal" localSheetId="9">#REF!</definedName>
    <definedName name="Sediment_Disposal">#REF!</definedName>
    <definedName name="Sediment_Removal" localSheetId="10">#REF!</definedName>
    <definedName name="Sediment_Removal" localSheetId="11">#REF!</definedName>
    <definedName name="Sediment_Removal" localSheetId="12">#REF!</definedName>
    <definedName name="Sediment_Removal" localSheetId="13">#REF!</definedName>
    <definedName name="Sediment_Removal" localSheetId="15">#REF!</definedName>
    <definedName name="Sediment_Removal" localSheetId="16">#REF!</definedName>
    <definedName name="Sediment_Removal" localSheetId="18">#REF!</definedName>
    <definedName name="Sediment_Removal" localSheetId="19">#REF!</definedName>
    <definedName name="Sediment_Removal" localSheetId="20">#REF!</definedName>
    <definedName name="Sediment_Removal" localSheetId="4">#REF!</definedName>
    <definedName name="Sediment_Removal" localSheetId="5">#REF!</definedName>
    <definedName name="Sediment_Removal" localSheetId="8">#REF!</definedName>
    <definedName name="Sediment_Removal" localSheetId="9">#REF!</definedName>
    <definedName name="Sediment_Removal">#REF!</definedName>
    <definedName name="Seeding_Cost" localSheetId="1">#REF!</definedName>
    <definedName name="Seeding_Cost" localSheetId="10">#REF!</definedName>
    <definedName name="Seeding_Cost" localSheetId="11">#REF!</definedName>
    <definedName name="Seeding_Cost" localSheetId="12">#REF!</definedName>
    <definedName name="Seeding_Cost" localSheetId="13">#REF!</definedName>
    <definedName name="Seeding_Cost" localSheetId="15">#REF!</definedName>
    <definedName name="Seeding_Cost" localSheetId="16">#REF!</definedName>
    <definedName name="Seeding_Cost" localSheetId="17">#REF!</definedName>
    <definedName name="Seeding_Cost" localSheetId="18">#REF!</definedName>
    <definedName name="Seeding_Cost" localSheetId="19">#REF!</definedName>
    <definedName name="Seeding_Cost" localSheetId="2">#REF!</definedName>
    <definedName name="Seeding_Cost" localSheetId="20">#REF!</definedName>
    <definedName name="Seeding_Cost" localSheetId="3">#REF!</definedName>
    <definedName name="Seeding_Cost" localSheetId="4">#REF!</definedName>
    <definedName name="Seeding_Cost" localSheetId="5">#REF!</definedName>
    <definedName name="Seeding_Cost" localSheetId="6">#REF!</definedName>
    <definedName name="Seeding_Cost" localSheetId="7">#REF!</definedName>
    <definedName name="Seeding_Cost" localSheetId="8">#REF!</definedName>
    <definedName name="Seeding_Cost" localSheetId="9">#REF!</definedName>
    <definedName name="Seeding_Cost">#REF!</definedName>
    <definedName name="Seeding_Labor" localSheetId="1">#REF!</definedName>
    <definedName name="Seeding_Labor" localSheetId="17">#REF!</definedName>
    <definedName name="Seeding_Labor" localSheetId="2">#REF!</definedName>
    <definedName name="Seeding_Labor" localSheetId="3">#REF!</definedName>
    <definedName name="Seeding_Labor" localSheetId="6">#REF!</definedName>
    <definedName name="Seeding_Labor" localSheetId="7">#REF!</definedName>
    <definedName name="Seeding_Labor">#REF!</definedName>
    <definedName name="Site_Location_CountyCity">#REF!</definedName>
    <definedName name="Site_Location_State">#REF!</definedName>
    <definedName name="Site_Name">#REF!</definedName>
    <definedName name="size">#REF!</definedName>
    <definedName name="Soil_Placement_Acre" localSheetId="10">#REF!</definedName>
    <definedName name="Soil_Placement_Acre" localSheetId="11">#REF!</definedName>
    <definedName name="Soil_Placement_Acre" localSheetId="12">#REF!</definedName>
    <definedName name="Soil_Placement_Acre" localSheetId="13">#REF!</definedName>
    <definedName name="Soil_Placement_Acre" localSheetId="15">#REF!</definedName>
    <definedName name="Soil_Placement_Acre" localSheetId="16">#REF!</definedName>
    <definedName name="Soil_Placement_Acre" localSheetId="18">#REF!</definedName>
    <definedName name="Soil_Placement_Acre" localSheetId="19">#REF!</definedName>
    <definedName name="Soil_Placement_Acre" localSheetId="20">#REF!</definedName>
    <definedName name="Soil_Placement_Acre" localSheetId="4">#REF!</definedName>
    <definedName name="Soil_Placement_Acre" localSheetId="5">#REF!</definedName>
    <definedName name="Soil_Placement_Acre" localSheetId="8">#REF!</definedName>
    <definedName name="Soil_Placement_Acre" localSheetId="9">#REF!</definedName>
    <definedName name="Soil_Placement_Acre">#REF!</definedName>
    <definedName name="Soil_Removal_Petroleum_Acre" localSheetId="10">#REF!</definedName>
    <definedName name="Soil_Removal_Petroleum_Acre" localSheetId="11">#REF!</definedName>
    <definedName name="Soil_Removal_Petroleum_Acre" localSheetId="12">#REF!</definedName>
    <definedName name="Soil_Removal_Petroleum_Acre" localSheetId="13">#REF!</definedName>
    <definedName name="Soil_Removal_Petroleum_Acre" localSheetId="15">#REF!</definedName>
    <definedName name="Soil_Removal_Petroleum_Acre" localSheetId="16">#REF!</definedName>
    <definedName name="Soil_Removal_Petroleum_Acre" localSheetId="18">#REF!</definedName>
    <definedName name="Soil_Removal_Petroleum_Acre" localSheetId="19">#REF!</definedName>
    <definedName name="Soil_Removal_Petroleum_Acre" localSheetId="20">#REF!</definedName>
    <definedName name="Soil_Removal_Petroleum_Acre" localSheetId="4">#REF!</definedName>
    <definedName name="Soil_Removal_Petroleum_Acre" localSheetId="5">#REF!</definedName>
    <definedName name="Soil_Removal_Petroleum_Acre" localSheetId="8">#REF!</definedName>
    <definedName name="Soil_Removal_Petroleum_Acre" localSheetId="9">#REF!</definedName>
    <definedName name="Soil_Removal_Petroleum_Acre">#REF!</definedName>
    <definedName name="Solar_Equipment_Cost" localSheetId="1">#REF!</definedName>
    <definedName name="Solar_Equipment_Cost" localSheetId="10">#REF!</definedName>
    <definedName name="Solar_Equipment_Cost" localSheetId="11">#REF!</definedName>
    <definedName name="Solar_Equipment_Cost" localSheetId="12">#REF!</definedName>
    <definedName name="Solar_Equipment_Cost" localSheetId="13">#REF!</definedName>
    <definedName name="Solar_Equipment_Cost" localSheetId="15">#REF!</definedName>
    <definedName name="Solar_Equipment_Cost" localSheetId="16">#REF!</definedName>
    <definedName name="Solar_Equipment_Cost" localSheetId="17">#REF!</definedName>
    <definedName name="Solar_Equipment_Cost" localSheetId="18">#REF!</definedName>
    <definedName name="Solar_Equipment_Cost" localSheetId="19">#REF!</definedName>
    <definedName name="Solar_Equipment_Cost" localSheetId="2">#REF!</definedName>
    <definedName name="Solar_Equipment_Cost" localSheetId="20">#REF!</definedName>
    <definedName name="Solar_Equipment_Cost" localSheetId="3">#REF!</definedName>
    <definedName name="Solar_Equipment_Cost" localSheetId="4">#REF!</definedName>
    <definedName name="Solar_Equipment_Cost" localSheetId="5">#REF!</definedName>
    <definedName name="Solar_Equipment_Cost" localSheetId="6">#REF!</definedName>
    <definedName name="Solar_Equipment_Cost" localSheetId="7">#REF!</definedName>
    <definedName name="Solar_Equipment_Cost" localSheetId="8">#REF!</definedName>
    <definedName name="Solar_Equipment_Cost" localSheetId="9">#REF!</definedName>
    <definedName name="Solar_Equipment_Cost">#REF!</definedName>
    <definedName name="SS_AVG_SIZE">#REF!</definedName>
    <definedName name="SS_WELDING">#REF!</definedName>
    <definedName name="Stack_Removal" localSheetId="10">#REF!</definedName>
    <definedName name="Stack_Removal" localSheetId="11">#REF!</definedName>
    <definedName name="Stack_Removal" localSheetId="12">#REF!</definedName>
    <definedName name="Stack_Removal" localSheetId="15">#REF!</definedName>
    <definedName name="Stack_Removal" localSheetId="16">#REF!</definedName>
    <definedName name="Stack_Removal" localSheetId="18">#REF!</definedName>
    <definedName name="Stack_Removal" localSheetId="19">#REF!</definedName>
    <definedName name="Stack_Removal" localSheetId="20">#REF!</definedName>
    <definedName name="Stack_Removal" localSheetId="4">#REF!</definedName>
    <definedName name="Stack_Removal" localSheetId="5">#REF!</definedName>
    <definedName name="Stack_Removal" localSheetId="8">#REF!</definedName>
    <definedName name="Stack_Removal" localSheetId="9">#REF!</definedName>
    <definedName name="Stack_Removal">#REF!</definedName>
    <definedName name="Steel_Removal" localSheetId="1">#REF!</definedName>
    <definedName name="Steel_Removal" localSheetId="10">#REF!</definedName>
    <definedName name="Steel_Removal" localSheetId="11">#REF!</definedName>
    <definedName name="Steel_Removal" localSheetId="12">#REF!</definedName>
    <definedName name="Steel_Removal" localSheetId="13">#REF!</definedName>
    <definedName name="Steel_Removal" localSheetId="15">#REF!</definedName>
    <definedName name="Steel_Removal" localSheetId="16">#REF!</definedName>
    <definedName name="Steel_Removal" localSheetId="17">#REF!</definedName>
    <definedName name="Steel_Removal" localSheetId="18">#REF!</definedName>
    <definedName name="Steel_Removal" localSheetId="19">#REF!</definedName>
    <definedName name="Steel_Removal" localSheetId="2">#REF!</definedName>
    <definedName name="Steel_Removal" localSheetId="20">#REF!</definedName>
    <definedName name="Steel_Removal" localSheetId="3">#REF!</definedName>
    <definedName name="Steel_Removal" localSheetId="4">#REF!</definedName>
    <definedName name="Steel_Removal" localSheetId="5">#REF!</definedName>
    <definedName name="Steel_Removal" localSheetId="6">#REF!</definedName>
    <definedName name="Steel_Removal" localSheetId="7">#REF!</definedName>
    <definedName name="Steel_Removal" localSheetId="8">#REF!</definedName>
    <definedName name="Steel_Removal" localSheetId="9">#REF!</definedName>
    <definedName name="Steel_Removal">#REF!</definedName>
    <definedName name="STRESS_RELIEVIN">#REF!</definedName>
    <definedName name="Sub_Building_2x4_Weight">#REF!</definedName>
    <definedName name="Sub_Building_Foundation_Depth">#REF!</definedName>
    <definedName name="Sub_Building_FRP_Weight">#REF!</definedName>
    <definedName name="Sub_Building_Height">#REF!</definedName>
    <definedName name="Sub_Building_HorzBeams_Number">#REF!</definedName>
    <definedName name="Sub_Building_HorzBeams_Weight">#REF!</definedName>
    <definedName name="Sub_Building_Length">#REF!</definedName>
    <definedName name="Sub_Building_Rooms_Number">#REF!</definedName>
    <definedName name="Sub_Building_Sheetrock_Weight">#REF!</definedName>
    <definedName name="Sub_Building_Steel_Plate_Thickness">#REF!</definedName>
    <definedName name="Sub_Building_VertBeams_Number">#REF!</definedName>
    <definedName name="Sub_Building_VertBeams_Weight">#REF!</definedName>
    <definedName name="Sub_Building_Volume_Weight">#REF!</definedName>
    <definedName name="Sub_Building_WallFrames_Number">#REF!</definedName>
    <definedName name="Sub_Building_Width">#REF!</definedName>
    <definedName name="Sub_CE_CircuitBreak_Quantity">#REF!</definedName>
    <definedName name="Sub_CE_CircuitBreak_Weight">#REF!</definedName>
    <definedName name="Sub_CE_HorizBusBar_Quantity">#REF!</definedName>
    <definedName name="Sub_CE_HorizBusBar_Weight">#REF!</definedName>
    <definedName name="Sub_CE_JunctionBox_Quantity">#REF!</definedName>
    <definedName name="Sub_CE_JunctionBox_Weight">#REF!</definedName>
    <definedName name="Sub_CE_PadUpTowerTrans_Containment_Depth">#REF!</definedName>
    <definedName name="Sub_CE_PadUpTowerTrans_Containment_Length">#REF!</definedName>
    <definedName name="Sub_CE_PadUpTowerTrans_Containment_Width">#REF!</definedName>
    <definedName name="Sub_CE_PadUpTowerTrans_Quantity">#REF!</definedName>
    <definedName name="Sub_CE_PadUpTowerTrans_Weight">#REF!</definedName>
    <definedName name="Sub_CE_Switchgear_Quantity">#REF!</definedName>
    <definedName name="Sub_CE_Switchgear_Weight">#REF!</definedName>
    <definedName name="Sub_CE_VertBusBar_Quantity">#REF!</definedName>
    <definedName name="Sub_CE_VertBusBar_Weight">#REF!</definedName>
    <definedName name="Sub_CrushedRock_Length">#REF!</definedName>
    <definedName name="Sub_CrushedRock_Width">#REF!</definedName>
    <definedName name="Sub_GroundingWire_Density">#REF!</definedName>
    <definedName name="Sub_ME_CapacityBanks_Quantity">#REF!</definedName>
    <definedName name="Sub_ME_CapacityBanks_Weight">#REF!</definedName>
    <definedName name="Sub_ME_CircuitBreakers_Quantity">#REF!</definedName>
    <definedName name="Sub_ME_CircuitBreakers_Weight">#REF!</definedName>
    <definedName name="Sub_ME_DeadEnd_Quantity">#REF!</definedName>
    <definedName name="Sub_ME_DeadEnd_Weight">#REF!</definedName>
    <definedName name="Sub_ME_Equipment_Pier_Depth">#REF!</definedName>
    <definedName name="Sub_ME_Equipment_Pier_Diameter">#REF!</definedName>
    <definedName name="Sub_ME_Equipment_Pier_Number">#REF!</definedName>
    <definedName name="Sub_ME_HorizBusBar_Length">#REF!</definedName>
    <definedName name="Sub_ME_HorizBusBar_Weight">#REF!</definedName>
    <definedName name="Sub_ME_LightningMasts_Quantity">#REF!</definedName>
    <definedName name="Sub_ME_LightningMasts_Weight">#REF!</definedName>
    <definedName name="Sub_ME_MPT_Containment_Depth">#REF!</definedName>
    <definedName name="Sub_ME_MPT_Containment_Length">#REF!</definedName>
    <definedName name="Sub_ME_MPT_Containment_Width">#REF!</definedName>
    <definedName name="Sub_ME_MPT_Quantity">#REF!</definedName>
    <definedName name="Sub_ME_MPT_Weight">#REF!</definedName>
    <definedName name="Sub_ME_OtherTrans_Containment_Depth">#REF!</definedName>
    <definedName name="Sub_ME_OtherTrans_Containment_Length">#REF!</definedName>
    <definedName name="Sub_ME_OtherTrans_Containment_Width">#REF!</definedName>
    <definedName name="Sub_ME_OtherTrans_Quantity">#REF!</definedName>
    <definedName name="Sub_ME_OtherTrans_Weight">#REF!</definedName>
    <definedName name="Sub_ME_Switches_Quantity">#REF!</definedName>
    <definedName name="Sub_ME_Switches_Weight">#REF!</definedName>
    <definedName name="Sub_ME_Towers_Quantity">#REF!</definedName>
    <definedName name="Sub_ME_Towers_Weight">#REF!</definedName>
    <definedName name="Sub_ME_VertBusBar_Quantity">#REF!</definedName>
    <definedName name="Sub_ME_VertBusBar_Weight">#REF!</definedName>
    <definedName name="Sub_Perimeter_Fencing_Length">#REF!</definedName>
    <definedName name="SUMMARIES">#REF!</definedName>
    <definedName name="summary">#REF!</definedName>
    <definedName name="SummaryInsert">#REF!</definedName>
    <definedName name="TABLE_ALL">#REF!</definedName>
    <definedName name="tabledat">#REF!</definedName>
    <definedName name="TABLELESS4COL">#REF!</definedName>
    <definedName name="TABLESUMMARY">#REF!</definedName>
    <definedName name="TF">#REF!</definedName>
    <definedName name="TF_Concrete_Total">#REF!</definedName>
    <definedName name="TF_Foundation_Removal_Cost">#REF!</definedName>
    <definedName name="TF_Removal_Depth">#REF!</definedName>
    <definedName name="TF1_BeautyRing_Depth">#REF!</definedName>
    <definedName name="TF1_BeautyRing_Width">#REF!</definedName>
    <definedName name="TF1_CylindricalBase_End_Depth">#REF!</definedName>
    <definedName name="TF1_CylindricalBase_Lip_Height">#REF!</definedName>
    <definedName name="TF1_CylindricalBase_Lower_Diameter">#REF!</definedName>
    <definedName name="TF1_CylindricalBase_Start_Depth">#REF!</definedName>
    <definedName name="TF1_CylindricalBase_Upper_Diameter">#REF!</definedName>
    <definedName name="TF1_CylindricalPed_Diameter">#REF!</definedName>
    <definedName name="TF1_CylindricalPed_Max_Depth_Below_Grade">#REF!</definedName>
    <definedName name="TF1_Number">#REF!</definedName>
    <definedName name="TF1_OctagonalBase_Lip_Height">#REF!</definedName>
    <definedName name="TF1_OctagonalBase_Lower_Diameter">#REF!</definedName>
    <definedName name="TF1_OctagonalBase_Max_Depth">#REF!</definedName>
    <definedName name="TF1_OctagonalBase_Side_Length">#REF!</definedName>
    <definedName name="TF1_OctagonalBase_Start_Depth">#REF!</definedName>
    <definedName name="TF2_BeautyRing_Depth">#REF!</definedName>
    <definedName name="TF2_BeautyRing_Width">#REF!</definedName>
    <definedName name="TF2_CylindricalBase_End_Depth">#REF!</definedName>
    <definedName name="TF2_CylindricalBase_Lip_Height">#REF!</definedName>
    <definedName name="TF2_CylindricalBase_Lower_Diameter">#REF!</definedName>
    <definedName name="TF2_CylindricalBase_Start_Depth">#REF!</definedName>
    <definedName name="TF2_CylindricalBase_Upper_Diameter">#REF!</definedName>
    <definedName name="TF2_CylindricalPed_Diameter">#REF!</definedName>
    <definedName name="TF2_CylindricalPed_Max_Depth_Below_Grade">#REF!</definedName>
    <definedName name="TF2_Number">#REF!</definedName>
    <definedName name="TF2_OctagonalBase_Lip_Height">#REF!</definedName>
    <definedName name="TF2_OctagonalBase_Lower_Diameter">#REF!</definedName>
    <definedName name="TF2_OctagonalBase_Max_Depth">#REF!</definedName>
    <definedName name="TF2_OctagonalBase_Side_Length">#REF!</definedName>
    <definedName name="TF2_OctagonalBase_Start_Depth">#REF!</definedName>
    <definedName name="TF3_BeautyRing_Depth">#REF!</definedName>
    <definedName name="TF3_BeautyRing_Width">#REF!</definedName>
    <definedName name="TF3_CylindricalBase_End_Depth">#REF!</definedName>
    <definedName name="TF3_CylindricalBase_Lip_Height">#REF!</definedName>
    <definedName name="TF3_CylindricalBase_Lower_Diameter">#REF!</definedName>
    <definedName name="TF3_CylindricalBase_Start_Depth">#REF!</definedName>
    <definedName name="TF3_CylindricalBase_Upper_Diameter">#REF!</definedName>
    <definedName name="TF3_CylindricalPed_Diameter">#REF!</definedName>
    <definedName name="TF3_CylindricalPed_Max_Depth_Below_Grade">#REF!</definedName>
    <definedName name="TF3_Number">#REF!</definedName>
    <definedName name="TF3_OctagonalBase_Lip_Height">#REF!</definedName>
    <definedName name="TF3_OctagonalBase_Lower_Diameter">#REF!</definedName>
    <definedName name="TF3_OctagonalBase_Max_Depth">#REF!</definedName>
    <definedName name="TF3_OctagonalBase_Side_Length">#REF!</definedName>
    <definedName name="TF3_OctagonalBase_Start_Depth">#REF!</definedName>
    <definedName name="TF4_BeautyRing_Depth">#REF!</definedName>
    <definedName name="TF4_BeautyRing_Width">#REF!</definedName>
    <definedName name="TF4_CylindricalBase_End_Depth">#REF!</definedName>
    <definedName name="TF4_CylindricalBase_Lip_Height">#REF!</definedName>
    <definedName name="TF4_CylindricalBase_Lower_Diameter">#REF!</definedName>
    <definedName name="TF4_CylindricalBase_Start_Depth">#REF!</definedName>
    <definedName name="TF4_CylindricalBase_Upper_Diameter">#REF!</definedName>
    <definedName name="TF4_Number">#REF!</definedName>
    <definedName name="TF4_OctagonalBase_Lip_Height">#REF!</definedName>
    <definedName name="TF4_OctagonalBase_Lower_Diameter">#REF!</definedName>
    <definedName name="TF4_OctagonalBase_Max_Depth">#REF!</definedName>
    <definedName name="TF4_OctagonalBase_Side_Length">#REF!</definedName>
    <definedName name="TF4_OctagonalBase_Start_Depth">#REF!</definedName>
    <definedName name="TI_Number_of_Turbines">#REF!</definedName>
    <definedName name="TI_Turbine_AdjAlumWeight">#REF!</definedName>
    <definedName name="TI_Turbine_AdjCopperWeight">#REF!</definedName>
    <definedName name="TI_Turbine_AdjDebrisWeight">#REF!</definedName>
    <definedName name="TI_Turbine_AdjSteelWeight">#REF!</definedName>
    <definedName name="TI_Turbine_AlumWeight">#REF!</definedName>
    <definedName name="TI_Turbine_AlumWeight2">#REF!</definedName>
    <definedName name="TI_Turbine_AlumWeight3">#REF!</definedName>
    <definedName name="TI_Turbine_AlumWeight4">#REF!</definedName>
    <definedName name="TI_Turbine_CopperWeight">#REF!</definedName>
    <definedName name="TI_Turbine_CopperWeight2">#REF!</definedName>
    <definedName name="TI_Turbine_CopperWeight3">#REF!</definedName>
    <definedName name="TI_Turbine_CopperWeight4">#REF!</definedName>
    <definedName name="TI_Turbine_Model">#REF!</definedName>
    <definedName name="TI_Turbine_Model2">#REF!</definedName>
    <definedName name="TI_Turbine_Model3">#REF!</definedName>
    <definedName name="TI_Turbine_Model4">#REF!</definedName>
    <definedName name="TI_Turbine_SteelWeight">#REF!</definedName>
    <definedName name="TI_Turbine_SteelWeight2">#REF!</definedName>
    <definedName name="TI_Turbine_SteelWeight3">#REF!</definedName>
    <definedName name="TI_Turbine_SteelWeight4">#REF!</definedName>
    <definedName name="TI_Turbine_Type1_Quantity">#REF!</definedName>
    <definedName name="TI_Turbine_Type2_Quantity">#REF!</definedName>
    <definedName name="TI_Turbine_Type3_Quantity">#REF!</definedName>
    <definedName name="TI_Turbine_Type4_Quantity">#REF!</definedName>
    <definedName name="TITLE">#REF!</definedName>
    <definedName name="Topsoil_Cost" localSheetId="1">#REF!</definedName>
    <definedName name="Topsoil_Cost" localSheetId="10">#REF!</definedName>
    <definedName name="Topsoil_Cost" localSheetId="11">#REF!</definedName>
    <definedName name="Topsoil_Cost" localSheetId="12">#REF!</definedName>
    <definedName name="Topsoil_Cost" localSheetId="13">#REF!</definedName>
    <definedName name="Topsoil_Cost" localSheetId="15">#REF!</definedName>
    <definedName name="Topsoil_Cost" localSheetId="16">#REF!</definedName>
    <definedName name="Topsoil_Cost" localSheetId="17">#REF!</definedName>
    <definedName name="Topsoil_Cost" localSheetId="18">#REF!</definedName>
    <definedName name="Topsoil_Cost" localSheetId="19">#REF!</definedName>
    <definedName name="Topsoil_Cost" localSheetId="2">#REF!</definedName>
    <definedName name="Topsoil_Cost" localSheetId="20">#REF!</definedName>
    <definedName name="Topsoil_Cost" localSheetId="3">#REF!</definedName>
    <definedName name="Topsoil_Cost" localSheetId="4">#REF!</definedName>
    <definedName name="Topsoil_Cost" localSheetId="5">#REF!</definedName>
    <definedName name="Topsoil_Cost" localSheetId="6">#REF!</definedName>
    <definedName name="Topsoil_Cost" localSheetId="7">#REF!</definedName>
    <definedName name="Topsoil_Cost" localSheetId="8">#REF!</definedName>
    <definedName name="Topsoil_Cost" localSheetId="9">#REF!</definedName>
    <definedName name="Topsoil_Cost">#REF!</definedName>
    <definedName name="Topsoil_Placement_Acre" localSheetId="10">#REF!</definedName>
    <definedName name="Topsoil_Placement_Acre" localSheetId="11">#REF!</definedName>
    <definedName name="Topsoil_Placement_Acre" localSheetId="12">#REF!</definedName>
    <definedName name="Topsoil_Placement_Acre" localSheetId="13">#REF!</definedName>
    <definedName name="Topsoil_Placement_Acre" localSheetId="15">#REF!</definedName>
    <definedName name="Topsoil_Placement_Acre" localSheetId="16">#REF!</definedName>
    <definedName name="Topsoil_Placement_Acre" localSheetId="18">#REF!</definedName>
    <definedName name="Topsoil_Placement_Acre" localSheetId="19">#REF!</definedName>
    <definedName name="Topsoil_Placement_Acre" localSheetId="20">#REF!</definedName>
    <definedName name="Topsoil_Placement_Acre" localSheetId="4">#REF!</definedName>
    <definedName name="Topsoil_Placement_Acre" localSheetId="5">#REF!</definedName>
    <definedName name="Topsoil_Placement_Acre" localSheetId="8">#REF!</definedName>
    <definedName name="Topsoil_Placement_Acre" localSheetId="9">#REF!</definedName>
    <definedName name="Topsoil_Placement_Acre">#REF!</definedName>
    <definedName name="Totals_Print">#REF!</definedName>
    <definedName name="Trenching_CY">#REF!</definedName>
    <definedName name="Union_OpenShop">#REF!</definedName>
    <definedName name="UPSLBR">#REF!</definedName>
    <definedName name="valve_table">#REF!</definedName>
    <definedName name="WAGE_RATE">#REF!</definedName>
    <definedName name="Wage0100">#REF!</definedName>
    <definedName name="Wage0200">#REF!</definedName>
    <definedName name="WG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0" l="1"/>
  <c r="H10" i="10"/>
  <c r="H11" i="10"/>
  <c r="H12" i="10"/>
  <c r="H13" i="10"/>
  <c r="H14" i="10"/>
  <c r="H15" i="10"/>
  <c r="H16" i="10"/>
  <c r="H17" i="10"/>
  <c r="H18" i="10"/>
  <c r="H19" i="10"/>
  <c r="H21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4" i="10"/>
  <c r="H85" i="10"/>
  <c r="H86" i="10"/>
  <c r="H87" i="10"/>
  <c r="H88" i="10"/>
  <c r="H89" i="10"/>
  <c r="H90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7" i="10"/>
  <c r="H119" i="10"/>
  <c r="H9" i="21"/>
  <c r="I10" i="21"/>
  <c r="I12" i="21" s="1"/>
  <c r="I14" i="21"/>
  <c r="I20" i="21"/>
  <c r="G10" i="21"/>
  <c r="G12" i="21" s="1"/>
  <c r="F10" i="21"/>
  <c r="F12" i="21" s="1"/>
  <c r="E10" i="21"/>
  <c r="E12" i="21" s="1"/>
  <c r="D10" i="21"/>
  <c r="D12" i="21" s="1"/>
  <c r="H10" i="21"/>
  <c r="H12" i="21" s="1"/>
  <c r="H14" i="21"/>
  <c r="H20" i="21"/>
  <c r="H22" i="21"/>
  <c r="I16" i="2"/>
  <c r="G16" i="2"/>
  <c r="F16" i="2"/>
  <c r="E16" i="2"/>
  <c r="D16" i="2"/>
  <c r="H10" i="1"/>
  <c r="D17" i="3"/>
  <c r="I15" i="4"/>
  <c r="G15" i="4"/>
  <c r="F15" i="4"/>
  <c r="E15" i="4"/>
  <c r="D15" i="4"/>
  <c r="H9" i="4"/>
  <c r="I17" i="6"/>
  <c r="G17" i="6"/>
  <c r="F17" i="6"/>
  <c r="E17" i="6"/>
  <c r="D17" i="6"/>
  <c r="H9" i="5"/>
  <c r="I15" i="5"/>
  <c r="G15" i="5"/>
  <c r="F15" i="5"/>
  <c r="E15" i="5"/>
  <c r="D15" i="5"/>
  <c r="I16" i="7"/>
  <c r="G16" i="7"/>
  <c r="F16" i="7"/>
  <c r="E16" i="7"/>
  <c r="D16" i="7"/>
  <c r="H47" i="19"/>
  <c r="H44" i="19"/>
  <c r="H26" i="18"/>
  <c r="H38" i="17"/>
  <c r="F34" i="17"/>
  <c r="H25" i="17"/>
  <c r="H11" i="17"/>
  <c r="H20" i="16"/>
  <c r="E28" i="16"/>
  <c r="H10" i="16"/>
  <c r="H29" i="15"/>
  <c r="H9" i="15"/>
  <c r="H28" i="18"/>
  <c r="H32" i="18"/>
  <c r="E14" i="16"/>
  <c r="E30" i="16"/>
  <c r="H24" i="16"/>
  <c r="H13" i="16"/>
  <c r="H27" i="16"/>
  <c r="F28" i="16"/>
  <c r="H19" i="16"/>
  <c r="H12" i="16"/>
  <c r="H11" i="16"/>
  <c r="H9" i="16"/>
  <c r="H18" i="16"/>
  <c r="H22" i="16"/>
  <c r="H26" i="16"/>
  <c r="G14" i="16"/>
  <c r="H23" i="16"/>
  <c r="D14" i="16"/>
  <c r="H21" i="16"/>
  <c r="H25" i="16"/>
  <c r="E32" i="15"/>
  <c r="H22" i="15"/>
  <c r="H25" i="15"/>
  <c r="H27" i="15"/>
  <c r="H28" i="15"/>
  <c r="H26" i="15"/>
  <c r="H31" i="15"/>
  <c r="D32" i="15"/>
  <c r="E15" i="15"/>
  <c r="H21" i="15"/>
  <c r="H24" i="15"/>
  <c r="H13" i="15"/>
  <c r="F32" i="15"/>
  <c r="H11" i="15"/>
  <c r="H20" i="15"/>
  <c r="H10" i="15"/>
  <c r="H12" i="15"/>
  <c r="H19" i="15"/>
  <c r="H23" i="15"/>
  <c r="H30" i="15"/>
  <c r="F15" i="15"/>
  <c r="H14" i="15"/>
  <c r="G15" i="15"/>
  <c r="H40" i="17"/>
  <c r="H50" i="17"/>
  <c r="F42" i="17"/>
  <c r="H46" i="17"/>
  <c r="H10" i="17"/>
  <c r="F26" i="17"/>
  <c r="D42" i="17"/>
  <c r="D34" i="17"/>
  <c r="H13" i="17"/>
  <c r="H47" i="17"/>
  <c r="D26" i="17"/>
  <c r="G34" i="17"/>
  <c r="H31" i="17"/>
  <c r="H41" i="17"/>
  <c r="H16" i="17"/>
  <c r="H23" i="17"/>
  <c r="H56" i="17"/>
  <c r="H60" i="17"/>
  <c r="H15" i="17"/>
  <c r="H22" i="17"/>
  <c r="H48" i="17"/>
  <c r="H30" i="17"/>
  <c r="H33" i="17"/>
  <c r="H39" i="17"/>
  <c r="H55" i="17"/>
  <c r="G63" i="17"/>
  <c r="H58" i="17"/>
  <c r="H12" i="17"/>
  <c r="H17" i="17"/>
  <c r="E34" i="17"/>
  <c r="H32" i="17"/>
  <c r="G42" i="17"/>
  <c r="F63" i="17"/>
  <c r="F18" i="17"/>
  <c r="H14" i="17"/>
  <c r="H24" i="17"/>
  <c r="H49" i="17"/>
  <c r="H57" i="17"/>
  <c r="H61" i="17"/>
  <c r="H9" i="18"/>
  <c r="G33" i="18"/>
  <c r="H13" i="18"/>
  <c r="H24" i="18"/>
  <c r="H10" i="18"/>
  <c r="H20" i="18"/>
  <c r="H11" i="18"/>
  <c r="H19" i="18"/>
  <c r="E15" i="18"/>
  <c r="H14" i="18"/>
  <c r="F33" i="18"/>
  <c r="H31" i="18"/>
  <c r="F15" i="18"/>
  <c r="F35" i="18"/>
  <c r="D15" i="18"/>
  <c r="G15" i="18"/>
  <c r="H12" i="18"/>
  <c r="H19" i="19"/>
  <c r="H18" i="19"/>
  <c r="E24" i="19"/>
  <c r="G33" i="19"/>
  <c r="H31" i="19"/>
  <c r="E50" i="19"/>
  <c r="E33" i="19"/>
  <c r="H9" i="19"/>
  <c r="H10" i="19"/>
  <c r="F50" i="19"/>
  <c r="H46" i="19"/>
  <c r="H20" i="19"/>
  <c r="H43" i="19"/>
  <c r="H49" i="19"/>
  <c r="H23" i="19"/>
  <c r="H22" i="19"/>
  <c r="D50" i="19"/>
  <c r="H12" i="19"/>
  <c r="H39" i="19"/>
  <c r="F24" i="19"/>
  <c r="H27" i="19"/>
  <c r="H28" i="19"/>
  <c r="H38" i="19"/>
  <c r="H41" i="19"/>
  <c r="D24" i="19"/>
  <c r="H21" i="19"/>
  <c r="D33" i="19"/>
  <c r="H30" i="19"/>
  <c r="E15" i="19"/>
  <c r="H29" i="19"/>
  <c r="H32" i="19"/>
  <c r="H37" i="19"/>
  <c r="H40" i="19"/>
  <c r="H42" i="19"/>
  <c r="H45" i="19"/>
  <c r="H48" i="19"/>
  <c r="F15" i="19"/>
  <c r="H13" i="19"/>
  <c r="F33" i="19"/>
  <c r="H11" i="19"/>
  <c r="G50" i="19"/>
  <c r="H36" i="19"/>
  <c r="G24" i="19"/>
  <c r="G15" i="19"/>
  <c r="D15" i="19"/>
  <c r="H14" i="19"/>
  <c r="H22" i="18"/>
  <c r="H29" i="18"/>
  <c r="H21" i="18"/>
  <c r="H25" i="18"/>
  <c r="E33" i="18"/>
  <c r="H18" i="18"/>
  <c r="H27" i="18"/>
  <c r="H30" i="18"/>
  <c r="D33" i="18"/>
  <c r="H23" i="18"/>
  <c r="H9" i="17"/>
  <c r="D18" i="17"/>
  <c r="E26" i="17"/>
  <c r="E42" i="17"/>
  <c r="E63" i="17"/>
  <c r="H52" i="17"/>
  <c r="H62" i="17"/>
  <c r="G26" i="17"/>
  <c r="E18" i="17"/>
  <c r="H21" i="17"/>
  <c r="H37" i="17"/>
  <c r="H45" i="17"/>
  <c r="D63" i="17"/>
  <c r="H54" i="17"/>
  <c r="G18" i="17"/>
  <c r="H51" i="17"/>
  <c r="H29" i="17"/>
  <c r="H53" i="17"/>
  <c r="H59" i="17"/>
  <c r="D28" i="16"/>
  <c r="F14" i="16"/>
  <c r="F30" i="16"/>
  <c r="G28" i="16"/>
  <c r="H17" i="16"/>
  <c r="D15" i="15"/>
  <c r="G32" i="15"/>
  <c r="H18" i="15"/>
  <c r="G30" i="16"/>
  <c r="E34" i="15"/>
  <c r="E65" i="17"/>
  <c r="D65" i="17"/>
  <c r="G65" i="17"/>
  <c r="D30" i="16"/>
  <c r="F34" i="15"/>
  <c r="D34" i="15"/>
  <c r="G34" i="15"/>
  <c r="F65" i="17"/>
  <c r="D35" i="18"/>
  <c r="E35" i="18"/>
  <c r="G35" i="18"/>
  <c r="G52" i="19"/>
  <c r="E52" i="19"/>
  <c r="F52" i="19"/>
  <c r="D52" i="19"/>
  <c r="H15" i="15"/>
  <c r="H34" i="17"/>
  <c r="H18" i="17"/>
  <c r="H33" i="19"/>
  <c r="H15" i="19"/>
  <c r="H50" i="19"/>
  <c r="H24" i="19"/>
  <c r="H15" i="18"/>
  <c r="H33" i="18"/>
  <c r="H63" i="17"/>
  <c r="H42" i="17"/>
  <c r="H26" i="17"/>
  <c r="H28" i="16"/>
  <c r="H14" i="16"/>
  <c r="H30" i="16"/>
  <c r="H32" i="15"/>
  <c r="H34" i="15"/>
  <c r="H65" i="17"/>
  <c r="H67" i="17"/>
  <c r="H35" i="18"/>
  <c r="H37" i="18"/>
  <c r="H52" i="19"/>
  <c r="H54" i="19"/>
  <c r="H36" i="15"/>
  <c r="H32" i="16"/>
  <c r="H36" i="16"/>
  <c r="H34" i="16"/>
  <c r="H40" i="15"/>
  <c r="H38" i="15"/>
  <c r="H42" i="15"/>
  <c r="H71" i="17"/>
  <c r="H69" i="17"/>
  <c r="H73" i="17"/>
  <c r="H41" i="18"/>
  <c r="H39" i="18"/>
  <c r="H43" i="18"/>
  <c r="H58" i="19"/>
  <c r="H56" i="19"/>
  <c r="I15" i="15"/>
  <c r="H60" i="19"/>
  <c r="H38" i="16"/>
  <c r="I32" i="15"/>
  <c r="I34" i="15"/>
  <c r="I36" i="15"/>
  <c r="I42" i="15"/>
  <c r="H44" i="15"/>
  <c r="I14" i="16"/>
  <c r="I28" i="16"/>
  <c r="I30" i="16"/>
  <c r="I32" i="16"/>
  <c r="I38" i="16"/>
  <c r="H40" i="16"/>
  <c r="I34" i="17"/>
  <c r="I42" i="17"/>
  <c r="I18" i="17"/>
  <c r="I63" i="17"/>
  <c r="I26" i="17"/>
  <c r="I65" i="17"/>
  <c r="I67" i="17"/>
  <c r="I73" i="17"/>
  <c r="H75" i="17"/>
  <c r="I33" i="18"/>
  <c r="I15" i="18"/>
  <c r="I35" i="18"/>
  <c r="I37" i="18"/>
  <c r="I43" i="18"/>
  <c r="H45" i="18"/>
  <c r="I33" i="19"/>
  <c r="I15" i="19"/>
  <c r="I50" i="19"/>
  <c r="I24" i="19"/>
  <c r="I52" i="19"/>
  <c r="I54" i="19"/>
  <c r="I60" i="19"/>
  <c r="H62" i="19"/>
  <c r="H46" i="13"/>
  <c r="H36" i="13"/>
  <c r="H33" i="13"/>
  <c r="H26" i="13"/>
  <c r="F30" i="13"/>
  <c r="E30" i="13"/>
  <c r="D13" i="14"/>
  <c r="H19" i="14"/>
  <c r="G13" i="14"/>
  <c r="F13" i="14"/>
  <c r="H9" i="14"/>
  <c r="H16" i="14"/>
  <c r="H20" i="14"/>
  <c r="E22" i="14"/>
  <c r="H12" i="14"/>
  <c r="F22" i="14"/>
  <c r="H18" i="14"/>
  <c r="G22" i="14"/>
  <c r="H11" i="14"/>
  <c r="H10" i="14"/>
  <c r="I22" i="14"/>
  <c r="H17" i="14"/>
  <c r="H21" i="14"/>
  <c r="H44" i="13"/>
  <c r="H43" i="13"/>
  <c r="H12" i="13"/>
  <c r="H47" i="13"/>
  <c r="H48" i="13"/>
  <c r="H23" i="13"/>
  <c r="H27" i="13"/>
  <c r="H39" i="13"/>
  <c r="H49" i="13"/>
  <c r="H53" i="13"/>
  <c r="H25" i="13"/>
  <c r="H29" i="13"/>
  <c r="H35" i="13"/>
  <c r="H38" i="13"/>
  <c r="G30" i="13"/>
  <c r="H13" i="13"/>
  <c r="H19" i="13"/>
  <c r="H51" i="13"/>
  <c r="H24" i="13"/>
  <c r="H28" i="13"/>
  <c r="H34" i="13"/>
  <c r="H37" i="13"/>
  <c r="H40" i="13"/>
  <c r="F54" i="13"/>
  <c r="H45" i="13"/>
  <c r="G20" i="13"/>
  <c r="H10" i="13"/>
  <c r="H15" i="13"/>
  <c r="E54" i="13"/>
  <c r="H50" i="13"/>
  <c r="G24" i="14"/>
  <c r="D22" i="14"/>
  <c r="D24" i="14"/>
  <c r="E13" i="14"/>
  <c r="H11" i="13"/>
  <c r="H16" i="13"/>
  <c r="H9" i="13"/>
  <c r="D20" i="13"/>
  <c r="H14" i="13"/>
  <c r="E20" i="13"/>
  <c r="H18" i="13"/>
  <c r="F20" i="13"/>
  <c r="H17" i="13"/>
  <c r="H41" i="13"/>
  <c r="D30" i="13"/>
  <c r="G54" i="13"/>
  <c r="H52" i="13"/>
  <c r="D54" i="13"/>
  <c r="H42" i="13"/>
  <c r="F24" i="14"/>
  <c r="D56" i="13"/>
  <c r="E56" i="13"/>
  <c r="F56" i="13"/>
  <c r="G56" i="13"/>
  <c r="H22" i="14"/>
  <c r="E24" i="14"/>
  <c r="H13" i="14"/>
  <c r="H24" i="14"/>
  <c r="H26" i="14"/>
  <c r="H30" i="13"/>
  <c r="H54" i="13"/>
  <c r="H20" i="13"/>
  <c r="H28" i="14"/>
  <c r="H30" i="14"/>
  <c r="H56" i="13"/>
  <c r="H58" i="13"/>
  <c r="H32" i="14"/>
  <c r="H62" i="13"/>
  <c r="H60" i="13"/>
  <c r="H64" i="13"/>
  <c r="I20" i="13"/>
  <c r="I30" i="13"/>
  <c r="I54" i="13"/>
  <c r="I56" i="13"/>
  <c r="I58" i="13"/>
  <c r="I64" i="13"/>
  <c r="H66" i="13"/>
  <c r="I13" i="14"/>
  <c r="I24" i="14"/>
  <c r="I26" i="14"/>
  <c r="I32" i="14"/>
  <c r="H34" i="14"/>
  <c r="H64" i="12"/>
  <c r="H60" i="12"/>
  <c r="H59" i="12"/>
  <c r="H37" i="12"/>
  <c r="H32" i="12"/>
  <c r="H30" i="12"/>
  <c r="H78" i="11"/>
  <c r="H74" i="11"/>
  <c r="H71" i="11"/>
  <c r="H67" i="11"/>
  <c r="G54" i="11"/>
  <c r="F54" i="11"/>
  <c r="G30" i="11"/>
  <c r="F30" i="11"/>
  <c r="H15" i="11"/>
  <c r="D36" i="10"/>
  <c r="F81" i="10"/>
  <c r="D90" i="10"/>
  <c r="F36" i="10"/>
  <c r="F66" i="10"/>
  <c r="D66" i="10"/>
  <c r="D51" i="10"/>
  <c r="F51" i="10"/>
  <c r="D81" i="10"/>
  <c r="F90" i="10"/>
  <c r="F115" i="10"/>
  <c r="H20" i="10"/>
  <c r="F21" i="10"/>
  <c r="H86" i="11"/>
  <c r="H9" i="11"/>
  <c r="H57" i="11"/>
  <c r="H60" i="11"/>
  <c r="H82" i="11"/>
  <c r="H16" i="11"/>
  <c r="E62" i="11"/>
  <c r="H11" i="11"/>
  <c r="H12" i="11"/>
  <c r="H28" i="11"/>
  <c r="E18" i="11"/>
  <c r="H17" i="11"/>
  <c r="D42" i="11"/>
  <c r="H66" i="11"/>
  <c r="H70" i="11"/>
  <c r="H73" i="11"/>
  <c r="H79" i="11"/>
  <c r="F18" i="11"/>
  <c r="H23" i="11"/>
  <c r="H24" i="11"/>
  <c r="H27" i="11"/>
  <c r="E42" i="11"/>
  <c r="H34" i="11"/>
  <c r="H38" i="11"/>
  <c r="H41" i="11"/>
  <c r="H47" i="11"/>
  <c r="H48" i="11"/>
  <c r="H51" i="11"/>
  <c r="F62" i="11"/>
  <c r="G18" i="11"/>
  <c r="F42" i="11"/>
  <c r="G62" i="11"/>
  <c r="H69" i="11"/>
  <c r="H72" i="11"/>
  <c r="H80" i="11"/>
  <c r="H84" i="11"/>
  <c r="F88" i="11"/>
  <c r="H52" i="11"/>
  <c r="H25" i="11"/>
  <c r="G42" i="11"/>
  <c r="H40" i="11"/>
  <c r="H49" i="11"/>
  <c r="H59" i="11"/>
  <c r="G88" i="11"/>
  <c r="H13" i="11"/>
  <c r="D30" i="11"/>
  <c r="D54" i="11"/>
  <c r="H65" i="11"/>
  <c r="H68" i="11"/>
  <c r="H75" i="11"/>
  <c r="H87" i="11"/>
  <c r="H14" i="11"/>
  <c r="H37" i="11"/>
  <c r="H10" i="11"/>
  <c r="E30" i="11"/>
  <c r="H22" i="11"/>
  <c r="H26" i="11"/>
  <c r="H29" i="11"/>
  <c r="H35" i="11"/>
  <c r="H36" i="11"/>
  <c r="H39" i="11"/>
  <c r="E54" i="11"/>
  <c r="H46" i="11"/>
  <c r="H50" i="11"/>
  <c r="H53" i="11"/>
  <c r="H58" i="11"/>
  <c r="H61" i="11"/>
  <c r="F47" i="12"/>
  <c r="H53" i="12"/>
  <c r="H70" i="12"/>
  <c r="H65" i="12"/>
  <c r="H13" i="12"/>
  <c r="D38" i="12"/>
  <c r="H57" i="12"/>
  <c r="H21" i="12"/>
  <c r="G38" i="12"/>
  <c r="E47" i="12"/>
  <c r="H41" i="12"/>
  <c r="H45" i="12"/>
  <c r="H68" i="12"/>
  <c r="H9" i="12"/>
  <c r="H27" i="12"/>
  <c r="H33" i="12"/>
  <c r="H62" i="12"/>
  <c r="H63" i="12"/>
  <c r="F38" i="12"/>
  <c r="F22" i="12"/>
  <c r="H18" i="12"/>
  <c r="H67" i="12"/>
  <c r="G22" i="12"/>
  <c r="H12" i="12"/>
  <c r="G71" i="12"/>
  <c r="H61" i="12"/>
  <c r="H66" i="12"/>
  <c r="H11" i="12"/>
  <c r="H20" i="12"/>
  <c r="H26" i="12"/>
  <c r="H69" i="12"/>
  <c r="H14" i="12"/>
  <c r="H17" i="12"/>
  <c r="H29" i="12"/>
  <c r="H31" i="12"/>
  <c r="H43" i="12"/>
  <c r="H16" i="12"/>
  <c r="H19" i="12"/>
  <c r="H25" i="12"/>
  <c r="H10" i="12"/>
  <c r="H15" i="12"/>
  <c r="H28" i="12"/>
  <c r="H36" i="12"/>
  <c r="E38" i="12"/>
  <c r="E22" i="12"/>
  <c r="H35" i="12"/>
  <c r="D22" i="12"/>
  <c r="H51" i="12"/>
  <c r="H55" i="12"/>
  <c r="F71" i="12"/>
  <c r="H34" i="12"/>
  <c r="H42" i="12"/>
  <c r="H46" i="12"/>
  <c r="H54" i="12"/>
  <c r="H56" i="12"/>
  <c r="H44" i="12"/>
  <c r="H50" i="12"/>
  <c r="H52" i="12"/>
  <c r="G47" i="12"/>
  <c r="D47" i="12"/>
  <c r="E71" i="12"/>
  <c r="H58" i="12"/>
  <c r="D71" i="12"/>
  <c r="H77" i="11"/>
  <c r="H21" i="11"/>
  <c r="H33" i="11"/>
  <c r="H45" i="11"/>
  <c r="D18" i="11"/>
  <c r="D62" i="11"/>
  <c r="H83" i="11"/>
  <c r="H81" i="11"/>
  <c r="H85" i="11"/>
  <c r="D88" i="11"/>
  <c r="E88" i="11"/>
  <c r="H76" i="11"/>
  <c r="D115" i="10"/>
  <c r="E115" i="10"/>
  <c r="G115" i="10"/>
  <c r="E51" i="10"/>
  <c r="E81" i="10"/>
  <c r="G90" i="10"/>
  <c r="G21" i="10"/>
  <c r="E36" i="10"/>
  <c r="D21" i="10"/>
  <c r="G51" i="10"/>
  <c r="G81" i="10"/>
  <c r="E21" i="10"/>
  <c r="G36" i="10"/>
  <c r="G66" i="10"/>
  <c r="E90" i="10"/>
  <c r="E66" i="10"/>
  <c r="G117" i="10"/>
  <c r="E117" i="10"/>
  <c r="F117" i="10"/>
  <c r="D117" i="10"/>
  <c r="G90" i="11"/>
  <c r="F90" i="11"/>
  <c r="E90" i="11"/>
  <c r="D90" i="11"/>
  <c r="E73" i="12"/>
  <c r="F73" i="12"/>
  <c r="D73" i="12"/>
  <c r="G73" i="12"/>
  <c r="H62" i="11"/>
  <c r="H18" i="11"/>
  <c r="H88" i="11"/>
  <c r="H42" i="11"/>
  <c r="H22" i="12"/>
  <c r="H47" i="12"/>
  <c r="H38" i="12"/>
  <c r="H71" i="12"/>
  <c r="H54" i="11"/>
  <c r="H30" i="11"/>
  <c r="H90" i="11"/>
  <c r="H92" i="11"/>
  <c r="H73" i="12"/>
  <c r="H75" i="12"/>
  <c r="H79" i="12"/>
  <c r="H77" i="12"/>
  <c r="I81" i="10"/>
  <c r="H81" i="12"/>
  <c r="I66" i="10"/>
  <c r="I90" i="10"/>
  <c r="I51" i="10"/>
  <c r="I36" i="10"/>
  <c r="I115" i="10"/>
  <c r="I21" i="10"/>
  <c r="I117" i="10"/>
  <c r="I119" i="10"/>
  <c r="I125" i="10"/>
  <c r="I42" i="11"/>
  <c r="I18" i="11"/>
  <c r="I54" i="11"/>
  <c r="I62" i="11"/>
  <c r="I88" i="11"/>
  <c r="I30" i="11"/>
  <c r="I90" i="11"/>
  <c r="I92" i="11"/>
  <c r="I98" i="11"/>
  <c r="I22" i="12"/>
  <c r="I47" i="12"/>
  <c r="I71" i="12"/>
  <c r="I38" i="12"/>
  <c r="I73" i="12"/>
  <c r="I75" i="12"/>
  <c r="I81" i="12"/>
  <c r="H83" i="12"/>
  <c r="D25" i="9"/>
  <c r="H10" i="9"/>
  <c r="E25" i="9"/>
  <c r="F25" i="9"/>
  <c r="H19" i="9"/>
  <c r="H21" i="9"/>
  <c r="H18" i="9"/>
  <c r="H20" i="9"/>
  <c r="H23" i="9"/>
  <c r="E15" i="9"/>
  <c r="E27" i="9"/>
  <c r="H14" i="9"/>
  <c r="H13" i="9"/>
  <c r="H22" i="9"/>
  <c r="H11" i="9"/>
  <c r="H9" i="9"/>
  <c r="H12" i="9"/>
  <c r="H24" i="9"/>
  <c r="D15" i="9"/>
  <c r="D27" i="9"/>
  <c r="G25" i="9"/>
  <c r="F15" i="9"/>
  <c r="F27" i="9"/>
  <c r="G15" i="9"/>
  <c r="G27" i="9"/>
  <c r="H25" i="9"/>
  <c r="H15" i="9"/>
  <c r="H27" i="9"/>
  <c r="H29" i="9"/>
  <c r="H33" i="9"/>
  <c r="H31" i="9"/>
  <c r="H35" i="9"/>
  <c r="I15" i="9"/>
  <c r="I25" i="9"/>
  <c r="I27" i="9"/>
  <c r="I29" i="9"/>
  <c r="I35" i="9"/>
  <c r="H37" i="9"/>
  <c r="H28" i="8"/>
  <c r="H25" i="8"/>
  <c r="H24" i="8"/>
  <c r="H18" i="8"/>
  <c r="F30" i="8"/>
  <c r="H12" i="5"/>
  <c r="H14" i="4"/>
  <c r="I16" i="3"/>
  <c r="I15" i="3"/>
  <c r="I14" i="3"/>
  <c r="H9" i="2"/>
  <c r="H15" i="2"/>
  <c r="F18" i="2"/>
  <c r="E18" i="2"/>
  <c r="H14" i="2"/>
  <c r="G18" i="2"/>
  <c r="H13" i="2"/>
  <c r="H10" i="2"/>
  <c r="D18" i="2"/>
  <c r="D16" i="1"/>
  <c r="D18" i="1"/>
  <c r="H14" i="1"/>
  <c r="F16" i="1"/>
  <c r="F18" i="1"/>
  <c r="H13" i="1"/>
  <c r="H12" i="1"/>
  <c r="H15" i="1"/>
  <c r="H17" i="3"/>
  <c r="H19" i="3"/>
  <c r="I11" i="3"/>
  <c r="E17" i="3"/>
  <c r="E19" i="3"/>
  <c r="I10" i="3"/>
  <c r="G17" i="3"/>
  <c r="G19" i="3"/>
  <c r="F17" i="3"/>
  <c r="F19" i="3"/>
  <c r="I9" i="3"/>
  <c r="E17" i="4"/>
  <c r="F17" i="4"/>
  <c r="G17" i="4"/>
  <c r="G19" i="6"/>
  <c r="H15" i="6"/>
  <c r="H10" i="6"/>
  <c r="H14" i="5"/>
  <c r="H13" i="5"/>
  <c r="H13" i="4"/>
  <c r="H12" i="4"/>
  <c r="D17" i="4"/>
  <c r="H13" i="8"/>
  <c r="H21" i="8"/>
  <c r="H22" i="8"/>
  <c r="H12" i="8"/>
  <c r="H9" i="8"/>
  <c r="E30" i="8"/>
  <c r="H23" i="8"/>
  <c r="H29" i="8"/>
  <c r="F15" i="8"/>
  <c r="F32" i="8"/>
  <c r="H10" i="8"/>
  <c r="H20" i="8"/>
  <c r="H27" i="8"/>
  <c r="D15" i="8"/>
  <c r="H11" i="8"/>
  <c r="H14" i="8"/>
  <c r="H19" i="8"/>
  <c r="E15" i="8"/>
  <c r="H26" i="8"/>
  <c r="H11" i="6"/>
  <c r="H14" i="6"/>
  <c r="E19" i="6"/>
  <c r="H16" i="6"/>
  <c r="D17" i="5"/>
  <c r="H15" i="7"/>
  <c r="F18" i="7"/>
  <c r="E18" i="7"/>
  <c r="H14" i="7"/>
  <c r="H13" i="7"/>
  <c r="H10" i="7"/>
  <c r="D18" i="7"/>
  <c r="H9" i="7"/>
  <c r="H11" i="4"/>
  <c r="H12" i="2"/>
  <c r="E16" i="1"/>
  <c r="E18" i="1"/>
  <c r="D30" i="8"/>
  <c r="G30" i="8"/>
  <c r="G15" i="8"/>
  <c r="H9" i="6"/>
  <c r="H11" i="5"/>
  <c r="D19" i="3"/>
  <c r="H9" i="1"/>
  <c r="H11" i="1"/>
  <c r="D32" i="8"/>
  <c r="E32" i="8"/>
  <c r="G32" i="8"/>
  <c r="H11" i="2"/>
  <c r="H16" i="1"/>
  <c r="H18" i="1"/>
  <c r="H20" i="1"/>
  <c r="I13" i="3"/>
  <c r="I12" i="3"/>
  <c r="I17" i="3"/>
  <c r="I19" i="3"/>
  <c r="I21" i="3"/>
  <c r="H10" i="4"/>
  <c r="H15" i="4"/>
  <c r="H17" i="4"/>
  <c r="H19" i="4"/>
  <c r="F19" i="6"/>
  <c r="H12" i="6"/>
  <c r="H13" i="6"/>
  <c r="G17" i="5"/>
  <c r="H10" i="5"/>
  <c r="H15" i="5" s="1"/>
  <c r="H17" i="5"/>
  <c r="H19" i="5"/>
  <c r="H15" i="8"/>
  <c r="H30" i="8"/>
  <c r="D19" i="6"/>
  <c r="E17" i="5"/>
  <c r="F17" i="5"/>
  <c r="H12" i="7"/>
  <c r="H11" i="7"/>
  <c r="G18" i="7"/>
  <c r="G16" i="1"/>
  <c r="G18" i="1"/>
  <c r="H24" i="1"/>
  <c r="H22" i="1"/>
  <c r="H26" i="1"/>
  <c r="I25" i="3"/>
  <c r="I23" i="3"/>
  <c r="H23" i="4"/>
  <c r="H21" i="4"/>
  <c r="H32" i="8"/>
  <c r="H34" i="8"/>
  <c r="H23" i="5"/>
  <c r="H21" i="5"/>
  <c r="H25" i="5"/>
  <c r="H25" i="4"/>
  <c r="I27" i="3"/>
  <c r="H38" i="8"/>
  <c r="H36" i="8"/>
  <c r="I16" i="1"/>
  <c r="I18" i="1"/>
  <c r="I20" i="1"/>
  <c r="I26" i="1"/>
  <c r="H28" i="1"/>
  <c r="H40" i="8"/>
  <c r="I18" i="2"/>
  <c r="I20" i="2"/>
  <c r="I26" i="2"/>
  <c r="I17" i="4"/>
  <c r="I19" i="4"/>
  <c r="I25" i="4"/>
  <c r="H27" i="4"/>
  <c r="J17" i="3"/>
  <c r="J19" i="3"/>
  <c r="J21" i="3"/>
  <c r="J27" i="3"/>
  <c r="I29" i="3"/>
  <c r="I17" i="5"/>
  <c r="I19" i="5"/>
  <c r="I25" i="5"/>
  <c r="H27" i="5"/>
  <c r="I19" i="6"/>
  <c r="I21" i="6"/>
  <c r="I27" i="6"/>
  <c r="I18" i="7"/>
  <c r="I20" i="7"/>
  <c r="I26" i="7"/>
  <c r="I15" i="8"/>
  <c r="I30" i="8"/>
  <c r="I32" i="8"/>
  <c r="I34" i="8"/>
  <c r="I40" i="8"/>
  <c r="H42" i="8"/>
  <c r="H17" i="6" l="1"/>
  <c r="H19" i="6" s="1"/>
  <c r="H21" i="6" s="1"/>
  <c r="H16" i="7"/>
  <c r="H18" i="7" s="1"/>
  <c r="H20" i="7" s="1"/>
  <c r="H16" i="2"/>
  <c r="H18" i="2" s="1"/>
  <c r="H20" i="2" s="1"/>
  <c r="H96" i="11"/>
  <c r="H94" i="11"/>
  <c r="H98" i="11" s="1"/>
  <c r="H100" i="11" s="1"/>
  <c r="H123" i="10"/>
  <c r="H121" i="10"/>
  <c r="H125" i="10" s="1"/>
  <c r="H127" i="10" s="1"/>
  <c r="H22" i="2" l="1"/>
  <c r="H24" i="2"/>
  <c r="H26" i="2"/>
  <c r="H28" i="2" s="1"/>
  <c r="H24" i="7"/>
  <c r="H22" i="7"/>
  <c r="H26" i="7"/>
  <c r="H28" i="7" s="1"/>
  <c r="H25" i="6"/>
  <c r="H23" i="6"/>
  <c r="H27" i="6"/>
  <c r="H2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Sandven, Kory</author>
  </authors>
  <commentList>
    <comment ref="C14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Sandven, Kory:</t>
        </r>
        <r>
          <rPr>
            <sz val="9"/>
            <color indexed="81"/>
            <rFont val="Tahoma"/>
            <family val="2"/>
          </rPr>
          <t xml:space="preserve">
Similar to Sanford but ST rating is 489MW here whereas Stanford is 352MW.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Sandven, Kory</author>
  </authors>
  <commentList>
    <comment ref="C119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Sandven, Kory:</t>
        </r>
        <r>
          <rPr>
            <sz val="9"/>
            <color indexed="81"/>
            <rFont val="Tahoma"/>
            <family val="2"/>
          </rPr>
          <t xml:space="preserve">
Similar to Sanford but ST rating is 489MW here whereas Stanford is 352MW.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Sandven, Kory</author>
  </authors>
  <commentList>
    <comment ref="C8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Sandven, Kory:</t>
        </r>
        <r>
          <rPr>
            <sz val="9"/>
            <color indexed="81"/>
            <rFont val="Tahoma"/>
            <family val="2"/>
          </rPr>
          <t xml:space="preserve">
Similar to Sanford but ST rating is 489MW here whereas Stanford is 352MW.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Sandven, Kory</author>
  </authors>
  <commentList>
    <comment ref="C66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Sandven, Kory:</t>
        </r>
        <r>
          <rPr>
            <sz val="9"/>
            <color indexed="81"/>
            <rFont val="Tahoma"/>
            <family val="2"/>
          </rPr>
          <t xml:space="preserve">
Similar to Sanford but ST rating is 489MW here whereas Stanford is 352MW.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Sandven, Kory</author>
  </authors>
  <commentList>
    <comment ref="C84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Sandven, Kory:</t>
        </r>
        <r>
          <rPr>
            <sz val="9"/>
            <color indexed="81"/>
            <rFont val="Tahoma"/>
            <family val="2"/>
          </rPr>
          <t xml:space="preserve">
Similar to Sanford but ST rating is 489MW here whereas Stanford is 352MW.</t>
        </r>
      </text>
    </comment>
  </commentList>
</comments>
</file>

<file path=xl/sharedStrings.xml><?xml version="1.0" encoding="utf-8"?>
<sst xmlns="http://schemas.openxmlformats.org/spreadsheetml/2006/main" count="894" uniqueCount="188">
  <si>
    <t>IURC Cause No. 46038</t>
  </si>
  <si>
    <t>On Behalf of Duke Energy Indiana, LLC</t>
  </si>
  <si>
    <t>Workpapers of Jeff Kopp</t>
  </si>
  <si>
    <t>Workpaper 1-JTK</t>
  </si>
  <si>
    <t>Table A-1</t>
  </si>
  <si>
    <t>B-Line Heights</t>
  </si>
  <si>
    <t>Solar Decommissioning Cost Summary</t>
  </si>
  <si>
    <t>Labor</t>
  </si>
  <si>
    <t>Material and Equipment</t>
  </si>
  <si>
    <t>Disposal</t>
  </si>
  <si>
    <t>Environmental</t>
  </si>
  <si>
    <t>Total Cost</t>
  </si>
  <si>
    <t>Scrap Value</t>
  </si>
  <si>
    <t>Solar Farm</t>
  </si>
  <si>
    <t>Solar Panel Removal</t>
  </si>
  <si>
    <t>Panel Supports/Rack</t>
  </si>
  <si>
    <t>Electrical &amp; Wiring</t>
  </si>
  <si>
    <t>Site Restoration</t>
  </si>
  <si>
    <t>On-site Concrete Crushing and Removal</t>
  </si>
  <si>
    <t>Debris</t>
  </si>
  <si>
    <t>Scrap</t>
  </si>
  <si>
    <t>Subtotal</t>
  </si>
  <si>
    <t>B-Line Heights Subtotal</t>
  </si>
  <si>
    <t>TOTAL DECOM COST (CREDIT)</t>
  </si>
  <si>
    <t>PROJECT INDIRECTS (10%)</t>
  </si>
  <si>
    <t>CONTINGENGY (20%)</t>
  </si>
  <si>
    <t>TOTAL PROJECT COST (CREDIT)</t>
  </si>
  <si>
    <t>TOTAL NET PROJECT COST (CREDIT)</t>
  </si>
  <si>
    <t>Table A-2</t>
  </si>
  <si>
    <t>Camp Atterbury Battery Storage</t>
  </si>
  <si>
    <t>BESS Decommissioning Cost Summary</t>
  </si>
  <si>
    <t>BESS</t>
  </si>
  <si>
    <t>Battery Storage</t>
  </si>
  <si>
    <t>Camp Atterbury Battery Storage Subtotal</t>
  </si>
  <si>
    <t>Table A-3</t>
  </si>
  <si>
    <t>Camp Atterbury Solar</t>
  </si>
  <si>
    <t>O&amp;M Building</t>
  </si>
  <si>
    <t>Camp Atterbury Solar Subtotal</t>
  </si>
  <si>
    <t>Table A-4</t>
  </si>
  <si>
    <t>Cayuga</t>
  </si>
  <si>
    <t>Decommissioning Cost Summary</t>
  </si>
  <si>
    <t>Unit 1</t>
  </si>
  <si>
    <t>Asbestos Removal</t>
  </si>
  <si>
    <t>Boiler</t>
  </si>
  <si>
    <t>Steam Turbine &amp; Building</t>
  </si>
  <si>
    <t>Precipitators</t>
  </si>
  <si>
    <t>SCR</t>
  </si>
  <si>
    <t>Scrubber / FGD</t>
  </si>
  <si>
    <t>Cooling Towers &amp; Basin</t>
  </si>
  <si>
    <t>Stacks</t>
  </si>
  <si>
    <t>Cooling Water Intakes and Circulating Water Pumps</t>
  </si>
  <si>
    <t>GSU &amp; Foundation</t>
  </si>
  <si>
    <t>On-site Concrete Crushing &amp; Disposal</t>
  </si>
  <si>
    <t>Unit 2</t>
  </si>
  <si>
    <t>Precipitator</t>
  </si>
  <si>
    <t>Handling</t>
  </si>
  <si>
    <t>Coal Handling Facilites</t>
  </si>
  <si>
    <t>Coal Storage Area Restoration</t>
  </si>
  <si>
    <t>Limestone Handling Facilities</t>
  </si>
  <si>
    <t>Common</t>
  </si>
  <si>
    <t>Switchyard and Substation</t>
  </si>
  <si>
    <t>BOP Misc.</t>
  </si>
  <si>
    <t>Roads</t>
  </si>
  <si>
    <t>All BOP Buildings</t>
  </si>
  <si>
    <t>Fuel Equipment</t>
  </si>
  <si>
    <t>All Other Tanks</t>
  </si>
  <si>
    <t>Refractory Disposal</t>
  </si>
  <si>
    <t>Mercury &amp; Universal Waste Disposal</t>
  </si>
  <si>
    <t>Transformer Oil Disposal</t>
  </si>
  <si>
    <t>Lube Oil Disposal</t>
  </si>
  <si>
    <t>Transformer Pad and Soil removal</t>
  </si>
  <si>
    <t>Fuel Oil Tank Cleaning</t>
  </si>
  <si>
    <t>Fuel Oil Line Flushing/Cleaning</t>
  </si>
  <si>
    <t>Nuclear Device Disposal</t>
  </si>
  <si>
    <t>DEI Provided FGD Area Closure and Facility Closure Costs</t>
  </si>
  <si>
    <t>Process Pond Closure</t>
  </si>
  <si>
    <t>Plant Washdown &amp; Materials Disposal</t>
  </si>
  <si>
    <t>Concrete Removal, Crushing, &amp; Disposal</t>
  </si>
  <si>
    <t>Grading &amp; Seeding</t>
  </si>
  <si>
    <t>Cayuga Subtotal</t>
  </si>
  <si>
    <t>* DEI Provided Landfill and Pond Closure Costs not Included in contingency and indirects calculations.</t>
  </si>
  <si>
    <t>Table A-5</t>
  </si>
  <si>
    <t>Cayuga Unit 4</t>
  </si>
  <si>
    <t>Unit 4</t>
  </si>
  <si>
    <t>CTGs and HRSGs</t>
  </si>
  <si>
    <t>GSU, Electrical, &amp; Foundation</t>
  </si>
  <si>
    <t>Transformer Pad and Soil Removal</t>
  </si>
  <si>
    <t>Cayuga Unit 4 Subtotal</t>
  </si>
  <si>
    <t>Table A-6</t>
  </si>
  <si>
    <t>Crane Battery Storage</t>
  </si>
  <si>
    <t>Crane Battery Storage Subtotal</t>
  </si>
  <si>
    <t>Table A-7</t>
  </si>
  <si>
    <t>Crane Solar</t>
  </si>
  <si>
    <t>ACM Disposal</t>
  </si>
  <si>
    <t>Crane Solar Subtotal</t>
  </si>
  <si>
    <t>Table A-8</t>
  </si>
  <si>
    <t>Edwardsport</t>
  </si>
  <si>
    <t>Gasification Island</t>
  </si>
  <si>
    <t>ST, Pedestal &amp; Building</t>
  </si>
  <si>
    <t>Air Seperation Unit</t>
  </si>
  <si>
    <t>Rail</t>
  </si>
  <si>
    <t>Coal Yard Transformers</t>
  </si>
  <si>
    <t>Water Treatment Equipment and Piping</t>
  </si>
  <si>
    <t>Transformers, Electrical, &amp; Foundation</t>
  </si>
  <si>
    <t>Oil/Water Separator Vaults &amp; Tanks</t>
  </si>
  <si>
    <t>Well Closure</t>
  </si>
  <si>
    <t>DEI Provided Closure Area Costs</t>
  </si>
  <si>
    <t>Process Water Pond Closure</t>
  </si>
  <si>
    <t>Closure of Coal Runoff Pond</t>
  </si>
  <si>
    <t>Cooling Towers and Basin</t>
  </si>
  <si>
    <t>Edwardsport Subtotal</t>
  </si>
  <si>
    <t>* DEI Provided Closure Costs are not included in the calculation of Indirects or Contingency.</t>
  </si>
  <si>
    <t>Table A-9</t>
  </si>
  <si>
    <t>Gallagher</t>
  </si>
  <si>
    <t>Baghouse</t>
  </si>
  <si>
    <t>Unit 3</t>
  </si>
  <si>
    <t>Transformer Oil Dispsoal</t>
  </si>
  <si>
    <t>Dirt Backfill</t>
  </si>
  <si>
    <t>Mooring Cell Removal</t>
  </si>
  <si>
    <t>Hazardous Waste Disposal</t>
  </si>
  <si>
    <t>Gallagher Subtotal</t>
  </si>
  <si>
    <t xml:space="preserve">CONTINGENGY (20%) </t>
  </si>
  <si>
    <t>Table A-10</t>
  </si>
  <si>
    <t>Gibson</t>
  </si>
  <si>
    <t>Unit 5</t>
  </si>
  <si>
    <t>Transformers &amp; Foundation</t>
  </si>
  <si>
    <t>Lube Oil</t>
  </si>
  <si>
    <t>Closure of Deep Wells</t>
  </si>
  <si>
    <t>DEI Provided Landfill and CCR Closure Costs</t>
  </si>
  <si>
    <t>Process Water Pond Closure Costs</t>
  </si>
  <si>
    <t>Cooling Pond Closure</t>
  </si>
  <si>
    <t>Gibson Subtotal</t>
  </si>
  <si>
    <t>* DEI Provided Closure Costs are not Included in contingency and indirects calculations.</t>
  </si>
  <si>
    <t>Table A-11</t>
  </si>
  <si>
    <t>Henry County</t>
  </si>
  <si>
    <t>Pond Closure</t>
  </si>
  <si>
    <t>Henry County Subtotal</t>
  </si>
  <si>
    <t>Table A-12</t>
  </si>
  <si>
    <t>Madison</t>
  </si>
  <si>
    <t>Units 1-8</t>
  </si>
  <si>
    <t>Madison Subtotal</t>
  </si>
  <si>
    <t>Table A-13</t>
  </si>
  <si>
    <t>Markland Hydro</t>
  </si>
  <si>
    <t>Hydro Units</t>
  </si>
  <si>
    <t>Demolition</t>
  </si>
  <si>
    <t>BOP Buildings</t>
  </si>
  <si>
    <t>Wells</t>
  </si>
  <si>
    <t>Flowable Fill</t>
  </si>
  <si>
    <t>Mooring Cell and Debris Dam Removal</t>
  </si>
  <si>
    <t>Markland Hydro Subtotal</t>
  </si>
  <si>
    <t>Table A-14</t>
  </si>
  <si>
    <t>Nabb</t>
  </si>
  <si>
    <t>Battery Storage Decommissioning Cost Summary</t>
  </si>
  <si>
    <t>Nabb Subtotal</t>
  </si>
  <si>
    <t>Table A-15</t>
  </si>
  <si>
    <t>Noblesville</t>
  </si>
  <si>
    <t>Unit A</t>
  </si>
  <si>
    <t>Unit B</t>
  </si>
  <si>
    <t>Unit C</t>
  </si>
  <si>
    <t>Soil Remediation Beneath Fuel Oil Tank</t>
  </si>
  <si>
    <t>DEI Provided Ash Consolidation Cost</t>
  </si>
  <si>
    <t>Low Head Dam Removal</t>
  </si>
  <si>
    <t>Noblesville Subtotal</t>
  </si>
  <si>
    <t>* DEI Provided Cost is not included in the calculation of Indirects or Contingency.</t>
  </si>
  <si>
    <t>Table A-16</t>
  </si>
  <si>
    <t>Purdue</t>
  </si>
  <si>
    <t>Gas Turbine &amp; Building</t>
  </si>
  <si>
    <t>Purdue Subtotal</t>
  </si>
  <si>
    <t>Table A-17</t>
  </si>
  <si>
    <t>Tippecanoe</t>
  </si>
  <si>
    <t>Tippecanoe Subtotal</t>
  </si>
  <si>
    <t>Table A-18</t>
  </si>
  <si>
    <t>Vermillion</t>
  </si>
  <si>
    <t>Unit 1 - 8</t>
  </si>
  <si>
    <t>Transformer Pad and Soil Removal &amp; Disposal</t>
  </si>
  <si>
    <t>Vermillion Subtotal</t>
  </si>
  <si>
    <t>Table A-20</t>
  </si>
  <si>
    <t>Washbash River Station</t>
  </si>
  <si>
    <t>Wabash River Station</t>
  </si>
  <si>
    <t>DEI Provided CCR Closure Project Costs</t>
  </si>
  <si>
    <t>Wheatland Subtotal</t>
  </si>
  <si>
    <t>PROJECT INDIRECTS (0%)</t>
  </si>
  <si>
    <t>CONTINGENGY (0%)</t>
  </si>
  <si>
    <t>Table A-19</t>
  </si>
  <si>
    <t>Wheatland</t>
  </si>
  <si>
    <t>Unit 1-4</t>
  </si>
  <si>
    <t>CTs</t>
  </si>
  <si>
    <t>GSUs, Electrical &amp;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</si>
</sst>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2" fillId="0" borderId="0" xfId="1"/>
    <xf numFmtId="0" fontId="6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 wrapText="1"/>
    </xf>
    <xf numFmtId="0" fontId="6" fillId="2" borderId="0" xfId="1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2" fillId="2" borderId="0" xfId="1" applyFill="1" applyAlignment="1">
      <alignment vertical="top"/>
    </xf>
    <xf numFmtId="164" fontId="2" fillId="2" borderId="0" xfId="2" applyNumberFormat="1" applyFont="1" applyFill="1"/>
    <xf numFmtId="0" fontId="6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2" fillId="0" borderId="0" xfId="1" applyAlignment="1">
      <alignment vertical="top"/>
    </xf>
    <xf numFmtId="164" fontId="2" fillId="0" borderId="0" xfId="2" applyNumberFormat="1" applyFont="1" applyFill="1"/>
    <xf numFmtId="164" fontId="6" fillId="0" borderId="0" xfId="2" applyNumberFormat="1" applyFont="1" applyFill="1" applyBorder="1"/>
    <xf numFmtId="0" fontId="2" fillId="3" borderId="0" xfId="3" applyFont="1" applyFill="1" applyAlignment="1">
      <alignment horizontal="left"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4" fillId="0" borderId="0" xfId="1" applyFont="1" applyAlignment="1">
      <alignment horizontal="right" vertical="top"/>
    </xf>
    <xf numFmtId="164" fontId="6" fillId="0" borderId="1" xfId="2" applyNumberFormat="1" applyFont="1" applyFill="1" applyBorder="1"/>
    <xf numFmtId="164" fontId="6" fillId="0" borderId="2" xfId="2" applyNumberFormat="1" applyFont="1" applyFill="1" applyBorder="1"/>
    <xf numFmtId="164" fontId="6" fillId="0" borderId="3" xfId="2" applyNumberFormat="1" applyFont="1" applyFill="1" applyBorder="1"/>
    <xf numFmtId="164" fontId="9" fillId="0" borderId="0" xfId="2" applyNumberFormat="1" applyFont="1" applyFill="1"/>
    <xf numFmtId="0" fontId="6" fillId="2" borderId="0" xfId="1" applyFont="1" applyFill="1" applyAlignment="1">
      <alignment horizontal="left" vertical="top"/>
    </xf>
    <xf numFmtId="164" fontId="6" fillId="2" borderId="0" xfId="2" applyNumberFormat="1" applyFont="1" applyFill="1" applyBorder="1"/>
    <xf numFmtId="164" fontId="6" fillId="0" borderId="0" xfId="1" applyNumberFormat="1" applyFont="1"/>
    <xf numFmtId="44" fontId="2" fillId="0" borderId="0" xfId="1" applyNumberFormat="1"/>
    <xf numFmtId="164" fontId="2" fillId="0" borderId="0" xfId="2" applyNumberFormat="1" applyFont="1" applyFill="1" applyBorder="1"/>
    <xf numFmtId="0" fontId="10" fillId="0" borderId="0" xfId="3" applyFont="1" applyAlignment="1">
      <alignment horizontal="left" vertical="top"/>
    </xf>
    <xf numFmtId="164" fontId="9" fillId="0" borderId="0" xfId="2" applyNumberFormat="1" applyFont="1" applyFill="1" applyBorder="1"/>
    <xf numFmtId="0" fontId="2" fillId="0" borderId="0" xfId="3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10" fillId="0" borderId="0" xfId="3" applyFont="1" applyAlignment="1">
      <alignment horizontal="left"/>
    </xf>
    <xf numFmtId="0" fontId="11" fillId="0" borderId="0" xfId="4" applyFont="1" applyAlignment="1">
      <alignment horizontal="left" vertical="top"/>
    </xf>
    <xf numFmtId="164" fontId="0" fillId="0" borderId="0" xfId="2" applyNumberFormat="1" applyFont="1" applyFill="1" applyBorder="1"/>
    <xf numFmtId="0" fontId="6" fillId="0" borderId="0" xfId="1" applyFont="1" applyAlignment="1">
      <alignment horizontal="left" vertical="top"/>
    </xf>
    <xf numFmtId="165" fontId="6" fillId="0" borderId="0" xfId="1" applyNumberFormat="1" applyFont="1"/>
    <xf numFmtId="164" fontId="2" fillId="0" borderId="0" xfId="1" applyNumberFormat="1"/>
    <xf numFmtId="164" fontId="2" fillId="3" borderId="0" xfId="2" applyNumberFormat="1" applyFont="1" applyFill="1"/>
    <xf numFmtId="0" fontId="6" fillId="4" borderId="0" xfId="1" applyFont="1" applyFill="1" applyAlignment="1">
      <alignment vertical="top"/>
    </xf>
    <xf numFmtId="0" fontId="4" fillId="4" borderId="0" xfId="1" applyFont="1" applyFill="1" applyAlignment="1">
      <alignment vertical="top"/>
    </xf>
    <xf numFmtId="0" fontId="2" fillId="4" borderId="0" xfId="1" applyFill="1" applyAlignment="1">
      <alignment vertical="top"/>
    </xf>
    <xf numFmtId="164" fontId="2" fillId="4" borderId="0" xfId="2" applyNumberFormat="1" applyFont="1" applyFill="1"/>
    <xf numFmtId="0" fontId="10" fillId="3" borderId="0" xfId="3" applyFont="1" applyFill="1" applyAlignment="1">
      <alignment horizontal="left" vertical="top"/>
    </xf>
    <xf numFmtId="0" fontId="0" fillId="0" borderId="0" xfId="1" applyFont="1"/>
    <xf numFmtId="0" fontId="6" fillId="4" borderId="0" xfId="1" applyFont="1" applyFill="1" applyAlignment="1">
      <alignment horizontal="left" vertical="top"/>
    </xf>
    <xf numFmtId="164" fontId="6" fillId="4" borderId="0" xfId="2" applyNumberFormat="1" applyFont="1" applyFill="1" applyBorder="1"/>
    <xf numFmtId="0" fontId="3" fillId="3" borderId="0" xfId="1" applyFont="1" applyFill="1" applyAlignment="1">
      <alignment horizontal="centerContinuous"/>
    </xf>
    <xf numFmtId="0" fontId="4" fillId="3" borderId="0" xfId="1" applyFont="1" applyFill="1" applyAlignment="1">
      <alignment horizontal="centerContinuous"/>
    </xf>
    <xf numFmtId="0" fontId="2" fillId="3" borderId="0" xfId="1" applyFill="1" applyAlignment="1">
      <alignment horizontal="centerContinuous"/>
    </xf>
    <xf numFmtId="0" fontId="2" fillId="3" borderId="0" xfId="1" applyFill="1"/>
    <xf numFmtId="0" fontId="6" fillId="3" borderId="0" xfId="1" applyFont="1" applyFill="1"/>
    <xf numFmtId="0" fontId="4" fillId="3" borderId="0" xfId="1" applyFont="1" applyFill="1"/>
    <xf numFmtId="0" fontId="6" fillId="3" borderId="0" xfId="1" applyFont="1" applyFill="1" applyAlignment="1">
      <alignment horizontal="center" wrapText="1"/>
    </xf>
    <xf numFmtId="0" fontId="6" fillId="3" borderId="0" xfId="1" applyFont="1" applyFill="1" applyAlignment="1">
      <alignment vertical="top"/>
    </xf>
    <xf numFmtId="0" fontId="4" fillId="3" borderId="0" xfId="1" applyFont="1" applyFill="1" applyAlignment="1">
      <alignment vertical="top"/>
    </xf>
    <xf numFmtId="0" fontId="2" fillId="3" borderId="0" xfId="1" applyFill="1" applyAlignment="1">
      <alignment vertical="top"/>
    </xf>
    <xf numFmtId="164" fontId="6" fillId="3" borderId="0" xfId="2" applyNumberFormat="1" applyFont="1" applyFill="1" applyBorder="1"/>
    <xf numFmtId="164" fontId="9" fillId="3" borderId="0" xfId="2" applyNumberFormat="1" applyFont="1" applyFill="1"/>
    <xf numFmtId="0" fontId="4" fillId="3" borderId="0" xfId="1" applyFont="1" applyFill="1" applyAlignment="1">
      <alignment horizontal="right" vertical="top"/>
    </xf>
    <xf numFmtId="164" fontId="6" fillId="3" borderId="1" xfId="2" applyNumberFormat="1" applyFont="1" applyFill="1" applyBorder="1"/>
    <xf numFmtId="164" fontId="6" fillId="3" borderId="2" xfId="2" applyNumberFormat="1" applyFont="1" applyFill="1" applyBorder="1"/>
    <xf numFmtId="164" fontId="6" fillId="3" borderId="3" xfId="2" applyNumberFormat="1" applyFont="1" applyFill="1" applyBorder="1"/>
    <xf numFmtId="164" fontId="6" fillId="3" borderId="0" xfId="1" applyNumberFormat="1" applyFont="1" applyFill="1"/>
    <xf numFmtId="164" fontId="2" fillId="3" borderId="0" xfId="2" applyNumberFormat="1" applyFont="1" applyFill="1" applyBorder="1"/>
    <xf numFmtId="164" fontId="9" fillId="3" borderId="0" xfId="2" applyNumberFormat="1" applyFont="1" applyFill="1" applyBorder="1"/>
    <xf numFmtId="0" fontId="4" fillId="3" borderId="0" xfId="1" applyFont="1" applyFill="1" applyAlignment="1">
      <alignment horizontal="center" vertical="top"/>
    </xf>
    <xf numFmtId="0" fontId="10" fillId="3" borderId="0" xfId="3" applyFont="1" applyFill="1" applyAlignment="1">
      <alignment horizontal="left"/>
    </xf>
    <xf numFmtId="0" fontId="11" fillId="3" borderId="0" xfId="4" applyFont="1" applyFill="1" applyAlignment="1">
      <alignment horizontal="left" vertical="top"/>
    </xf>
    <xf numFmtId="164" fontId="0" fillId="3" borderId="0" xfId="2" applyNumberFormat="1" applyFont="1" applyFill="1" applyBorder="1"/>
    <xf numFmtId="0" fontId="6" fillId="3" borderId="0" xfId="1" applyFont="1" applyFill="1" applyAlignment="1">
      <alignment horizontal="left" vertical="top"/>
    </xf>
    <xf numFmtId="165" fontId="6" fillId="3" borderId="0" xfId="1" applyNumberFormat="1" applyFont="1" applyFill="1"/>
    <xf numFmtId="0" fontId="10" fillId="0" borderId="0" xfId="1" applyFont="1" applyAlignment="1">
      <alignment vertical="top"/>
    </xf>
  </cellXfs>
  <cellStyles count="5">
    <cellStyle name="Currency 2" xfId="2" xr:uid="{00000000-0005-0000-0000-000000000000}"/>
    <cellStyle name="Normal" xfId="0" builtinId="0"/>
    <cellStyle name="Normal 12" xfId="1" xr:uid="{00000000-0005-0000-0000-000002000000}"/>
    <cellStyle name="Normal 4 3 2" xfId="3" xr:uid="{00000000-0005-0000-0000-000003000000}"/>
    <cellStyle name="Normal 4 8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5</xdr:col>
      <xdr:colOff>209219</xdr:colOff>
      <xdr:row>15</xdr:row>
      <xdr:rowOff>28405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B8DF80-D5D8-B1FA-95D0-935FB14D0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524000"/>
          <a:ext cx="2647619" cy="1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6"/>
  <sheetViews>
    <sheetView tabSelected="1" workbookViewId="0">
      <selection activeCell="C21" sqref="C21"/>
    </sheetView>
  </sheetViews>
  <sheetFormatPr defaultRowHeight="15" x14ac:dyDescent="0.25"/>
  <sheetData>
    <row r="3" spans="2:2" x14ac:dyDescent="0.25">
      <c r="B3" t="s">
        <v>0</v>
      </c>
    </row>
    <row r="4" spans="2:2" x14ac:dyDescent="0.25">
      <c r="B4" t="s">
        <v>1</v>
      </c>
    </row>
    <row r="5" spans="2:2" x14ac:dyDescent="0.25">
      <c r="B5" t="s">
        <v>2</v>
      </c>
    </row>
    <row r="6" spans="2:2" x14ac:dyDescent="0.25">
      <c r="B6" t="s">
        <v>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85"/>
  <sheetViews>
    <sheetView topLeftCell="A45" workbookViewId="0">
      <selection activeCell="H97" sqref="H97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112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113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113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42</v>
      </c>
      <c r="D9" s="25">
        <v>0</v>
      </c>
      <c r="E9" s="25">
        <v>0</v>
      </c>
      <c r="F9" s="25">
        <v>0</v>
      </c>
      <c r="G9" s="25">
        <v>502000</v>
      </c>
      <c r="H9" s="25">
        <f>SUM(D9:G9)</f>
        <v>502000</v>
      </c>
      <c r="I9" s="25">
        <v>0</v>
      </c>
    </row>
    <row r="10" spans="1:9" x14ac:dyDescent="0.2">
      <c r="A10" s="13"/>
      <c r="B10" s="14"/>
      <c r="C10" s="46" t="s">
        <v>43</v>
      </c>
      <c r="D10" s="25">
        <v>996000</v>
      </c>
      <c r="E10" s="25">
        <v>1601000</v>
      </c>
      <c r="F10" s="25">
        <v>0</v>
      </c>
      <c r="G10" s="25">
        <v>0</v>
      </c>
      <c r="H10" s="25">
        <f t="shared" ref="H10:H17" si="0">SUM(D10:G10)</f>
        <v>2597000</v>
      </c>
      <c r="I10" s="25">
        <v>0</v>
      </c>
    </row>
    <row r="11" spans="1:9" x14ac:dyDescent="0.2">
      <c r="A11" s="13"/>
      <c r="B11" s="14"/>
      <c r="C11" s="46" t="s">
        <v>44</v>
      </c>
      <c r="D11" s="25">
        <v>342000</v>
      </c>
      <c r="E11" s="25">
        <v>550000</v>
      </c>
      <c r="F11" s="25">
        <v>0</v>
      </c>
      <c r="G11" s="25">
        <v>0</v>
      </c>
      <c r="H11" s="25">
        <f t="shared" si="0"/>
        <v>892000</v>
      </c>
      <c r="I11" s="25">
        <v>0</v>
      </c>
    </row>
    <row r="12" spans="1:9" x14ac:dyDescent="0.2">
      <c r="A12" s="13"/>
      <c r="B12" s="14"/>
      <c r="C12" s="46" t="s">
        <v>114</v>
      </c>
      <c r="D12" s="25">
        <v>63000</v>
      </c>
      <c r="E12" s="25">
        <v>101000</v>
      </c>
      <c r="F12" s="25">
        <v>0</v>
      </c>
      <c r="G12" s="25">
        <v>0</v>
      </c>
      <c r="H12" s="25">
        <f t="shared" si="0"/>
        <v>164000</v>
      </c>
      <c r="I12" s="25">
        <v>0</v>
      </c>
    </row>
    <row r="13" spans="1:9" x14ac:dyDescent="0.2">
      <c r="A13" s="13"/>
      <c r="B13" s="14"/>
      <c r="C13" s="46" t="s">
        <v>49</v>
      </c>
      <c r="D13" s="25">
        <v>143000</v>
      </c>
      <c r="E13" s="25">
        <v>230000</v>
      </c>
      <c r="F13" s="25">
        <v>0</v>
      </c>
      <c r="G13" s="25">
        <v>0</v>
      </c>
      <c r="H13" s="25">
        <f t="shared" si="0"/>
        <v>373000</v>
      </c>
      <c r="I13" s="25">
        <v>0</v>
      </c>
    </row>
    <row r="14" spans="1:9" x14ac:dyDescent="0.2">
      <c r="A14" s="13"/>
      <c r="B14" s="14"/>
      <c r="C14" s="46" t="s">
        <v>51</v>
      </c>
      <c r="D14" s="25">
        <v>21000</v>
      </c>
      <c r="E14" s="25">
        <v>34000</v>
      </c>
      <c r="F14" s="25">
        <v>0</v>
      </c>
      <c r="G14" s="25">
        <v>0</v>
      </c>
      <c r="H14" s="25">
        <f t="shared" si="0"/>
        <v>55000</v>
      </c>
      <c r="I14" s="25">
        <v>0</v>
      </c>
    </row>
    <row r="15" spans="1:9" x14ac:dyDescent="0.2">
      <c r="A15" s="13"/>
      <c r="B15" s="21"/>
      <c r="C15" s="46" t="s">
        <v>52</v>
      </c>
      <c r="D15" s="25">
        <v>0</v>
      </c>
      <c r="E15" s="25">
        <v>0</v>
      </c>
      <c r="F15" s="25">
        <v>86000</v>
      </c>
      <c r="G15" s="25">
        <v>0</v>
      </c>
      <c r="H15" s="25">
        <f t="shared" si="0"/>
        <v>86000</v>
      </c>
      <c r="I15" s="25">
        <v>0</v>
      </c>
    </row>
    <row r="16" spans="1:9" x14ac:dyDescent="0.2">
      <c r="A16" s="13"/>
      <c r="B16" s="21"/>
      <c r="C16" s="46" t="s">
        <v>19</v>
      </c>
      <c r="D16" s="25">
        <v>0</v>
      </c>
      <c r="E16" s="25">
        <v>0</v>
      </c>
      <c r="F16" s="25">
        <v>18000</v>
      </c>
      <c r="G16" s="25">
        <v>0</v>
      </c>
      <c r="H16" s="25">
        <f t="shared" si="0"/>
        <v>18000</v>
      </c>
      <c r="I16" s="25">
        <v>0</v>
      </c>
    </row>
    <row r="17" spans="1:14" ht="13.5" thickBot="1" x14ac:dyDescent="0.25">
      <c r="A17" s="13"/>
      <c r="B17" s="21"/>
      <c r="C17" s="46" t="s">
        <v>20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0"/>
        <v>0</v>
      </c>
      <c r="I17" s="25">
        <v>-2568000</v>
      </c>
    </row>
    <row r="18" spans="1:14" ht="13.5" thickBot="1" x14ac:dyDescent="0.25">
      <c r="A18" s="13"/>
      <c r="B18" s="14"/>
      <c r="C18" s="13" t="s">
        <v>21</v>
      </c>
      <c r="D18" s="22">
        <f>SUM(D9:D16)</f>
        <v>1565000</v>
      </c>
      <c r="E18" s="23">
        <f>SUM(E9:E16)</f>
        <v>2516000</v>
      </c>
      <c r="F18" s="23">
        <f>SUM(F9:F16)</f>
        <v>104000</v>
      </c>
      <c r="G18" s="23">
        <f>SUM(G9:G16)</f>
        <v>502000</v>
      </c>
      <c r="H18" s="23">
        <f>SUM(H9:H16)</f>
        <v>4687000</v>
      </c>
      <c r="I18" s="24">
        <f>SUM(I9:I17)</f>
        <v>-2568000</v>
      </c>
    </row>
    <row r="19" spans="1:14" x14ac:dyDescent="0.2">
      <c r="A19" s="13"/>
      <c r="B19" s="14"/>
      <c r="C19" s="15"/>
      <c r="D19" s="25"/>
      <c r="E19" s="25"/>
      <c r="F19" s="25"/>
      <c r="G19" s="25"/>
      <c r="H19" s="25"/>
      <c r="I19" s="25"/>
    </row>
    <row r="20" spans="1:14" ht="15" x14ac:dyDescent="0.25">
      <c r="A20" s="13"/>
      <c r="B20" s="14" t="s">
        <v>53</v>
      </c>
      <c r="C20" s="15"/>
      <c r="D20" s="17"/>
      <c r="E20" s="17"/>
      <c r="F20" s="17"/>
      <c r="G20" s="17"/>
      <c r="H20" s="17"/>
      <c r="I20" s="17"/>
      <c r="N20" s="47"/>
    </row>
    <row r="21" spans="1:14" x14ac:dyDescent="0.2">
      <c r="A21" s="13"/>
      <c r="B21" s="14"/>
      <c r="C21" s="46" t="s">
        <v>42</v>
      </c>
      <c r="D21" s="25">
        <v>0</v>
      </c>
      <c r="E21" s="25">
        <v>0</v>
      </c>
      <c r="F21" s="25">
        <v>0</v>
      </c>
      <c r="G21" s="25">
        <v>502000</v>
      </c>
      <c r="H21" s="25">
        <f>SUM(D21:G21)</f>
        <v>502000</v>
      </c>
      <c r="I21" s="25">
        <v>0</v>
      </c>
    </row>
    <row r="22" spans="1:14" x14ac:dyDescent="0.2">
      <c r="A22" s="13"/>
      <c r="B22" s="14"/>
      <c r="C22" s="46" t="s">
        <v>43</v>
      </c>
      <c r="D22" s="25">
        <v>997000</v>
      </c>
      <c r="E22" s="25">
        <v>1602000</v>
      </c>
      <c r="F22" s="25">
        <v>0</v>
      </c>
      <c r="G22" s="25">
        <v>0</v>
      </c>
      <c r="H22" s="25">
        <f t="shared" ref="H22:H29" si="1">SUM(D22:G22)</f>
        <v>2599000</v>
      </c>
      <c r="I22" s="25">
        <v>0</v>
      </c>
    </row>
    <row r="23" spans="1:14" x14ac:dyDescent="0.2">
      <c r="A23" s="13"/>
      <c r="B23" s="21"/>
      <c r="C23" s="46" t="s">
        <v>44</v>
      </c>
      <c r="D23" s="25">
        <v>342000</v>
      </c>
      <c r="E23" s="25">
        <v>550000</v>
      </c>
      <c r="F23" s="25">
        <v>0</v>
      </c>
      <c r="G23" s="25">
        <v>0</v>
      </c>
      <c r="H23" s="25">
        <f t="shared" si="1"/>
        <v>892000</v>
      </c>
      <c r="I23" s="25">
        <v>0</v>
      </c>
    </row>
    <row r="24" spans="1:14" x14ac:dyDescent="0.2">
      <c r="A24" s="13"/>
      <c r="B24" s="21"/>
      <c r="C24" s="46" t="s">
        <v>114</v>
      </c>
      <c r="D24" s="25">
        <v>63000</v>
      </c>
      <c r="E24" s="25">
        <v>101000</v>
      </c>
      <c r="F24" s="25">
        <v>0</v>
      </c>
      <c r="G24" s="25">
        <v>0</v>
      </c>
      <c r="H24" s="25">
        <f t="shared" si="1"/>
        <v>164000</v>
      </c>
      <c r="I24" s="25">
        <v>0</v>
      </c>
    </row>
    <row r="25" spans="1:14" x14ac:dyDescent="0.2">
      <c r="A25" s="13"/>
      <c r="B25" s="21"/>
      <c r="C25" s="46" t="s">
        <v>49</v>
      </c>
      <c r="D25" s="25">
        <v>143000</v>
      </c>
      <c r="E25" s="25">
        <v>230000</v>
      </c>
      <c r="F25" s="25">
        <v>0</v>
      </c>
      <c r="G25" s="25">
        <v>0</v>
      </c>
      <c r="H25" s="25">
        <f t="shared" si="1"/>
        <v>373000</v>
      </c>
      <c r="I25" s="25">
        <v>0</v>
      </c>
    </row>
    <row r="26" spans="1:14" x14ac:dyDescent="0.2">
      <c r="A26" s="13"/>
      <c r="B26" s="34"/>
      <c r="C26" s="46" t="s">
        <v>51</v>
      </c>
      <c r="D26" s="25">
        <v>21000</v>
      </c>
      <c r="E26" s="25">
        <v>34000</v>
      </c>
      <c r="F26" s="25">
        <v>0</v>
      </c>
      <c r="G26" s="25">
        <v>0</v>
      </c>
      <c r="H26" s="25">
        <f t="shared" si="1"/>
        <v>55000</v>
      </c>
      <c r="I26" s="25">
        <v>0</v>
      </c>
    </row>
    <row r="27" spans="1:14" x14ac:dyDescent="0.2">
      <c r="A27" s="13"/>
      <c r="B27" s="34"/>
      <c r="C27" s="46" t="s">
        <v>52</v>
      </c>
      <c r="D27" s="25">
        <v>0</v>
      </c>
      <c r="E27" s="25">
        <v>0</v>
      </c>
      <c r="F27" s="25">
        <v>86000</v>
      </c>
      <c r="G27" s="25">
        <v>0</v>
      </c>
      <c r="H27" s="25">
        <f t="shared" si="1"/>
        <v>86000</v>
      </c>
      <c r="I27" s="25">
        <v>0</v>
      </c>
    </row>
    <row r="28" spans="1:14" x14ac:dyDescent="0.2">
      <c r="A28" s="13"/>
      <c r="B28" s="34"/>
      <c r="C28" s="46" t="s">
        <v>19</v>
      </c>
      <c r="D28" s="25">
        <v>0</v>
      </c>
      <c r="E28" s="25">
        <v>0</v>
      </c>
      <c r="F28" s="25">
        <v>18000</v>
      </c>
      <c r="G28" s="25">
        <v>0</v>
      </c>
      <c r="H28" s="25">
        <f t="shared" si="1"/>
        <v>18000</v>
      </c>
      <c r="I28" s="25">
        <v>0</v>
      </c>
    </row>
    <row r="29" spans="1:14" ht="13.5" thickBot="1" x14ac:dyDescent="0.25">
      <c r="A29" s="13"/>
      <c r="B29" s="14"/>
      <c r="C29" s="46" t="s">
        <v>20</v>
      </c>
      <c r="D29" s="25">
        <v>0</v>
      </c>
      <c r="E29" s="25">
        <v>0</v>
      </c>
      <c r="F29" s="25">
        <v>0</v>
      </c>
      <c r="G29" s="25">
        <v>0</v>
      </c>
      <c r="H29" s="25">
        <f t="shared" si="1"/>
        <v>0</v>
      </c>
      <c r="I29" s="25">
        <v>-2569000</v>
      </c>
    </row>
    <row r="30" spans="1:14" ht="13.5" thickBot="1" x14ac:dyDescent="0.25">
      <c r="A30" s="13"/>
      <c r="B30" s="14"/>
      <c r="C30" s="13" t="s">
        <v>21</v>
      </c>
      <c r="D30" s="22">
        <f t="shared" ref="D30:I30" si="2">SUM(D21:D29)</f>
        <v>1566000</v>
      </c>
      <c r="E30" s="23">
        <f t="shared" si="2"/>
        <v>2517000</v>
      </c>
      <c r="F30" s="23">
        <f t="shared" si="2"/>
        <v>104000</v>
      </c>
      <c r="G30" s="23">
        <f t="shared" si="2"/>
        <v>502000</v>
      </c>
      <c r="H30" s="23">
        <f t="shared" si="2"/>
        <v>4689000</v>
      </c>
      <c r="I30" s="24">
        <f t="shared" si="2"/>
        <v>-2569000</v>
      </c>
    </row>
    <row r="31" spans="1:14" x14ac:dyDescent="0.2">
      <c r="A31" s="13"/>
      <c r="B31" s="14"/>
      <c r="C31" s="13"/>
      <c r="D31" s="17"/>
      <c r="E31" s="17"/>
      <c r="F31" s="17"/>
      <c r="G31" s="17"/>
      <c r="H31" s="17"/>
      <c r="I31" s="17"/>
    </row>
    <row r="32" spans="1:14" x14ac:dyDescent="0.2">
      <c r="A32" s="13"/>
      <c r="B32" s="14" t="s">
        <v>115</v>
      </c>
      <c r="C32" s="15"/>
      <c r="D32" s="17"/>
      <c r="E32" s="17"/>
      <c r="F32" s="17"/>
      <c r="G32" s="17"/>
      <c r="H32" s="17"/>
      <c r="I32" s="17"/>
    </row>
    <row r="33" spans="1:14" x14ac:dyDescent="0.2">
      <c r="A33" s="13"/>
      <c r="B33" s="14"/>
      <c r="C33" s="46" t="s">
        <v>42</v>
      </c>
      <c r="D33" s="25">
        <v>0</v>
      </c>
      <c r="E33" s="25">
        <v>0</v>
      </c>
      <c r="F33" s="25">
        <v>0</v>
      </c>
      <c r="G33" s="25">
        <v>502000</v>
      </c>
      <c r="H33" s="25">
        <f>SUM(D33:G33)</f>
        <v>502000</v>
      </c>
      <c r="I33" s="25">
        <v>0</v>
      </c>
    </row>
    <row r="34" spans="1:14" x14ac:dyDescent="0.2">
      <c r="A34" s="13"/>
      <c r="B34" s="14"/>
      <c r="C34" s="46" t="s">
        <v>43</v>
      </c>
      <c r="D34" s="25">
        <v>997000</v>
      </c>
      <c r="E34" s="25">
        <v>1602000</v>
      </c>
      <c r="F34" s="25">
        <v>0</v>
      </c>
      <c r="G34" s="25">
        <v>0</v>
      </c>
      <c r="H34" s="25">
        <f t="shared" ref="H34:H41" si="3">SUM(D34:G34)</f>
        <v>2599000</v>
      </c>
      <c r="I34" s="25">
        <v>0</v>
      </c>
    </row>
    <row r="35" spans="1:14" x14ac:dyDescent="0.2">
      <c r="A35" s="13"/>
      <c r="B35" s="14"/>
      <c r="C35" s="46" t="s">
        <v>44</v>
      </c>
      <c r="D35" s="25">
        <v>342000</v>
      </c>
      <c r="E35" s="25">
        <v>550000</v>
      </c>
      <c r="F35" s="25">
        <v>0</v>
      </c>
      <c r="G35" s="25">
        <v>0</v>
      </c>
      <c r="H35" s="25">
        <f t="shared" si="3"/>
        <v>892000</v>
      </c>
      <c r="I35" s="25">
        <v>0</v>
      </c>
    </row>
    <row r="36" spans="1:14" x14ac:dyDescent="0.2">
      <c r="A36" s="13"/>
      <c r="B36" s="14"/>
      <c r="C36" s="46" t="s">
        <v>114</v>
      </c>
      <c r="D36" s="25">
        <v>63000</v>
      </c>
      <c r="E36" s="25">
        <v>101000</v>
      </c>
      <c r="F36" s="25">
        <v>0</v>
      </c>
      <c r="G36" s="25">
        <v>0</v>
      </c>
      <c r="H36" s="25">
        <f t="shared" si="3"/>
        <v>164000</v>
      </c>
      <c r="I36" s="25">
        <v>0</v>
      </c>
    </row>
    <row r="37" spans="1:14" x14ac:dyDescent="0.2">
      <c r="A37" s="13"/>
      <c r="B37" s="14"/>
      <c r="C37" s="46" t="s">
        <v>49</v>
      </c>
      <c r="D37" s="25">
        <v>143000</v>
      </c>
      <c r="E37" s="25">
        <v>230000</v>
      </c>
      <c r="F37" s="25">
        <v>0</v>
      </c>
      <c r="G37" s="25">
        <v>0</v>
      </c>
      <c r="H37" s="25">
        <f t="shared" si="3"/>
        <v>373000</v>
      </c>
      <c r="I37" s="25">
        <v>0</v>
      </c>
    </row>
    <row r="38" spans="1:14" x14ac:dyDescent="0.2">
      <c r="A38" s="13"/>
      <c r="B38" s="14"/>
      <c r="C38" s="46" t="s">
        <v>51</v>
      </c>
      <c r="D38" s="25">
        <v>6000</v>
      </c>
      <c r="E38" s="25">
        <v>9000</v>
      </c>
      <c r="F38" s="25">
        <v>0</v>
      </c>
      <c r="G38" s="25">
        <v>0</v>
      </c>
      <c r="H38" s="25">
        <f t="shared" si="3"/>
        <v>15000</v>
      </c>
      <c r="I38" s="25">
        <v>0</v>
      </c>
    </row>
    <row r="39" spans="1:14" x14ac:dyDescent="0.2">
      <c r="A39" s="13"/>
      <c r="B39" s="14"/>
      <c r="C39" s="46" t="s">
        <v>52</v>
      </c>
      <c r="D39" s="25">
        <v>0</v>
      </c>
      <c r="E39" s="25">
        <v>0</v>
      </c>
      <c r="F39" s="25">
        <v>86000</v>
      </c>
      <c r="G39" s="25">
        <v>0</v>
      </c>
      <c r="H39" s="25">
        <f t="shared" si="3"/>
        <v>86000</v>
      </c>
      <c r="I39" s="25">
        <v>0</v>
      </c>
    </row>
    <row r="40" spans="1:14" x14ac:dyDescent="0.2">
      <c r="A40" s="13"/>
      <c r="B40" s="21"/>
      <c r="C40" s="46" t="s">
        <v>19</v>
      </c>
      <c r="D40" s="25">
        <v>0</v>
      </c>
      <c r="E40" s="25">
        <v>0</v>
      </c>
      <c r="F40" s="25">
        <v>18000</v>
      </c>
      <c r="G40" s="25">
        <v>0</v>
      </c>
      <c r="H40" s="25">
        <f t="shared" si="3"/>
        <v>18000</v>
      </c>
      <c r="I40" s="25">
        <v>0</v>
      </c>
    </row>
    <row r="41" spans="1:14" ht="13.5" thickBot="1" x14ac:dyDescent="0.25">
      <c r="A41" s="13"/>
      <c r="B41" s="21"/>
      <c r="C41" s="46" t="s">
        <v>20</v>
      </c>
      <c r="D41" s="25">
        <v>0</v>
      </c>
      <c r="E41" s="25">
        <v>0</v>
      </c>
      <c r="F41" s="25">
        <v>0</v>
      </c>
      <c r="G41" s="25">
        <v>0</v>
      </c>
      <c r="H41" s="25">
        <f t="shared" si="3"/>
        <v>0</v>
      </c>
      <c r="I41" s="25">
        <v>-2433000</v>
      </c>
    </row>
    <row r="42" spans="1:14" ht="13.5" thickBot="1" x14ac:dyDescent="0.25">
      <c r="A42" s="13"/>
      <c r="B42" s="14"/>
      <c r="C42" s="13" t="s">
        <v>21</v>
      </c>
      <c r="D42" s="22">
        <f t="shared" ref="D42:I42" si="4">SUM(D33:D41)</f>
        <v>1551000</v>
      </c>
      <c r="E42" s="23">
        <f t="shared" si="4"/>
        <v>2492000</v>
      </c>
      <c r="F42" s="23">
        <f t="shared" si="4"/>
        <v>104000</v>
      </c>
      <c r="G42" s="23">
        <f t="shared" si="4"/>
        <v>502000</v>
      </c>
      <c r="H42" s="23">
        <f t="shared" si="4"/>
        <v>4649000</v>
      </c>
      <c r="I42" s="24">
        <f t="shared" si="4"/>
        <v>-2433000</v>
      </c>
    </row>
    <row r="43" spans="1:14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14" ht="15" x14ac:dyDescent="0.25">
      <c r="A44" s="13"/>
      <c r="B44" s="14" t="s">
        <v>83</v>
      </c>
      <c r="C44" s="15"/>
      <c r="D44" s="17"/>
      <c r="E44" s="17"/>
      <c r="F44" s="17"/>
      <c r="G44" s="17"/>
      <c r="H44" s="17"/>
      <c r="I44" s="17"/>
      <c r="N44" s="47"/>
    </row>
    <row r="45" spans="1:14" x14ac:dyDescent="0.2">
      <c r="A45" s="13"/>
      <c r="B45" s="14"/>
      <c r="C45" s="46" t="s">
        <v>42</v>
      </c>
      <c r="D45" s="25">
        <v>0</v>
      </c>
      <c r="E45" s="25">
        <v>0</v>
      </c>
      <c r="F45" s="25">
        <v>0</v>
      </c>
      <c r="G45" s="25">
        <v>502000</v>
      </c>
      <c r="H45" s="25">
        <f>SUM(D45:G45)</f>
        <v>502000</v>
      </c>
      <c r="I45" s="25">
        <v>0</v>
      </c>
    </row>
    <row r="46" spans="1:14" x14ac:dyDescent="0.2">
      <c r="A46" s="13"/>
      <c r="B46" s="14"/>
      <c r="C46" s="46" t="s">
        <v>43</v>
      </c>
      <c r="D46" s="25">
        <v>996000</v>
      </c>
      <c r="E46" s="25">
        <v>1601000</v>
      </c>
      <c r="F46" s="25">
        <v>0</v>
      </c>
      <c r="G46" s="25">
        <v>0</v>
      </c>
      <c r="H46" s="25">
        <f t="shared" ref="H46:H53" si="5">SUM(D46:G46)</f>
        <v>2597000</v>
      </c>
      <c r="I46" s="25">
        <v>0</v>
      </c>
    </row>
    <row r="47" spans="1:14" x14ac:dyDescent="0.2">
      <c r="A47" s="13"/>
      <c r="B47" s="21"/>
      <c r="C47" s="46" t="s">
        <v>44</v>
      </c>
      <c r="D47" s="25">
        <v>342000</v>
      </c>
      <c r="E47" s="25">
        <v>550000</v>
      </c>
      <c r="F47" s="25">
        <v>0</v>
      </c>
      <c r="G47" s="25">
        <v>0</v>
      </c>
      <c r="H47" s="25">
        <f t="shared" si="5"/>
        <v>892000</v>
      </c>
      <c r="I47" s="25">
        <v>0</v>
      </c>
    </row>
    <row r="48" spans="1:14" x14ac:dyDescent="0.2">
      <c r="A48" s="13"/>
      <c r="B48" s="21"/>
      <c r="C48" s="46" t="s">
        <v>114</v>
      </c>
      <c r="D48" s="25">
        <v>63000</v>
      </c>
      <c r="E48" s="25">
        <v>101000</v>
      </c>
      <c r="F48" s="25">
        <v>0</v>
      </c>
      <c r="G48" s="25">
        <v>0</v>
      </c>
      <c r="H48" s="25">
        <f t="shared" si="5"/>
        <v>164000</v>
      </c>
      <c r="I48" s="25">
        <v>0</v>
      </c>
    </row>
    <row r="49" spans="1:9" x14ac:dyDescent="0.2">
      <c r="A49" s="13"/>
      <c r="B49" s="21"/>
      <c r="C49" s="46" t="s">
        <v>49</v>
      </c>
      <c r="D49" s="25">
        <v>143000</v>
      </c>
      <c r="E49" s="25">
        <v>230000</v>
      </c>
      <c r="F49" s="25">
        <v>0</v>
      </c>
      <c r="G49" s="25">
        <v>0</v>
      </c>
      <c r="H49" s="25">
        <f t="shared" si="5"/>
        <v>373000</v>
      </c>
      <c r="I49" s="25">
        <v>0</v>
      </c>
    </row>
    <row r="50" spans="1:9" x14ac:dyDescent="0.2">
      <c r="A50" s="13"/>
      <c r="B50" s="34"/>
      <c r="C50" s="46" t="s">
        <v>51</v>
      </c>
      <c r="D50" s="25">
        <v>40000</v>
      </c>
      <c r="E50" s="25">
        <v>64000</v>
      </c>
      <c r="F50" s="25">
        <v>0</v>
      </c>
      <c r="G50" s="25">
        <v>0</v>
      </c>
      <c r="H50" s="25">
        <f t="shared" si="5"/>
        <v>104000</v>
      </c>
      <c r="I50" s="25">
        <v>0</v>
      </c>
    </row>
    <row r="51" spans="1:9" x14ac:dyDescent="0.2">
      <c r="A51" s="13"/>
      <c r="B51" s="34"/>
      <c r="C51" s="46" t="s">
        <v>52</v>
      </c>
      <c r="D51" s="25">
        <v>0</v>
      </c>
      <c r="E51" s="25">
        <v>0</v>
      </c>
      <c r="F51" s="25">
        <v>86000</v>
      </c>
      <c r="G51" s="25">
        <v>0</v>
      </c>
      <c r="H51" s="25">
        <f t="shared" si="5"/>
        <v>86000</v>
      </c>
      <c r="I51" s="25">
        <v>0</v>
      </c>
    </row>
    <row r="52" spans="1:9" x14ac:dyDescent="0.2">
      <c r="A52" s="13"/>
      <c r="B52" s="34"/>
      <c r="C52" s="46" t="s">
        <v>19</v>
      </c>
      <c r="D52" s="25">
        <v>0</v>
      </c>
      <c r="E52" s="25">
        <v>0</v>
      </c>
      <c r="F52" s="25">
        <v>18000</v>
      </c>
      <c r="G52" s="25">
        <v>0</v>
      </c>
      <c r="H52" s="25">
        <f t="shared" si="5"/>
        <v>18000</v>
      </c>
      <c r="I52" s="25">
        <v>0</v>
      </c>
    </row>
    <row r="53" spans="1:9" ht="13.5" thickBot="1" x14ac:dyDescent="0.25">
      <c r="A53" s="13"/>
      <c r="B53" s="14"/>
      <c r="C53" s="46" t="s">
        <v>20</v>
      </c>
      <c r="D53" s="25">
        <v>0</v>
      </c>
      <c r="E53" s="25">
        <v>0</v>
      </c>
      <c r="F53" s="25">
        <v>0</v>
      </c>
      <c r="G53" s="25">
        <v>0</v>
      </c>
      <c r="H53" s="25">
        <f t="shared" si="5"/>
        <v>0</v>
      </c>
      <c r="I53" s="25">
        <v>-2735000</v>
      </c>
    </row>
    <row r="54" spans="1:9" ht="13.5" thickBot="1" x14ac:dyDescent="0.25">
      <c r="A54" s="13"/>
      <c r="B54" s="14"/>
      <c r="C54" s="13" t="s">
        <v>21</v>
      </c>
      <c r="D54" s="22">
        <f t="shared" ref="D54:I54" si="6">SUM(D45:D53)</f>
        <v>1584000</v>
      </c>
      <c r="E54" s="23">
        <f t="shared" si="6"/>
        <v>2546000</v>
      </c>
      <c r="F54" s="23">
        <f t="shared" si="6"/>
        <v>104000</v>
      </c>
      <c r="G54" s="23">
        <f t="shared" si="6"/>
        <v>502000</v>
      </c>
      <c r="H54" s="23">
        <f t="shared" si="6"/>
        <v>4736000</v>
      </c>
      <c r="I54" s="24">
        <f t="shared" si="6"/>
        <v>-2735000</v>
      </c>
    </row>
    <row r="55" spans="1:9" x14ac:dyDescent="0.2">
      <c r="A55" s="13"/>
      <c r="B55" s="14"/>
      <c r="C55" s="13"/>
      <c r="D55" s="17"/>
      <c r="E55" s="17"/>
      <c r="F55" s="17"/>
      <c r="G55" s="17"/>
      <c r="H55" s="17"/>
      <c r="I55" s="17"/>
    </row>
    <row r="56" spans="1:9" x14ac:dyDescent="0.2">
      <c r="A56" s="13"/>
      <c r="B56" s="14" t="s">
        <v>55</v>
      </c>
      <c r="C56" s="13"/>
      <c r="D56" s="17"/>
      <c r="E56" s="17"/>
      <c r="F56" s="17"/>
      <c r="G56" s="17"/>
      <c r="H56" s="17"/>
      <c r="I56" s="17"/>
    </row>
    <row r="57" spans="1:9" x14ac:dyDescent="0.2">
      <c r="A57" s="13"/>
      <c r="B57" s="14"/>
      <c r="C57" s="15" t="s">
        <v>56</v>
      </c>
      <c r="D57" s="30">
        <v>23000</v>
      </c>
      <c r="E57" s="30">
        <v>38000</v>
      </c>
      <c r="F57" s="30">
        <v>0</v>
      </c>
      <c r="G57" s="30">
        <v>0</v>
      </c>
      <c r="H57" s="30">
        <f>SUM(D57:G57)</f>
        <v>61000</v>
      </c>
      <c r="I57" s="30">
        <v>0</v>
      </c>
    </row>
    <row r="58" spans="1:9" x14ac:dyDescent="0.2">
      <c r="A58" s="13"/>
      <c r="B58" s="14"/>
      <c r="C58" s="15" t="s">
        <v>57</v>
      </c>
      <c r="D58" s="30">
        <v>0</v>
      </c>
      <c r="E58" s="30">
        <v>0</v>
      </c>
      <c r="F58" s="30">
        <v>0</v>
      </c>
      <c r="G58" s="30">
        <v>1542000</v>
      </c>
      <c r="H58" s="30">
        <f t="shared" ref="H58:H61" si="7">SUM(D58:G58)</f>
        <v>1542000</v>
      </c>
      <c r="I58" s="30">
        <v>0</v>
      </c>
    </row>
    <row r="59" spans="1:9" x14ac:dyDescent="0.2">
      <c r="A59" s="13"/>
      <c r="B59" s="14"/>
      <c r="C59" s="15" t="s">
        <v>58</v>
      </c>
      <c r="D59" s="30">
        <v>1000</v>
      </c>
      <c r="E59" s="30">
        <v>1000</v>
      </c>
      <c r="F59" s="30">
        <v>0</v>
      </c>
      <c r="G59" s="30">
        <v>0</v>
      </c>
      <c r="H59" s="30">
        <f t="shared" si="7"/>
        <v>2000</v>
      </c>
      <c r="I59" s="30">
        <v>0</v>
      </c>
    </row>
    <row r="60" spans="1:9" x14ac:dyDescent="0.2">
      <c r="A60" s="13"/>
      <c r="B60" s="14"/>
      <c r="C60" s="15" t="s">
        <v>19</v>
      </c>
      <c r="D60" s="30">
        <v>0</v>
      </c>
      <c r="E60" s="30">
        <v>0</v>
      </c>
      <c r="F60" s="30">
        <v>1000</v>
      </c>
      <c r="G60" s="30">
        <v>0</v>
      </c>
      <c r="H60" s="30">
        <f t="shared" si="7"/>
        <v>1000</v>
      </c>
      <c r="I60" s="30">
        <v>0</v>
      </c>
    </row>
    <row r="61" spans="1:9" ht="13.5" thickBot="1" x14ac:dyDescent="0.25">
      <c r="A61" s="13"/>
      <c r="B61" s="14"/>
      <c r="C61" s="15" t="s">
        <v>20</v>
      </c>
      <c r="D61" s="30">
        <v>0</v>
      </c>
      <c r="E61" s="30">
        <v>0</v>
      </c>
      <c r="F61" s="30">
        <v>0</v>
      </c>
      <c r="G61" s="30">
        <v>0</v>
      </c>
      <c r="H61" s="30">
        <f t="shared" si="7"/>
        <v>0</v>
      </c>
      <c r="I61" s="30">
        <v>-40000</v>
      </c>
    </row>
    <row r="62" spans="1:9" ht="13.5" thickBot="1" x14ac:dyDescent="0.25">
      <c r="A62" s="13"/>
      <c r="B62" s="14"/>
      <c r="C62" s="13" t="s">
        <v>21</v>
      </c>
      <c r="D62" s="22">
        <f t="shared" ref="D62:I62" si="8">SUM(D57:D61)</f>
        <v>24000</v>
      </c>
      <c r="E62" s="23">
        <f t="shared" si="8"/>
        <v>39000</v>
      </c>
      <c r="F62" s="23">
        <f t="shared" si="8"/>
        <v>1000</v>
      </c>
      <c r="G62" s="23">
        <f t="shared" si="8"/>
        <v>1542000</v>
      </c>
      <c r="H62" s="23">
        <f t="shared" si="8"/>
        <v>1606000</v>
      </c>
      <c r="I62" s="24">
        <f t="shared" si="8"/>
        <v>-40000</v>
      </c>
    </row>
    <row r="63" spans="1:9" x14ac:dyDescent="0.2">
      <c r="A63" s="13"/>
      <c r="B63" s="14"/>
      <c r="C63" s="13"/>
      <c r="D63" s="17"/>
      <c r="E63" s="17"/>
      <c r="F63" s="17"/>
      <c r="G63" s="17"/>
      <c r="H63" s="17"/>
      <c r="I63" s="17"/>
    </row>
    <row r="64" spans="1:9" ht="13.5" customHeight="1" x14ac:dyDescent="0.2">
      <c r="A64" s="13"/>
      <c r="B64" s="14" t="s">
        <v>59</v>
      </c>
      <c r="C64" s="13"/>
      <c r="D64" s="17"/>
      <c r="E64" s="17"/>
      <c r="F64" s="17"/>
      <c r="G64" s="17"/>
      <c r="H64" s="17"/>
      <c r="I64" s="17"/>
    </row>
    <row r="65" spans="1:9" x14ac:dyDescent="0.2">
      <c r="A65" s="13"/>
      <c r="B65" s="14"/>
      <c r="C65" s="15" t="s">
        <v>60</v>
      </c>
      <c r="D65" s="30">
        <v>60000</v>
      </c>
      <c r="E65" s="30">
        <v>97000</v>
      </c>
      <c r="F65" s="30">
        <v>0</v>
      </c>
      <c r="G65" s="30">
        <v>0</v>
      </c>
      <c r="H65" s="30">
        <f>SUM(D65:G65)</f>
        <v>157000</v>
      </c>
      <c r="I65" s="30">
        <v>0</v>
      </c>
    </row>
    <row r="66" spans="1:9" x14ac:dyDescent="0.2">
      <c r="A66" s="13"/>
      <c r="B66" s="14"/>
      <c r="C66" s="15" t="s">
        <v>50</v>
      </c>
      <c r="D66" s="30">
        <v>27000</v>
      </c>
      <c r="E66" s="30">
        <v>43000</v>
      </c>
      <c r="F66" s="30">
        <v>0</v>
      </c>
      <c r="G66" s="30">
        <v>434000</v>
      </c>
      <c r="H66" s="30">
        <f t="shared" ref="H66:H87" si="9">SUM(D66:G66)</f>
        <v>504000</v>
      </c>
      <c r="I66" s="30">
        <v>0</v>
      </c>
    </row>
    <row r="67" spans="1:9" x14ac:dyDescent="0.2">
      <c r="A67" s="13"/>
      <c r="B67" s="14"/>
      <c r="C67" s="15" t="s">
        <v>61</v>
      </c>
      <c r="D67" s="30">
        <v>69000</v>
      </c>
      <c r="E67" s="30">
        <v>111000</v>
      </c>
      <c r="F67" s="30">
        <v>0</v>
      </c>
      <c r="G67" s="30">
        <v>0</v>
      </c>
      <c r="H67" s="30">
        <f t="shared" si="9"/>
        <v>180000</v>
      </c>
      <c r="I67" s="30">
        <v>0</v>
      </c>
    </row>
    <row r="68" spans="1:9" x14ac:dyDescent="0.2">
      <c r="A68" s="13"/>
      <c r="B68" s="14"/>
      <c r="C68" s="15" t="s">
        <v>62</v>
      </c>
      <c r="D68" s="30">
        <v>57000</v>
      </c>
      <c r="E68" s="30">
        <v>91000</v>
      </c>
      <c r="F68" s="30">
        <v>0</v>
      </c>
      <c r="G68" s="30">
        <v>0</v>
      </c>
      <c r="H68" s="30">
        <f t="shared" si="9"/>
        <v>148000</v>
      </c>
      <c r="I68" s="30">
        <v>0</v>
      </c>
    </row>
    <row r="69" spans="1:9" x14ac:dyDescent="0.2">
      <c r="A69" s="13"/>
      <c r="B69" s="14"/>
      <c r="C69" s="15" t="s">
        <v>63</v>
      </c>
      <c r="D69" s="30">
        <v>454000</v>
      </c>
      <c r="E69" s="30">
        <v>731000</v>
      </c>
      <c r="F69" s="30">
        <v>0</v>
      </c>
      <c r="G69" s="30">
        <v>0</v>
      </c>
      <c r="H69" s="30">
        <f t="shared" si="9"/>
        <v>1185000</v>
      </c>
      <c r="I69" s="30">
        <v>0</v>
      </c>
    </row>
    <row r="70" spans="1:9" x14ac:dyDescent="0.2">
      <c r="A70" s="13"/>
      <c r="B70" s="14"/>
      <c r="C70" s="15" t="s">
        <v>64</v>
      </c>
      <c r="D70" s="30">
        <v>77000</v>
      </c>
      <c r="E70" s="30">
        <v>124000</v>
      </c>
      <c r="F70" s="30">
        <v>0</v>
      </c>
      <c r="G70" s="30">
        <v>0</v>
      </c>
      <c r="H70" s="30">
        <f t="shared" si="9"/>
        <v>201000</v>
      </c>
      <c r="I70" s="30">
        <v>0</v>
      </c>
    </row>
    <row r="71" spans="1:9" x14ac:dyDescent="0.2">
      <c r="A71" s="13"/>
      <c r="B71" s="14"/>
      <c r="C71" s="15" t="s">
        <v>65</v>
      </c>
      <c r="D71" s="30">
        <v>79000</v>
      </c>
      <c r="E71" s="30">
        <v>127000</v>
      </c>
      <c r="F71" s="30">
        <v>0</v>
      </c>
      <c r="G71" s="30">
        <v>0</v>
      </c>
      <c r="H71" s="30">
        <f t="shared" si="9"/>
        <v>206000</v>
      </c>
      <c r="I71" s="30">
        <v>0</v>
      </c>
    </row>
    <row r="72" spans="1:9" x14ac:dyDescent="0.2">
      <c r="A72" s="13"/>
      <c r="B72" s="14"/>
      <c r="C72" s="15" t="s">
        <v>66</v>
      </c>
      <c r="D72" s="30">
        <v>0</v>
      </c>
      <c r="E72" s="30">
        <v>0</v>
      </c>
      <c r="F72" s="30">
        <v>0</v>
      </c>
      <c r="G72" s="30">
        <v>33000</v>
      </c>
      <c r="H72" s="30">
        <f t="shared" si="9"/>
        <v>33000</v>
      </c>
      <c r="I72" s="30">
        <v>0</v>
      </c>
    </row>
    <row r="73" spans="1:9" x14ac:dyDescent="0.2">
      <c r="A73" s="13"/>
      <c r="B73" s="14"/>
      <c r="C73" s="15" t="s">
        <v>67</v>
      </c>
      <c r="D73" s="30">
        <v>0</v>
      </c>
      <c r="E73" s="30">
        <v>0</v>
      </c>
      <c r="F73" s="30">
        <v>0</v>
      </c>
      <c r="G73" s="30">
        <v>45000</v>
      </c>
      <c r="H73" s="30">
        <f t="shared" si="9"/>
        <v>45000</v>
      </c>
      <c r="I73" s="30">
        <v>0</v>
      </c>
    </row>
    <row r="74" spans="1:9" x14ac:dyDescent="0.2">
      <c r="A74" s="13"/>
      <c r="B74" s="14"/>
      <c r="C74" s="15" t="s">
        <v>76</v>
      </c>
      <c r="D74" s="30">
        <v>0</v>
      </c>
      <c r="E74" s="30">
        <v>0</v>
      </c>
      <c r="F74" s="30">
        <v>0</v>
      </c>
      <c r="G74" s="30">
        <v>65000</v>
      </c>
      <c r="H74" s="30">
        <f t="shared" si="9"/>
        <v>65000</v>
      </c>
      <c r="I74" s="30">
        <v>0</v>
      </c>
    </row>
    <row r="75" spans="1:9" x14ac:dyDescent="0.2">
      <c r="A75" s="13"/>
      <c r="B75" s="14"/>
      <c r="C75" s="15" t="s">
        <v>69</v>
      </c>
      <c r="D75" s="30">
        <v>0</v>
      </c>
      <c r="E75" s="30">
        <v>0</v>
      </c>
      <c r="F75" s="30">
        <v>0</v>
      </c>
      <c r="G75" s="30">
        <v>116000</v>
      </c>
      <c r="H75" s="30">
        <f t="shared" si="9"/>
        <v>116000</v>
      </c>
      <c r="I75" s="30">
        <v>0</v>
      </c>
    </row>
    <row r="76" spans="1:9" x14ac:dyDescent="0.2">
      <c r="A76" s="13"/>
      <c r="B76" s="14"/>
      <c r="C76" s="15" t="s">
        <v>116</v>
      </c>
      <c r="D76" s="30">
        <v>0</v>
      </c>
      <c r="E76" s="30">
        <v>0</v>
      </c>
      <c r="F76" s="30">
        <v>0</v>
      </c>
      <c r="G76" s="30">
        <v>98000</v>
      </c>
      <c r="H76" s="30">
        <f t="shared" si="9"/>
        <v>98000</v>
      </c>
      <c r="I76" s="30">
        <v>0</v>
      </c>
    </row>
    <row r="77" spans="1:9" x14ac:dyDescent="0.2">
      <c r="A77" s="13"/>
      <c r="B77" s="14"/>
      <c r="C77" s="15" t="s">
        <v>86</v>
      </c>
      <c r="D77" s="30">
        <v>0</v>
      </c>
      <c r="E77" s="30">
        <v>0</v>
      </c>
      <c r="F77" s="30">
        <v>0</v>
      </c>
      <c r="G77" s="30">
        <v>3000</v>
      </c>
      <c r="H77" s="30">
        <f t="shared" si="9"/>
        <v>3000</v>
      </c>
      <c r="I77" s="30">
        <v>0</v>
      </c>
    </row>
    <row r="78" spans="1:9" x14ac:dyDescent="0.2">
      <c r="A78" s="13"/>
      <c r="B78" s="14"/>
      <c r="C78" s="15" t="s">
        <v>71</v>
      </c>
      <c r="D78" s="30">
        <v>0</v>
      </c>
      <c r="E78" s="30">
        <v>0</v>
      </c>
      <c r="F78" s="30">
        <v>0</v>
      </c>
      <c r="G78" s="30">
        <v>11000</v>
      </c>
      <c r="H78" s="30">
        <f t="shared" si="9"/>
        <v>11000</v>
      </c>
      <c r="I78" s="30">
        <v>0</v>
      </c>
    </row>
    <row r="79" spans="1:9" x14ac:dyDescent="0.2">
      <c r="A79" s="13"/>
      <c r="B79" s="14"/>
      <c r="C79" s="15" t="s">
        <v>72</v>
      </c>
      <c r="D79" s="30">
        <v>0</v>
      </c>
      <c r="E79" s="30">
        <v>0</v>
      </c>
      <c r="F79" s="30">
        <v>0</v>
      </c>
      <c r="G79" s="30">
        <v>5000</v>
      </c>
      <c r="H79" s="30">
        <f t="shared" si="9"/>
        <v>5000</v>
      </c>
      <c r="I79" s="30">
        <v>0</v>
      </c>
    </row>
    <row r="80" spans="1:9" x14ac:dyDescent="0.2">
      <c r="A80" s="13"/>
      <c r="B80" s="14"/>
      <c r="C80" s="15" t="s">
        <v>117</v>
      </c>
      <c r="D80" s="30">
        <v>0</v>
      </c>
      <c r="E80" s="30">
        <v>0</v>
      </c>
      <c r="F80" s="30">
        <v>0</v>
      </c>
      <c r="G80" s="30">
        <v>1849000</v>
      </c>
      <c r="H80" s="30">
        <f t="shared" si="9"/>
        <v>1849000</v>
      </c>
      <c r="I80" s="30">
        <v>0</v>
      </c>
    </row>
    <row r="81" spans="1:9" x14ac:dyDescent="0.2">
      <c r="A81" s="13"/>
      <c r="B81" s="14"/>
      <c r="C81" s="15" t="s">
        <v>118</v>
      </c>
      <c r="D81" s="30">
        <v>653000</v>
      </c>
      <c r="E81" s="30">
        <v>1049000</v>
      </c>
      <c r="F81" s="30">
        <v>0</v>
      </c>
      <c r="G81" s="30">
        <v>0</v>
      </c>
      <c r="H81" s="30">
        <f t="shared" si="9"/>
        <v>1702000</v>
      </c>
      <c r="I81" s="30">
        <v>0</v>
      </c>
    </row>
    <row r="82" spans="1:9" x14ac:dyDescent="0.2">
      <c r="A82" s="13"/>
      <c r="B82" s="14"/>
      <c r="C82" s="15" t="s">
        <v>107</v>
      </c>
      <c r="D82" s="30">
        <v>0</v>
      </c>
      <c r="E82" s="30">
        <v>0</v>
      </c>
      <c r="F82" s="30">
        <v>0</v>
      </c>
      <c r="G82" s="30">
        <v>1835000</v>
      </c>
      <c r="H82" s="30">
        <f t="shared" si="9"/>
        <v>1835000</v>
      </c>
      <c r="I82" s="30">
        <v>0</v>
      </c>
    </row>
    <row r="83" spans="1:9" ht="12" customHeight="1" x14ac:dyDescent="0.2">
      <c r="A83" s="13"/>
      <c r="B83" s="14"/>
      <c r="C83" s="15" t="s">
        <v>119</v>
      </c>
      <c r="D83" s="30">
        <v>0</v>
      </c>
      <c r="E83" s="30">
        <v>0</v>
      </c>
      <c r="F83" s="30">
        <v>0</v>
      </c>
      <c r="G83" s="30">
        <v>78000</v>
      </c>
      <c r="H83" s="30">
        <f t="shared" si="9"/>
        <v>78000</v>
      </c>
      <c r="I83" s="30">
        <v>0</v>
      </c>
    </row>
    <row r="84" spans="1:9" x14ac:dyDescent="0.2">
      <c r="A84" s="13"/>
      <c r="B84" s="14"/>
      <c r="C84" s="15" t="s">
        <v>77</v>
      </c>
      <c r="D84" s="30">
        <v>0</v>
      </c>
      <c r="E84" s="30">
        <v>0</v>
      </c>
      <c r="F84" s="30">
        <v>38000</v>
      </c>
      <c r="G84" s="30">
        <v>0</v>
      </c>
      <c r="H84" s="30">
        <f t="shared" si="9"/>
        <v>38000</v>
      </c>
      <c r="I84" s="30">
        <v>0</v>
      </c>
    </row>
    <row r="85" spans="1:9" x14ac:dyDescent="0.2">
      <c r="A85" s="13"/>
      <c r="B85" s="14"/>
      <c r="C85" s="15" t="s">
        <v>78</v>
      </c>
      <c r="D85" s="30">
        <v>0</v>
      </c>
      <c r="E85" s="30">
        <v>0</v>
      </c>
      <c r="F85" s="30">
        <v>0</v>
      </c>
      <c r="G85" s="30">
        <v>2944000</v>
      </c>
      <c r="H85" s="30">
        <f t="shared" si="9"/>
        <v>2944000</v>
      </c>
      <c r="I85" s="30">
        <v>0</v>
      </c>
    </row>
    <row r="86" spans="1:9" x14ac:dyDescent="0.2">
      <c r="A86" s="13"/>
      <c r="B86" s="14"/>
      <c r="C86" s="15" t="s">
        <v>19</v>
      </c>
      <c r="D86" s="30">
        <v>0</v>
      </c>
      <c r="E86" s="30">
        <v>0</v>
      </c>
      <c r="F86" s="30">
        <v>7000</v>
      </c>
      <c r="G86" s="30">
        <v>0</v>
      </c>
      <c r="H86" s="30">
        <f t="shared" si="9"/>
        <v>7000</v>
      </c>
      <c r="I86" s="30">
        <v>0</v>
      </c>
    </row>
    <row r="87" spans="1:9" ht="13.5" thickBot="1" x14ac:dyDescent="0.25">
      <c r="A87" s="13"/>
      <c r="B87" s="14"/>
      <c r="C87" s="15" t="s">
        <v>20</v>
      </c>
      <c r="D87" s="30">
        <v>0</v>
      </c>
      <c r="E87" s="30">
        <v>0</v>
      </c>
      <c r="F87" s="30">
        <v>0</v>
      </c>
      <c r="G87" s="30">
        <v>0</v>
      </c>
      <c r="H87" s="30">
        <f t="shared" si="9"/>
        <v>0</v>
      </c>
      <c r="I87" s="30">
        <v>-565000</v>
      </c>
    </row>
    <row r="88" spans="1:9" ht="13.5" thickBot="1" x14ac:dyDescent="0.25">
      <c r="A88" s="13"/>
      <c r="B88" s="14"/>
      <c r="C88" s="13" t="s">
        <v>21</v>
      </c>
      <c r="D88" s="22">
        <f t="shared" ref="D88:I88" si="10">SUM(D65:D87)</f>
        <v>1476000</v>
      </c>
      <c r="E88" s="23">
        <f t="shared" si="10"/>
        <v>2373000</v>
      </c>
      <c r="F88" s="23">
        <f t="shared" si="10"/>
        <v>45000</v>
      </c>
      <c r="G88" s="23">
        <f t="shared" si="10"/>
        <v>7516000</v>
      </c>
      <c r="H88" s="23">
        <f t="shared" si="10"/>
        <v>11410000</v>
      </c>
      <c r="I88" s="24">
        <f t="shared" si="10"/>
        <v>-565000</v>
      </c>
    </row>
    <row r="89" spans="1:9" x14ac:dyDescent="0.2">
      <c r="A89" s="13"/>
      <c r="B89" s="14"/>
      <c r="C89" s="15"/>
      <c r="D89" s="25"/>
      <c r="E89" s="25"/>
      <c r="F89" s="25"/>
      <c r="G89" s="25"/>
      <c r="H89" s="25"/>
      <c r="I89" s="25"/>
    </row>
    <row r="90" spans="1:9" x14ac:dyDescent="0.2">
      <c r="A90" s="42"/>
      <c r="B90" s="48" t="s">
        <v>120</v>
      </c>
      <c r="C90" s="44"/>
      <c r="D90" s="49">
        <f t="shared" ref="D90:I90" si="11">D18+D30+D42+D54+D62+D88</f>
        <v>7766000</v>
      </c>
      <c r="E90" s="49">
        <f t="shared" si="11"/>
        <v>12483000</v>
      </c>
      <c r="F90" s="49">
        <f t="shared" si="11"/>
        <v>462000</v>
      </c>
      <c r="G90" s="49">
        <f t="shared" si="11"/>
        <v>11066000</v>
      </c>
      <c r="H90" s="49">
        <f t="shared" si="11"/>
        <v>31777000</v>
      </c>
      <c r="I90" s="49">
        <f t="shared" si="11"/>
        <v>-10910000</v>
      </c>
    </row>
    <row r="91" spans="1:9" x14ac:dyDescent="0.2">
      <c r="A91" s="4"/>
      <c r="B91" s="4"/>
    </row>
    <row r="92" spans="1:9" x14ac:dyDescent="0.2">
      <c r="B92" s="5" t="s">
        <v>23</v>
      </c>
      <c r="C92" s="5"/>
      <c r="D92" s="5"/>
      <c r="E92" s="5"/>
      <c r="F92" s="5"/>
      <c r="G92" s="5"/>
      <c r="H92" s="28">
        <f>H90</f>
        <v>31777000</v>
      </c>
      <c r="I92" s="28">
        <f>I90</f>
        <v>-10910000</v>
      </c>
    </row>
    <row r="93" spans="1:9" x14ac:dyDescent="0.2">
      <c r="B93" s="5"/>
      <c r="C93" s="5"/>
      <c r="D93" s="5"/>
      <c r="E93" s="5"/>
      <c r="F93" s="5"/>
      <c r="G93" s="5"/>
      <c r="H93" s="28"/>
      <c r="I93" s="28"/>
    </row>
    <row r="94" spans="1:9" x14ac:dyDescent="0.2">
      <c r="B94" s="5" t="s">
        <v>24</v>
      </c>
      <c r="C94" s="5"/>
      <c r="D94" s="5"/>
      <c r="E94" s="5"/>
      <c r="F94" s="5"/>
      <c r="G94" s="5"/>
      <c r="H94" s="28">
        <f>ROUND((H92)*0.1,-3)</f>
        <v>3178000</v>
      </c>
      <c r="I94" s="5"/>
    </row>
    <row r="95" spans="1:9" x14ac:dyDescent="0.2">
      <c r="B95" s="5"/>
      <c r="C95" s="5"/>
      <c r="D95" s="5"/>
      <c r="E95" s="5"/>
      <c r="F95" s="5"/>
      <c r="G95" s="5"/>
      <c r="H95" s="5"/>
      <c r="I95" s="5"/>
    </row>
    <row r="96" spans="1:9" x14ac:dyDescent="0.2">
      <c r="B96" s="5" t="s">
        <v>121</v>
      </c>
      <c r="C96" s="5"/>
      <c r="D96" s="5"/>
      <c r="E96" s="5"/>
      <c r="F96" s="5"/>
      <c r="G96" s="5"/>
      <c r="H96" s="28">
        <f>ROUND((H92)*0.2,-3)</f>
        <v>6355000</v>
      </c>
      <c r="I96" s="5"/>
    </row>
    <row r="97" spans="1:9" x14ac:dyDescent="0.2">
      <c r="B97" s="5"/>
      <c r="C97" s="5"/>
      <c r="D97" s="5"/>
      <c r="E97" s="5"/>
      <c r="F97" s="5"/>
      <c r="G97" s="5"/>
      <c r="H97" s="5"/>
      <c r="I97" s="5"/>
    </row>
    <row r="98" spans="1:9" x14ac:dyDescent="0.2">
      <c r="B98" s="5" t="s">
        <v>26</v>
      </c>
      <c r="C98" s="5"/>
      <c r="D98" s="5"/>
      <c r="E98" s="5"/>
      <c r="F98" s="5"/>
      <c r="G98" s="5"/>
      <c r="H98" s="28">
        <f>SUM(H92:H96)</f>
        <v>41310000</v>
      </c>
      <c r="I98" s="28">
        <f>SUM(I92:I96)</f>
        <v>-10910000</v>
      </c>
    </row>
    <row r="99" spans="1:9" x14ac:dyDescent="0.2">
      <c r="B99" s="5"/>
      <c r="C99" s="5"/>
      <c r="D99" s="5"/>
      <c r="E99" s="5"/>
      <c r="F99" s="5"/>
      <c r="G99" s="5"/>
      <c r="H99" s="5"/>
      <c r="I99" s="5"/>
    </row>
    <row r="100" spans="1:9" x14ac:dyDescent="0.2">
      <c r="B100" s="5" t="s">
        <v>27</v>
      </c>
      <c r="C100" s="5"/>
      <c r="D100" s="5"/>
      <c r="E100" s="5"/>
      <c r="F100" s="5"/>
      <c r="G100" s="5"/>
      <c r="H100" s="28">
        <f>H98+I98</f>
        <v>30400000</v>
      </c>
      <c r="I100" s="5"/>
    </row>
    <row r="101" spans="1:9" x14ac:dyDescent="0.2">
      <c r="A101" s="4"/>
      <c r="B101" s="4"/>
    </row>
    <row r="102" spans="1:9" ht="15" x14ac:dyDescent="0.25">
      <c r="A102" s="47"/>
      <c r="B102" s="4" t="s">
        <v>80</v>
      </c>
      <c r="C102" s="13"/>
    </row>
    <row r="103" spans="1:9" ht="12.75" customHeight="1" x14ac:dyDescent="0.2">
      <c r="A103" s="4"/>
      <c r="B103" s="4"/>
    </row>
    <row r="104" spans="1:9" ht="12.75" customHeight="1" x14ac:dyDescent="0.25">
      <c r="A104" s="1"/>
      <c r="B104" s="2"/>
      <c r="C104" s="3"/>
      <c r="D104" s="3"/>
      <c r="E104" s="3"/>
      <c r="F104" s="3"/>
      <c r="G104" s="3"/>
      <c r="H104" s="3"/>
      <c r="I104" s="3"/>
    </row>
    <row r="105" spans="1:9" ht="12.75" customHeight="1" x14ac:dyDescent="0.25">
      <c r="A105" s="1"/>
      <c r="B105" s="2"/>
      <c r="C105" s="3"/>
      <c r="D105" s="3"/>
      <c r="E105" s="3"/>
      <c r="F105" s="3"/>
      <c r="G105" s="3"/>
      <c r="H105" s="3"/>
      <c r="I105" s="3"/>
    </row>
    <row r="106" spans="1:9" ht="12.75" customHeight="1" x14ac:dyDescent="0.25">
      <c r="A106" s="1"/>
      <c r="B106" s="2"/>
      <c r="C106" s="3"/>
      <c r="D106" s="3"/>
      <c r="E106" s="3"/>
      <c r="F106" s="3"/>
      <c r="G106" s="3"/>
      <c r="H106" s="3"/>
      <c r="I106" s="3"/>
    </row>
    <row r="107" spans="1:9" ht="12.75" customHeight="1" x14ac:dyDescent="0.2"/>
    <row r="108" spans="1:9" ht="12.75" customHeight="1" x14ac:dyDescent="0.2">
      <c r="D108" s="8"/>
      <c r="E108" s="8"/>
      <c r="F108" s="8"/>
      <c r="G108" s="8"/>
      <c r="H108" s="8"/>
      <c r="I108" s="8"/>
    </row>
    <row r="109" spans="1:9" ht="12.75" customHeight="1" x14ac:dyDescent="0.2">
      <c r="A109" s="13"/>
      <c r="B109" s="14"/>
      <c r="C109" s="15"/>
      <c r="D109" s="30"/>
      <c r="E109" s="30"/>
      <c r="F109" s="30"/>
      <c r="G109" s="30"/>
      <c r="H109" s="30"/>
      <c r="I109" s="30"/>
    </row>
    <row r="110" spans="1:9" ht="12.75" customHeight="1" x14ac:dyDescent="0.2">
      <c r="A110" s="13"/>
      <c r="B110" s="14"/>
      <c r="C110" s="15"/>
      <c r="D110" s="17"/>
      <c r="E110" s="17"/>
      <c r="F110" s="17"/>
      <c r="G110" s="17"/>
      <c r="H110" s="17"/>
      <c r="I110" s="17"/>
    </row>
    <row r="111" spans="1:9" ht="12.75" customHeight="1" x14ac:dyDescent="0.2">
      <c r="A111" s="13"/>
      <c r="B111" s="14"/>
      <c r="C111" s="31"/>
      <c r="D111" s="32"/>
      <c r="E111" s="32"/>
      <c r="F111" s="32"/>
      <c r="G111" s="32"/>
      <c r="H111" s="32"/>
      <c r="I111" s="32"/>
    </row>
    <row r="112" spans="1:9" ht="12.75" customHeight="1" x14ac:dyDescent="0.2">
      <c r="A112" s="13"/>
      <c r="B112" s="14"/>
      <c r="C112" s="33"/>
      <c r="D112" s="32"/>
      <c r="E112" s="32"/>
      <c r="F112" s="32"/>
      <c r="G112" s="32"/>
      <c r="H112" s="32"/>
      <c r="I112" s="32"/>
    </row>
    <row r="113" spans="1:9" ht="12.75" customHeight="1" x14ac:dyDescent="0.2">
      <c r="A113" s="13"/>
      <c r="B113" s="21"/>
      <c r="C113" s="33"/>
      <c r="D113" s="32"/>
      <c r="E113" s="32"/>
      <c r="F113" s="32"/>
      <c r="G113" s="32"/>
      <c r="H113" s="32"/>
      <c r="I113" s="32"/>
    </row>
    <row r="114" spans="1:9" ht="12.75" customHeight="1" x14ac:dyDescent="0.2">
      <c r="A114" s="13"/>
      <c r="B114" s="21"/>
      <c r="C114" s="33"/>
      <c r="D114" s="32"/>
      <c r="E114" s="32"/>
      <c r="F114" s="32"/>
      <c r="G114" s="32"/>
      <c r="H114" s="32"/>
      <c r="I114" s="32"/>
    </row>
    <row r="115" spans="1:9" ht="12.75" customHeight="1" x14ac:dyDescent="0.2">
      <c r="A115" s="13"/>
      <c r="B115" s="34"/>
      <c r="C115" s="31"/>
      <c r="D115" s="32"/>
      <c r="E115" s="32"/>
      <c r="F115" s="32"/>
      <c r="G115" s="32"/>
      <c r="H115" s="32"/>
      <c r="I115" s="32"/>
    </row>
    <row r="116" spans="1:9" ht="12.75" customHeight="1" x14ac:dyDescent="0.2">
      <c r="A116" s="13"/>
      <c r="B116" s="14"/>
      <c r="C116" s="31"/>
      <c r="D116" s="32"/>
      <c r="E116" s="32"/>
      <c r="F116" s="32"/>
      <c r="G116" s="32"/>
      <c r="H116" s="32"/>
      <c r="I116" s="32"/>
    </row>
    <row r="117" spans="1:9" ht="12.75" customHeight="1" x14ac:dyDescent="0.2">
      <c r="A117" s="13"/>
      <c r="B117" s="14"/>
      <c r="C117" s="31"/>
      <c r="D117" s="32"/>
      <c r="E117" s="32"/>
      <c r="F117" s="32"/>
      <c r="G117" s="32"/>
      <c r="H117" s="32"/>
      <c r="I117" s="32"/>
    </row>
    <row r="118" spans="1:9" ht="12.75" customHeight="1" x14ac:dyDescent="0.2">
      <c r="A118" s="13"/>
      <c r="B118" s="1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3"/>
      <c r="D119" s="32"/>
      <c r="E119" s="32"/>
      <c r="F119" s="32"/>
      <c r="G119" s="32"/>
      <c r="H119" s="32"/>
      <c r="I119" s="32"/>
    </row>
    <row r="120" spans="1:9" ht="12.75" customHeight="1" x14ac:dyDescent="0.2">
      <c r="A120" s="13"/>
      <c r="B120" s="14"/>
      <c r="C120" s="33"/>
      <c r="D120" s="32"/>
      <c r="E120" s="32"/>
      <c r="F120" s="32"/>
      <c r="G120" s="32"/>
      <c r="H120" s="32"/>
      <c r="I120" s="32"/>
    </row>
    <row r="121" spans="1:9" ht="12.75" customHeight="1" x14ac:dyDescent="0.2">
      <c r="A121" s="13"/>
      <c r="B121" s="14"/>
      <c r="C121" s="33"/>
      <c r="D121" s="32"/>
      <c r="E121" s="32"/>
      <c r="F121" s="32"/>
      <c r="G121" s="32"/>
      <c r="H121" s="32"/>
      <c r="I121" s="32"/>
    </row>
    <row r="122" spans="1:9" ht="12.75" customHeight="1" x14ac:dyDescent="0.2">
      <c r="A122" s="13"/>
      <c r="B122" s="14"/>
      <c r="C122" s="33"/>
      <c r="D122" s="32"/>
      <c r="E122" s="32"/>
      <c r="F122" s="32"/>
      <c r="G122" s="32"/>
      <c r="H122" s="32"/>
      <c r="I122" s="32"/>
    </row>
    <row r="123" spans="1:9" ht="12.75" customHeight="1" x14ac:dyDescent="0.2">
      <c r="A123" s="13"/>
      <c r="B123" s="14"/>
      <c r="C123" s="33"/>
      <c r="D123" s="32"/>
      <c r="E123" s="32"/>
      <c r="F123" s="32"/>
      <c r="G123" s="32"/>
      <c r="H123" s="32"/>
      <c r="I123" s="32"/>
    </row>
    <row r="124" spans="1:9" s="5" customFormat="1" ht="12.75" customHeight="1" x14ac:dyDescent="0.2">
      <c r="A124" s="13"/>
      <c r="B124" s="14"/>
      <c r="C124" s="13"/>
      <c r="D124" s="17"/>
      <c r="E124" s="17"/>
      <c r="F124" s="17"/>
      <c r="G124" s="17"/>
      <c r="H124" s="17"/>
      <c r="I124" s="17"/>
    </row>
    <row r="125" spans="1:9" s="5" customFormat="1" ht="12.75" customHeight="1" x14ac:dyDescent="0.2">
      <c r="A125" s="13"/>
      <c r="B125" s="14"/>
      <c r="C125" s="15"/>
      <c r="D125" s="32"/>
      <c r="E125" s="32"/>
      <c r="F125" s="32"/>
      <c r="G125" s="32"/>
      <c r="H125" s="32"/>
      <c r="I125" s="32"/>
    </row>
    <row r="126" spans="1:9" s="5" customFormat="1" ht="12.75" customHeight="1" x14ac:dyDescent="0.2">
      <c r="A126" s="13"/>
      <c r="B126" s="14"/>
      <c r="C126" s="15"/>
      <c r="D126" s="17"/>
      <c r="E126" s="17"/>
      <c r="F126" s="17"/>
      <c r="G126" s="17"/>
      <c r="H126" s="17"/>
      <c r="I126" s="17"/>
    </row>
    <row r="127" spans="1:9" s="5" customFormat="1" ht="12.75" customHeight="1" x14ac:dyDescent="0.2">
      <c r="A127" s="13"/>
      <c r="B127" s="14"/>
      <c r="C127" s="31"/>
      <c r="D127" s="32"/>
      <c r="E127" s="32"/>
      <c r="F127" s="32"/>
      <c r="G127" s="32"/>
      <c r="H127" s="32"/>
      <c r="I127" s="32"/>
    </row>
    <row r="128" spans="1:9" s="5" customFormat="1" ht="12.75" customHeight="1" x14ac:dyDescent="0.2">
      <c r="A128" s="13"/>
      <c r="B128" s="14"/>
      <c r="C128" s="33"/>
      <c r="D128" s="32"/>
      <c r="E128" s="32"/>
      <c r="F128" s="32"/>
      <c r="G128" s="32"/>
      <c r="H128" s="32"/>
      <c r="I128" s="32"/>
    </row>
    <row r="129" spans="1:9" s="5" customFormat="1" ht="12.75" customHeight="1" x14ac:dyDescent="0.2">
      <c r="A129" s="13"/>
      <c r="B129" s="21"/>
      <c r="C129" s="33"/>
      <c r="D129" s="32"/>
      <c r="E129" s="32"/>
      <c r="F129" s="32"/>
      <c r="G129" s="32"/>
      <c r="H129" s="32"/>
      <c r="I129" s="32"/>
    </row>
    <row r="130" spans="1:9" s="5" customFormat="1" ht="12.75" customHeight="1" x14ac:dyDescent="0.2">
      <c r="A130" s="13"/>
      <c r="B130" s="21"/>
      <c r="C130" s="33"/>
      <c r="D130" s="32"/>
      <c r="E130" s="32"/>
      <c r="F130" s="32"/>
      <c r="G130" s="32"/>
      <c r="H130" s="32"/>
      <c r="I130" s="32"/>
    </row>
    <row r="131" spans="1:9" s="5" customFormat="1" ht="12.75" customHeight="1" x14ac:dyDescent="0.2">
      <c r="A131" s="13"/>
      <c r="B131" s="34"/>
      <c r="C131" s="31"/>
      <c r="D131" s="32"/>
      <c r="E131" s="32"/>
      <c r="F131" s="32"/>
      <c r="G131" s="32"/>
      <c r="H131" s="32"/>
      <c r="I131" s="32"/>
    </row>
    <row r="132" spans="1:9" s="5" customFormat="1" ht="12.75" customHeight="1" x14ac:dyDescent="0.2">
      <c r="A132" s="13"/>
      <c r="B132" s="34"/>
      <c r="C132" s="31"/>
      <c r="D132" s="32"/>
      <c r="E132" s="32"/>
      <c r="F132" s="32"/>
      <c r="G132" s="32"/>
      <c r="H132" s="32"/>
      <c r="I132" s="32"/>
    </row>
    <row r="133" spans="1:9" ht="12.75" customHeight="1" x14ac:dyDescent="0.2">
      <c r="A133" s="13"/>
      <c r="B133" s="34"/>
      <c r="C133" s="31"/>
      <c r="D133" s="32"/>
      <c r="E133" s="32"/>
      <c r="F133" s="32"/>
      <c r="G133" s="32"/>
      <c r="H133" s="32"/>
      <c r="I133" s="32"/>
    </row>
    <row r="134" spans="1:9" ht="12.75" customHeight="1" x14ac:dyDescent="0.2">
      <c r="A134" s="13"/>
      <c r="B134" s="14"/>
      <c r="C134" s="31"/>
      <c r="D134" s="32"/>
      <c r="E134" s="32"/>
      <c r="F134" s="32"/>
      <c r="G134" s="32"/>
      <c r="H134" s="32"/>
      <c r="I134" s="32"/>
    </row>
    <row r="135" spans="1:9" x14ac:dyDescent="0.2">
      <c r="A135" s="13"/>
      <c r="B135" s="14"/>
      <c r="C135" s="33"/>
      <c r="D135" s="32"/>
      <c r="E135" s="32"/>
      <c r="F135" s="32"/>
      <c r="G135" s="32"/>
      <c r="H135" s="32"/>
      <c r="I135" s="32"/>
    </row>
    <row r="136" spans="1:9" x14ac:dyDescent="0.2">
      <c r="A136" s="13"/>
      <c r="B136" s="14"/>
      <c r="C136" s="33"/>
      <c r="D136" s="32"/>
      <c r="E136" s="32"/>
      <c r="F136" s="32"/>
      <c r="G136" s="32"/>
      <c r="H136" s="32"/>
      <c r="I136" s="32"/>
    </row>
    <row r="137" spans="1:9" x14ac:dyDescent="0.2">
      <c r="A137" s="13"/>
      <c r="B137" s="14"/>
      <c r="C137" s="33"/>
      <c r="D137" s="32"/>
      <c r="E137" s="32"/>
      <c r="F137" s="32"/>
      <c r="G137" s="32"/>
      <c r="H137" s="32"/>
      <c r="I137" s="32"/>
    </row>
    <row r="138" spans="1:9" x14ac:dyDescent="0.2">
      <c r="A138" s="13"/>
      <c r="B138" s="14"/>
      <c r="C138" s="33"/>
      <c r="D138" s="32"/>
      <c r="E138" s="32"/>
      <c r="F138" s="32"/>
      <c r="G138" s="32"/>
      <c r="H138" s="32"/>
      <c r="I138" s="32"/>
    </row>
    <row r="139" spans="1:9" x14ac:dyDescent="0.2">
      <c r="A139" s="13"/>
      <c r="B139" s="14"/>
      <c r="C139" s="33"/>
      <c r="D139" s="32"/>
      <c r="E139" s="32"/>
      <c r="F139" s="32"/>
      <c r="G139" s="32"/>
      <c r="H139" s="32"/>
      <c r="I139" s="32"/>
    </row>
    <row r="140" spans="1:9" x14ac:dyDescent="0.2">
      <c r="A140" s="13"/>
      <c r="B140" s="14"/>
      <c r="C140" s="13"/>
      <c r="D140" s="17"/>
      <c r="E140" s="17"/>
      <c r="F140" s="17"/>
      <c r="G140" s="17"/>
      <c r="H140" s="17"/>
      <c r="I140" s="17"/>
    </row>
    <row r="141" spans="1:9" x14ac:dyDescent="0.2">
      <c r="A141" s="13"/>
      <c r="B141" s="14"/>
      <c r="C141" s="15"/>
      <c r="D141" s="32"/>
      <c r="E141" s="32"/>
      <c r="F141" s="32"/>
      <c r="G141" s="32"/>
      <c r="H141" s="32"/>
      <c r="I141" s="32"/>
    </row>
    <row r="142" spans="1:9" x14ac:dyDescent="0.2">
      <c r="A142" s="13"/>
      <c r="B142" s="14"/>
      <c r="C142" s="15"/>
      <c r="D142" s="17"/>
      <c r="E142" s="17"/>
      <c r="F142" s="17"/>
      <c r="G142" s="17"/>
      <c r="H142" s="17"/>
      <c r="I142" s="17"/>
    </row>
    <row r="143" spans="1:9" x14ac:dyDescent="0.2">
      <c r="A143" s="13"/>
      <c r="B143" s="14"/>
      <c r="C143" s="31"/>
      <c r="D143" s="32"/>
      <c r="E143" s="32"/>
      <c r="F143" s="32"/>
      <c r="G143" s="32"/>
      <c r="H143" s="32"/>
      <c r="I143" s="32"/>
    </row>
    <row r="144" spans="1:9" x14ac:dyDescent="0.2">
      <c r="A144" s="13"/>
      <c r="B144" s="14"/>
      <c r="C144" s="31"/>
      <c r="D144" s="32"/>
      <c r="E144" s="32"/>
      <c r="F144" s="32"/>
      <c r="G144" s="32"/>
      <c r="H144" s="32"/>
      <c r="I144" s="32"/>
    </row>
    <row r="145" spans="1:9" x14ac:dyDescent="0.2">
      <c r="A145" s="13"/>
      <c r="B145" s="21"/>
      <c r="C145" s="31"/>
      <c r="D145" s="32"/>
      <c r="E145" s="32"/>
      <c r="F145" s="32"/>
      <c r="G145" s="32"/>
      <c r="H145" s="32"/>
      <c r="I145" s="32"/>
    </row>
    <row r="146" spans="1:9" x14ac:dyDescent="0.2">
      <c r="A146" s="13"/>
      <c r="B146" s="21"/>
      <c r="C146" s="31"/>
      <c r="D146" s="32"/>
      <c r="E146" s="32"/>
      <c r="F146" s="32"/>
      <c r="G146" s="32"/>
      <c r="H146" s="32"/>
      <c r="I146" s="32"/>
    </row>
    <row r="147" spans="1:9" x14ac:dyDescent="0.2">
      <c r="A147" s="13"/>
      <c r="B147" s="34"/>
      <c r="C147" s="33"/>
      <c r="D147" s="32"/>
      <c r="E147" s="32"/>
      <c r="F147" s="32"/>
      <c r="G147" s="32"/>
      <c r="H147" s="32"/>
      <c r="I147" s="32"/>
    </row>
    <row r="148" spans="1:9" x14ac:dyDescent="0.2">
      <c r="A148" s="13"/>
      <c r="B148" s="14"/>
      <c r="C148" s="31"/>
      <c r="D148" s="32"/>
      <c r="E148" s="32"/>
      <c r="F148" s="32"/>
      <c r="G148" s="32"/>
      <c r="H148" s="32"/>
      <c r="I148" s="32"/>
    </row>
    <row r="149" spans="1:9" x14ac:dyDescent="0.2">
      <c r="A149" s="13"/>
      <c r="B149" s="14"/>
      <c r="C149" s="31"/>
      <c r="D149" s="32"/>
      <c r="E149" s="32"/>
      <c r="F149" s="32"/>
      <c r="G149" s="32"/>
      <c r="H149" s="32"/>
      <c r="I149" s="32"/>
    </row>
    <row r="150" spans="1:9" x14ac:dyDescent="0.2">
      <c r="A150" s="13"/>
      <c r="B150" s="14"/>
      <c r="C150" s="31"/>
      <c r="D150" s="32"/>
      <c r="E150" s="32"/>
      <c r="F150" s="32"/>
      <c r="G150" s="32"/>
      <c r="H150" s="32"/>
      <c r="I150" s="32"/>
    </row>
    <row r="151" spans="1:9" x14ac:dyDescent="0.2">
      <c r="A151" s="13"/>
      <c r="B151" s="14"/>
      <c r="C151" s="31"/>
      <c r="D151" s="32"/>
      <c r="E151" s="32"/>
      <c r="F151" s="32"/>
      <c r="G151" s="32"/>
      <c r="H151" s="32"/>
      <c r="I151" s="32"/>
    </row>
    <row r="152" spans="1:9" x14ac:dyDescent="0.2">
      <c r="A152" s="13"/>
      <c r="B152" s="14"/>
      <c r="C152" s="31"/>
      <c r="D152" s="32"/>
      <c r="E152" s="32"/>
      <c r="F152" s="32"/>
      <c r="G152" s="32"/>
      <c r="H152" s="32"/>
      <c r="I152" s="32"/>
    </row>
    <row r="153" spans="1:9" x14ac:dyDescent="0.2">
      <c r="A153" s="13"/>
      <c r="B153" s="14"/>
      <c r="C153" s="13"/>
      <c r="D153" s="17"/>
      <c r="E153" s="17"/>
      <c r="F153" s="17"/>
      <c r="G153" s="17"/>
      <c r="H153" s="17"/>
      <c r="I153" s="17"/>
    </row>
    <row r="154" spans="1:9" x14ac:dyDescent="0.2">
      <c r="A154" s="13"/>
      <c r="B154" s="14"/>
      <c r="C154" s="15"/>
      <c r="D154" s="32"/>
      <c r="E154" s="32"/>
      <c r="F154" s="32"/>
      <c r="G154" s="32"/>
      <c r="H154" s="32"/>
      <c r="I154" s="32"/>
    </row>
    <row r="155" spans="1:9" x14ac:dyDescent="0.2">
      <c r="A155" s="13"/>
      <c r="B155" s="14"/>
      <c r="C155" s="15"/>
      <c r="D155" s="17"/>
      <c r="E155" s="17"/>
      <c r="F155" s="17"/>
      <c r="G155" s="17"/>
      <c r="H155" s="17"/>
      <c r="I155" s="17"/>
    </row>
    <row r="156" spans="1:9" x14ac:dyDescent="0.2">
      <c r="A156" s="13"/>
      <c r="B156" s="14"/>
      <c r="C156" s="35"/>
      <c r="D156" s="32"/>
      <c r="E156" s="32"/>
      <c r="F156" s="32"/>
      <c r="G156" s="32"/>
      <c r="H156" s="32"/>
      <c r="I156" s="32"/>
    </row>
    <row r="157" spans="1:9" x14ac:dyDescent="0.2">
      <c r="A157" s="13"/>
      <c r="B157" s="14"/>
      <c r="C157" s="35"/>
      <c r="D157" s="32"/>
      <c r="E157" s="32"/>
      <c r="F157" s="32"/>
      <c r="G157" s="32"/>
      <c r="H157" s="32"/>
      <c r="I157" s="32"/>
    </row>
    <row r="158" spans="1:9" x14ac:dyDescent="0.2">
      <c r="A158" s="13"/>
      <c r="B158" s="14"/>
      <c r="C158" s="35"/>
      <c r="D158" s="32"/>
      <c r="E158" s="32"/>
      <c r="F158" s="32"/>
      <c r="G158" s="32"/>
      <c r="H158" s="32"/>
      <c r="I158" s="32"/>
    </row>
    <row r="159" spans="1:9" x14ac:dyDescent="0.2">
      <c r="A159" s="13"/>
      <c r="B159" s="14"/>
      <c r="C159" s="31"/>
      <c r="D159" s="32"/>
      <c r="E159" s="32"/>
      <c r="F159" s="32"/>
      <c r="G159" s="32"/>
      <c r="H159" s="32"/>
      <c r="I159" s="32"/>
    </row>
    <row r="160" spans="1:9" x14ac:dyDescent="0.2">
      <c r="A160" s="13"/>
      <c r="B160" s="14"/>
      <c r="C160" s="31"/>
      <c r="D160" s="32"/>
      <c r="E160" s="32"/>
      <c r="F160" s="32"/>
      <c r="G160" s="32"/>
      <c r="H160" s="32"/>
      <c r="I160" s="32"/>
    </row>
    <row r="161" spans="1:9" x14ac:dyDescent="0.2">
      <c r="A161" s="13"/>
      <c r="B161" s="21"/>
      <c r="C161" s="31"/>
      <c r="D161" s="32"/>
      <c r="E161" s="32"/>
      <c r="F161" s="32"/>
      <c r="G161" s="32"/>
      <c r="H161" s="32"/>
      <c r="I161" s="32"/>
    </row>
    <row r="162" spans="1:9" x14ac:dyDescent="0.2">
      <c r="A162" s="13"/>
      <c r="B162" s="21"/>
      <c r="C162" s="31"/>
      <c r="D162" s="32"/>
      <c r="E162" s="32"/>
      <c r="F162" s="32"/>
      <c r="G162" s="32"/>
      <c r="H162" s="32"/>
      <c r="I162" s="32"/>
    </row>
    <row r="163" spans="1:9" x14ac:dyDescent="0.2">
      <c r="A163" s="13"/>
      <c r="B163" s="34"/>
      <c r="C163" s="31"/>
      <c r="D163" s="32"/>
      <c r="E163" s="32"/>
      <c r="F163" s="32"/>
      <c r="G163" s="32"/>
      <c r="H163" s="32"/>
      <c r="I163" s="32"/>
    </row>
    <row r="164" spans="1:9" x14ac:dyDescent="0.2">
      <c r="A164" s="13"/>
      <c r="B164" s="14"/>
      <c r="C164" s="31"/>
      <c r="D164" s="32"/>
      <c r="E164" s="32"/>
      <c r="F164" s="32"/>
      <c r="G164" s="32"/>
      <c r="H164" s="32"/>
      <c r="I164" s="32"/>
    </row>
    <row r="165" spans="1:9" x14ac:dyDescent="0.2">
      <c r="A165" s="13"/>
      <c r="B165" s="14"/>
      <c r="C165" s="31"/>
      <c r="D165" s="32"/>
      <c r="E165" s="32"/>
      <c r="F165" s="32"/>
      <c r="G165" s="32"/>
      <c r="H165" s="32"/>
      <c r="I165" s="32"/>
    </row>
    <row r="166" spans="1:9" x14ac:dyDescent="0.2">
      <c r="A166" s="13"/>
      <c r="B166" s="14"/>
      <c r="C166" s="31"/>
      <c r="D166" s="32"/>
      <c r="E166" s="32"/>
      <c r="F166" s="32"/>
      <c r="G166" s="32"/>
      <c r="H166" s="32"/>
      <c r="I166" s="32"/>
    </row>
    <row r="167" spans="1:9" x14ac:dyDescent="0.2">
      <c r="A167" s="13"/>
      <c r="B167" s="14"/>
      <c r="C167" s="31"/>
      <c r="D167" s="32"/>
      <c r="E167" s="32"/>
      <c r="F167" s="32"/>
      <c r="G167" s="32"/>
      <c r="H167" s="32"/>
      <c r="I167" s="32"/>
    </row>
    <row r="168" spans="1:9" x14ac:dyDescent="0.2">
      <c r="A168" s="13"/>
      <c r="B168" s="14"/>
      <c r="C168" s="35"/>
      <c r="D168" s="32"/>
      <c r="E168" s="32"/>
      <c r="F168" s="32"/>
      <c r="G168" s="32"/>
      <c r="H168" s="32"/>
      <c r="I168" s="32"/>
    </row>
    <row r="169" spans="1:9" x14ac:dyDescent="0.2">
      <c r="A169" s="13"/>
      <c r="B169" s="14"/>
      <c r="C169" s="31"/>
      <c r="D169" s="32"/>
      <c r="E169" s="32"/>
      <c r="F169" s="32"/>
      <c r="G169" s="32"/>
      <c r="H169" s="32"/>
      <c r="I169" s="32"/>
    </row>
    <row r="170" spans="1:9" x14ac:dyDescent="0.2">
      <c r="A170" s="13"/>
      <c r="B170" s="14"/>
      <c r="C170" s="31"/>
      <c r="D170" s="32"/>
      <c r="E170" s="32"/>
      <c r="F170" s="32"/>
      <c r="G170" s="32"/>
      <c r="H170" s="32"/>
      <c r="I170" s="32"/>
    </row>
    <row r="171" spans="1:9" x14ac:dyDescent="0.2">
      <c r="A171" s="13"/>
      <c r="B171" s="14"/>
      <c r="C171" s="36"/>
      <c r="D171" s="17"/>
      <c r="E171" s="17"/>
      <c r="F171" s="17"/>
      <c r="G171" s="17"/>
      <c r="H171" s="17"/>
      <c r="I171" s="17"/>
    </row>
    <row r="172" spans="1:9" x14ac:dyDescent="0.2">
      <c r="A172" s="13"/>
      <c r="B172" s="14"/>
      <c r="C172" s="15"/>
      <c r="D172" s="30"/>
      <c r="E172" s="30"/>
      <c r="F172" s="30"/>
      <c r="G172" s="30"/>
      <c r="H172" s="30"/>
      <c r="I172" s="30"/>
    </row>
    <row r="173" spans="1:9" ht="15" x14ac:dyDescent="0.25">
      <c r="A173" s="13"/>
      <c r="B173" s="34"/>
      <c r="C173" s="15"/>
      <c r="D173" s="37"/>
      <c r="E173" s="37"/>
      <c r="F173" s="37"/>
      <c r="G173" s="37"/>
      <c r="H173" s="37"/>
      <c r="I173" s="37"/>
    </row>
    <row r="174" spans="1:9" x14ac:dyDescent="0.2">
      <c r="A174" s="13"/>
      <c r="B174" s="38"/>
      <c r="C174" s="15"/>
      <c r="D174" s="17"/>
      <c r="E174" s="17"/>
      <c r="F174" s="17"/>
      <c r="G174" s="17"/>
      <c r="H174" s="17"/>
      <c r="I174" s="17"/>
    </row>
    <row r="175" spans="1:9" x14ac:dyDescent="0.2">
      <c r="A175" s="4"/>
      <c r="B175" s="4"/>
    </row>
    <row r="176" spans="1:9" x14ac:dyDescent="0.2">
      <c r="B176" s="5"/>
      <c r="C176" s="5"/>
      <c r="D176" s="5"/>
      <c r="E176" s="5"/>
      <c r="F176" s="5"/>
      <c r="G176" s="5"/>
      <c r="H176" s="28"/>
      <c r="I176" s="28"/>
    </row>
    <row r="177" spans="1:9" x14ac:dyDescent="0.2">
      <c r="B177" s="5"/>
      <c r="C177" s="5"/>
      <c r="D177" s="5"/>
      <c r="E177" s="5"/>
      <c r="F177" s="5"/>
      <c r="G177" s="5"/>
      <c r="H177" s="5"/>
      <c r="I177" s="5"/>
    </row>
    <row r="178" spans="1:9" x14ac:dyDescent="0.2">
      <c r="B178" s="5"/>
      <c r="C178" s="5"/>
      <c r="D178" s="5"/>
      <c r="E178" s="5"/>
      <c r="F178" s="5"/>
      <c r="G178" s="5"/>
      <c r="H178" s="28"/>
      <c r="I178" s="5"/>
    </row>
    <row r="179" spans="1:9" x14ac:dyDescent="0.2">
      <c r="B179" s="5"/>
      <c r="C179" s="5"/>
      <c r="D179" s="5"/>
      <c r="E179" s="5"/>
      <c r="F179" s="5"/>
      <c r="G179" s="5"/>
      <c r="H179" s="5"/>
      <c r="I179" s="5"/>
    </row>
    <row r="180" spans="1:9" x14ac:dyDescent="0.2">
      <c r="B180" s="5"/>
      <c r="C180" s="5"/>
      <c r="D180" s="5"/>
      <c r="E180" s="5"/>
      <c r="F180" s="5"/>
      <c r="G180" s="5"/>
      <c r="H180" s="39"/>
      <c r="I180" s="5"/>
    </row>
    <row r="181" spans="1:9" x14ac:dyDescent="0.2">
      <c r="B181" s="5"/>
      <c r="C181" s="5"/>
      <c r="D181" s="5"/>
      <c r="E181" s="5"/>
      <c r="F181" s="5"/>
      <c r="G181" s="5"/>
      <c r="H181" s="5"/>
      <c r="I181" s="5"/>
    </row>
    <row r="182" spans="1:9" x14ac:dyDescent="0.2">
      <c r="B182" s="5"/>
      <c r="C182" s="5"/>
      <c r="D182" s="5"/>
      <c r="E182" s="5"/>
      <c r="F182" s="5"/>
      <c r="G182" s="5"/>
      <c r="H182" s="28"/>
      <c r="I182" s="28"/>
    </row>
    <row r="183" spans="1:9" x14ac:dyDescent="0.2">
      <c r="B183" s="5"/>
      <c r="C183" s="5"/>
      <c r="D183" s="5"/>
      <c r="E183" s="5"/>
      <c r="F183" s="5"/>
      <c r="G183" s="5"/>
      <c r="H183" s="5"/>
      <c r="I183" s="5"/>
    </row>
    <row r="184" spans="1:9" x14ac:dyDescent="0.2">
      <c r="B184" s="5"/>
      <c r="C184" s="5"/>
      <c r="D184" s="5"/>
      <c r="E184" s="5"/>
      <c r="F184" s="5"/>
      <c r="G184" s="5"/>
      <c r="H184" s="28"/>
      <c r="I184" s="5"/>
    </row>
    <row r="185" spans="1:9" x14ac:dyDescent="0.2">
      <c r="A185" s="4"/>
      <c r="B185" s="4"/>
    </row>
  </sheetData>
  <pageMargins left="0.75" right="0.75" top="0.5" bottom="1" header="0.5" footer="0.5"/>
  <pageSetup scale="60" fitToHeight="2" orientation="portrait" r:id="rId1"/>
  <headerFooter alignWithMargins="0">
    <oddFooter>&amp;CA-9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12"/>
  <sheetViews>
    <sheetView topLeftCell="A45" zoomScaleNormal="100" workbookViewId="0">
      <selection activeCell="H124" sqref="H124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122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123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123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42</v>
      </c>
      <c r="D9" s="25">
        <v>0</v>
      </c>
      <c r="E9" s="25">
        <v>0</v>
      </c>
      <c r="F9" s="25">
        <v>0</v>
      </c>
      <c r="G9" s="25">
        <v>288000</v>
      </c>
      <c r="H9" s="25">
        <f>SUM(D9:G9)</f>
        <v>288000</v>
      </c>
      <c r="I9" s="25">
        <v>0</v>
      </c>
    </row>
    <row r="10" spans="1:9" x14ac:dyDescent="0.2">
      <c r="A10" s="13"/>
      <c r="B10" s="14"/>
      <c r="C10" s="46" t="s">
        <v>43</v>
      </c>
      <c r="D10" s="25">
        <v>2971000</v>
      </c>
      <c r="E10" s="25">
        <v>4776000</v>
      </c>
      <c r="F10" s="25">
        <v>0</v>
      </c>
      <c r="G10" s="25">
        <v>0</v>
      </c>
      <c r="H10" s="25">
        <f t="shared" ref="H10:H20" si="0">SUM(D10:G10)</f>
        <v>7747000</v>
      </c>
      <c r="I10" s="25">
        <v>0</v>
      </c>
    </row>
    <row r="11" spans="1:9" x14ac:dyDescent="0.2">
      <c r="A11" s="13"/>
      <c r="B11" s="14"/>
      <c r="C11" s="46" t="s">
        <v>44</v>
      </c>
      <c r="D11" s="25">
        <v>1005000</v>
      </c>
      <c r="E11" s="25">
        <v>1615000</v>
      </c>
      <c r="F11" s="25">
        <v>0</v>
      </c>
      <c r="G11" s="25">
        <v>0</v>
      </c>
      <c r="H11" s="25">
        <f t="shared" si="0"/>
        <v>2620000</v>
      </c>
      <c r="I11" s="25">
        <v>0</v>
      </c>
    </row>
    <row r="12" spans="1:9" x14ac:dyDescent="0.2">
      <c r="A12" s="13"/>
      <c r="B12" s="14"/>
      <c r="C12" s="46" t="s">
        <v>45</v>
      </c>
      <c r="D12" s="25">
        <v>939000</v>
      </c>
      <c r="E12" s="25">
        <v>1509000</v>
      </c>
      <c r="F12" s="25">
        <v>0</v>
      </c>
      <c r="G12" s="25">
        <v>0</v>
      </c>
      <c r="H12" s="25">
        <f t="shared" si="0"/>
        <v>2448000</v>
      </c>
      <c r="I12" s="25">
        <v>0</v>
      </c>
    </row>
    <row r="13" spans="1:9" x14ac:dyDescent="0.2">
      <c r="A13" s="13"/>
      <c r="B13" s="14"/>
      <c r="C13" s="46" t="s">
        <v>46</v>
      </c>
      <c r="D13" s="25">
        <v>1499000</v>
      </c>
      <c r="E13" s="25">
        <v>2410000</v>
      </c>
      <c r="F13" s="25">
        <v>0</v>
      </c>
      <c r="G13" s="25">
        <v>0</v>
      </c>
      <c r="H13" s="25">
        <f t="shared" si="0"/>
        <v>3909000</v>
      </c>
      <c r="I13" s="25">
        <v>0</v>
      </c>
    </row>
    <row r="14" spans="1:9" x14ac:dyDescent="0.2">
      <c r="A14" s="13"/>
      <c r="B14" s="14"/>
      <c r="C14" s="46" t="s">
        <v>47</v>
      </c>
      <c r="D14" s="25">
        <v>466000</v>
      </c>
      <c r="E14" s="25">
        <v>749000</v>
      </c>
      <c r="F14" s="25">
        <v>0</v>
      </c>
      <c r="G14" s="25">
        <v>0</v>
      </c>
      <c r="H14" s="25">
        <f t="shared" si="0"/>
        <v>1215000</v>
      </c>
      <c r="I14" s="25">
        <v>0</v>
      </c>
    </row>
    <row r="15" spans="1:9" x14ac:dyDescent="0.2">
      <c r="A15" s="13"/>
      <c r="B15" s="14"/>
      <c r="C15" s="46" t="s">
        <v>49</v>
      </c>
      <c r="D15" s="25">
        <v>201000</v>
      </c>
      <c r="E15" s="25">
        <v>323000</v>
      </c>
      <c r="F15" s="25">
        <v>0</v>
      </c>
      <c r="G15" s="25">
        <v>0</v>
      </c>
      <c r="H15" s="25">
        <f t="shared" si="0"/>
        <v>524000</v>
      </c>
      <c r="I15" s="25">
        <v>0</v>
      </c>
    </row>
    <row r="16" spans="1:9" x14ac:dyDescent="0.2">
      <c r="A16" s="13"/>
      <c r="B16" s="14"/>
      <c r="C16" s="46" t="s">
        <v>50</v>
      </c>
      <c r="D16" s="25">
        <v>23000</v>
      </c>
      <c r="E16" s="25">
        <v>36000</v>
      </c>
      <c r="F16" s="25">
        <v>0</v>
      </c>
      <c r="G16" s="25">
        <v>0</v>
      </c>
      <c r="H16" s="25">
        <f t="shared" si="0"/>
        <v>59000</v>
      </c>
      <c r="I16" s="25">
        <v>0</v>
      </c>
    </row>
    <row r="17" spans="1:14" x14ac:dyDescent="0.2">
      <c r="A17" s="13"/>
      <c r="B17" s="14"/>
      <c r="C17" s="46" t="s">
        <v>51</v>
      </c>
      <c r="D17" s="25">
        <v>106000</v>
      </c>
      <c r="E17" s="25">
        <v>171000</v>
      </c>
      <c r="F17" s="25">
        <v>0</v>
      </c>
      <c r="G17" s="25">
        <v>0</v>
      </c>
      <c r="H17" s="25">
        <f t="shared" si="0"/>
        <v>277000</v>
      </c>
      <c r="I17" s="25">
        <v>0</v>
      </c>
    </row>
    <row r="18" spans="1:14" x14ac:dyDescent="0.2">
      <c r="A18" s="13"/>
      <c r="B18" s="21"/>
      <c r="C18" s="46" t="s">
        <v>52</v>
      </c>
      <c r="D18" s="25">
        <v>0</v>
      </c>
      <c r="E18" s="25">
        <v>0</v>
      </c>
      <c r="F18" s="25">
        <v>172000</v>
      </c>
      <c r="G18" s="25">
        <v>0</v>
      </c>
      <c r="H18" s="25">
        <f t="shared" si="0"/>
        <v>172000</v>
      </c>
      <c r="I18" s="25">
        <v>0</v>
      </c>
    </row>
    <row r="19" spans="1:14" x14ac:dyDescent="0.2">
      <c r="A19" s="13"/>
      <c r="B19" s="21"/>
      <c r="C19" s="46" t="s">
        <v>19</v>
      </c>
      <c r="D19" s="25">
        <v>0</v>
      </c>
      <c r="E19" s="25">
        <v>0</v>
      </c>
      <c r="F19" s="25">
        <v>67000</v>
      </c>
      <c r="G19" s="25">
        <v>0</v>
      </c>
      <c r="H19" s="25">
        <f t="shared" si="0"/>
        <v>67000</v>
      </c>
      <c r="I19" s="25">
        <v>0</v>
      </c>
    </row>
    <row r="20" spans="1:14" ht="13.5" thickBot="1" x14ac:dyDescent="0.25">
      <c r="A20" s="13"/>
      <c r="B20" s="21"/>
      <c r="C20" s="46" t="s">
        <v>20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0"/>
        <v>0</v>
      </c>
      <c r="I20" s="25">
        <v>-9714000</v>
      </c>
    </row>
    <row r="21" spans="1:14" ht="13.5" thickBot="1" x14ac:dyDescent="0.25">
      <c r="A21" s="13"/>
      <c r="B21" s="14"/>
      <c r="C21" s="13" t="s">
        <v>21</v>
      </c>
      <c r="D21" s="22">
        <f>SUM(D9:D19)</f>
        <v>7210000</v>
      </c>
      <c r="E21" s="23">
        <f>SUM(E9:E19)</f>
        <v>11589000</v>
      </c>
      <c r="F21" s="23">
        <f>SUM(F9:F19)</f>
        <v>239000</v>
      </c>
      <c r="G21" s="23">
        <f>SUM(G9:G19)</f>
        <v>288000</v>
      </c>
      <c r="H21" s="23">
        <f>SUM(H9:H19)</f>
        <v>19326000</v>
      </c>
      <c r="I21" s="24">
        <f>SUM(I9:I20)</f>
        <v>-9714000</v>
      </c>
    </row>
    <row r="22" spans="1:14" x14ac:dyDescent="0.2">
      <c r="A22" s="13"/>
      <c r="B22" s="14"/>
      <c r="C22" s="15"/>
      <c r="D22" s="25"/>
      <c r="E22" s="25"/>
      <c r="F22" s="25"/>
      <c r="G22" s="25"/>
      <c r="H22" s="25"/>
      <c r="I22" s="25"/>
    </row>
    <row r="23" spans="1:14" ht="15" x14ac:dyDescent="0.25">
      <c r="A23" s="13"/>
      <c r="B23" s="14" t="s">
        <v>53</v>
      </c>
      <c r="C23" s="15"/>
      <c r="D23" s="17"/>
      <c r="E23" s="17"/>
      <c r="F23" s="17"/>
      <c r="G23" s="17"/>
      <c r="H23" s="17"/>
      <c r="I23" s="17"/>
      <c r="N23" s="47"/>
    </row>
    <row r="24" spans="1:14" x14ac:dyDescent="0.2">
      <c r="A24" s="13"/>
      <c r="B24" s="14"/>
      <c r="C24" s="46" t="s">
        <v>42</v>
      </c>
      <c r="D24" s="25">
        <v>0</v>
      </c>
      <c r="E24" s="25">
        <v>0</v>
      </c>
      <c r="F24" s="25">
        <v>0</v>
      </c>
      <c r="G24" s="25">
        <v>288000</v>
      </c>
      <c r="H24" s="25">
        <f>SUM(D24:G24)</f>
        <v>288000</v>
      </c>
      <c r="I24" s="25">
        <v>0</v>
      </c>
    </row>
    <row r="25" spans="1:14" x14ac:dyDescent="0.2">
      <c r="A25" s="13"/>
      <c r="B25" s="14"/>
      <c r="C25" s="46" t="s">
        <v>43</v>
      </c>
      <c r="D25" s="25">
        <v>2972000</v>
      </c>
      <c r="E25" s="25">
        <v>4777000</v>
      </c>
      <c r="F25" s="25">
        <v>0</v>
      </c>
      <c r="G25" s="25">
        <v>0</v>
      </c>
      <c r="H25" s="25">
        <f t="shared" ref="H25:H35" si="1">SUM(D25:G25)</f>
        <v>7749000</v>
      </c>
      <c r="I25" s="25">
        <v>0</v>
      </c>
    </row>
    <row r="26" spans="1:14" x14ac:dyDescent="0.2">
      <c r="A26" s="13"/>
      <c r="B26" s="21"/>
      <c r="C26" s="46" t="s">
        <v>44</v>
      </c>
      <c r="D26" s="25">
        <v>1005000</v>
      </c>
      <c r="E26" s="25">
        <v>1615000</v>
      </c>
      <c r="F26" s="25">
        <v>0</v>
      </c>
      <c r="G26" s="25">
        <v>0</v>
      </c>
      <c r="H26" s="25">
        <f t="shared" si="1"/>
        <v>2620000</v>
      </c>
      <c r="I26" s="25">
        <v>0</v>
      </c>
    </row>
    <row r="27" spans="1:14" x14ac:dyDescent="0.2">
      <c r="A27" s="13"/>
      <c r="B27" s="21"/>
      <c r="C27" s="46" t="s">
        <v>54</v>
      </c>
      <c r="D27" s="25">
        <v>939000</v>
      </c>
      <c r="E27" s="25">
        <v>1509000</v>
      </c>
      <c r="F27" s="25">
        <v>0</v>
      </c>
      <c r="G27" s="25">
        <v>0</v>
      </c>
      <c r="H27" s="25">
        <f t="shared" si="1"/>
        <v>2448000</v>
      </c>
      <c r="I27" s="25">
        <v>0</v>
      </c>
    </row>
    <row r="28" spans="1:14" x14ac:dyDescent="0.2">
      <c r="A28" s="13"/>
      <c r="B28" s="21"/>
      <c r="C28" s="46" t="s">
        <v>46</v>
      </c>
      <c r="D28" s="25">
        <v>1499000</v>
      </c>
      <c r="E28" s="25">
        <v>2410000</v>
      </c>
      <c r="F28" s="25">
        <v>0</v>
      </c>
      <c r="G28" s="25">
        <v>0</v>
      </c>
      <c r="H28" s="25">
        <f t="shared" si="1"/>
        <v>3909000</v>
      </c>
      <c r="I28" s="25">
        <v>0</v>
      </c>
    </row>
    <row r="29" spans="1:14" x14ac:dyDescent="0.2">
      <c r="A29" s="13"/>
      <c r="B29" s="21"/>
      <c r="C29" s="46" t="s">
        <v>47</v>
      </c>
      <c r="D29" s="25">
        <v>466000</v>
      </c>
      <c r="E29" s="25">
        <v>749000</v>
      </c>
      <c r="F29" s="25">
        <v>0</v>
      </c>
      <c r="G29" s="25">
        <v>0</v>
      </c>
      <c r="H29" s="25">
        <f t="shared" si="1"/>
        <v>1215000</v>
      </c>
      <c r="I29" s="25">
        <v>0</v>
      </c>
    </row>
    <row r="30" spans="1:14" x14ac:dyDescent="0.2">
      <c r="A30" s="13"/>
      <c r="B30" s="21"/>
      <c r="C30" s="46" t="s">
        <v>49</v>
      </c>
      <c r="D30" s="25">
        <v>201000</v>
      </c>
      <c r="E30" s="25">
        <v>323000</v>
      </c>
      <c r="F30" s="25">
        <v>0</v>
      </c>
      <c r="G30" s="25">
        <v>0</v>
      </c>
      <c r="H30" s="25">
        <f t="shared" si="1"/>
        <v>524000</v>
      </c>
      <c r="I30" s="25">
        <v>0</v>
      </c>
    </row>
    <row r="31" spans="1:14" x14ac:dyDescent="0.2">
      <c r="A31" s="13"/>
      <c r="B31" s="21"/>
      <c r="C31" s="46" t="s">
        <v>50</v>
      </c>
      <c r="D31" s="25">
        <v>23000</v>
      </c>
      <c r="E31" s="25">
        <v>36000</v>
      </c>
      <c r="F31" s="25">
        <v>0</v>
      </c>
      <c r="G31" s="25">
        <v>0</v>
      </c>
      <c r="H31" s="25">
        <f t="shared" si="1"/>
        <v>59000</v>
      </c>
      <c r="I31" s="25">
        <v>0</v>
      </c>
    </row>
    <row r="32" spans="1:14" x14ac:dyDescent="0.2">
      <c r="A32" s="13"/>
      <c r="B32" s="34"/>
      <c r="C32" s="46" t="s">
        <v>51</v>
      </c>
      <c r="D32" s="25">
        <v>113000</v>
      </c>
      <c r="E32" s="25">
        <v>181000</v>
      </c>
      <c r="F32" s="25">
        <v>0</v>
      </c>
      <c r="G32" s="25">
        <v>0</v>
      </c>
      <c r="H32" s="25">
        <f t="shared" si="1"/>
        <v>294000</v>
      </c>
      <c r="I32" s="25">
        <v>0</v>
      </c>
    </row>
    <row r="33" spans="1:9" x14ac:dyDescent="0.2">
      <c r="A33" s="13"/>
      <c r="B33" s="34"/>
      <c r="C33" s="46" t="s">
        <v>52</v>
      </c>
      <c r="D33" s="25">
        <v>0</v>
      </c>
      <c r="E33" s="25">
        <v>0</v>
      </c>
      <c r="F33" s="25">
        <v>172000</v>
      </c>
      <c r="G33" s="25">
        <v>0</v>
      </c>
      <c r="H33" s="25">
        <f t="shared" si="1"/>
        <v>172000</v>
      </c>
      <c r="I33" s="25">
        <v>0</v>
      </c>
    </row>
    <row r="34" spans="1:9" x14ac:dyDescent="0.2">
      <c r="A34" s="13"/>
      <c r="B34" s="34"/>
      <c r="C34" s="46" t="s">
        <v>19</v>
      </c>
      <c r="D34" s="25">
        <v>0</v>
      </c>
      <c r="E34" s="25">
        <v>0</v>
      </c>
      <c r="F34" s="25">
        <v>67000</v>
      </c>
      <c r="G34" s="25">
        <v>0</v>
      </c>
      <c r="H34" s="25">
        <f t="shared" si="1"/>
        <v>67000</v>
      </c>
      <c r="I34" s="25">
        <v>0</v>
      </c>
    </row>
    <row r="35" spans="1:9" ht="13.5" thickBot="1" x14ac:dyDescent="0.25">
      <c r="A35" s="13"/>
      <c r="B35" s="14"/>
      <c r="C35" s="46" t="s">
        <v>20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1"/>
        <v>0</v>
      </c>
      <c r="I35" s="25">
        <v>-9759000</v>
      </c>
    </row>
    <row r="36" spans="1:9" ht="13.5" thickBot="1" x14ac:dyDescent="0.25">
      <c r="A36" s="13"/>
      <c r="B36" s="14"/>
      <c r="C36" s="13" t="s">
        <v>21</v>
      </c>
      <c r="D36" s="22">
        <f t="shared" ref="D36:I36" si="2">SUM(D24:D35)</f>
        <v>7218000</v>
      </c>
      <c r="E36" s="23">
        <f t="shared" si="2"/>
        <v>11600000</v>
      </c>
      <c r="F36" s="23">
        <f t="shared" si="2"/>
        <v>239000</v>
      </c>
      <c r="G36" s="23">
        <f t="shared" si="2"/>
        <v>288000</v>
      </c>
      <c r="H36" s="23">
        <f t="shared" si="2"/>
        <v>19345000</v>
      </c>
      <c r="I36" s="24">
        <f t="shared" si="2"/>
        <v>-9759000</v>
      </c>
    </row>
    <row r="37" spans="1:9" x14ac:dyDescent="0.2">
      <c r="A37" s="13"/>
      <c r="B37" s="14"/>
      <c r="C37" s="13"/>
      <c r="D37" s="17"/>
      <c r="E37" s="17"/>
      <c r="F37" s="17"/>
      <c r="G37" s="17"/>
      <c r="H37" s="17"/>
      <c r="I37" s="17"/>
    </row>
    <row r="38" spans="1:9" x14ac:dyDescent="0.2">
      <c r="A38" s="13"/>
      <c r="B38" s="14" t="s">
        <v>115</v>
      </c>
      <c r="C38" s="15"/>
      <c r="D38" s="17"/>
      <c r="E38" s="17"/>
      <c r="F38" s="17"/>
      <c r="G38" s="17"/>
      <c r="H38" s="17"/>
      <c r="I38" s="17"/>
    </row>
    <row r="39" spans="1:9" x14ac:dyDescent="0.2">
      <c r="A39" s="13"/>
      <c r="B39" s="14"/>
      <c r="C39" s="46" t="s">
        <v>42</v>
      </c>
      <c r="D39" s="25">
        <v>0</v>
      </c>
      <c r="E39" s="25">
        <v>0</v>
      </c>
      <c r="F39" s="25">
        <v>0</v>
      </c>
      <c r="G39" s="25">
        <v>288000</v>
      </c>
      <c r="H39" s="25">
        <f>SUM(D39:G39)</f>
        <v>288000</v>
      </c>
      <c r="I39" s="25">
        <v>0</v>
      </c>
    </row>
    <row r="40" spans="1:9" x14ac:dyDescent="0.2">
      <c r="A40" s="13"/>
      <c r="B40" s="14"/>
      <c r="C40" s="46" t="s">
        <v>43</v>
      </c>
      <c r="D40" s="25">
        <v>2938000</v>
      </c>
      <c r="E40" s="25">
        <v>4722000</v>
      </c>
      <c r="F40" s="25">
        <v>0</v>
      </c>
      <c r="G40" s="25">
        <v>0</v>
      </c>
      <c r="H40" s="25">
        <f t="shared" ref="H40:H50" si="3">SUM(D40:G40)</f>
        <v>7660000</v>
      </c>
      <c r="I40" s="25">
        <v>0</v>
      </c>
    </row>
    <row r="41" spans="1:9" x14ac:dyDescent="0.2">
      <c r="A41" s="13"/>
      <c r="B41" s="14"/>
      <c r="C41" s="46" t="s">
        <v>44</v>
      </c>
      <c r="D41" s="25">
        <v>1021000</v>
      </c>
      <c r="E41" s="25">
        <v>1642000</v>
      </c>
      <c r="F41" s="25">
        <v>0</v>
      </c>
      <c r="G41" s="25">
        <v>0</v>
      </c>
      <c r="H41" s="25">
        <f t="shared" si="3"/>
        <v>2663000</v>
      </c>
      <c r="I41" s="25">
        <v>0</v>
      </c>
    </row>
    <row r="42" spans="1:9" x14ac:dyDescent="0.2">
      <c r="A42" s="13"/>
      <c r="B42" s="14"/>
      <c r="C42" s="46" t="s">
        <v>54</v>
      </c>
      <c r="D42" s="25">
        <v>939000</v>
      </c>
      <c r="E42" s="25">
        <v>1509000</v>
      </c>
      <c r="F42" s="25">
        <v>0</v>
      </c>
      <c r="G42" s="25">
        <v>0</v>
      </c>
      <c r="H42" s="25">
        <f t="shared" si="3"/>
        <v>2448000</v>
      </c>
      <c r="I42" s="25">
        <v>0</v>
      </c>
    </row>
    <row r="43" spans="1:9" x14ac:dyDescent="0.2">
      <c r="A43" s="13"/>
      <c r="B43" s="14"/>
      <c r="C43" s="46" t="s">
        <v>46</v>
      </c>
      <c r="D43" s="25">
        <v>1499000</v>
      </c>
      <c r="E43" s="25">
        <v>2410000</v>
      </c>
      <c r="F43" s="25">
        <v>0</v>
      </c>
      <c r="G43" s="25">
        <v>0</v>
      </c>
      <c r="H43" s="25">
        <f t="shared" si="3"/>
        <v>3909000</v>
      </c>
      <c r="I43" s="25">
        <v>0</v>
      </c>
    </row>
    <row r="44" spans="1:9" x14ac:dyDescent="0.2">
      <c r="A44" s="13"/>
      <c r="B44" s="14"/>
      <c r="C44" s="46" t="s">
        <v>47</v>
      </c>
      <c r="D44" s="25">
        <v>466000</v>
      </c>
      <c r="E44" s="25">
        <v>749000</v>
      </c>
      <c r="F44" s="25">
        <v>0</v>
      </c>
      <c r="G44" s="25">
        <v>0</v>
      </c>
      <c r="H44" s="25">
        <f t="shared" si="3"/>
        <v>1215000</v>
      </c>
      <c r="I44" s="25">
        <v>0</v>
      </c>
    </row>
    <row r="45" spans="1:9" x14ac:dyDescent="0.2">
      <c r="A45" s="13"/>
      <c r="B45" s="14"/>
      <c r="C45" s="46" t="s">
        <v>49</v>
      </c>
      <c r="D45" s="25">
        <v>276000</v>
      </c>
      <c r="E45" s="25">
        <v>444000</v>
      </c>
      <c r="F45" s="25">
        <v>0</v>
      </c>
      <c r="G45" s="25">
        <v>0</v>
      </c>
      <c r="H45" s="25">
        <f t="shared" si="3"/>
        <v>720000</v>
      </c>
      <c r="I45" s="25">
        <v>0</v>
      </c>
    </row>
    <row r="46" spans="1:9" x14ac:dyDescent="0.2">
      <c r="A46" s="13"/>
      <c r="B46" s="14"/>
      <c r="C46" s="46" t="s">
        <v>50</v>
      </c>
      <c r="D46" s="25">
        <v>23000</v>
      </c>
      <c r="E46" s="25">
        <v>36000</v>
      </c>
      <c r="F46" s="25">
        <v>0</v>
      </c>
      <c r="G46" s="25">
        <v>0</v>
      </c>
      <c r="H46" s="25">
        <f t="shared" si="3"/>
        <v>59000</v>
      </c>
      <c r="I46" s="25">
        <v>0</v>
      </c>
    </row>
    <row r="47" spans="1:9" x14ac:dyDescent="0.2">
      <c r="A47" s="13"/>
      <c r="B47" s="14"/>
      <c r="C47" s="46" t="s">
        <v>51</v>
      </c>
      <c r="D47" s="25">
        <v>91000</v>
      </c>
      <c r="E47" s="25">
        <v>146000</v>
      </c>
      <c r="F47" s="25">
        <v>0</v>
      </c>
      <c r="G47" s="25">
        <v>0</v>
      </c>
      <c r="H47" s="25">
        <f t="shared" si="3"/>
        <v>237000</v>
      </c>
      <c r="I47" s="25">
        <v>0</v>
      </c>
    </row>
    <row r="48" spans="1:9" x14ac:dyDescent="0.2">
      <c r="A48" s="13"/>
      <c r="B48" s="14"/>
      <c r="C48" s="46" t="s">
        <v>52</v>
      </c>
      <c r="D48" s="25">
        <v>0</v>
      </c>
      <c r="E48" s="25">
        <v>0</v>
      </c>
      <c r="F48" s="25">
        <v>270000</v>
      </c>
      <c r="G48" s="25">
        <v>0</v>
      </c>
      <c r="H48" s="25">
        <f t="shared" si="3"/>
        <v>270000</v>
      </c>
      <c r="I48" s="25">
        <v>0</v>
      </c>
    </row>
    <row r="49" spans="1:14" x14ac:dyDescent="0.2">
      <c r="A49" s="13"/>
      <c r="B49" s="21"/>
      <c r="C49" s="46" t="s">
        <v>19</v>
      </c>
      <c r="D49" s="25">
        <v>0</v>
      </c>
      <c r="E49" s="25">
        <v>0</v>
      </c>
      <c r="F49" s="25">
        <v>67000</v>
      </c>
      <c r="G49" s="25">
        <v>0</v>
      </c>
      <c r="H49" s="25">
        <f t="shared" si="3"/>
        <v>67000</v>
      </c>
      <c r="I49" s="25">
        <v>0</v>
      </c>
    </row>
    <row r="50" spans="1:14" ht="13.5" thickBot="1" x14ac:dyDescent="0.25">
      <c r="A50" s="13"/>
      <c r="B50" s="21"/>
      <c r="C50" s="46" t="s">
        <v>20</v>
      </c>
      <c r="D50" s="25">
        <v>0</v>
      </c>
      <c r="E50" s="25">
        <v>0</v>
      </c>
      <c r="F50" s="25">
        <v>0</v>
      </c>
      <c r="G50" s="25">
        <v>0</v>
      </c>
      <c r="H50" s="25">
        <f t="shared" si="3"/>
        <v>0</v>
      </c>
      <c r="I50" s="25">
        <v>-9532000</v>
      </c>
    </row>
    <row r="51" spans="1:14" ht="13.5" thickBot="1" x14ac:dyDescent="0.25">
      <c r="A51" s="13"/>
      <c r="B51" s="14"/>
      <c r="C51" s="13" t="s">
        <v>21</v>
      </c>
      <c r="D51" s="22">
        <f t="shared" ref="D51:I51" si="4">SUM(D39:D50)</f>
        <v>7253000</v>
      </c>
      <c r="E51" s="23">
        <f t="shared" si="4"/>
        <v>11658000</v>
      </c>
      <c r="F51" s="23">
        <f t="shared" si="4"/>
        <v>337000</v>
      </c>
      <c r="G51" s="23">
        <f t="shared" si="4"/>
        <v>288000</v>
      </c>
      <c r="H51" s="23">
        <f t="shared" si="4"/>
        <v>19536000</v>
      </c>
      <c r="I51" s="24">
        <f t="shared" si="4"/>
        <v>-9532000</v>
      </c>
    </row>
    <row r="52" spans="1:14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14" ht="15" x14ac:dyDescent="0.25">
      <c r="A53" s="13"/>
      <c r="B53" s="14" t="s">
        <v>83</v>
      </c>
      <c r="C53" s="15"/>
      <c r="D53" s="17"/>
      <c r="E53" s="17"/>
      <c r="F53" s="17"/>
      <c r="G53" s="17"/>
      <c r="H53" s="17"/>
      <c r="I53" s="17"/>
      <c r="N53" s="47"/>
    </row>
    <row r="54" spans="1:14" x14ac:dyDescent="0.2">
      <c r="A54" s="13"/>
      <c r="B54" s="14"/>
      <c r="C54" s="46" t="s">
        <v>42</v>
      </c>
      <c r="D54" s="25">
        <v>0</v>
      </c>
      <c r="E54" s="25">
        <v>0</v>
      </c>
      <c r="F54" s="25">
        <v>0</v>
      </c>
      <c r="G54" s="25">
        <v>288000</v>
      </c>
      <c r="H54" s="25">
        <f>SUM(D54:G54)</f>
        <v>288000</v>
      </c>
      <c r="I54" s="25">
        <v>0</v>
      </c>
    </row>
    <row r="55" spans="1:14" x14ac:dyDescent="0.2">
      <c r="A55" s="13"/>
      <c r="B55" s="14"/>
      <c r="C55" s="46" t="s">
        <v>43</v>
      </c>
      <c r="D55" s="25">
        <v>2938000</v>
      </c>
      <c r="E55" s="25">
        <v>4722000</v>
      </c>
      <c r="F55" s="25">
        <v>0</v>
      </c>
      <c r="G55" s="25">
        <v>0</v>
      </c>
      <c r="H55" s="25">
        <f t="shared" ref="H55:H65" si="5">SUM(D55:G55)</f>
        <v>7660000</v>
      </c>
      <c r="I55" s="25">
        <v>0</v>
      </c>
    </row>
    <row r="56" spans="1:14" x14ac:dyDescent="0.2">
      <c r="A56" s="13"/>
      <c r="B56" s="21"/>
      <c r="C56" s="46" t="s">
        <v>44</v>
      </c>
      <c r="D56" s="25">
        <v>1021000</v>
      </c>
      <c r="E56" s="25">
        <v>1642000</v>
      </c>
      <c r="F56" s="25">
        <v>0</v>
      </c>
      <c r="G56" s="25">
        <v>0</v>
      </c>
      <c r="H56" s="25">
        <f t="shared" si="5"/>
        <v>2663000</v>
      </c>
      <c r="I56" s="25">
        <v>0</v>
      </c>
    </row>
    <row r="57" spans="1:14" x14ac:dyDescent="0.2">
      <c r="A57" s="13"/>
      <c r="B57" s="21"/>
      <c r="C57" s="46" t="s">
        <v>54</v>
      </c>
      <c r="D57" s="25">
        <v>939000</v>
      </c>
      <c r="E57" s="25">
        <v>1509000</v>
      </c>
      <c r="F57" s="25">
        <v>0</v>
      </c>
      <c r="G57" s="25">
        <v>0</v>
      </c>
      <c r="H57" s="25">
        <f t="shared" si="5"/>
        <v>2448000</v>
      </c>
      <c r="I57" s="25">
        <v>0</v>
      </c>
    </row>
    <row r="58" spans="1:14" x14ac:dyDescent="0.2">
      <c r="A58" s="13"/>
      <c r="B58" s="21"/>
      <c r="C58" s="46" t="s">
        <v>46</v>
      </c>
      <c r="D58" s="25">
        <v>1499000</v>
      </c>
      <c r="E58" s="25">
        <v>2410000</v>
      </c>
      <c r="F58" s="25">
        <v>0</v>
      </c>
      <c r="G58" s="25">
        <v>0</v>
      </c>
      <c r="H58" s="25">
        <f t="shared" si="5"/>
        <v>3909000</v>
      </c>
      <c r="I58" s="25">
        <v>0</v>
      </c>
    </row>
    <row r="59" spans="1:14" x14ac:dyDescent="0.2">
      <c r="A59" s="13"/>
      <c r="B59" s="21"/>
      <c r="C59" s="46" t="s">
        <v>47</v>
      </c>
      <c r="D59" s="25">
        <v>886000</v>
      </c>
      <c r="E59" s="25">
        <v>1424000</v>
      </c>
      <c r="F59" s="25">
        <v>0</v>
      </c>
      <c r="G59" s="25">
        <v>0</v>
      </c>
      <c r="H59" s="25">
        <f t="shared" si="5"/>
        <v>2310000</v>
      </c>
      <c r="I59" s="25">
        <v>0</v>
      </c>
    </row>
    <row r="60" spans="1:14" x14ac:dyDescent="0.2">
      <c r="A60" s="13"/>
      <c r="B60" s="21"/>
      <c r="C60" s="46" t="s">
        <v>49</v>
      </c>
      <c r="D60" s="25">
        <v>146000</v>
      </c>
      <c r="E60" s="25">
        <v>235000</v>
      </c>
      <c r="F60" s="25">
        <v>0</v>
      </c>
      <c r="G60" s="25">
        <v>0</v>
      </c>
      <c r="H60" s="25">
        <f t="shared" si="5"/>
        <v>381000</v>
      </c>
      <c r="I60" s="25">
        <v>0</v>
      </c>
    </row>
    <row r="61" spans="1:14" x14ac:dyDescent="0.2">
      <c r="A61" s="13"/>
      <c r="B61" s="21"/>
      <c r="C61" s="46" t="s">
        <v>50</v>
      </c>
      <c r="D61" s="25">
        <v>23000</v>
      </c>
      <c r="E61" s="25">
        <v>36000</v>
      </c>
      <c r="F61" s="25">
        <v>0</v>
      </c>
      <c r="G61" s="25">
        <v>0</v>
      </c>
      <c r="H61" s="25">
        <f t="shared" si="5"/>
        <v>59000</v>
      </c>
      <c r="I61" s="25">
        <v>0</v>
      </c>
    </row>
    <row r="62" spans="1:14" x14ac:dyDescent="0.2">
      <c r="A62" s="13"/>
      <c r="B62" s="34"/>
      <c r="C62" s="46" t="s">
        <v>51</v>
      </c>
      <c r="D62" s="25">
        <v>86000</v>
      </c>
      <c r="E62" s="25">
        <v>138000</v>
      </c>
      <c r="F62" s="25">
        <v>0</v>
      </c>
      <c r="G62" s="25">
        <v>0</v>
      </c>
      <c r="H62" s="25">
        <f t="shared" si="5"/>
        <v>224000</v>
      </c>
      <c r="I62" s="25">
        <v>0</v>
      </c>
    </row>
    <row r="63" spans="1:14" x14ac:dyDescent="0.2">
      <c r="A63" s="13"/>
      <c r="B63" s="34"/>
      <c r="C63" s="46" t="s">
        <v>52</v>
      </c>
      <c r="D63" s="25">
        <v>0</v>
      </c>
      <c r="E63" s="25">
        <v>0</v>
      </c>
      <c r="F63" s="25">
        <v>205000</v>
      </c>
      <c r="G63" s="25">
        <v>0</v>
      </c>
      <c r="H63" s="25">
        <f t="shared" si="5"/>
        <v>205000</v>
      </c>
      <c r="I63" s="25">
        <v>0</v>
      </c>
    </row>
    <row r="64" spans="1:14" x14ac:dyDescent="0.2">
      <c r="A64" s="13"/>
      <c r="B64" s="34"/>
      <c r="C64" s="46" t="s">
        <v>19</v>
      </c>
      <c r="D64" s="25">
        <v>0</v>
      </c>
      <c r="E64" s="25">
        <v>0</v>
      </c>
      <c r="F64" s="25">
        <v>67000</v>
      </c>
      <c r="G64" s="25">
        <v>0</v>
      </c>
      <c r="H64" s="25">
        <f t="shared" si="5"/>
        <v>67000</v>
      </c>
      <c r="I64" s="25">
        <v>0</v>
      </c>
    </row>
    <row r="65" spans="1:9" ht="13.5" thickBot="1" x14ac:dyDescent="0.25">
      <c r="A65" s="13"/>
      <c r="B65" s="14"/>
      <c r="C65" s="46" t="s">
        <v>20</v>
      </c>
      <c r="D65" s="25">
        <v>0</v>
      </c>
      <c r="E65" s="25">
        <v>0</v>
      </c>
      <c r="F65" s="25">
        <v>0</v>
      </c>
      <c r="G65" s="25">
        <v>0</v>
      </c>
      <c r="H65" s="25">
        <f t="shared" si="5"/>
        <v>0</v>
      </c>
      <c r="I65" s="25">
        <v>-9730000</v>
      </c>
    </row>
    <row r="66" spans="1:9" ht="13.5" thickBot="1" x14ac:dyDescent="0.25">
      <c r="A66" s="13"/>
      <c r="B66" s="14"/>
      <c r="C66" s="13" t="s">
        <v>21</v>
      </c>
      <c r="D66" s="22">
        <f t="shared" ref="D66:I66" si="6">SUM(D54:D65)</f>
        <v>7538000</v>
      </c>
      <c r="E66" s="23">
        <f t="shared" si="6"/>
        <v>12116000</v>
      </c>
      <c r="F66" s="23">
        <f t="shared" si="6"/>
        <v>272000</v>
      </c>
      <c r="G66" s="23">
        <f t="shared" si="6"/>
        <v>288000</v>
      </c>
      <c r="H66" s="23">
        <f t="shared" si="6"/>
        <v>20214000</v>
      </c>
      <c r="I66" s="24">
        <f t="shared" si="6"/>
        <v>-9730000</v>
      </c>
    </row>
    <row r="67" spans="1:9" x14ac:dyDescent="0.2">
      <c r="A67" s="13"/>
      <c r="B67" s="14"/>
      <c r="C67" s="13"/>
      <c r="D67" s="17"/>
      <c r="E67" s="17"/>
      <c r="F67" s="17"/>
      <c r="G67" s="17"/>
      <c r="H67" s="17"/>
      <c r="I67" s="17"/>
    </row>
    <row r="68" spans="1:9" x14ac:dyDescent="0.2">
      <c r="A68" s="13"/>
      <c r="B68" s="14" t="s">
        <v>124</v>
      </c>
      <c r="C68" s="15"/>
      <c r="D68" s="17"/>
      <c r="E68" s="17"/>
      <c r="F68" s="17"/>
      <c r="G68" s="17"/>
      <c r="H68" s="17"/>
      <c r="I68" s="17"/>
    </row>
    <row r="69" spans="1:9" x14ac:dyDescent="0.2">
      <c r="A69" s="13"/>
      <c r="B69" s="14"/>
      <c r="C69" s="46" t="s">
        <v>42</v>
      </c>
      <c r="D69" s="25">
        <v>0</v>
      </c>
      <c r="E69" s="25">
        <v>0</v>
      </c>
      <c r="F69" s="25">
        <v>0</v>
      </c>
      <c r="G69" s="25">
        <v>288000</v>
      </c>
      <c r="H69" s="25">
        <f>SUM(D69:G69)</f>
        <v>288000</v>
      </c>
      <c r="I69" s="25">
        <v>0</v>
      </c>
    </row>
    <row r="70" spans="1:9" x14ac:dyDescent="0.2">
      <c r="A70" s="13"/>
      <c r="B70" s="14"/>
      <c r="C70" s="46" t="s">
        <v>43</v>
      </c>
      <c r="D70" s="25">
        <v>2937000</v>
      </c>
      <c r="E70" s="25">
        <v>4721000</v>
      </c>
      <c r="F70" s="25">
        <v>0</v>
      </c>
      <c r="G70" s="25">
        <v>0</v>
      </c>
      <c r="H70" s="25">
        <f t="shared" ref="H70:H80" si="7">SUM(D70:G70)</f>
        <v>7658000</v>
      </c>
      <c r="I70" s="25">
        <v>0</v>
      </c>
    </row>
    <row r="71" spans="1:9" x14ac:dyDescent="0.2">
      <c r="A71" s="13"/>
      <c r="B71" s="14"/>
      <c r="C71" s="46" t="s">
        <v>44</v>
      </c>
      <c r="D71" s="25">
        <v>1021000</v>
      </c>
      <c r="E71" s="25">
        <v>1642000</v>
      </c>
      <c r="F71" s="25">
        <v>0</v>
      </c>
      <c r="G71" s="25">
        <v>0</v>
      </c>
      <c r="H71" s="25">
        <f t="shared" si="7"/>
        <v>2663000</v>
      </c>
      <c r="I71" s="25">
        <v>0</v>
      </c>
    </row>
    <row r="72" spans="1:9" x14ac:dyDescent="0.2">
      <c r="A72" s="13"/>
      <c r="B72" s="14"/>
      <c r="C72" s="46" t="s">
        <v>54</v>
      </c>
      <c r="D72" s="25">
        <v>939000</v>
      </c>
      <c r="E72" s="25">
        <v>1509000</v>
      </c>
      <c r="F72" s="25">
        <v>0</v>
      </c>
      <c r="G72" s="25">
        <v>0</v>
      </c>
      <c r="H72" s="25">
        <f t="shared" si="7"/>
        <v>2448000</v>
      </c>
      <c r="I72" s="25">
        <v>0</v>
      </c>
    </row>
    <row r="73" spans="1:9" x14ac:dyDescent="0.2">
      <c r="A73" s="13"/>
      <c r="B73" s="14"/>
      <c r="C73" s="46" t="s">
        <v>46</v>
      </c>
      <c r="D73" s="25">
        <v>1499000</v>
      </c>
      <c r="E73" s="25">
        <v>2410000</v>
      </c>
      <c r="F73" s="25">
        <v>0</v>
      </c>
      <c r="G73" s="25">
        <v>0</v>
      </c>
      <c r="H73" s="25">
        <f t="shared" si="7"/>
        <v>3909000</v>
      </c>
      <c r="I73" s="25">
        <v>0</v>
      </c>
    </row>
    <row r="74" spans="1:9" x14ac:dyDescent="0.2">
      <c r="A74" s="13"/>
      <c r="B74" s="14"/>
      <c r="C74" s="46" t="s">
        <v>47</v>
      </c>
      <c r="D74" s="25">
        <v>3850000</v>
      </c>
      <c r="E74" s="25">
        <v>6189000</v>
      </c>
      <c r="F74" s="25">
        <v>0</v>
      </c>
      <c r="G74" s="25">
        <v>0</v>
      </c>
      <c r="H74" s="25">
        <f t="shared" si="7"/>
        <v>10039000</v>
      </c>
      <c r="I74" s="25">
        <v>0</v>
      </c>
    </row>
    <row r="75" spans="1:9" x14ac:dyDescent="0.2">
      <c r="A75" s="13"/>
      <c r="B75" s="14"/>
      <c r="C75" s="46" t="s">
        <v>49</v>
      </c>
      <c r="D75" s="25">
        <v>126000</v>
      </c>
      <c r="E75" s="25">
        <v>203000</v>
      </c>
      <c r="F75" s="25">
        <v>0</v>
      </c>
      <c r="G75" s="25">
        <v>0</v>
      </c>
      <c r="H75" s="25">
        <f t="shared" si="7"/>
        <v>329000</v>
      </c>
      <c r="I75" s="25">
        <v>0</v>
      </c>
    </row>
    <row r="76" spans="1:9" x14ac:dyDescent="0.2">
      <c r="A76" s="13"/>
      <c r="B76" s="14"/>
      <c r="C76" s="46" t="s">
        <v>50</v>
      </c>
      <c r="D76" s="25">
        <v>23000</v>
      </c>
      <c r="E76" s="25">
        <v>37000</v>
      </c>
      <c r="F76" s="25">
        <v>0</v>
      </c>
      <c r="G76" s="25">
        <v>0</v>
      </c>
      <c r="H76" s="25">
        <f t="shared" si="7"/>
        <v>60000</v>
      </c>
      <c r="I76" s="25">
        <v>0</v>
      </c>
    </row>
    <row r="77" spans="1:9" x14ac:dyDescent="0.2">
      <c r="A77" s="13"/>
      <c r="B77" s="14"/>
      <c r="C77" s="46" t="s">
        <v>51</v>
      </c>
      <c r="D77" s="25">
        <v>105000</v>
      </c>
      <c r="E77" s="25">
        <v>169000</v>
      </c>
      <c r="F77" s="25">
        <v>0</v>
      </c>
      <c r="G77" s="25">
        <v>0</v>
      </c>
      <c r="H77" s="25">
        <f t="shared" si="7"/>
        <v>274000</v>
      </c>
      <c r="I77" s="25">
        <v>0</v>
      </c>
    </row>
    <row r="78" spans="1:9" x14ac:dyDescent="0.2">
      <c r="A78" s="13"/>
      <c r="B78" s="14"/>
      <c r="C78" s="46" t="s">
        <v>52</v>
      </c>
      <c r="D78" s="25">
        <v>0</v>
      </c>
      <c r="E78" s="25">
        <v>0</v>
      </c>
      <c r="F78" s="25">
        <v>404000</v>
      </c>
      <c r="G78" s="25">
        <v>0</v>
      </c>
      <c r="H78" s="25">
        <f t="shared" si="7"/>
        <v>404000</v>
      </c>
      <c r="I78" s="25">
        <v>0</v>
      </c>
    </row>
    <row r="79" spans="1:9" x14ac:dyDescent="0.2">
      <c r="A79" s="13"/>
      <c r="B79" s="21"/>
      <c r="C79" s="46" t="s">
        <v>19</v>
      </c>
      <c r="D79" s="25">
        <v>0</v>
      </c>
      <c r="E79" s="25">
        <v>0</v>
      </c>
      <c r="F79" s="25">
        <v>67000</v>
      </c>
      <c r="G79" s="25">
        <v>0</v>
      </c>
      <c r="H79" s="25">
        <f t="shared" si="7"/>
        <v>67000</v>
      </c>
      <c r="I79" s="25">
        <v>0</v>
      </c>
    </row>
    <row r="80" spans="1:9" ht="13.5" thickBot="1" x14ac:dyDescent="0.25">
      <c r="A80" s="13"/>
      <c r="B80" s="21"/>
      <c r="C80" s="46" t="s">
        <v>20</v>
      </c>
      <c r="D80" s="25">
        <v>0</v>
      </c>
      <c r="E80" s="25">
        <v>0</v>
      </c>
      <c r="F80" s="25">
        <v>0</v>
      </c>
      <c r="G80" s="25">
        <v>0</v>
      </c>
      <c r="H80" s="25">
        <f t="shared" si="7"/>
        <v>0</v>
      </c>
      <c r="I80" s="25">
        <v>-10182000</v>
      </c>
    </row>
    <row r="81" spans="1:9" ht="13.5" thickBot="1" x14ac:dyDescent="0.25">
      <c r="A81" s="13"/>
      <c r="B81" s="14"/>
      <c r="C81" s="13" t="s">
        <v>21</v>
      </c>
      <c r="D81" s="22">
        <f t="shared" ref="D81:I81" si="8">SUM(D69:D80)</f>
        <v>10500000</v>
      </c>
      <c r="E81" s="23">
        <f t="shared" si="8"/>
        <v>16880000</v>
      </c>
      <c r="F81" s="23">
        <f t="shared" si="8"/>
        <v>471000</v>
      </c>
      <c r="G81" s="23">
        <f t="shared" si="8"/>
        <v>288000</v>
      </c>
      <c r="H81" s="23">
        <f t="shared" si="8"/>
        <v>28139000</v>
      </c>
      <c r="I81" s="24">
        <f t="shared" si="8"/>
        <v>-10182000</v>
      </c>
    </row>
    <row r="82" spans="1:9" x14ac:dyDescent="0.2">
      <c r="A82" s="13"/>
      <c r="B82" s="14"/>
      <c r="C82" s="15"/>
      <c r="D82" s="25"/>
      <c r="E82" s="25"/>
      <c r="F82" s="25"/>
      <c r="G82" s="25"/>
      <c r="H82" s="25"/>
      <c r="I82" s="25"/>
    </row>
    <row r="83" spans="1:9" x14ac:dyDescent="0.2">
      <c r="A83" s="13"/>
      <c r="B83" s="14" t="s">
        <v>55</v>
      </c>
      <c r="C83" s="13"/>
      <c r="D83" s="17"/>
      <c r="E83" s="17"/>
      <c r="F83" s="17"/>
      <c r="G83" s="17"/>
      <c r="H83" s="17"/>
      <c r="I83" s="17"/>
    </row>
    <row r="84" spans="1:9" x14ac:dyDescent="0.2">
      <c r="A84" s="13"/>
      <c r="B84" s="14"/>
      <c r="C84" s="15" t="s">
        <v>56</v>
      </c>
      <c r="D84" s="30">
        <v>1331000</v>
      </c>
      <c r="E84" s="30">
        <v>2139000</v>
      </c>
      <c r="F84" s="30">
        <v>0</v>
      </c>
      <c r="G84" s="30">
        <v>0</v>
      </c>
      <c r="H84" s="30">
        <f t="shared" ref="H84:H89" si="9">SUM(D84:G84)</f>
        <v>3470000</v>
      </c>
      <c r="I84" s="30">
        <v>0</v>
      </c>
    </row>
    <row r="85" spans="1:9" x14ac:dyDescent="0.2">
      <c r="A85" s="13"/>
      <c r="B85" s="14"/>
      <c r="C85" s="15" t="s">
        <v>57</v>
      </c>
      <c r="D85" s="30">
        <v>0</v>
      </c>
      <c r="E85" s="30">
        <v>0</v>
      </c>
      <c r="F85" s="30">
        <v>0</v>
      </c>
      <c r="G85" s="30">
        <v>13819000</v>
      </c>
      <c r="H85" s="30">
        <f t="shared" si="9"/>
        <v>13819000</v>
      </c>
      <c r="I85" s="30">
        <v>0</v>
      </c>
    </row>
    <row r="86" spans="1:9" x14ac:dyDescent="0.2">
      <c r="A86" s="13"/>
      <c r="B86" s="14"/>
      <c r="C86" s="15" t="s">
        <v>58</v>
      </c>
      <c r="D86" s="30">
        <v>760000</v>
      </c>
      <c r="E86" s="30">
        <v>1222000</v>
      </c>
      <c r="F86" s="30">
        <v>0</v>
      </c>
      <c r="G86" s="30">
        <v>0</v>
      </c>
      <c r="H86" s="30">
        <f t="shared" si="9"/>
        <v>1982000</v>
      </c>
      <c r="I86" s="30">
        <v>0</v>
      </c>
    </row>
    <row r="87" spans="1:9" x14ac:dyDescent="0.2">
      <c r="A87" s="13"/>
      <c r="B87" s="14"/>
      <c r="C87" s="15" t="s">
        <v>52</v>
      </c>
      <c r="D87" s="30">
        <v>0</v>
      </c>
      <c r="E87" s="30">
        <v>0</v>
      </c>
      <c r="F87" s="30">
        <v>95000</v>
      </c>
      <c r="G87" s="30">
        <v>0</v>
      </c>
      <c r="H87" s="30">
        <f t="shared" si="9"/>
        <v>95000</v>
      </c>
      <c r="I87" s="30">
        <v>0</v>
      </c>
    </row>
    <row r="88" spans="1:9" x14ac:dyDescent="0.2">
      <c r="A88" s="13"/>
      <c r="B88" s="14"/>
      <c r="C88" s="15" t="s">
        <v>19</v>
      </c>
      <c r="D88" s="30">
        <v>0</v>
      </c>
      <c r="E88" s="30">
        <v>0</v>
      </c>
      <c r="F88" s="30">
        <v>127000</v>
      </c>
      <c r="G88" s="30">
        <v>0</v>
      </c>
      <c r="H88" s="30">
        <f t="shared" si="9"/>
        <v>127000</v>
      </c>
      <c r="I88" s="30">
        <v>0</v>
      </c>
    </row>
    <row r="89" spans="1:9" ht="13.5" thickBot="1" x14ac:dyDescent="0.25">
      <c r="A89" s="13"/>
      <c r="B89" s="14"/>
      <c r="C89" s="15" t="s">
        <v>20</v>
      </c>
      <c r="D89" s="30">
        <v>0</v>
      </c>
      <c r="E89" s="30">
        <v>0</v>
      </c>
      <c r="F89" s="30">
        <v>0</v>
      </c>
      <c r="G89" s="30">
        <v>0</v>
      </c>
      <c r="H89" s="30">
        <f t="shared" si="9"/>
        <v>0</v>
      </c>
      <c r="I89" s="30">
        <v>-1060000</v>
      </c>
    </row>
    <row r="90" spans="1:9" ht="13.5" thickBot="1" x14ac:dyDescent="0.25">
      <c r="A90" s="13"/>
      <c r="B90" s="14"/>
      <c r="C90" s="13" t="s">
        <v>21</v>
      </c>
      <c r="D90" s="22">
        <f t="shared" ref="D90:I90" si="10">SUM(D84:D89)</f>
        <v>2091000</v>
      </c>
      <c r="E90" s="23">
        <f t="shared" si="10"/>
        <v>3361000</v>
      </c>
      <c r="F90" s="23">
        <f t="shared" si="10"/>
        <v>222000</v>
      </c>
      <c r="G90" s="23">
        <f t="shared" si="10"/>
        <v>13819000</v>
      </c>
      <c r="H90" s="23">
        <f t="shared" si="10"/>
        <v>19493000</v>
      </c>
      <c r="I90" s="24">
        <f t="shared" si="10"/>
        <v>-1060000</v>
      </c>
    </row>
    <row r="91" spans="1:9" x14ac:dyDescent="0.2">
      <c r="A91" s="13"/>
      <c r="B91" s="14"/>
      <c r="C91" s="13"/>
      <c r="D91" s="17"/>
      <c r="E91" s="17"/>
      <c r="F91" s="17"/>
      <c r="G91" s="17"/>
      <c r="H91" s="17"/>
      <c r="I91" s="17"/>
    </row>
    <row r="92" spans="1:9" x14ac:dyDescent="0.2">
      <c r="A92" s="13"/>
      <c r="B92" s="14" t="s">
        <v>59</v>
      </c>
      <c r="C92" s="13"/>
      <c r="D92" s="17"/>
      <c r="E92" s="17"/>
      <c r="F92" s="17"/>
      <c r="G92" s="17"/>
      <c r="H92" s="17"/>
      <c r="I92" s="17"/>
    </row>
    <row r="93" spans="1:9" x14ac:dyDescent="0.2">
      <c r="A93" s="13"/>
      <c r="B93" s="14"/>
      <c r="C93" s="15" t="s">
        <v>60</v>
      </c>
      <c r="D93" s="30">
        <v>42000</v>
      </c>
      <c r="E93" s="30">
        <v>68000</v>
      </c>
      <c r="F93" s="30">
        <v>0</v>
      </c>
      <c r="G93" s="30">
        <v>0</v>
      </c>
      <c r="H93" s="30">
        <f>SUM(D93:G93)</f>
        <v>110000</v>
      </c>
      <c r="I93" s="30">
        <v>0</v>
      </c>
    </row>
    <row r="94" spans="1:9" x14ac:dyDescent="0.2">
      <c r="A94" s="13"/>
      <c r="B94" s="14"/>
      <c r="C94" s="15" t="s">
        <v>61</v>
      </c>
      <c r="D94" s="30">
        <v>282000</v>
      </c>
      <c r="E94" s="30">
        <v>453000</v>
      </c>
      <c r="F94" s="30">
        <v>0</v>
      </c>
      <c r="G94" s="30">
        <v>0</v>
      </c>
      <c r="H94" s="30">
        <f t="shared" ref="H94:H114" si="11">SUM(D94:G94)</f>
        <v>735000</v>
      </c>
      <c r="I94" s="30">
        <v>0</v>
      </c>
    </row>
    <row r="95" spans="1:9" x14ac:dyDescent="0.2">
      <c r="A95" s="13"/>
      <c r="B95" s="14"/>
      <c r="C95" s="15" t="s">
        <v>62</v>
      </c>
      <c r="D95" s="30">
        <v>528000</v>
      </c>
      <c r="E95" s="30">
        <v>849000</v>
      </c>
      <c r="F95" s="30">
        <v>0</v>
      </c>
      <c r="G95" s="30">
        <v>0</v>
      </c>
      <c r="H95" s="30">
        <f t="shared" si="11"/>
        <v>1377000</v>
      </c>
      <c r="I95" s="30">
        <v>0</v>
      </c>
    </row>
    <row r="96" spans="1:9" x14ac:dyDescent="0.2">
      <c r="A96" s="13"/>
      <c r="B96" s="14"/>
      <c r="C96" s="15" t="s">
        <v>63</v>
      </c>
      <c r="D96" s="30">
        <v>1798000</v>
      </c>
      <c r="E96" s="30">
        <v>2889000</v>
      </c>
      <c r="F96" s="30">
        <v>0</v>
      </c>
      <c r="G96" s="30">
        <v>0</v>
      </c>
      <c r="H96" s="30">
        <f t="shared" si="11"/>
        <v>4687000</v>
      </c>
      <c r="I96" s="30">
        <v>0</v>
      </c>
    </row>
    <row r="97" spans="1:9" x14ac:dyDescent="0.2">
      <c r="A97" s="13"/>
      <c r="B97" s="14"/>
      <c r="C97" s="15" t="s">
        <v>64</v>
      </c>
      <c r="D97" s="30">
        <v>505000</v>
      </c>
      <c r="E97" s="30">
        <v>812000</v>
      </c>
      <c r="F97" s="30">
        <v>0</v>
      </c>
      <c r="G97" s="30">
        <v>0</v>
      </c>
      <c r="H97" s="30">
        <f t="shared" si="11"/>
        <v>1317000</v>
      </c>
      <c r="I97" s="30">
        <v>0</v>
      </c>
    </row>
    <row r="98" spans="1:9" x14ac:dyDescent="0.2">
      <c r="A98" s="13"/>
      <c r="B98" s="14"/>
      <c r="C98" s="15" t="s">
        <v>65</v>
      </c>
      <c r="D98" s="30">
        <v>715000</v>
      </c>
      <c r="E98" s="30">
        <v>1149000</v>
      </c>
      <c r="F98" s="30">
        <v>0</v>
      </c>
      <c r="G98" s="30">
        <v>0</v>
      </c>
      <c r="H98" s="30">
        <f t="shared" si="11"/>
        <v>1864000</v>
      </c>
      <c r="I98" s="30">
        <v>0</v>
      </c>
    </row>
    <row r="99" spans="1:9" x14ac:dyDescent="0.2">
      <c r="A99" s="13"/>
      <c r="B99" s="14"/>
      <c r="C99" s="15" t="s">
        <v>125</v>
      </c>
      <c r="D99" s="30">
        <v>9000</v>
      </c>
      <c r="E99" s="30">
        <v>14000</v>
      </c>
      <c r="F99" s="30">
        <v>0</v>
      </c>
      <c r="G99" s="30">
        <v>0</v>
      </c>
      <c r="H99" s="30">
        <f t="shared" si="11"/>
        <v>23000</v>
      </c>
      <c r="I99" s="30">
        <v>0</v>
      </c>
    </row>
    <row r="100" spans="1:9" x14ac:dyDescent="0.2">
      <c r="A100" s="13"/>
      <c r="B100" s="14"/>
      <c r="C100" s="15" t="s">
        <v>66</v>
      </c>
      <c r="D100" s="30">
        <v>0</v>
      </c>
      <c r="E100" s="30">
        <v>0</v>
      </c>
      <c r="F100" s="30">
        <v>0</v>
      </c>
      <c r="G100" s="30">
        <v>52000</v>
      </c>
      <c r="H100" s="30">
        <f t="shared" si="11"/>
        <v>52000</v>
      </c>
      <c r="I100" s="30">
        <v>0</v>
      </c>
    </row>
    <row r="101" spans="1:9" x14ac:dyDescent="0.2">
      <c r="A101" s="13"/>
      <c r="B101" s="14"/>
      <c r="C101" s="15" t="s">
        <v>67</v>
      </c>
      <c r="D101" s="30">
        <v>0</v>
      </c>
      <c r="E101" s="30">
        <v>0</v>
      </c>
      <c r="F101" s="30">
        <v>0</v>
      </c>
      <c r="G101" s="30">
        <v>10000</v>
      </c>
      <c r="H101" s="30">
        <f t="shared" si="11"/>
        <v>10000</v>
      </c>
      <c r="I101" s="30">
        <v>0</v>
      </c>
    </row>
    <row r="102" spans="1:9" x14ac:dyDescent="0.2">
      <c r="A102" s="13"/>
      <c r="B102" s="14"/>
      <c r="C102" s="15" t="s">
        <v>76</v>
      </c>
      <c r="D102" s="30">
        <v>0</v>
      </c>
      <c r="E102" s="30">
        <v>0</v>
      </c>
      <c r="F102" s="30">
        <v>0</v>
      </c>
      <c r="G102" s="30">
        <v>88000</v>
      </c>
      <c r="H102" s="30">
        <f t="shared" si="11"/>
        <v>88000</v>
      </c>
      <c r="I102" s="30">
        <v>0</v>
      </c>
    </row>
    <row r="103" spans="1:9" x14ac:dyDescent="0.2">
      <c r="A103" s="13"/>
      <c r="B103" s="14"/>
      <c r="C103" s="15" t="s">
        <v>126</v>
      </c>
      <c r="D103" s="30">
        <v>0</v>
      </c>
      <c r="E103" s="30">
        <v>0</v>
      </c>
      <c r="F103" s="30">
        <v>0</v>
      </c>
      <c r="G103" s="30">
        <v>425000</v>
      </c>
      <c r="H103" s="30">
        <f t="shared" si="11"/>
        <v>425000</v>
      </c>
      <c r="I103" s="30">
        <v>0</v>
      </c>
    </row>
    <row r="104" spans="1:9" x14ac:dyDescent="0.2">
      <c r="A104" s="13"/>
      <c r="B104" s="14"/>
      <c r="C104" s="15" t="s">
        <v>68</v>
      </c>
      <c r="D104" s="30">
        <v>0</v>
      </c>
      <c r="E104" s="30">
        <v>0</v>
      </c>
      <c r="F104" s="30">
        <v>0</v>
      </c>
      <c r="G104" s="30">
        <v>611000</v>
      </c>
      <c r="H104" s="30">
        <f t="shared" si="11"/>
        <v>611000</v>
      </c>
      <c r="I104" s="30">
        <v>0</v>
      </c>
    </row>
    <row r="105" spans="1:9" x14ac:dyDescent="0.2">
      <c r="A105" s="13"/>
      <c r="B105" s="14"/>
      <c r="C105" s="15" t="s">
        <v>86</v>
      </c>
      <c r="D105" s="30">
        <v>0</v>
      </c>
      <c r="E105" s="30">
        <v>0</v>
      </c>
      <c r="F105" s="30">
        <v>0</v>
      </c>
      <c r="G105" s="30">
        <v>305000</v>
      </c>
      <c r="H105" s="30">
        <f t="shared" si="11"/>
        <v>305000</v>
      </c>
      <c r="I105" s="30">
        <v>0</v>
      </c>
    </row>
    <row r="106" spans="1:9" x14ac:dyDescent="0.2">
      <c r="A106" s="13"/>
      <c r="B106" s="14"/>
      <c r="C106" s="15" t="s">
        <v>71</v>
      </c>
      <c r="D106" s="30">
        <v>0</v>
      </c>
      <c r="E106" s="30">
        <v>0</v>
      </c>
      <c r="F106" s="30">
        <v>0</v>
      </c>
      <c r="G106" s="30">
        <v>47000</v>
      </c>
      <c r="H106" s="30">
        <f t="shared" si="11"/>
        <v>47000</v>
      </c>
      <c r="I106" s="30">
        <v>0</v>
      </c>
    </row>
    <row r="107" spans="1:9" x14ac:dyDescent="0.2">
      <c r="A107" s="13"/>
      <c r="B107" s="14"/>
      <c r="C107" s="15" t="s">
        <v>127</v>
      </c>
      <c r="D107" s="30">
        <v>0</v>
      </c>
      <c r="E107" s="30">
        <v>0</v>
      </c>
      <c r="F107" s="30">
        <v>0</v>
      </c>
      <c r="G107" s="30">
        <v>287000</v>
      </c>
      <c r="H107" s="30">
        <f t="shared" si="11"/>
        <v>287000</v>
      </c>
      <c r="I107" s="30">
        <v>0</v>
      </c>
    </row>
    <row r="108" spans="1:9" ht="12" customHeight="1" x14ac:dyDescent="0.2">
      <c r="A108" s="13"/>
      <c r="B108" s="14"/>
      <c r="C108" s="15" t="s">
        <v>128</v>
      </c>
      <c r="D108" s="30">
        <v>0</v>
      </c>
      <c r="E108" s="30">
        <v>0</v>
      </c>
      <c r="F108" s="30">
        <v>0</v>
      </c>
      <c r="G108" s="30">
        <v>55049000</v>
      </c>
      <c r="H108" s="30">
        <f t="shared" si="11"/>
        <v>55049000</v>
      </c>
      <c r="I108" s="30">
        <v>0</v>
      </c>
    </row>
    <row r="109" spans="1:9" ht="12" customHeight="1" x14ac:dyDescent="0.2">
      <c r="A109" s="13"/>
      <c r="B109" s="14"/>
      <c r="C109" s="15" t="s">
        <v>129</v>
      </c>
      <c r="D109" s="30">
        <v>0</v>
      </c>
      <c r="E109" s="30">
        <v>0</v>
      </c>
      <c r="F109" s="30">
        <v>0</v>
      </c>
      <c r="G109" s="30">
        <v>12851000</v>
      </c>
      <c r="H109" s="30">
        <f t="shared" si="11"/>
        <v>12851000</v>
      </c>
      <c r="I109" s="30">
        <v>0</v>
      </c>
    </row>
    <row r="110" spans="1:9" ht="12" customHeight="1" x14ac:dyDescent="0.2">
      <c r="A110" s="13"/>
      <c r="B110" s="14"/>
      <c r="C110" s="15" t="s">
        <v>130</v>
      </c>
      <c r="D110" s="30">
        <v>0</v>
      </c>
      <c r="E110" s="30">
        <v>0</v>
      </c>
      <c r="F110" s="30">
        <v>0</v>
      </c>
      <c r="G110" s="30">
        <v>130523000</v>
      </c>
      <c r="H110" s="30">
        <f t="shared" si="11"/>
        <v>130523000</v>
      </c>
      <c r="I110" s="30">
        <v>0</v>
      </c>
    </row>
    <row r="111" spans="1:9" x14ac:dyDescent="0.2">
      <c r="A111" s="13"/>
      <c r="B111" s="14"/>
      <c r="C111" s="15" t="s">
        <v>77</v>
      </c>
      <c r="D111" s="30">
        <v>0</v>
      </c>
      <c r="E111" s="30">
        <v>0</v>
      </c>
      <c r="F111" s="30">
        <v>176000</v>
      </c>
      <c r="G111" s="30">
        <v>0</v>
      </c>
      <c r="H111" s="30">
        <f t="shared" si="11"/>
        <v>176000</v>
      </c>
      <c r="I111" s="30">
        <v>0</v>
      </c>
    </row>
    <row r="112" spans="1:9" x14ac:dyDescent="0.2">
      <c r="A112" s="13"/>
      <c r="B112" s="14"/>
      <c r="C112" s="15" t="s">
        <v>78</v>
      </c>
      <c r="D112" s="30">
        <v>0</v>
      </c>
      <c r="E112" s="30">
        <v>0</v>
      </c>
      <c r="F112" s="30">
        <v>0</v>
      </c>
      <c r="G112" s="30">
        <v>6518000</v>
      </c>
      <c r="H112" s="30">
        <f t="shared" si="11"/>
        <v>6518000</v>
      </c>
      <c r="I112" s="30">
        <v>0</v>
      </c>
    </row>
    <row r="113" spans="1:9" x14ac:dyDescent="0.2">
      <c r="A113" s="13"/>
      <c r="B113" s="14"/>
      <c r="C113" s="15" t="s">
        <v>19</v>
      </c>
      <c r="D113" s="30">
        <v>0</v>
      </c>
      <c r="E113" s="30">
        <v>0</v>
      </c>
      <c r="F113" s="30">
        <v>74000</v>
      </c>
      <c r="G113" s="30">
        <v>0</v>
      </c>
      <c r="H113" s="30">
        <f t="shared" si="11"/>
        <v>74000</v>
      </c>
      <c r="I113" s="30">
        <v>0</v>
      </c>
    </row>
    <row r="114" spans="1:9" ht="13.5" thickBot="1" x14ac:dyDescent="0.25">
      <c r="A114" s="13"/>
      <c r="B114" s="14"/>
      <c r="C114" s="15" t="s">
        <v>20</v>
      </c>
      <c r="D114" s="30">
        <v>0</v>
      </c>
      <c r="E114" s="30">
        <v>0</v>
      </c>
      <c r="F114" s="30">
        <v>0</v>
      </c>
      <c r="G114" s="30">
        <v>0</v>
      </c>
      <c r="H114" s="30">
        <f t="shared" si="11"/>
        <v>0</v>
      </c>
      <c r="I114" s="30">
        <v>-1424000</v>
      </c>
    </row>
    <row r="115" spans="1:9" ht="13.5" thickBot="1" x14ac:dyDescent="0.25">
      <c r="A115" s="13"/>
      <c r="B115" s="14"/>
      <c r="C115" s="13" t="s">
        <v>21</v>
      </c>
      <c r="D115" s="22">
        <f t="shared" ref="D115:I115" si="12">SUM(D93:D114)</f>
        <v>3879000</v>
      </c>
      <c r="E115" s="23">
        <f t="shared" si="12"/>
        <v>6234000</v>
      </c>
      <c r="F115" s="23">
        <f t="shared" si="12"/>
        <v>250000</v>
      </c>
      <c r="G115" s="23">
        <f t="shared" si="12"/>
        <v>206766000</v>
      </c>
      <c r="H115" s="23">
        <f t="shared" si="12"/>
        <v>217129000</v>
      </c>
      <c r="I115" s="24">
        <f t="shared" si="12"/>
        <v>-1424000</v>
      </c>
    </row>
    <row r="116" spans="1:9" x14ac:dyDescent="0.2">
      <c r="A116" s="13"/>
      <c r="B116" s="14"/>
      <c r="C116" s="15"/>
      <c r="D116" s="25"/>
      <c r="E116" s="25"/>
      <c r="F116" s="25"/>
      <c r="G116" s="25"/>
      <c r="H116" s="25"/>
      <c r="I116" s="25"/>
    </row>
    <row r="117" spans="1:9" x14ac:dyDescent="0.2">
      <c r="A117" s="42"/>
      <c r="B117" s="48" t="s">
        <v>131</v>
      </c>
      <c r="C117" s="44"/>
      <c r="D117" s="49">
        <f t="shared" ref="D117:I117" si="13">D21+D36+D51+D66+D81+D90+D115</f>
        <v>45689000</v>
      </c>
      <c r="E117" s="49">
        <f t="shared" si="13"/>
        <v>73438000</v>
      </c>
      <c r="F117" s="49">
        <f t="shared" si="13"/>
        <v>2030000</v>
      </c>
      <c r="G117" s="49">
        <f t="shared" si="13"/>
        <v>222025000</v>
      </c>
      <c r="H117" s="49">
        <f t="shared" si="13"/>
        <v>343182000</v>
      </c>
      <c r="I117" s="49">
        <f t="shared" si="13"/>
        <v>-51401000</v>
      </c>
    </row>
    <row r="118" spans="1:9" x14ac:dyDescent="0.2">
      <c r="A118" s="4"/>
      <c r="B118" s="4"/>
    </row>
    <row r="119" spans="1:9" x14ac:dyDescent="0.2">
      <c r="B119" s="5" t="s">
        <v>23</v>
      </c>
      <c r="C119" s="5"/>
      <c r="D119" s="5"/>
      <c r="E119" s="5"/>
      <c r="F119" s="5"/>
      <c r="G119" s="5"/>
      <c r="H119" s="28">
        <f>H117</f>
        <v>343182000</v>
      </c>
      <c r="I119" s="28">
        <f>I117</f>
        <v>-51401000</v>
      </c>
    </row>
    <row r="120" spans="1:9" x14ac:dyDescent="0.2">
      <c r="B120" s="5"/>
      <c r="C120" s="5"/>
      <c r="D120" s="5"/>
      <c r="E120" s="5"/>
      <c r="F120" s="5"/>
      <c r="G120" s="5"/>
      <c r="H120" s="28"/>
      <c r="I120" s="28"/>
    </row>
    <row r="121" spans="1:9" x14ac:dyDescent="0.2">
      <c r="B121" s="5" t="s">
        <v>24</v>
      </c>
      <c r="C121" s="5"/>
      <c r="D121" s="5"/>
      <c r="E121" s="5"/>
      <c r="F121" s="5"/>
      <c r="G121" s="5"/>
      <c r="H121" s="28">
        <f>ROUND((H119-H108)*0.1,-3)</f>
        <v>28813000</v>
      </c>
      <c r="I121" s="5"/>
    </row>
    <row r="122" spans="1:9" x14ac:dyDescent="0.2">
      <c r="B122" s="5"/>
      <c r="C122" s="5"/>
      <c r="D122" s="5"/>
      <c r="E122" s="5"/>
      <c r="F122" s="5"/>
      <c r="G122" s="5"/>
      <c r="H122" s="5"/>
      <c r="I122" s="5"/>
    </row>
    <row r="123" spans="1:9" x14ac:dyDescent="0.2">
      <c r="B123" s="5" t="s">
        <v>25</v>
      </c>
      <c r="C123" s="5"/>
      <c r="D123" s="5"/>
      <c r="E123" s="5"/>
      <c r="F123" s="5"/>
      <c r="G123" s="5"/>
      <c r="H123" s="28">
        <f>ROUND((H119-H108)*0.2,-3)</f>
        <v>57627000</v>
      </c>
      <c r="I123" s="5"/>
    </row>
    <row r="124" spans="1:9" x14ac:dyDescent="0.2">
      <c r="B124" s="5"/>
      <c r="C124" s="5"/>
      <c r="D124" s="5"/>
      <c r="E124" s="5"/>
      <c r="F124" s="5"/>
      <c r="G124" s="5"/>
      <c r="H124" s="5"/>
      <c r="I124" s="5"/>
    </row>
    <row r="125" spans="1:9" x14ac:dyDescent="0.2">
      <c r="B125" s="5" t="s">
        <v>26</v>
      </c>
      <c r="C125" s="5"/>
      <c r="D125" s="5"/>
      <c r="E125" s="5"/>
      <c r="F125" s="5"/>
      <c r="G125" s="5"/>
      <c r="H125" s="28">
        <f>SUM(H119:H123)</f>
        <v>429622000</v>
      </c>
      <c r="I125" s="28">
        <f>SUM(I119:I123)</f>
        <v>-51401000</v>
      </c>
    </row>
    <row r="126" spans="1:9" x14ac:dyDescent="0.2">
      <c r="B126" s="5"/>
      <c r="C126" s="5"/>
      <c r="D126" s="5"/>
      <c r="E126" s="5"/>
      <c r="F126" s="5"/>
      <c r="G126" s="5"/>
      <c r="H126" s="5"/>
      <c r="I126" s="5"/>
    </row>
    <row r="127" spans="1:9" x14ac:dyDescent="0.2">
      <c r="B127" s="5" t="s">
        <v>27</v>
      </c>
      <c r="C127" s="5"/>
      <c r="D127" s="5"/>
      <c r="E127" s="5"/>
      <c r="F127" s="5"/>
      <c r="G127" s="5"/>
      <c r="H127" s="28">
        <f>H125+I125</f>
        <v>378221000</v>
      </c>
      <c r="I127" s="5"/>
    </row>
    <row r="128" spans="1:9" x14ac:dyDescent="0.2">
      <c r="A128" s="4"/>
      <c r="B128" s="4"/>
    </row>
    <row r="129" spans="1:9" ht="15" x14ac:dyDescent="0.25">
      <c r="A129" s="47"/>
      <c r="B129" s="15" t="s">
        <v>132</v>
      </c>
      <c r="C129" s="5"/>
    </row>
    <row r="130" spans="1:9" ht="12.75" customHeight="1" x14ac:dyDescent="0.2">
      <c r="A130" s="4"/>
      <c r="B130" s="4"/>
    </row>
    <row r="131" spans="1:9" ht="12.75" customHeight="1" x14ac:dyDescent="0.25">
      <c r="A131" s="1"/>
      <c r="B131" s="2"/>
      <c r="C131" s="3"/>
      <c r="D131" s="3"/>
      <c r="E131" s="3"/>
      <c r="F131" s="3"/>
      <c r="G131" s="3"/>
      <c r="H131" s="3"/>
      <c r="I131" s="3"/>
    </row>
    <row r="132" spans="1:9" ht="12.75" customHeight="1" x14ac:dyDescent="0.25">
      <c r="A132" s="1"/>
      <c r="B132" s="2"/>
      <c r="C132" s="3"/>
      <c r="D132" s="3"/>
      <c r="E132" s="3"/>
      <c r="F132" s="3"/>
      <c r="G132" s="3"/>
      <c r="H132" s="3"/>
      <c r="I132" s="3"/>
    </row>
    <row r="133" spans="1:9" ht="12.75" customHeight="1" x14ac:dyDescent="0.25">
      <c r="A133" s="1"/>
      <c r="B133" s="2"/>
      <c r="C133" s="3"/>
      <c r="D133" s="3"/>
      <c r="E133" s="3"/>
      <c r="F133" s="3"/>
      <c r="G133" s="3"/>
      <c r="H133" s="3"/>
      <c r="I133" s="3"/>
    </row>
    <row r="134" spans="1:9" ht="12.75" customHeight="1" x14ac:dyDescent="0.2"/>
    <row r="135" spans="1:9" ht="12.75" customHeight="1" x14ac:dyDescent="0.2">
      <c r="D135" s="8"/>
      <c r="E135" s="8"/>
      <c r="F135" s="8"/>
      <c r="G135" s="8"/>
      <c r="H135" s="8"/>
      <c r="I135" s="8"/>
    </row>
    <row r="136" spans="1:9" ht="12.75" customHeight="1" x14ac:dyDescent="0.2">
      <c r="A136" s="13"/>
      <c r="B136" s="14"/>
      <c r="C136" s="15"/>
      <c r="D136" s="30"/>
      <c r="E136" s="30"/>
      <c r="F136" s="30"/>
      <c r="G136" s="30"/>
      <c r="H136" s="30"/>
      <c r="I136" s="30"/>
    </row>
    <row r="137" spans="1:9" ht="12.75" customHeight="1" x14ac:dyDescent="0.2">
      <c r="A137" s="13"/>
      <c r="B137" s="14"/>
      <c r="C137" s="15"/>
      <c r="D137" s="17"/>
      <c r="E137" s="17"/>
      <c r="F137" s="17"/>
      <c r="G137" s="17"/>
      <c r="H137" s="17"/>
      <c r="I137" s="17"/>
    </row>
    <row r="138" spans="1:9" ht="12.75" customHeight="1" x14ac:dyDescent="0.2">
      <c r="A138" s="13"/>
      <c r="B138" s="14"/>
      <c r="C138" s="31"/>
      <c r="D138" s="32"/>
      <c r="E138" s="32"/>
      <c r="F138" s="32"/>
      <c r="G138" s="32"/>
      <c r="H138" s="32"/>
      <c r="I138" s="32"/>
    </row>
    <row r="139" spans="1:9" ht="12.75" customHeight="1" x14ac:dyDescent="0.2">
      <c r="A139" s="13"/>
      <c r="B139" s="14"/>
      <c r="C139" s="33"/>
      <c r="D139" s="32"/>
      <c r="E139" s="32"/>
      <c r="F139" s="32"/>
      <c r="G139" s="32"/>
      <c r="H139" s="32"/>
      <c r="I139" s="32"/>
    </row>
    <row r="140" spans="1:9" ht="12.75" customHeight="1" x14ac:dyDescent="0.2">
      <c r="A140" s="13"/>
      <c r="B140" s="21"/>
      <c r="C140" s="33"/>
      <c r="D140" s="32"/>
      <c r="E140" s="32"/>
      <c r="F140" s="32"/>
      <c r="G140" s="32"/>
      <c r="H140" s="32"/>
      <c r="I140" s="32"/>
    </row>
    <row r="141" spans="1:9" ht="12.75" customHeight="1" x14ac:dyDescent="0.2">
      <c r="A141" s="13"/>
      <c r="B141" s="21"/>
      <c r="C141" s="33"/>
      <c r="D141" s="32"/>
      <c r="E141" s="32"/>
      <c r="F141" s="32"/>
      <c r="G141" s="32"/>
      <c r="H141" s="32"/>
      <c r="I141" s="32"/>
    </row>
    <row r="142" spans="1:9" ht="12.75" customHeight="1" x14ac:dyDescent="0.2">
      <c r="A142" s="13"/>
      <c r="B142" s="34"/>
      <c r="C142" s="31"/>
      <c r="D142" s="32"/>
      <c r="E142" s="32"/>
      <c r="F142" s="32"/>
      <c r="G142" s="32"/>
      <c r="H142" s="32"/>
      <c r="I142" s="32"/>
    </row>
    <row r="143" spans="1:9" ht="12.75" customHeight="1" x14ac:dyDescent="0.2">
      <c r="A143" s="13"/>
      <c r="B143" s="14"/>
      <c r="C143" s="31"/>
      <c r="D143" s="32"/>
      <c r="E143" s="32"/>
      <c r="F143" s="32"/>
      <c r="G143" s="32"/>
      <c r="H143" s="32"/>
      <c r="I143" s="32"/>
    </row>
    <row r="144" spans="1:9" ht="12.75" customHeight="1" x14ac:dyDescent="0.2">
      <c r="A144" s="13"/>
      <c r="B144" s="14"/>
      <c r="C144" s="31"/>
      <c r="D144" s="32"/>
      <c r="E144" s="32"/>
      <c r="F144" s="32"/>
      <c r="G144" s="32"/>
      <c r="H144" s="32"/>
      <c r="I144" s="32"/>
    </row>
    <row r="145" spans="1:9" ht="12.75" customHeight="1" x14ac:dyDescent="0.2">
      <c r="A145" s="13"/>
      <c r="B145" s="14"/>
      <c r="C145" s="31"/>
      <c r="D145" s="32"/>
      <c r="E145" s="32"/>
      <c r="F145" s="32"/>
      <c r="G145" s="32"/>
      <c r="H145" s="32"/>
      <c r="I145" s="32"/>
    </row>
    <row r="146" spans="1:9" x14ac:dyDescent="0.2">
      <c r="A146" s="13"/>
      <c r="B146" s="14"/>
      <c r="C146" s="33"/>
      <c r="D146" s="32"/>
      <c r="E146" s="32"/>
      <c r="F146" s="32"/>
      <c r="G146" s="32"/>
      <c r="H146" s="32"/>
      <c r="I146" s="32"/>
    </row>
    <row r="147" spans="1:9" ht="12.75" customHeight="1" x14ac:dyDescent="0.2">
      <c r="A147" s="13"/>
      <c r="B147" s="14"/>
      <c r="C147" s="33"/>
      <c r="D147" s="32"/>
      <c r="E147" s="32"/>
      <c r="F147" s="32"/>
      <c r="G147" s="32"/>
      <c r="H147" s="32"/>
      <c r="I147" s="32"/>
    </row>
    <row r="148" spans="1:9" ht="12.75" customHeight="1" x14ac:dyDescent="0.2">
      <c r="A148" s="13"/>
      <c r="B148" s="14"/>
      <c r="C148" s="33"/>
      <c r="D148" s="32"/>
      <c r="E148" s="32"/>
      <c r="F148" s="32"/>
      <c r="G148" s="32"/>
      <c r="H148" s="32"/>
      <c r="I148" s="32"/>
    </row>
    <row r="149" spans="1:9" ht="12.75" customHeight="1" x14ac:dyDescent="0.2">
      <c r="A149" s="13"/>
      <c r="B149" s="14"/>
      <c r="C149" s="33"/>
      <c r="D149" s="32"/>
      <c r="E149" s="32"/>
      <c r="F149" s="32"/>
      <c r="G149" s="32"/>
      <c r="H149" s="32"/>
      <c r="I149" s="32"/>
    </row>
    <row r="150" spans="1:9" ht="12.75" customHeight="1" x14ac:dyDescent="0.2">
      <c r="A150" s="13"/>
      <c r="B150" s="14"/>
      <c r="C150" s="33"/>
      <c r="D150" s="32"/>
      <c r="E150" s="32"/>
      <c r="F150" s="32"/>
      <c r="G150" s="32"/>
      <c r="H150" s="32"/>
      <c r="I150" s="32"/>
    </row>
    <row r="151" spans="1:9" s="5" customFormat="1" ht="12.75" customHeight="1" x14ac:dyDescent="0.2">
      <c r="A151" s="13"/>
      <c r="B151" s="14"/>
      <c r="C151" s="13"/>
      <c r="D151" s="17"/>
      <c r="E151" s="17"/>
      <c r="F151" s="17"/>
      <c r="G151" s="17"/>
      <c r="H151" s="17"/>
      <c r="I151" s="17"/>
    </row>
    <row r="152" spans="1:9" s="5" customFormat="1" ht="12.75" customHeight="1" x14ac:dyDescent="0.2">
      <c r="A152" s="13"/>
      <c r="B152" s="14"/>
      <c r="C152" s="15"/>
      <c r="D152" s="32"/>
      <c r="E152" s="32"/>
      <c r="F152" s="32"/>
      <c r="G152" s="32"/>
      <c r="H152" s="32"/>
      <c r="I152" s="32"/>
    </row>
    <row r="153" spans="1:9" s="5" customFormat="1" ht="12.75" customHeight="1" x14ac:dyDescent="0.2">
      <c r="A153" s="13"/>
      <c r="B153" s="14"/>
      <c r="C153" s="15"/>
      <c r="D153" s="17"/>
      <c r="E153" s="17"/>
      <c r="F153" s="17"/>
      <c r="G153" s="17"/>
      <c r="H153" s="17"/>
      <c r="I153" s="17"/>
    </row>
    <row r="154" spans="1:9" s="5" customFormat="1" ht="12.75" customHeight="1" x14ac:dyDescent="0.2">
      <c r="A154" s="13"/>
      <c r="B154" s="14"/>
      <c r="C154" s="31"/>
      <c r="D154" s="32"/>
      <c r="E154" s="32"/>
      <c r="F154" s="32"/>
      <c r="G154" s="32"/>
      <c r="H154" s="32"/>
      <c r="I154" s="32"/>
    </row>
    <row r="155" spans="1:9" s="5" customFormat="1" ht="12.75" customHeight="1" x14ac:dyDescent="0.2">
      <c r="A155" s="13"/>
      <c r="B155" s="14"/>
      <c r="C155" s="33"/>
      <c r="D155" s="32"/>
      <c r="E155" s="32"/>
      <c r="F155" s="32"/>
      <c r="G155" s="32"/>
      <c r="H155" s="32"/>
      <c r="I155" s="32"/>
    </row>
    <row r="156" spans="1:9" s="5" customFormat="1" ht="12.75" customHeight="1" x14ac:dyDescent="0.2">
      <c r="A156" s="13"/>
      <c r="B156" s="21"/>
      <c r="C156" s="33"/>
      <c r="D156" s="32"/>
      <c r="E156" s="32"/>
      <c r="F156" s="32"/>
      <c r="G156" s="32"/>
      <c r="H156" s="32"/>
      <c r="I156" s="32"/>
    </row>
    <row r="157" spans="1:9" s="5" customFormat="1" ht="12.75" customHeight="1" x14ac:dyDescent="0.2">
      <c r="A157" s="13"/>
      <c r="B157" s="21"/>
      <c r="C157" s="33"/>
      <c r="D157" s="32"/>
      <c r="E157" s="32"/>
      <c r="F157" s="32"/>
      <c r="G157" s="32"/>
      <c r="H157" s="32"/>
      <c r="I157" s="32"/>
    </row>
    <row r="158" spans="1:9" s="5" customFormat="1" ht="12.75" customHeight="1" x14ac:dyDescent="0.2">
      <c r="A158" s="13"/>
      <c r="B158" s="34"/>
      <c r="C158" s="31"/>
      <c r="D158" s="32"/>
      <c r="E158" s="32"/>
      <c r="F158" s="32"/>
      <c r="G158" s="32"/>
      <c r="H158" s="32"/>
      <c r="I158" s="32"/>
    </row>
    <row r="159" spans="1:9" s="5" customFormat="1" ht="12.75" customHeight="1" x14ac:dyDescent="0.2">
      <c r="A159" s="13"/>
      <c r="B159" s="34"/>
      <c r="C159" s="31"/>
      <c r="D159" s="32"/>
      <c r="E159" s="32"/>
      <c r="F159" s="32"/>
      <c r="G159" s="32"/>
      <c r="H159" s="32"/>
      <c r="I159" s="32"/>
    </row>
    <row r="160" spans="1:9" ht="12.75" customHeight="1" x14ac:dyDescent="0.2">
      <c r="A160" s="13"/>
      <c r="B160" s="34"/>
      <c r="C160" s="31"/>
      <c r="D160" s="32"/>
      <c r="E160" s="32"/>
      <c r="F160" s="32"/>
      <c r="G160" s="32"/>
      <c r="H160" s="32"/>
      <c r="I160" s="32"/>
    </row>
    <row r="161" spans="1:9" ht="12.75" customHeight="1" x14ac:dyDescent="0.2">
      <c r="A161" s="13"/>
      <c r="B161" s="14"/>
      <c r="C161" s="31"/>
      <c r="D161" s="32"/>
      <c r="E161" s="32"/>
      <c r="F161" s="32"/>
      <c r="G161" s="32"/>
      <c r="H161" s="32"/>
      <c r="I161" s="32"/>
    </row>
    <row r="162" spans="1:9" x14ac:dyDescent="0.2">
      <c r="A162" s="13"/>
      <c r="B162" s="14"/>
      <c r="C162" s="33"/>
      <c r="D162" s="32"/>
      <c r="E162" s="32"/>
      <c r="F162" s="32"/>
      <c r="G162" s="32"/>
      <c r="H162" s="32"/>
      <c r="I162" s="32"/>
    </row>
    <row r="163" spans="1:9" x14ac:dyDescent="0.2">
      <c r="A163" s="13"/>
      <c r="B163" s="14"/>
      <c r="C163" s="33"/>
      <c r="D163" s="32"/>
      <c r="E163" s="32"/>
      <c r="F163" s="32"/>
      <c r="G163" s="32"/>
      <c r="H163" s="32"/>
      <c r="I163" s="32"/>
    </row>
    <row r="164" spans="1:9" x14ac:dyDescent="0.2">
      <c r="A164" s="13"/>
      <c r="B164" s="14"/>
      <c r="C164" s="33"/>
      <c r="D164" s="32"/>
      <c r="E164" s="32"/>
      <c r="F164" s="32"/>
      <c r="G164" s="32"/>
      <c r="H164" s="32"/>
      <c r="I164" s="32"/>
    </row>
    <row r="165" spans="1:9" x14ac:dyDescent="0.2">
      <c r="A165" s="13"/>
      <c r="B165" s="14"/>
      <c r="C165" s="33"/>
      <c r="D165" s="32"/>
      <c r="E165" s="32"/>
      <c r="F165" s="32"/>
      <c r="G165" s="32"/>
      <c r="H165" s="32"/>
      <c r="I165" s="32"/>
    </row>
    <row r="166" spans="1:9" x14ac:dyDescent="0.2">
      <c r="A166" s="13"/>
      <c r="B166" s="14"/>
      <c r="C166" s="33"/>
      <c r="D166" s="32"/>
      <c r="E166" s="32"/>
      <c r="F166" s="32"/>
      <c r="G166" s="32"/>
      <c r="H166" s="32"/>
      <c r="I166" s="32"/>
    </row>
    <row r="167" spans="1:9" x14ac:dyDescent="0.2">
      <c r="A167" s="13"/>
      <c r="B167" s="14"/>
      <c r="C167" s="13"/>
      <c r="D167" s="17"/>
      <c r="E167" s="17"/>
      <c r="F167" s="17"/>
      <c r="G167" s="17"/>
      <c r="H167" s="17"/>
      <c r="I167" s="17"/>
    </row>
    <row r="168" spans="1:9" x14ac:dyDescent="0.2">
      <c r="A168" s="13"/>
      <c r="B168" s="14"/>
      <c r="C168" s="15"/>
      <c r="D168" s="32"/>
      <c r="E168" s="32"/>
      <c r="F168" s="32"/>
      <c r="G168" s="32"/>
      <c r="H168" s="32"/>
      <c r="I168" s="32"/>
    </row>
    <row r="169" spans="1:9" x14ac:dyDescent="0.2">
      <c r="A169" s="13"/>
      <c r="B169" s="14"/>
      <c r="C169" s="15"/>
      <c r="D169" s="17"/>
      <c r="E169" s="17"/>
      <c r="F169" s="17"/>
      <c r="G169" s="17"/>
      <c r="H169" s="17"/>
      <c r="I169" s="17"/>
    </row>
    <row r="170" spans="1:9" x14ac:dyDescent="0.2">
      <c r="A170" s="13"/>
      <c r="B170" s="14"/>
      <c r="C170" s="31"/>
      <c r="D170" s="32"/>
      <c r="E170" s="32"/>
      <c r="F170" s="32"/>
      <c r="G170" s="32"/>
      <c r="H170" s="32"/>
      <c r="I170" s="32"/>
    </row>
    <row r="171" spans="1:9" x14ac:dyDescent="0.2">
      <c r="A171" s="13"/>
      <c r="B171" s="14"/>
      <c r="C171" s="31"/>
      <c r="D171" s="32"/>
      <c r="E171" s="32"/>
      <c r="F171" s="32"/>
      <c r="G171" s="32"/>
      <c r="H171" s="32"/>
      <c r="I171" s="32"/>
    </row>
    <row r="172" spans="1:9" x14ac:dyDescent="0.2">
      <c r="A172" s="13"/>
      <c r="B172" s="21"/>
      <c r="C172" s="31"/>
      <c r="D172" s="32"/>
      <c r="E172" s="32"/>
      <c r="F172" s="32"/>
      <c r="G172" s="32"/>
      <c r="H172" s="32"/>
      <c r="I172" s="32"/>
    </row>
    <row r="173" spans="1:9" x14ac:dyDescent="0.2">
      <c r="A173" s="13"/>
      <c r="B173" s="21"/>
      <c r="C173" s="31"/>
      <c r="D173" s="32"/>
      <c r="E173" s="32"/>
      <c r="F173" s="32"/>
      <c r="G173" s="32"/>
      <c r="H173" s="32"/>
      <c r="I173" s="32"/>
    </row>
    <row r="174" spans="1:9" x14ac:dyDescent="0.2">
      <c r="A174" s="13"/>
      <c r="B174" s="34"/>
      <c r="C174" s="33"/>
      <c r="D174" s="32"/>
      <c r="E174" s="32"/>
      <c r="F174" s="32"/>
      <c r="G174" s="32"/>
      <c r="H174" s="32"/>
      <c r="I174" s="32"/>
    </row>
    <row r="175" spans="1:9" x14ac:dyDescent="0.2">
      <c r="A175" s="13"/>
      <c r="B175" s="14"/>
      <c r="C175" s="31"/>
      <c r="D175" s="32"/>
      <c r="E175" s="32"/>
      <c r="F175" s="32"/>
      <c r="G175" s="32"/>
      <c r="H175" s="32"/>
      <c r="I175" s="32"/>
    </row>
    <row r="176" spans="1:9" x14ac:dyDescent="0.2">
      <c r="A176" s="13"/>
      <c r="B176" s="14"/>
      <c r="C176" s="31"/>
      <c r="D176" s="32"/>
      <c r="E176" s="32"/>
      <c r="F176" s="32"/>
      <c r="G176" s="32"/>
      <c r="H176" s="32"/>
      <c r="I176" s="32"/>
    </row>
    <row r="177" spans="1:9" x14ac:dyDescent="0.2">
      <c r="A177" s="13"/>
      <c r="B177" s="14"/>
      <c r="C177" s="31"/>
      <c r="D177" s="32"/>
      <c r="E177" s="32"/>
      <c r="F177" s="32"/>
      <c r="G177" s="32"/>
      <c r="H177" s="32"/>
      <c r="I177" s="32"/>
    </row>
    <row r="178" spans="1:9" x14ac:dyDescent="0.2">
      <c r="A178" s="13"/>
      <c r="B178" s="14"/>
      <c r="C178" s="31"/>
      <c r="D178" s="32"/>
      <c r="E178" s="32"/>
      <c r="F178" s="32"/>
      <c r="G178" s="32"/>
      <c r="H178" s="32"/>
      <c r="I178" s="32"/>
    </row>
    <row r="179" spans="1:9" x14ac:dyDescent="0.2">
      <c r="A179" s="13"/>
      <c r="B179" s="14"/>
      <c r="C179" s="31"/>
      <c r="D179" s="32"/>
      <c r="E179" s="32"/>
      <c r="F179" s="32"/>
      <c r="G179" s="32"/>
      <c r="H179" s="32"/>
      <c r="I179" s="32"/>
    </row>
    <row r="180" spans="1:9" x14ac:dyDescent="0.2">
      <c r="A180" s="13"/>
      <c r="B180" s="14"/>
      <c r="C180" s="13"/>
      <c r="D180" s="17"/>
      <c r="E180" s="17"/>
      <c r="F180" s="17"/>
      <c r="G180" s="17"/>
      <c r="H180" s="17"/>
      <c r="I180" s="17"/>
    </row>
    <row r="181" spans="1:9" x14ac:dyDescent="0.2">
      <c r="A181" s="13"/>
      <c r="B181" s="14"/>
      <c r="C181" s="15"/>
      <c r="D181" s="32"/>
      <c r="E181" s="32"/>
      <c r="F181" s="32"/>
      <c r="G181" s="32"/>
      <c r="H181" s="32"/>
      <c r="I181" s="32"/>
    </row>
    <row r="182" spans="1:9" x14ac:dyDescent="0.2">
      <c r="A182" s="13"/>
      <c r="B182" s="14"/>
      <c r="C182" s="15"/>
      <c r="D182" s="17"/>
      <c r="E182" s="17"/>
      <c r="F182" s="17"/>
      <c r="G182" s="17"/>
      <c r="H182" s="17"/>
      <c r="I182" s="17"/>
    </row>
    <row r="183" spans="1:9" x14ac:dyDescent="0.2">
      <c r="A183" s="13"/>
      <c r="B183" s="14"/>
      <c r="C183" s="35"/>
      <c r="D183" s="32"/>
      <c r="E183" s="32"/>
      <c r="F183" s="32"/>
      <c r="G183" s="32"/>
      <c r="H183" s="32"/>
      <c r="I183" s="32"/>
    </row>
    <row r="184" spans="1:9" x14ac:dyDescent="0.2">
      <c r="A184" s="13"/>
      <c r="B184" s="14"/>
      <c r="C184" s="35"/>
      <c r="D184" s="32"/>
      <c r="E184" s="32"/>
      <c r="F184" s="32"/>
      <c r="G184" s="32"/>
      <c r="H184" s="32"/>
      <c r="I184" s="32"/>
    </row>
    <row r="185" spans="1:9" x14ac:dyDescent="0.2">
      <c r="A185" s="13"/>
      <c r="B185" s="14"/>
      <c r="C185" s="35"/>
      <c r="D185" s="32"/>
      <c r="E185" s="32"/>
      <c r="F185" s="32"/>
      <c r="G185" s="32"/>
      <c r="H185" s="32"/>
      <c r="I185" s="32"/>
    </row>
    <row r="186" spans="1:9" x14ac:dyDescent="0.2">
      <c r="A186" s="13"/>
      <c r="B186" s="14"/>
      <c r="C186" s="31"/>
      <c r="D186" s="32"/>
      <c r="E186" s="32"/>
      <c r="F186" s="32"/>
      <c r="G186" s="32"/>
      <c r="H186" s="32"/>
      <c r="I186" s="32"/>
    </row>
    <row r="187" spans="1:9" x14ac:dyDescent="0.2">
      <c r="A187" s="13"/>
      <c r="B187" s="14"/>
      <c r="C187" s="31"/>
      <c r="D187" s="32"/>
      <c r="E187" s="32"/>
      <c r="F187" s="32"/>
      <c r="G187" s="32"/>
      <c r="H187" s="32"/>
      <c r="I187" s="32"/>
    </row>
    <row r="188" spans="1:9" x14ac:dyDescent="0.2">
      <c r="A188" s="13"/>
      <c r="B188" s="21"/>
      <c r="C188" s="31"/>
      <c r="D188" s="32"/>
      <c r="E188" s="32"/>
      <c r="F188" s="32"/>
      <c r="G188" s="32"/>
      <c r="H188" s="32"/>
      <c r="I188" s="32"/>
    </row>
    <row r="189" spans="1:9" x14ac:dyDescent="0.2">
      <c r="A189" s="13"/>
      <c r="B189" s="21"/>
      <c r="C189" s="31"/>
      <c r="D189" s="32"/>
      <c r="E189" s="32"/>
      <c r="F189" s="32"/>
      <c r="G189" s="32"/>
      <c r="H189" s="32"/>
      <c r="I189" s="32"/>
    </row>
    <row r="190" spans="1:9" x14ac:dyDescent="0.2">
      <c r="A190" s="13"/>
      <c r="B190" s="34"/>
      <c r="C190" s="31"/>
      <c r="D190" s="32"/>
      <c r="E190" s="32"/>
      <c r="F190" s="32"/>
      <c r="G190" s="32"/>
      <c r="H190" s="32"/>
      <c r="I190" s="32"/>
    </row>
    <row r="191" spans="1:9" x14ac:dyDescent="0.2">
      <c r="A191" s="13"/>
      <c r="B191" s="14"/>
      <c r="C191" s="31"/>
      <c r="D191" s="32"/>
      <c r="E191" s="32"/>
      <c r="F191" s="32"/>
      <c r="G191" s="32"/>
      <c r="H191" s="32"/>
      <c r="I191" s="32"/>
    </row>
    <row r="192" spans="1:9" x14ac:dyDescent="0.2">
      <c r="A192" s="13"/>
      <c r="B192" s="14"/>
      <c r="C192" s="31"/>
      <c r="D192" s="32"/>
      <c r="E192" s="32"/>
      <c r="F192" s="32"/>
      <c r="G192" s="32"/>
      <c r="H192" s="32"/>
      <c r="I192" s="32"/>
    </row>
    <row r="193" spans="1:9" x14ac:dyDescent="0.2">
      <c r="A193" s="13"/>
      <c r="B193" s="14"/>
      <c r="C193" s="31"/>
      <c r="D193" s="32"/>
      <c r="E193" s="32"/>
      <c r="F193" s="32"/>
      <c r="G193" s="32"/>
      <c r="H193" s="32"/>
      <c r="I193" s="32"/>
    </row>
    <row r="194" spans="1:9" x14ac:dyDescent="0.2">
      <c r="A194" s="13"/>
      <c r="B194" s="14"/>
      <c r="C194" s="31"/>
      <c r="D194" s="32"/>
      <c r="E194" s="32"/>
      <c r="F194" s="32"/>
      <c r="G194" s="32"/>
      <c r="H194" s="32"/>
      <c r="I194" s="32"/>
    </row>
    <row r="195" spans="1:9" x14ac:dyDescent="0.2">
      <c r="A195" s="13"/>
      <c r="B195" s="14"/>
      <c r="C195" s="35"/>
      <c r="D195" s="32"/>
      <c r="E195" s="32"/>
      <c r="F195" s="32"/>
      <c r="G195" s="32"/>
      <c r="H195" s="32"/>
      <c r="I195" s="32"/>
    </row>
    <row r="196" spans="1:9" x14ac:dyDescent="0.2">
      <c r="A196" s="13"/>
      <c r="B196" s="14"/>
      <c r="C196" s="31"/>
      <c r="D196" s="32"/>
      <c r="E196" s="32"/>
      <c r="F196" s="32"/>
      <c r="G196" s="32"/>
      <c r="H196" s="32"/>
      <c r="I196" s="32"/>
    </row>
    <row r="197" spans="1:9" x14ac:dyDescent="0.2">
      <c r="A197" s="13"/>
      <c r="B197" s="14"/>
      <c r="C197" s="31"/>
      <c r="D197" s="32"/>
      <c r="E197" s="32"/>
      <c r="F197" s="32"/>
      <c r="G197" s="32"/>
      <c r="H197" s="32"/>
      <c r="I197" s="32"/>
    </row>
    <row r="198" spans="1:9" x14ac:dyDescent="0.2">
      <c r="A198" s="13"/>
      <c r="B198" s="14"/>
      <c r="C198" s="36"/>
      <c r="D198" s="17"/>
      <c r="E198" s="17"/>
      <c r="F198" s="17"/>
      <c r="G198" s="17"/>
      <c r="H198" s="17"/>
      <c r="I198" s="17"/>
    </row>
    <row r="199" spans="1:9" x14ac:dyDescent="0.2">
      <c r="A199" s="13"/>
      <c r="B199" s="14"/>
      <c r="C199" s="15"/>
      <c r="D199" s="30"/>
      <c r="E199" s="30"/>
      <c r="F199" s="30"/>
      <c r="G199" s="30"/>
      <c r="H199" s="30"/>
      <c r="I199" s="30"/>
    </row>
    <row r="200" spans="1:9" ht="15" x14ac:dyDescent="0.25">
      <c r="A200" s="13"/>
      <c r="B200" s="34"/>
      <c r="C200" s="15"/>
      <c r="D200" s="37"/>
      <c r="E200" s="37"/>
      <c r="F200" s="37"/>
      <c r="G200" s="37"/>
      <c r="H200" s="37"/>
      <c r="I200" s="37"/>
    </row>
    <row r="201" spans="1:9" x14ac:dyDescent="0.2">
      <c r="A201" s="13"/>
      <c r="B201" s="38"/>
      <c r="C201" s="15"/>
      <c r="D201" s="17"/>
      <c r="E201" s="17"/>
      <c r="F201" s="17"/>
      <c r="G201" s="17"/>
      <c r="H201" s="17"/>
      <c r="I201" s="17"/>
    </row>
    <row r="202" spans="1:9" x14ac:dyDescent="0.2">
      <c r="A202" s="4"/>
      <c r="B202" s="4"/>
    </row>
    <row r="203" spans="1:9" x14ac:dyDescent="0.2">
      <c r="B203" s="5"/>
      <c r="C203" s="5"/>
      <c r="D203" s="5"/>
      <c r="E203" s="5"/>
      <c r="F203" s="5"/>
      <c r="G203" s="5"/>
      <c r="H203" s="28"/>
      <c r="I203" s="28"/>
    </row>
    <row r="204" spans="1:9" x14ac:dyDescent="0.2">
      <c r="B204" s="5"/>
      <c r="C204" s="5"/>
      <c r="D204" s="5"/>
      <c r="E204" s="5"/>
      <c r="F204" s="5"/>
      <c r="G204" s="5"/>
      <c r="H204" s="5"/>
      <c r="I204" s="5"/>
    </row>
    <row r="205" spans="1:9" x14ac:dyDescent="0.2">
      <c r="B205" s="5"/>
      <c r="C205" s="5"/>
      <c r="D205" s="5"/>
      <c r="E205" s="5"/>
      <c r="F205" s="5"/>
      <c r="G205" s="5"/>
      <c r="H205" s="28"/>
      <c r="I205" s="5"/>
    </row>
    <row r="206" spans="1:9" x14ac:dyDescent="0.2">
      <c r="B206" s="5"/>
      <c r="C206" s="5"/>
      <c r="D206" s="5"/>
      <c r="E206" s="5"/>
      <c r="F206" s="5"/>
      <c r="G206" s="5"/>
      <c r="H206" s="5"/>
      <c r="I206" s="5"/>
    </row>
    <row r="207" spans="1:9" x14ac:dyDescent="0.2">
      <c r="B207" s="5"/>
      <c r="C207" s="5"/>
      <c r="D207" s="5"/>
      <c r="E207" s="5"/>
      <c r="F207" s="5"/>
      <c r="G207" s="5"/>
      <c r="H207" s="39"/>
      <c r="I207" s="5"/>
    </row>
    <row r="208" spans="1:9" x14ac:dyDescent="0.2">
      <c r="B208" s="5"/>
      <c r="C208" s="5"/>
      <c r="D208" s="5"/>
      <c r="E208" s="5"/>
      <c r="F208" s="5"/>
      <c r="G208" s="5"/>
      <c r="H208" s="5"/>
      <c r="I208" s="5"/>
    </row>
    <row r="209" spans="1:9" x14ac:dyDescent="0.2">
      <c r="B209" s="5"/>
      <c r="C209" s="5"/>
      <c r="D209" s="5"/>
      <c r="E209" s="5"/>
      <c r="F209" s="5"/>
      <c r="G209" s="5"/>
      <c r="H209" s="28"/>
      <c r="I209" s="28"/>
    </row>
    <row r="210" spans="1:9" x14ac:dyDescent="0.2">
      <c r="B210" s="5"/>
      <c r="C210" s="5"/>
      <c r="D210" s="5"/>
      <c r="E210" s="5"/>
      <c r="F210" s="5"/>
      <c r="G210" s="5"/>
      <c r="H210" s="5"/>
      <c r="I210" s="5"/>
    </row>
    <row r="211" spans="1:9" x14ac:dyDescent="0.2">
      <c r="B211" s="5"/>
      <c r="C211" s="5"/>
      <c r="D211" s="5"/>
      <c r="E211" s="5"/>
      <c r="F211" s="5"/>
      <c r="G211" s="5"/>
      <c r="H211" s="28"/>
      <c r="I211" s="5"/>
    </row>
    <row r="212" spans="1:9" x14ac:dyDescent="0.2">
      <c r="A212" s="4"/>
      <c r="B212" s="4"/>
    </row>
  </sheetData>
  <pageMargins left="0.75" right="0.75" top="0.5" bottom="1" header="0.5" footer="0.5"/>
  <pageSetup scale="60" fitToHeight="0" orientation="portrait" r:id="rId1"/>
  <headerFooter alignWithMargins="0">
    <oddFooter>&amp;CA-10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47"/>
  <sheetViews>
    <sheetView zoomScale="80" zoomScaleNormal="80" workbookViewId="0">
      <selection activeCell="G19" sqref="G19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133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134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134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84</v>
      </c>
      <c r="D9" s="25">
        <v>87000</v>
      </c>
      <c r="E9" s="25">
        <v>140000</v>
      </c>
      <c r="F9" s="25">
        <v>0</v>
      </c>
      <c r="G9" s="25">
        <v>0</v>
      </c>
      <c r="H9" s="25">
        <f t="shared" ref="H9:H14" si="0">SUM(D9:G9)</f>
        <v>227000</v>
      </c>
      <c r="I9" s="25">
        <v>0</v>
      </c>
    </row>
    <row r="10" spans="1:9" x14ac:dyDescent="0.2">
      <c r="A10" s="13"/>
      <c r="B10" s="14"/>
      <c r="C10" s="46" t="s">
        <v>49</v>
      </c>
      <c r="D10" s="25">
        <v>3000</v>
      </c>
      <c r="E10" s="25">
        <v>5000</v>
      </c>
      <c r="F10" s="25">
        <v>0</v>
      </c>
      <c r="G10" s="25">
        <v>0</v>
      </c>
      <c r="H10" s="25">
        <f t="shared" si="0"/>
        <v>8000</v>
      </c>
      <c r="I10" s="25">
        <v>0</v>
      </c>
    </row>
    <row r="11" spans="1:9" x14ac:dyDescent="0.2">
      <c r="A11" s="13"/>
      <c r="B11" s="14"/>
      <c r="C11" s="46" t="s">
        <v>51</v>
      </c>
      <c r="D11" s="25">
        <v>9000</v>
      </c>
      <c r="E11" s="25">
        <v>14000</v>
      </c>
      <c r="F11" s="25">
        <v>0</v>
      </c>
      <c r="G11" s="25">
        <v>0</v>
      </c>
      <c r="H11" s="25">
        <f t="shared" si="0"/>
        <v>23000</v>
      </c>
      <c r="I11" s="25">
        <v>0</v>
      </c>
    </row>
    <row r="12" spans="1:9" x14ac:dyDescent="0.2">
      <c r="A12" s="13"/>
      <c r="B12" s="21"/>
      <c r="C12" s="46" t="s">
        <v>52</v>
      </c>
      <c r="D12" s="25">
        <v>0</v>
      </c>
      <c r="E12" s="25">
        <v>0</v>
      </c>
      <c r="F12" s="25">
        <v>3000</v>
      </c>
      <c r="G12" s="25">
        <v>0</v>
      </c>
      <c r="H12" s="25">
        <f t="shared" si="0"/>
        <v>3000</v>
      </c>
      <c r="I12" s="25">
        <v>0</v>
      </c>
    </row>
    <row r="13" spans="1:9" x14ac:dyDescent="0.2">
      <c r="A13" s="13"/>
      <c r="B13" s="21"/>
      <c r="C13" s="46" t="s">
        <v>19</v>
      </c>
      <c r="D13" s="25">
        <v>0</v>
      </c>
      <c r="E13" s="25">
        <v>0</v>
      </c>
      <c r="F13" s="25">
        <v>1000</v>
      </c>
      <c r="G13" s="25">
        <v>0</v>
      </c>
      <c r="H13" s="25">
        <f t="shared" si="0"/>
        <v>1000</v>
      </c>
      <c r="I13" s="25">
        <v>0</v>
      </c>
    </row>
    <row r="14" spans="1:9" ht="13.5" thickBot="1" x14ac:dyDescent="0.25">
      <c r="A14" s="13"/>
      <c r="B14" s="21"/>
      <c r="C14" s="46" t="s">
        <v>20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0"/>
        <v>0</v>
      </c>
      <c r="I14" s="25">
        <v>-297000</v>
      </c>
    </row>
    <row r="15" spans="1:9" ht="13.5" thickBot="1" x14ac:dyDescent="0.25">
      <c r="A15" s="13"/>
      <c r="B15" s="14"/>
      <c r="C15" s="13" t="s">
        <v>21</v>
      </c>
      <c r="D15" s="22">
        <f>SUM(D9:D13)</f>
        <v>99000</v>
      </c>
      <c r="E15" s="23">
        <f>SUM(E9:E13)</f>
        <v>159000</v>
      </c>
      <c r="F15" s="23">
        <f>SUM(F9:F13)</f>
        <v>4000</v>
      </c>
      <c r="G15" s="23">
        <f>SUM(G9:G13)</f>
        <v>0</v>
      </c>
      <c r="H15" s="23">
        <f>SUM(H9:H13)</f>
        <v>262000</v>
      </c>
      <c r="I15" s="24">
        <f>SUM(I9:I14)</f>
        <v>-297000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14" ht="15" x14ac:dyDescent="0.25">
      <c r="A17" s="13"/>
      <c r="B17" s="14" t="s">
        <v>53</v>
      </c>
      <c r="C17" s="15"/>
      <c r="D17" s="17"/>
      <c r="E17" s="17"/>
      <c r="F17" s="17"/>
      <c r="G17" s="17"/>
      <c r="H17" s="17"/>
      <c r="I17" s="17"/>
      <c r="N17" s="47"/>
    </row>
    <row r="18" spans="1:14" x14ac:dyDescent="0.2">
      <c r="A18" s="13"/>
      <c r="B18" s="21"/>
      <c r="C18" s="46" t="s">
        <v>84</v>
      </c>
      <c r="D18" s="25">
        <v>87000</v>
      </c>
      <c r="E18" s="25">
        <v>140000</v>
      </c>
      <c r="F18" s="25">
        <v>0</v>
      </c>
      <c r="G18" s="25">
        <v>0</v>
      </c>
      <c r="H18" s="25">
        <f t="shared" ref="H18:H23" si="1">SUM(D18:G18)</f>
        <v>227000</v>
      </c>
      <c r="I18" s="25">
        <v>0</v>
      </c>
    </row>
    <row r="19" spans="1:14" x14ac:dyDescent="0.2">
      <c r="A19" s="13"/>
      <c r="B19" s="21"/>
      <c r="C19" s="46" t="s">
        <v>49</v>
      </c>
      <c r="D19" s="25">
        <v>3000</v>
      </c>
      <c r="E19" s="25">
        <v>5000</v>
      </c>
      <c r="F19" s="25">
        <v>0</v>
      </c>
      <c r="G19" s="25">
        <v>0</v>
      </c>
      <c r="H19" s="25">
        <f t="shared" si="1"/>
        <v>8000</v>
      </c>
      <c r="I19" s="25">
        <v>0</v>
      </c>
    </row>
    <row r="20" spans="1:14" x14ac:dyDescent="0.2">
      <c r="A20" s="13"/>
      <c r="B20" s="34"/>
      <c r="C20" s="46" t="s">
        <v>51</v>
      </c>
      <c r="D20" s="25">
        <v>9000</v>
      </c>
      <c r="E20" s="25">
        <v>14000</v>
      </c>
      <c r="F20" s="25">
        <v>0</v>
      </c>
      <c r="G20" s="25">
        <v>0</v>
      </c>
      <c r="H20" s="25">
        <f t="shared" si="1"/>
        <v>23000</v>
      </c>
      <c r="I20" s="25">
        <v>0</v>
      </c>
    </row>
    <row r="21" spans="1:14" x14ac:dyDescent="0.2">
      <c r="A21" s="13"/>
      <c r="B21" s="34"/>
      <c r="C21" s="46" t="s">
        <v>52</v>
      </c>
      <c r="D21" s="25">
        <v>0</v>
      </c>
      <c r="E21" s="25">
        <v>0</v>
      </c>
      <c r="F21" s="25">
        <v>3000</v>
      </c>
      <c r="G21" s="25">
        <v>0</v>
      </c>
      <c r="H21" s="25">
        <f t="shared" si="1"/>
        <v>3000</v>
      </c>
      <c r="I21" s="25">
        <v>0</v>
      </c>
    </row>
    <row r="22" spans="1:14" x14ac:dyDescent="0.2">
      <c r="A22" s="13"/>
      <c r="B22" s="34"/>
      <c r="C22" s="46" t="s">
        <v>19</v>
      </c>
      <c r="D22" s="25">
        <v>0</v>
      </c>
      <c r="E22" s="25">
        <v>0</v>
      </c>
      <c r="F22" s="25">
        <v>1000</v>
      </c>
      <c r="G22" s="25">
        <v>0</v>
      </c>
      <c r="H22" s="25">
        <f t="shared" si="1"/>
        <v>1000</v>
      </c>
      <c r="I22" s="25">
        <v>0</v>
      </c>
    </row>
    <row r="23" spans="1:14" ht="13.5" thickBot="1" x14ac:dyDescent="0.25">
      <c r="A23" s="13"/>
      <c r="B23" s="14"/>
      <c r="C23" s="46" t="s">
        <v>20</v>
      </c>
      <c r="D23" s="25">
        <v>0</v>
      </c>
      <c r="E23" s="25">
        <v>0</v>
      </c>
      <c r="F23" s="25">
        <v>0</v>
      </c>
      <c r="G23" s="25">
        <v>0</v>
      </c>
      <c r="H23" s="25">
        <f t="shared" si="1"/>
        <v>0</v>
      </c>
      <c r="I23" s="25">
        <v>-297000</v>
      </c>
    </row>
    <row r="24" spans="1:14" ht="13.5" thickBot="1" x14ac:dyDescent="0.25">
      <c r="A24" s="13"/>
      <c r="B24" s="14"/>
      <c r="C24" s="13" t="s">
        <v>21</v>
      </c>
      <c r="D24" s="22">
        <f t="shared" ref="D24:I24" si="2">SUM(D18:D23)</f>
        <v>99000</v>
      </c>
      <c r="E24" s="23">
        <f t="shared" si="2"/>
        <v>159000</v>
      </c>
      <c r="F24" s="23">
        <f t="shared" si="2"/>
        <v>4000</v>
      </c>
      <c r="G24" s="23">
        <f t="shared" si="2"/>
        <v>0</v>
      </c>
      <c r="H24" s="23">
        <f t="shared" si="2"/>
        <v>262000</v>
      </c>
      <c r="I24" s="24">
        <f t="shared" si="2"/>
        <v>-297000</v>
      </c>
    </row>
    <row r="25" spans="1:14" x14ac:dyDescent="0.2">
      <c r="A25" s="13"/>
      <c r="B25" s="14"/>
      <c r="C25" s="13"/>
      <c r="D25" s="17"/>
      <c r="E25" s="17"/>
      <c r="F25" s="17"/>
      <c r="G25" s="17"/>
      <c r="H25" s="17"/>
      <c r="I25" s="17"/>
    </row>
    <row r="26" spans="1:14" x14ac:dyDescent="0.2">
      <c r="A26" s="13"/>
      <c r="B26" s="14" t="s">
        <v>115</v>
      </c>
      <c r="C26" s="15"/>
      <c r="D26" s="17"/>
      <c r="E26" s="17"/>
      <c r="F26" s="17"/>
      <c r="G26" s="17"/>
      <c r="H26" s="17"/>
      <c r="I26" s="17"/>
    </row>
    <row r="27" spans="1:14" x14ac:dyDescent="0.2">
      <c r="A27" s="13"/>
      <c r="B27" s="14"/>
      <c r="C27" s="46" t="s">
        <v>84</v>
      </c>
      <c r="D27" s="25">
        <v>87000</v>
      </c>
      <c r="E27" s="25">
        <v>140000</v>
      </c>
      <c r="F27" s="25">
        <v>0</v>
      </c>
      <c r="G27" s="25">
        <v>0</v>
      </c>
      <c r="H27" s="25">
        <f t="shared" ref="H27:H32" si="3">SUM(D27:G27)</f>
        <v>227000</v>
      </c>
      <c r="I27" s="25">
        <v>0</v>
      </c>
    </row>
    <row r="28" spans="1:14" x14ac:dyDescent="0.2">
      <c r="A28" s="13"/>
      <c r="B28" s="14"/>
      <c r="C28" s="46" t="s">
        <v>49</v>
      </c>
      <c r="D28" s="25">
        <v>3000</v>
      </c>
      <c r="E28" s="25">
        <v>5000</v>
      </c>
      <c r="F28" s="25">
        <v>0</v>
      </c>
      <c r="G28" s="25">
        <v>0</v>
      </c>
      <c r="H28" s="25">
        <f t="shared" si="3"/>
        <v>8000</v>
      </c>
      <c r="I28" s="25">
        <v>0</v>
      </c>
    </row>
    <row r="29" spans="1:14" x14ac:dyDescent="0.2">
      <c r="A29" s="13"/>
      <c r="B29" s="14"/>
      <c r="C29" s="46" t="s">
        <v>51</v>
      </c>
      <c r="D29" s="25">
        <v>9000</v>
      </c>
      <c r="E29" s="25">
        <v>14000</v>
      </c>
      <c r="F29" s="25">
        <v>0</v>
      </c>
      <c r="G29" s="25">
        <v>0</v>
      </c>
      <c r="H29" s="25">
        <f t="shared" si="3"/>
        <v>23000</v>
      </c>
      <c r="I29" s="25">
        <v>0</v>
      </c>
    </row>
    <row r="30" spans="1:14" x14ac:dyDescent="0.2">
      <c r="A30" s="13"/>
      <c r="B30" s="14"/>
      <c r="C30" s="46" t="s">
        <v>52</v>
      </c>
      <c r="D30" s="25">
        <v>0</v>
      </c>
      <c r="E30" s="25">
        <v>0</v>
      </c>
      <c r="F30" s="25">
        <v>3000</v>
      </c>
      <c r="G30" s="25">
        <v>0</v>
      </c>
      <c r="H30" s="25">
        <f t="shared" si="3"/>
        <v>3000</v>
      </c>
      <c r="I30" s="25">
        <v>0</v>
      </c>
    </row>
    <row r="31" spans="1:14" x14ac:dyDescent="0.2">
      <c r="A31" s="13"/>
      <c r="B31" s="21"/>
      <c r="C31" s="46" t="s">
        <v>19</v>
      </c>
      <c r="D31" s="25">
        <v>0</v>
      </c>
      <c r="E31" s="25">
        <v>0</v>
      </c>
      <c r="F31" s="25">
        <v>1000</v>
      </c>
      <c r="G31" s="25">
        <v>0</v>
      </c>
      <c r="H31" s="25">
        <f t="shared" si="3"/>
        <v>1000</v>
      </c>
      <c r="I31" s="25">
        <v>0</v>
      </c>
    </row>
    <row r="32" spans="1:14" ht="13.5" thickBot="1" x14ac:dyDescent="0.25">
      <c r="A32" s="13"/>
      <c r="B32" s="21"/>
      <c r="C32" s="46" t="s">
        <v>20</v>
      </c>
      <c r="D32" s="25">
        <v>0</v>
      </c>
      <c r="E32" s="25">
        <v>0</v>
      </c>
      <c r="F32" s="25">
        <v>0</v>
      </c>
      <c r="G32" s="25">
        <v>0</v>
      </c>
      <c r="H32" s="25">
        <f t="shared" si="3"/>
        <v>0</v>
      </c>
      <c r="I32" s="25">
        <v>-297000</v>
      </c>
    </row>
    <row r="33" spans="1:9" ht="13.5" thickBot="1" x14ac:dyDescent="0.25">
      <c r="A33" s="13"/>
      <c r="B33" s="14"/>
      <c r="C33" s="13" t="s">
        <v>21</v>
      </c>
      <c r="D33" s="22">
        <f t="shared" ref="D33:I33" si="4">SUM(D27:D32)</f>
        <v>99000</v>
      </c>
      <c r="E33" s="23">
        <f t="shared" si="4"/>
        <v>159000</v>
      </c>
      <c r="F33" s="23">
        <f t="shared" si="4"/>
        <v>4000</v>
      </c>
      <c r="G33" s="23">
        <f t="shared" si="4"/>
        <v>0</v>
      </c>
      <c r="H33" s="23">
        <f t="shared" si="4"/>
        <v>262000</v>
      </c>
      <c r="I33" s="24">
        <f t="shared" si="4"/>
        <v>-297000</v>
      </c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 t="s">
        <v>59</v>
      </c>
      <c r="C35" s="13"/>
      <c r="D35" s="17"/>
      <c r="E35" s="17"/>
      <c r="F35" s="17"/>
      <c r="G35" s="17"/>
      <c r="H35" s="17"/>
      <c r="I35" s="17"/>
    </row>
    <row r="36" spans="1:9" x14ac:dyDescent="0.2">
      <c r="A36" s="13"/>
      <c r="B36" s="14"/>
      <c r="C36" s="15" t="s">
        <v>60</v>
      </c>
      <c r="D36" s="30">
        <v>5000</v>
      </c>
      <c r="E36" s="30">
        <v>9000</v>
      </c>
      <c r="F36" s="30">
        <v>0</v>
      </c>
      <c r="G36" s="30">
        <v>0</v>
      </c>
      <c r="H36" s="30">
        <f>SUM(D36:G36)</f>
        <v>14000</v>
      </c>
      <c r="I36" s="30">
        <v>0</v>
      </c>
    </row>
    <row r="37" spans="1:9" x14ac:dyDescent="0.2">
      <c r="A37" s="13"/>
      <c r="B37" s="14"/>
      <c r="C37" s="15" t="s">
        <v>61</v>
      </c>
      <c r="D37" s="30">
        <v>15000</v>
      </c>
      <c r="E37" s="30">
        <v>25000</v>
      </c>
      <c r="F37" s="30">
        <v>0</v>
      </c>
      <c r="G37" s="30">
        <v>0</v>
      </c>
      <c r="H37" s="30">
        <f t="shared" ref="H37:H49" si="5">SUM(D37:G37)</f>
        <v>40000</v>
      </c>
      <c r="I37" s="30">
        <v>0</v>
      </c>
    </row>
    <row r="38" spans="1:9" x14ac:dyDescent="0.2">
      <c r="A38" s="13"/>
      <c r="B38" s="14"/>
      <c r="C38" s="15" t="s">
        <v>62</v>
      </c>
      <c r="D38" s="30">
        <v>17000</v>
      </c>
      <c r="E38" s="30">
        <v>27000</v>
      </c>
      <c r="F38" s="30">
        <v>0</v>
      </c>
      <c r="G38" s="30">
        <v>0</v>
      </c>
      <c r="H38" s="30">
        <f t="shared" si="5"/>
        <v>44000</v>
      </c>
      <c r="I38" s="30">
        <v>0</v>
      </c>
    </row>
    <row r="39" spans="1:9" x14ac:dyDescent="0.2">
      <c r="A39" s="13"/>
      <c r="B39" s="14"/>
      <c r="C39" s="15" t="s">
        <v>63</v>
      </c>
      <c r="D39" s="30">
        <v>334000</v>
      </c>
      <c r="E39" s="30">
        <v>537000</v>
      </c>
      <c r="F39" s="30">
        <v>0</v>
      </c>
      <c r="G39" s="30">
        <v>0</v>
      </c>
      <c r="H39" s="30">
        <f t="shared" si="5"/>
        <v>871000</v>
      </c>
      <c r="I39" s="30">
        <v>0</v>
      </c>
    </row>
    <row r="40" spans="1:9" x14ac:dyDescent="0.2">
      <c r="A40" s="13"/>
      <c r="B40" s="14"/>
      <c r="C40" s="15" t="s">
        <v>65</v>
      </c>
      <c r="D40" s="30">
        <v>76000</v>
      </c>
      <c r="E40" s="30">
        <v>122000</v>
      </c>
      <c r="F40" s="30">
        <v>0</v>
      </c>
      <c r="G40" s="30">
        <v>0</v>
      </c>
      <c r="H40" s="30">
        <f t="shared" si="5"/>
        <v>198000</v>
      </c>
      <c r="I40" s="30">
        <v>0</v>
      </c>
    </row>
    <row r="41" spans="1:9" x14ac:dyDescent="0.2">
      <c r="A41" s="13"/>
      <c r="B41" s="14"/>
      <c r="C41" s="15" t="s">
        <v>125</v>
      </c>
      <c r="D41" s="30">
        <v>35000</v>
      </c>
      <c r="E41" s="30">
        <v>55000</v>
      </c>
      <c r="F41" s="30">
        <v>0</v>
      </c>
      <c r="G41" s="30">
        <v>0</v>
      </c>
      <c r="H41" s="30">
        <f t="shared" si="5"/>
        <v>90000</v>
      </c>
      <c r="I41" s="30">
        <v>0</v>
      </c>
    </row>
    <row r="42" spans="1:9" x14ac:dyDescent="0.2">
      <c r="A42" s="13"/>
      <c r="B42" s="14"/>
      <c r="C42" s="15" t="s">
        <v>127</v>
      </c>
      <c r="D42" s="30">
        <v>0</v>
      </c>
      <c r="E42" s="30">
        <v>0</v>
      </c>
      <c r="F42" s="30">
        <v>0</v>
      </c>
      <c r="G42" s="30">
        <v>9000</v>
      </c>
      <c r="H42" s="30">
        <f t="shared" si="5"/>
        <v>9000</v>
      </c>
      <c r="I42" s="30">
        <v>0</v>
      </c>
    </row>
    <row r="43" spans="1:9" x14ac:dyDescent="0.2">
      <c r="A43" s="13"/>
      <c r="B43" s="14"/>
      <c r="C43" s="15" t="s">
        <v>135</v>
      </c>
      <c r="D43" s="30">
        <v>0</v>
      </c>
      <c r="E43" s="30">
        <v>0</v>
      </c>
      <c r="F43" s="30">
        <v>0</v>
      </c>
      <c r="G43" s="30">
        <v>904000</v>
      </c>
      <c r="H43" s="30">
        <f t="shared" si="5"/>
        <v>904000</v>
      </c>
      <c r="I43" s="30">
        <v>0</v>
      </c>
    </row>
    <row r="44" spans="1:9" x14ac:dyDescent="0.2">
      <c r="A44" s="13"/>
      <c r="B44" s="14"/>
      <c r="C44" s="15" t="s">
        <v>109</v>
      </c>
      <c r="D44" s="30">
        <v>87000</v>
      </c>
      <c r="E44" s="30">
        <v>140000</v>
      </c>
      <c r="F44" s="30">
        <v>0</v>
      </c>
      <c r="G44" s="30">
        <v>0</v>
      </c>
      <c r="H44" s="30">
        <f t="shared" si="5"/>
        <v>227000</v>
      </c>
      <c r="I44" s="30">
        <v>0</v>
      </c>
    </row>
    <row r="45" spans="1:9" ht="12" customHeight="1" x14ac:dyDescent="0.2">
      <c r="A45" s="13"/>
      <c r="B45" s="14"/>
      <c r="C45" s="15" t="s">
        <v>119</v>
      </c>
      <c r="D45" s="30">
        <v>0</v>
      </c>
      <c r="E45" s="30">
        <v>0</v>
      </c>
      <c r="F45" s="30">
        <v>0</v>
      </c>
      <c r="G45" s="30">
        <v>103000</v>
      </c>
      <c r="H45" s="30">
        <f t="shared" si="5"/>
        <v>103000</v>
      </c>
      <c r="I45" s="30">
        <v>0</v>
      </c>
    </row>
    <row r="46" spans="1:9" x14ac:dyDescent="0.2">
      <c r="A46" s="13"/>
      <c r="B46" s="14"/>
      <c r="C46" s="15" t="s">
        <v>77</v>
      </c>
      <c r="D46" s="30">
        <v>0</v>
      </c>
      <c r="E46" s="30">
        <v>0</v>
      </c>
      <c r="F46" s="30">
        <v>35000</v>
      </c>
      <c r="G46" s="30">
        <v>0</v>
      </c>
      <c r="H46" s="30">
        <f t="shared" si="5"/>
        <v>35000</v>
      </c>
      <c r="I46" s="30">
        <v>0</v>
      </c>
    </row>
    <row r="47" spans="1:9" x14ac:dyDescent="0.2">
      <c r="A47" s="13"/>
      <c r="B47" s="14"/>
      <c r="C47" s="15" t="s">
        <v>78</v>
      </c>
      <c r="D47" s="30">
        <v>0</v>
      </c>
      <c r="E47" s="30">
        <v>0</v>
      </c>
      <c r="F47" s="30">
        <v>0</v>
      </c>
      <c r="G47" s="30">
        <v>171000</v>
      </c>
      <c r="H47" s="30">
        <f t="shared" si="5"/>
        <v>171000</v>
      </c>
      <c r="I47" s="30">
        <v>0</v>
      </c>
    </row>
    <row r="48" spans="1:9" x14ac:dyDescent="0.2">
      <c r="A48" s="13"/>
      <c r="B48" s="14"/>
      <c r="C48" s="15" t="s">
        <v>19</v>
      </c>
      <c r="D48" s="30">
        <v>0</v>
      </c>
      <c r="E48" s="30">
        <v>0</v>
      </c>
      <c r="F48" s="30">
        <v>5000</v>
      </c>
      <c r="G48" s="30">
        <v>0</v>
      </c>
      <c r="H48" s="30">
        <f t="shared" si="5"/>
        <v>5000</v>
      </c>
      <c r="I48" s="30">
        <v>0</v>
      </c>
    </row>
    <row r="49" spans="1:9" ht="13.5" thickBot="1" x14ac:dyDescent="0.25">
      <c r="A49" s="13"/>
      <c r="B49" s="14"/>
      <c r="C49" s="15" t="s">
        <v>20</v>
      </c>
      <c r="D49" s="30">
        <v>0</v>
      </c>
      <c r="E49" s="30">
        <v>0</v>
      </c>
      <c r="F49" s="30">
        <v>0</v>
      </c>
      <c r="G49" s="30">
        <v>0</v>
      </c>
      <c r="H49" s="30">
        <f t="shared" si="5"/>
        <v>0</v>
      </c>
      <c r="I49" s="30">
        <v>-179000</v>
      </c>
    </row>
    <row r="50" spans="1:9" ht="13.5" thickBot="1" x14ac:dyDescent="0.25">
      <c r="A50" s="13"/>
      <c r="B50" s="14"/>
      <c r="C50" s="13" t="s">
        <v>21</v>
      </c>
      <c r="D50" s="22">
        <f t="shared" ref="D50:I50" si="6">SUM(D36:D49)</f>
        <v>569000</v>
      </c>
      <c r="E50" s="23">
        <f t="shared" si="6"/>
        <v>915000</v>
      </c>
      <c r="F50" s="23">
        <f t="shared" si="6"/>
        <v>40000</v>
      </c>
      <c r="G50" s="23">
        <f t="shared" si="6"/>
        <v>1187000</v>
      </c>
      <c r="H50" s="23">
        <f t="shared" si="6"/>
        <v>2711000</v>
      </c>
      <c r="I50" s="24">
        <f t="shared" si="6"/>
        <v>-179000</v>
      </c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42"/>
      <c r="B52" s="48" t="s">
        <v>136</v>
      </c>
      <c r="C52" s="44"/>
      <c r="D52" s="49">
        <f t="shared" ref="D52:I52" si="7">D15+D24+D33+D50</f>
        <v>866000</v>
      </c>
      <c r="E52" s="49">
        <f t="shared" si="7"/>
        <v>1392000</v>
      </c>
      <c r="F52" s="49">
        <f t="shared" si="7"/>
        <v>52000</v>
      </c>
      <c r="G52" s="49">
        <f t="shared" si="7"/>
        <v>1187000</v>
      </c>
      <c r="H52" s="49">
        <f t="shared" si="7"/>
        <v>3497000</v>
      </c>
      <c r="I52" s="49">
        <f t="shared" si="7"/>
        <v>-1070000</v>
      </c>
    </row>
    <row r="53" spans="1:9" x14ac:dyDescent="0.2">
      <c r="A53" s="4"/>
      <c r="B53" s="4"/>
    </row>
    <row r="54" spans="1:9" x14ac:dyDescent="0.2">
      <c r="B54" s="5" t="s">
        <v>23</v>
      </c>
      <c r="C54" s="5"/>
      <c r="D54" s="5"/>
      <c r="E54" s="5"/>
      <c r="F54" s="5"/>
      <c r="G54" s="5"/>
      <c r="H54" s="28">
        <f>H52</f>
        <v>3497000</v>
      </c>
      <c r="I54" s="28">
        <f>I52</f>
        <v>-1070000</v>
      </c>
    </row>
    <row r="55" spans="1:9" x14ac:dyDescent="0.2">
      <c r="B55" s="5"/>
      <c r="C55" s="5"/>
      <c r="D55" s="5"/>
      <c r="E55" s="5"/>
      <c r="F55" s="5"/>
      <c r="G55" s="5"/>
      <c r="H55" s="28"/>
      <c r="I55" s="28"/>
    </row>
    <row r="56" spans="1:9" x14ac:dyDescent="0.2">
      <c r="B56" s="5" t="s">
        <v>24</v>
      </c>
      <c r="C56" s="5"/>
      <c r="D56" s="5"/>
      <c r="E56" s="5"/>
      <c r="F56" s="5"/>
      <c r="G56" s="5"/>
      <c r="H56" s="28">
        <f>ROUND((H54)*0.1,-3)</f>
        <v>350000</v>
      </c>
      <c r="I56" s="5"/>
    </row>
    <row r="57" spans="1:9" x14ac:dyDescent="0.2">
      <c r="B57" s="5"/>
      <c r="C57" s="5"/>
      <c r="D57" s="5"/>
      <c r="E57" s="5"/>
      <c r="F57" s="5"/>
      <c r="G57" s="5"/>
      <c r="H57" s="5"/>
      <c r="I57" s="5"/>
    </row>
    <row r="58" spans="1:9" x14ac:dyDescent="0.2">
      <c r="B58" s="5" t="s">
        <v>25</v>
      </c>
      <c r="C58" s="5"/>
      <c r="D58" s="5"/>
      <c r="E58" s="5"/>
      <c r="F58" s="5"/>
      <c r="G58" s="5"/>
      <c r="H58" s="28">
        <f>ROUND(H54*0.2,-3)</f>
        <v>699000</v>
      </c>
      <c r="I58" s="5"/>
    </row>
    <row r="59" spans="1:9" x14ac:dyDescent="0.2">
      <c r="B59" s="5"/>
      <c r="C59" s="5"/>
      <c r="D59" s="5"/>
      <c r="E59" s="5"/>
      <c r="F59" s="5"/>
      <c r="G59" s="5"/>
      <c r="H59" s="5"/>
      <c r="I59" s="5"/>
    </row>
    <row r="60" spans="1:9" x14ac:dyDescent="0.2">
      <c r="B60" s="5" t="s">
        <v>26</v>
      </c>
      <c r="C60" s="5"/>
      <c r="D60" s="5"/>
      <c r="E60" s="5"/>
      <c r="F60" s="5"/>
      <c r="G60" s="5"/>
      <c r="H60" s="28">
        <f>SUM(H54:H58)</f>
        <v>4546000</v>
      </c>
      <c r="I60" s="28">
        <f>SUM(I54:I58)</f>
        <v>-1070000</v>
      </c>
    </row>
    <row r="61" spans="1:9" x14ac:dyDescent="0.2">
      <c r="B61" s="5"/>
      <c r="C61" s="5"/>
      <c r="D61" s="5"/>
      <c r="E61" s="5"/>
      <c r="F61" s="5"/>
      <c r="G61" s="5"/>
      <c r="H61" s="5"/>
      <c r="I61" s="5"/>
    </row>
    <row r="62" spans="1:9" x14ac:dyDescent="0.2">
      <c r="B62" s="5" t="s">
        <v>27</v>
      </c>
      <c r="C62" s="5"/>
      <c r="D62" s="5"/>
      <c r="E62" s="5"/>
      <c r="F62" s="5"/>
      <c r="G62" s="5"/>
      <c r="H62" s="28">
        <f>H60+I60</f>
        <v>3476000</v>
      </c>
      <c r="I62" s="5"/>
    </row>
    <row r="63" spans="1:9" x14ac:dyDescent="0.2">
      <c r="A63" s="4"/>
      <c r="B63" s="4"/>
    </row>
    <row r="64" spans="1:9" ht="15" x14ac:dyDescent="0.25">
      <c r="A64" s="47"/>
      <c r="B64" s="4"/>
    </row>
    <row r="65" spans="1:9" ht="12.75" customHeight="1" x14ac:dyDescent="0.2">
      <c r="A65" s="4"/>
      <c r="B65" s="4"/>
    </row>
    <row r="66" spans="1:9" ht="12.75" customHeight="1" x14ac:dyDescent="0.25">
      <c r="A66" s="1"/>
      <c r="B66" s="2"/>
      <c r="C66" s="3"/>
      <c r="D66" s="3"/>
      <c r="E66" s="3"/>
      <c r="F66" s="3"/>
      <c r="G66" s="3"/>
      <c r="H66" s="3"/>
      <c r="I66" s="3"/>
    </row>
    <row r="67" spans="1:9" ht="12.75" customHeight="1" x14ac:dyDescent="0.25">
      <c r="A67" s="1"/>
      <c r="B67" s="2"/>
      <c r="C67" s="3"/>
      <c r="D67" s="3"/>
      <c r="E67" s="3"/>
      <c r="F67" s="3"/>
      <c r="G67" s="3"/>
      <c r="H67" s="3"/>
      <c r="I67" s="3"/>
    </row>
    <row r="68" spans="1:9" ht="12.75" customHeight="1" x14ac:dyDescent="0.25">
      <c r="A68" s="1"/>
      <c r="B68" s="2"/>
      <c r="C68" s="3"/>
      <c r="D68" s="3"/>
      <c r="E68" s="3"/>
      <c r="F68" s="3"/>
      <c r="G68" s="3"/>
      <c r="H68" s="3"/>
      <c r="I68" s="3"/>
    </row>
    <row r="69" spans="1:9" ht="12.75" customHeight="1" x14ac:dyDescent="0.2"/>
    <row r="70" spans="1:9" ht="12.75" customHeight="1" x14ac:dyDescent="0.2">
      <c r="D70" s="8"/>
      <c r="E70" s="8"/>
      <c r="F70" s="8"/>
      <c r="G70" s="8"/>
      <c r="H70" s="8"/>
      <c r="I70" s="8"/>
    </row>
    <row r="71" spans="1:9" ht="12.75" customHeight="1" x14ac:dyDescent="0.2">
      <c r="A71" s="13"/>
      <c r="B71" s="14"/>
      <c r="C71" s="15"/>
      <c r="D71" s="30"/>
      <c r="E71" s="30"/>
      <c r="F71" s="30"/>
      <c r="G71" s="30"/>
      <c r="H71" s="30"/>
      <c r="I71" s="30"/>
    </row>
    <row r="72" spans="1:9" ht="12.75" customHeight="1" x14ac:dyDescent="0.2">
      <c r="A72" s="13"/>
      <c r="B72" s="14"/>
      <c r="C72" s="15"/>
      <c r="D72" s="17"/>
      <c r="E72" s="17"/>
      <c r="F72" s="17"/>
      <c r="G72" s="17"/>
      <c r="H72" s="17"/>
      <c r="I72" s="17"/>
    </row>
    <row r="73" spans="1:9" ht="12.75" customHeight="1" x14ac:dyDescent="0.2">
      <c r="A73" s="13"/>
      <c r="B73" s="14"/>
      <c r="C73" s="31"/>
      <c r="D73" s="32"/>
      <c r="E73" s="32"/>
      <c r="F73" s="32"/>
      <c r="G73" s="32"/>
      <c r="H73" s="32"/>
      <c r="I73" s="32"/>
    </row>
    <row r="74" spans="1:9" ht="12.75" customHeight="1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21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21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34"/>
      <c r="C77" s="31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1"/>
      <c r="D78" s="32"/>
      <c r="E78" s="32"/>
      <c r="F78" s="32"/>
      <c r="G78" s="32"/>
      <c r="H78" s="32"/>
      <c r="I78" s="32"/>
    </row>
    <row r="79" spans="1:9" ht="12.75" customHeight="1" x14ac:dyDescent="0.2">
      <c r="A79" s="13"/>
      <c r="B79" s="14"/>
      <c r="C79" s="31"/>
      <c r="D79" s="32"/>
      <c r="E79" s="32"/>
      <c r="F79" s="32"/>
      <c r="G79" s="32"/>
      <c r="H79" s="32"/>
      <c r="I79" s="32"/>
    </row>
    <row r="80" spans="1:9" ht="12.75" customHeight="1" x14ac:dyDescent="0.2">
      <c r="A80" s="13"/>
      <c r="B80" s="14"/>
      <c r="C80" s="31"/>
      <c r="D80" s="32"/>
      <c r="E80" s="32"/>
      <c r="F80" s="32"/>
      <c r="G80" s="32"/>
      <c r="H80" s="32"/>
      <c r="I80" s="32"/>
    </row>
    <row r="81" spans="1:9" x14ac:dyDescent="0.2">
      <c r="A81" s="13"/>
      <c r="B81" s="14"/>
      <c r="C81" s="33"/>
      <c r="D81" s="32"/>
      <c r="E81" s="32"/>
      <c r="F81" s="32"/>
      <c r="G81" s="32"/>
      <c r="H81" s="32"/>
      <c r="I81" s="32"/>
    </row>
    <row r="82" spans="1:9" ht="12.75" customHeight="1" x14ac:dyDescent="0.2">
      <c r="A82" s="13"/>
      <c r="B82" s="14"/>
      <c r="C82" s="33"/>
      <c r="D82" s="32"/>
      <c r="E82" s="32"/>
      <c r="F82" s="32"/>
      <c r="G82" s="32"/>
      <c r="H82" s="32"/>
      <c r="I82" s="32"/>
    </row>
    <row r="83" spans="1:9" ht="12.75" customHeight="1" x14ac:dyDescent="0.2">
      <c r="A83" s="13"/>
      <c r="B83" s="14"/>
      <c r="C83" s="33"/>
      <c r="D83" s="32"/>
      <c r="E83" s="32"/>
      <c r="F83" s="32"/>
      <c r="G83" s="32"/>
      <c r="H83" s="32"/>
      <c r="I83" s="32"/>
    </row>
    <row r="84" spans="1:9" ht="12.75" customHeight="1" x14ac:dyDescent="0.2">
      <c r="A84" s="13"/>
      <c r="B84" s="14"/>
      <c r="C84" s="33"/>
      <c r="D84" s="32"/>
      <c r="E84" s="32"/>
      <c r="F84" s="32"/>
      <c r="G84" s="32"/>
      <c r="H84" s="32"/>
      <c r="I84" s="32"/>
    </row>
    <row r="85" spans="1:9" ht="12.75" customHeight="1" x14ac:dyDescent="0.2">
      <c r="A85" s="13"/>
      <c r="B85" s="14"/>
      <c r="C85" s="33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14"/>
      <c r="C86" s="13"/>
      <c r="D86" s="17"/>
      <c r="E86" s="17"/>
      <c r="F86" s="17"/>
      <c r="G86" s="17"/>
      <c r="H86" s="17"/>
      <c r="I86" s="17"/>
    </row>
    <row r="87" spans="1:9" s="5" customFormat="1" ht="12.75" customHeight="1" x14ac:dyDescent="0.2">
      <c r="A87" s="13"/>
      <c r="B87" s="14"/>
      <c r="C87" s="15"/>
      <c r="D87" s="32"/>
      <c r="E87" s="32"/>
      <c r="F87" s="32"/>
      <c r="G87" s="32"/>
      <c r="H87" s="32"/>
      <c r="I87" s="32"/>
    </row>
    <row r="88" spans="1:9" s="5" customFormat="1" ht="12.75" customHeight="1" x14ac:dyDescent="0.2">
      <c r="A88" s="13"/>
      <c r="B88" s="14"/>
      <c r="C88" s="15"/>
      <c r="D88" s="17"/>
      <c r="E88" s="17"/>
      <c r="F88" s="17"/>
      <c r="G88" s="17"/>
      <c r="H88" s="17"/>
      <c r="I88" s="17"/>
    </row>
    <row r="89" spans="1:9" s="5" customFormat="1" ht="12.75" customHeight="1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s="5" customFormat="1" ht="12.75" customHeight="1" x14ac:dyDescent="0.2">
      <c r="A90" s="13"/>
      <c r="B90" s="14"/>
      <c r="C90" s="33"/>
      <c r="D90" s="32"/>
      <c r="E90" s="32"/>
      <c r="F90" s="32"/>
      <c r="G90" s="32"/>
      <c r="H90" s="32"/>
      <c r="I90" s="32"/>
    </row>
    <row r="91" spans="1:9" s="5" customFormat="1" ht="12.75" customHeight="1" x14ac:dyDescent="0.2">
      <c r="A91" s="13"/>
      <c r="B91" s="21"/>
      <c r="C91" s="33"/>
      <c r="D91" s="32"/>
      <c r="E91" s="32"/>
      <c r="F91" s="32"/>
      <c r="G91" s="32"/>
      <c r="H91" s="32"/>
      <c r="I91" s="32"/>
    </row>
    <row r="92" spans="1:9" s="5" customFormat="1" ht="12.75" customHeight="1" x14ac:dyDescent="0.2">
      <c r="A92" s="13"/>
      <c r="B92" s="21"/>
      <c r="C92" s="33"/>
      <c r="D92" s="32"/>
      <c r="E92" s="32"/>
      <c r="F92" s="32"/>
      <c r="G92" s="32"/>
      <c r="H92" s="32"/>
      <c r="I92" s="32"/>
    </row>
    <row r="93" spans="1:9" s="5" customFormat="1" ht="12.75" customHeight="1" x14ac:dyDescent="0.2">
      <c r="A93" s="13"/>
      <c r="B93" s="34"/>
      <c r="C93" s="31"/>
      <c r="D93" s="32"/>
      <c r="E93" s="32"/>
      <c r="F93" s="32"/>
      <c r="G93" s="32"/>
      <c r="H93" s="32"/>
      <c r="I93" s="32"/>
    </row>
    <row r="94" spans="1:9" s="5" customFormat="1" ht="12.75" customHeight="1" x14ac:dyDescent="0.2">
      <c r="A94" s="13"/>
      <c r="B94" s="34"/>
      <c r="C94" s="31"/>
      <c r="D94" s="32"/>
      <c r="E94" s="32"/>
      <c r="F94" s="32"/>
      <c r="G94" s="32"/>
      <c r="H94" s="32"/>
      <c r="I94" s="32"/>
    </row>
    <row r="95" spans="1:9" ht="12.75" customHeight="1" x14ac:dyDescent="0.2">
      <c r="A95" s="13"/>
      <c r="B95" s="34"/>
      <c r="C95" s="31"/>
      <c r="D95" s="32"/>
      <c r="E95" s="32"/>
      <c r="F95" s="32"/>
      <c r="G95" s="32"/>
      <c r="H95" s="32"/>
      <c r="I95" s="32"/>
    </row>
    <row r="96" spans="1:9" ht="12.75" customHeight="1" x14ac:dyDescent="0.2">
      <c r="A96" s="13"/>
      <c r="B96" s="14"/>
      <c r="C96" s="31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33"/>
      <c r="D97" s="32"/>
      <c r="E97" s="32"/>
      <c r="F97" s="32"/>
      <c r="G97" s="32"/>
      <c r="H97" s="32"/>
      <c r="I97" s="32"/>
    </row>
    <row r="98" spans="1:9" x14ac:dyDescent="0.2">
      <c r="A98" s="13"/>
      <c r="B98" s="14"/>
      <c r="C98" s="33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33"/>
      <c r="D99" s="32"/>
      <c r="E99" s="32"/>
      <c r="F99" s="32"/>
      <c r="G99" s="32"/>
      <c r="H99" s="32"/>
      <c r="I99" s="32"/>
    </row>
    <row r="100" spans="1:9" x14ac:dyDescent="0.2">
      <c r="A100" s="13"/>
      <c r="B100" s="14"/>
      <c r="C100" s="33"/>
      <c r="D100" s="32"/>
      <c r="E100" s="32"/>
      <c r="F100" s="32"/>
      <c r="G100" s="32"/>
      <c r="H100" s="32"/>
      <c r="I100" s="32"/>
    </row>
    <row r="101" spans="1:9" x14ac:dyDescent="0.2">
      <c r="A101" s="13"/>
      <c r="B101" s="14"/>
      <c r="C101" s="33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13"/>
      <c r="D102" s="17"/>
      <c r="E102" s="17"/>
      <c r="F102" s="17"/>
      <c r="G102" s="17"/>
      <c r="H102" s="17"/>
      <c r="I102" s="17"/>
    </row>
    <row r="103" spans="1:9" x14ac:dyDescent="0.2">
      <c r="A103" s="13"/>
      <c r="B103" s="14"/>
      <c r="C103" s="15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15"/>
      <c r="D104" s="17"/>
      <c r="E104" s="17"/>
      <c r="F104" s="17"/>
      <c r="G104" s="17"/>
      <c r="H104" s="17"/>
      <c r="I104" s="17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21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21"/>
      <c r="C108" s="31"/>
      <c r="D108" s="32"/>
      <c r="E108" s="32"/>
      <c r="F108" s="32"/>
      <c r="G108" s="32"/>
      <c r="H108" s="32"/>
      <c r="I108" s="32"/>
    </row>
    <row r="109" spans="1:9" x14ac:dyDescent="0.2">
      <c r="A109" s="13"/>
      <c r="B109" s="34"/>
      <c r="C109" s="33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31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1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1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1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13"/>
      <c r="D115" s="17"/>
      <c r="E115" s="17"/>
      <c r="F115" s="17"/>
      <c r="G115" s="17"/>
      <c r="H115" s="17"/>
      <c r="I115" s="17"/>
    </row>
    <row r="116" spans="1:9" x14ac:dyDescent="0.2">
      <c r="A116" s="13"/>
      <c r="B116" s="14"/>
      <c r="C116" s="15"/>
      <c r="D116" s="32"/>
      <c r="E116" s="32"/>
      <c r="F116" s="32"/>
      <c r="G116" s="32"/>
      <c r="H116" s="32"/>
      <c r="I116" s="32"/>
    </row>
    <row r="117" spans="1:9" x14ac:dyDescent="0.2">
      <c r="A117" s="13"/>
      <c r="B117" s="14"/>
      <c r="C117" s="15"/>
      <c r="D117" s="17"/>
      <c r="E117" s="17"/>
      <c r="F117" s="17"/>
      <c r="G117" s="17"/>
      <c r="H117" s="17"/>
      <c r="I117" s="17"/>
    </row>
    <row r="118" spans="1:9" x14ac:dyDescent="0.2">
      <c r="A118" s="13"/>
      <c r="B118" s="14"/>
      <c r="C118" s="35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5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5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1"/>
      <c r="D122" s="32"/>
      <c r="E122" s="32"/>
      <c r="F122" s="32"/>
      <c r="G122" s="32"/>
      <c r="H122" s="32"/>
      <c r="I122" s="32"/>
    </row>
    <row r="123" spans="1:9" x14ac:dyDescent="0.2">
      <c r="A123" s="13"/>
      <c r="B123" s="21"/>
      <c r="C123" s="31"/>
      <c r="D123" s="32"/>
      <c r="E123" s="32"/>
      <c r="F123" s="32"/>
      <c r="G123" s="32"/>
      <c r="H123" s="32"/>
      <c r="I123" s="32"/>
    </row>
    <row r="124" spans="1:9" x14ac:dyDescent="0.2">
      <c r="A124" s="13"/>
      <c r="B124" s="21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3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1"/>
      <c r="D126" s="32"/>
      <c r="E126" s="32"/>
      <c r="F126" s="32"/>
      <c r="G126" s="32"/>
      <c r="H126" s="32"/>
      <c r="I126" s="32"/>
    </row>
    <row r="127" spans="1:9" x14ac:dyDescent="0.2">
      <c r="A127" s="13"/>
      <c r="B127" s="14"/>
      <c r="C127" s="31"/>
      <c r="D127" s="32"/>
      <c r="E127" s="32"/>
      <c r="F127" s="32"/>
      <c r="G127" s="32"/>
      <c r="H127" s="32"/>
      <c r="I127" s="32"/>
    </row>
    <row r="128" spans="1:9" x14ac:dyDescent="0.2">
      <c r="A128" s="13"/>
      <c r="B128" s="14"/>
      <c r="C128" s="31"/>
      <c r="D128" s="32"/>
      <c r="E128" s="32"/>
      <c r="F128" s="32"/>
      <c r="G128" s="32"/>
      <c r="H128" s="32"/>
      <c r="I128" s="32"/>
    </row>
    <row r="129" spans="1:9" x14ac:dyDescent="0.2">
      <c r="A129" s="13"/>
      <c r="B129" s="14"/>
      <c r="C129" s="31"/>
      <c r="D129" s="32"/>
      <c r="E129" s="32"/>
      <c r="F129" s="32"/>
      <c r="G129" s="32"/>
      <c r="H129" s="32"/>
      <c r="I129" s="32"/>
    </row>
    <row r="130" spans="1:9" x14ac:dyDescent="0.2">
      <c r="A130" s="13"/>
      <c r="B130" s="14"/>
      <c r="C130" s="35"/>
      <c r="D130" s="32"/>
      <c r="E130" s="32"/>
      <c r="F130" s="32"/>
      <c r="G130" s="32"/>
      <c r="H130" s="32"/>
      <c r="I130" s="32"/>
    </row>
    <row r="131" spans="1:9" x14ac:dyDescent="0.2">
      <c r="A131" s="13"/>
      <c r="B131" s="14"/>
      <c r="C131" s="31"/>
      <c r="D131" s="32"/>
      <c r="E131" s="32"/>
      <c r="F131" s="32"/>
      <c r="G131" s="32"/>
      <c r="H131" s="32"/>
      <c r="I131" s="32"/>
    </row>
    <row r="132" spans="1:9" x14ac:dyDescent="0.2">
      <c r="A132" s="13"/>
      <c r="B132" s="14"/>
      <c r="C132" s="31"/>
      <c r="D132" s="32"/>
      <c r="E132" s="32"/>
      <c r="F132" s="32"/>
      <c r="G132" s="32"/>
      <c r="H132" s="32"/>
      <c r="I132" s="32"/>
    </row>
    <row r="133" spans="1:9" x14ac:dyDescent="0.2">
      <c r="A133" s="13"/>
      <c r="B133" s="14"/>
      <c r="C133" s="36"/>
      <c r="D133" s="17"/>
      <c r="E133" s="17"/>
      <c r="F133" s="17"/>
      <c r="G133" s="17"/>
      <c r="H133" s="17"/>
      <c r="I133" s="17"/>
    </row>
    <row r="134" spans="1:9" x14ac:dyDescent="0.2">
      <c r="A134" s="13"/>
      <c r="B134" s="14"/>
      <c r="C134" s="15"/>
      <c r="D134" s="30"/>
      <c r="E134" s="30"/>
      <c r="F134" s="30"/>
      <c r="G134" s="30"/>
      <c r="H134" s="30"/>
      <c r="I134" s="30"/>
    </row>
    <row r="135" spans="1:9" ht="15" x14ac:dyDescent="0.25">
      <c r="A135" s="13"/>
      <c r="B135" s="34"/>
      <c r="C135" s="15"/>
      <c r="D135" s="37"/>
      <c r="E135" s="37"/>
      <c r="F135" s="37"/>
      <c r="G135" s="37"/>
      <c r="H135" s="37"/>
      <c r="I135" s="37"/>
    </row>
    <row r="136" spans="1:9" x14ac:dyDescent="0.2">
      <c r="A136" s="13"/>
      <c r="B136" s="38"/>
      <c r="C136" s="15"/>
      <c r="D136" s="17"/>
      <c r="E136" s="17"/>
      <c r="F136" s="17"/>
      <c r="G136" s="17"/>
      <c r="H136" s="17"/>
      <c r="I136" s="17"/>
    </row>
    <row r="137" spans="1:9" x14ac:dyDescent="0.2">
      <c r="A137" s="4"/>
      <c r="B137" s="4"/>
    </row>
    <row r="138" spans="1:9" x14ac:dyDescent="0.2">
      <c r="B138" s="5"/>
      <c r="C138" s="5"/>
      <c r="D138" s="5"/>
      <c r="E138" s="5"/>
      <c r="F138" s="5"/>
      <c r="G138" s="5"/>
      <c r="H138" s="28"/>
      <c r="I138" s="28"/>
    </row>
    <row r="139" spans="1:9" x14ac:dyDescent="0.2">
      <c r="B139" s="5"/>
      <c r="C139" s="5"/>
      <c r="D139" s="5"/>
      <c r="E139" s="5"/>
      <c r="F139" s="5"/>
      <c r="G139" s="5"/>
      <c r="H139" s="5"/>
      <c r="I139" s="5"/>
    </row>
    <row r="140" spans="1:9" x14ac:dyDescent="0.2">
      <c r="B140" s="5"/>
      <c r="C140" s="5"/>
      <c r="D140" s="5"/>
      <c r="E140" s="5"/>
      <c r="F140" s="5"/>
      <c r="G140" s="5"/>
      <c r="H140" s="28"/>
      <c r="I140" s="5"/>
    </row>
    <row r="141" spans="1:9" x14ac:dyDescent="0.2">
      <c r="B141" s="5"/>
      <c r="C141" s="5"/>
      <c r="D141" s="5"/>
      <c r="E141" s="5"/>
      <c r="F141" s="5"/>
      <c r="G141" s="5"/>
      <c r="H141" s="5"/>
      <c r="I141" s="5"/>
    </row>
    <row r="142" spans="1:9" x14ac:dyDescent="0.2">
      <c r="B142" s="5"/>
      <c r="C142" s="5"/>
      <c r="D142" s="5"/>
      <c r="E142" s="5"/>
      <c r="F142" s="5"/>
      <c r="G142" s="5"/>
      <c r="H142" s="39"/>
      <c r="I142" s="5"/>
    </row>
    <row r="143" spans="1:9" x14ac:dyDescent="0.2">
      <c r="B143" s="5"/>
      <c r="C143" s="5"/>
      <c r="D143" s="5"/>
      <c r="E143" s="5"/>
      <c r="F143" s="5"/>
      <c r="G143" s="5"/>
      <c r="H143" s="5"/>
      <c r="I143" s="5"/>
    </row>
    <row r="144" spans="1:9" x14ac:dyDescent="0.2">
      <c r="B144" s="5"/>
      <c r="C144" s="5"/>
      <c r="D144" s="5"/>
      <c r="E144" s="5"/>
      <c r="F144" s="5"/>
      <c r="G144" s="5"/>
      <c r="H144" s="28"/>
      <c r="I144" s="28"/>
    </row>
    <row r="145" spans="1:9" x14ac:dyDescent="0.2">
      <c r="B145" s="5"/>
      <c r="C145" s="5"/>
      <c r="D145" s="5"/>
      <c r="E145" s="5"/>
      <c r="F145" s="5"/>
      <c r="G145" s="5"/>
      <c r="H145" s="5"/>
      <c r="I145" s="5"/>
    </row>
    <row r="146" spans="1:9" x14ac:dyDescent="0.2">
      <c r="B146" s="5"/>
      <c r="C146" s="5"/>
      <c r="D146" s="5"/>
      <c r="E146" s="5"/>
      <c r="F146" s="5"/>
      <c r="G146" s="5"/>
      <c r="H146" s="28"/>
      <c r="I146" s="5"/>
    </row>
    <row r="147" spans="1:9" x14ac:dyDescent="0.2">
      <c r="A147" s="4"/>
      <c r="B147" s="4"/>
    </row>
  </sheetData>
  <pageMargins left="0.75" right="0.75" top="0.5" bottom="1" header="0.5" footer="0.5"/>
  <pageSetup scale="60" fitToHeight="7" orientation="portrait" r:id="rId1"/>
  <headerFooter alignWithMargins="0">
    <oddFooter>&amp;CA-11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30"/>
  <sheetViews>
    <sheetView zoomScale="90" zoomScaleNormal="90" workbookViewId="0">
      <selection activeCell="U71" sqref="U71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137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138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138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139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84</v>
      </c>
      <c r="D9" s="25">
        <v>1427000</v>
      </c>
      <c r="E9" s="25">
        <v>1541000</v>
      </c>
      <c r="F9" s="25">
        <v>0</v>
      </c>
      <c r="G9" s="25">
        <v>0</v>
      </c>
      <c r="H9" s="25">
        <f t="shared" ref="H9:H14" si="0">SUM(D9:G9)</f>
        <v>2968000</v>
      </c>
      <c r="I9" s="25">
        <v>0</v>
      </c>
    </row>
    <row r="10" spans="1:9" x14ac:dyDescent="0.2">
      <c r="A10" s="13"/>
      <c r="B10" s="14"/>
      <c r="C10" s="46" t="s">
        <v>49</v>
      </c>
      <c r="D10" s="25">
        <v>35000</v>
      </c>
      <c r="E10" s="25">
        <v>38000</v>
      </c>
      <c r="F10" s="25">
        <v>0</v>
      </c>
      <c r="G10" s="25">
        <v>0</v>
      </c>
      <c r="H10" s="25">
        <f t="shared" si="0"/>
        <v>73000</v>
      </c>
      <c r="I10" s="25">
        <v>0</v>
      </c>
    </row>
    <row r="11" spans="1:9" x14ac:dyDescent="0.2">
      <c r="A11" s="13"/>
      <c r="B11" s="14"/>
      <c r="C11" s="46" t="s">
        <v>85</v>
      </c>
      <c r="D11" s="25">
        <v>377000</v>
      </c>
      <c r="E11" s="25">
        <v>407000</v>
      </c>
      <c r="F11" s="25">
        <v>0</v>
      </c>
      <c r="G11" s="25">
        <v>0</v>
      </c>
      <c r="H11" s="25">
        <f t="shared" si="0"/>
        <v>784000</v>
      </c>
      <c r="I11" s="25">
        <v>0</v>
      </c>
    </row>
    <row r="12" spans="1:9" x14ac:dyDescent="0.2">
      <c r="A12" s="13"/>
      <c r="B12" s="21"/>
      <c r="C12" s="46" t="s">
        <v>52</v>
      </c>
      <c r="D12" s="25">
        <v>0</v>
      </c>
      <c r="E12" s="25">
        <v>0</v>
      </c>
      <c r="F12" s="25">
        <v>35000</v>
      </c>
      <c r="G12" s="25">
        <v>0</v>
      </c>
      <c r="H12" s="25">
        <f t="shared" si="0"/>
        <v>35000</v>
      </c>
      <c r="I12" s="25">
        <v>0</v>
      </c>
    </row>
    <row r="13" spans="1:9" x14ac:dyDescent="0.2">
      <c r="A13" s="13"/>
      <c r="B13" s="21"/>
      <c r="C13" s="46" t="s">
        <v>19</v>
      </c>
      <c r="D13" s="25">
        <v>0</v>
      </c>
      <c r="E13" s="25">
        <v>0</v>
      </c>
      <c r="F13" s="25">
        <v>11000</v>
      </c>
      <c r="G13" s="25">
        <v>0</v>
      </c>
      <c r="H13" s="25">
        <f t="shared" si="0"/>
        <v>11000</v>
      </c>
      <c r="I13" s="25">
        <v>0</v>
      </c>
    </row>
    <row r="14" spans="1:9" ht="13.5" thickBot="1" x14ac:dyDescent="0.25">
      <c r="A14" s="13"/>
      <c r="B14" s="21"/>
      <c r="C14" s="46" t="s">
        <v>20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0"/>
        <v>0</v>
      </c>
      <c r="I14" s="25">
        <v>-4396000</v>
      </c>
    </row>
    <row r="15" spans="1:9" ht="13.5" thickBot="1" x14ac:dyDescent="0.25">
      <c r="A15" s="13"/>
      <c r="B15" s="14"/>
      <c r="C15" s="13" t="s">
        <v>21</v>
      </c>
      <c r="D15" s="22">
        <f>SUM(D9:D13)</f>
        <v>1839000</v>
      </c>
      <c r="E15" s="23">
        <f>SUM(E9:E13)</f>
        <v>1986000</v>
      </c>
      <c r="F15" s="23">
        <f>SUM(F9:F13)</f>
        <v>46000</v>
      </c>
      <c r="G15" s="23">
        <f>SUM(G9:G13)</f>
        <v>0</v>
      </c>
      <c r="H15" s="23">
        <f>SUM(H9:H13)</f>
        <v>3871000</v>
      </c>
      <c r="I15" s="24">
        <f>SUM(I9:I14)</f>
        <v>-4396000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9" x14ac:dyDescent="0.2">
      <c r="A17" s="13"/>
      <c r="B17" s="14" t="s">
        <v>59</v>
      </c>
      <c r="C17" s="13"/>
      <c r="D17" s="17"/>
      <c r="E17" s="17"/>
      <c r="F17" s="17"/>
      <c r="G17" s="17"/>
      <c r="H17" s="17"/>
      <c r="I17" s="17"/>
    </row>
    <row r="18" spans="1:9" x14ac:dyDescent="0.2">
      <c r="A18" s="13"/>
      <c r="B18" s="14"/>
      <c r="C18" s="15" t="s">
        <v>60</v>
      </c>
      <c r="D18" s="30">
        <v>68000</v>
      </c>
      <c r="E18" s="30">
        <v>73000</v>
      </c>
      <c r="F18" s="30">
        <v>0</v>
      </c>
      <c r="G18" s="30">
        <v>0</v>
      </c>
      <c r="H18" s="30">
        <f>SUM(D18:G18)</f>
        <v>141000</v>
      </c>
      <c r="I18" s="30">
        <v>0</v>
      </c>
    </row>
    <row r="19" spans="1:9" x14ac:dyDescent="0.2">
      <c r="A19" s="13"/>
      <c r="B19" s="14"/>
      <c r="C19" s="15" t="s">
        <v>61</v>
      </c>
      <c r="D19" s="30">
        <v>7000</v>
      </c>
      <c r="E19" s="30">
        <v>8000</v>
      </c>
      <c r="F19" s="30">
        <v>0</v>
      </c>
      <c r="G19" s="30">
        <v>0</v>
      </c>
      <c r="H19" s="30">
        <f t="shared" ref="H19:H32" si="1">SUM(D19:G19)</f>
        <v>15000</v>
      </c>
      <c r="I19" s="30">
        <v>0</v>
      </c>
    </row>
    <row r="20" spans="1:9" x14ac:dyDescent="0.2">
      <c r="A20" s="13"/>
      <c r="B20" s="14"/>
      <c r="C20" s="15" t="s">
        <v>62</v>
      </c>
      <c r="D20" s="30">
        <v>77000</v>
      </c>
      <c r="E20" s="30">
        <v>83000</v>
      </c>
      <c r="F20" s="30">
        <v>0</v>
      </c>
      <c r="G20" s="30">
        <v>0</v>
      </c>
      <c r="H20" s="30">
        <f t="shared" si="1"/>
        <v>160000</v>
      </c>
      <c r="I20" s="30">
        <v>0</v>
      </c>
    </row>
    <row r="21" spans="1:9" x14ac:dyDescent="0.2">
      <c r="A21" s="13"/>
      <c r="B21" s="14"/>
      <c r="C21" s="15" t="s">
        <v>63</v>
      </c>
      <c r="D21" s="30">
        <v>44000</v>
      </c>
      <c r="E21" s="30">
        <v>48000</v>
      </c>
      <c r="F21" s="30">
        <v>0</v>
      </c>
      <c r="G21" s="30">
        <v>0</v>
      </c>
      <c r="H21" s="30">
        <f t="shared" si="1"/>
        <v>92000</v>
      </c>
      <c r="I21" s="30">
        <v>0</v>
      </c>
    </row>
    <row r="22" spans="1:9" x14ac:dyDescent="0.2">
      <c r="A22" s="13"/>
      <c r="B22" s="14"/>
      <c r="C22" s="15" t="s">
        <v>64</v>
      </c>
      <c r="D22" s="30">
        <v>9000</v>
      </c>
      <c r="E22" s="30">
        <v>10000</v>
      </c>
      <c r="F22" s="30">
        <v>0</v>
      </c>
      <c r="G22" s="30">
        <v>0</v>
      </c>
      <c r="H22" s="30">
        <f t="shared" si="1"/>
        <v>19000</v>
      </c>
      <c r="I22" s="30">
        <v>0</v>
      </c>
    </row>
    <row r="23" spans="1:9" x14ac:dyDescent="0.2">
      <c r="A23" s="13"/>
      <c r="B23" s="14"/>
      <c r="C23" s="15" t="s">
        <v>65</v>
      </c>
      <c r="D23" s="30">
        <v>46000</v>
      </c>
      <c r="E23" s="30">
        <v>50000</v>
      </c>
      <c r="F23" s="30">
        <v>0</v>
      </c>
      <c r="G23" s="30">
        <v>0</v>
      </c>
      <c r="H23" s="30">
        <f t="shared" si="1"/>
        <v>96000</v>
      </c>
      <c r="I23" s="30">
        <v>0</v>
      </c>
    </row>
    <row r="24" spans="1:9" x14ac:dyDescent="0.2">
      <c r="A24" s="13"/>
      <c r="B24" s="14"/>
      <c r="C24" s="15" t="s">
        <v>67</v>
      </c>
      <c r="D24" s="30">
        <v>0</v>
      </c>
      <c r="E24" s="30">
        <v>0</v>
      </c>
      <c r="F24" s="30">
        <v>0</v>
      </c>
      <c r="G24" s="30">
        <v>17000</v>
      </c>
      <c r="H24" s="30">
        <f t="shared" si="1"/>
        <v>17000</v>
      </c>
      <c r="I24" s="30">
        <v>0</v>
      </c>
    </row>
    <row r="25" spans="1:9" x14ac:dyDescent="0.2">
      <c r="A25" s="13"/>
      <c r="B25" s="14"/>
      <c r="C25" s="15" t="s">
        <v>69</v>
      </c>
      <c r="D25" s="30">
        <v>0</v>
      </c>
      <c r="E25" s="30">
        <v>0</v>
      </c>
      <c r="F25" s="30">
        <v>0</v>
      </c>
      <c r="G25" s="30">
        <v>38000</v>
      </c>
      <c r="H25" s="30">
        <f t="shared" si="1"/>
        <v>38000</v>
      </c>
      <c r="I25" s="30">
        <v>0</v>
      </c>
    </row>
    <row r="26" spans="1:9" x14ac:dyDescent="0.2">
      <c r="A26" s="13"/>
      <c r="B26" s="14"/>
      <c r="C26" s="15" t="s">
        <v>68</v>
      </c>
      <c r="D26" s="30">
        <v>0</v>
      </c>
      <c r="E26" s="30">
        <v>0</v>
      </c>
      <c r="F26" s="30">
        <v>0</v>
      </c>
      <c r="G26" s="30">
        <v>164000</v>
      </c>
      <c r="H26" s="30">
        <f t="shared" si="1"/>
        <v>164000</v>
      </c>
      <c r="I26" s="30">
        <v>0</v>
      </c>
    </row>
    <row r="27" spans="1:9" x14ac:dyDescent="0.2">
      <c r="A27" s="13"/>
      <c r="B27" s="14"/>
      <c r="C27" s="15" t="s">
        <v>86</v>
      </c>
      <c r="D27" s="30">
        <v>0</v>
      </c>
      <c r="E27" s="30">
        <v>0</v>
      </c>
      <c r="F27" s="30">
        <v>0</v>
      </c>
      <c r="G27" s="30">
        <v>110000</v>
      </c>
      <c r="H27" s="30">
        <f t="shared" si="1"/>
        <v>110000</v>
      </c>
      <c r="I27" s="30">
        <v>0</v>
      </c>
    </row>
    <row r="28" spans="1:9" x14ac:dyDescent="0.2">
      <c r="A28" s="13"/>
      <c r="B28" s="14"/>
      <c r="C28" s="15" t="s">
        <v>135</v>
      </c>
      <c r="D28" s="30">
        <v>0</v>
      </c>
      <c r="E28" s="30">
        <v>0</v>
      </c>
      <c r="F28" s="30">
        <v>0</v>
      </c>
      <c r="G28" s="30">
        <v>193000</v>
      </c>
      <c r="H28" s="30">
        <f t="shared" si="1"/>
        <v>193000</v>
      </c>
      <c r="I28" s="30">
        <v>0</v>
      </c>
    </row>
    <row r="29" spans="1:9" x14ac:dyDescent="0.2">
      <c r="A29" s="13"/>
      <c r="B29" s="14"/>
      <c r="C29" s="15" t="s">
        <v>77</v>
      </c>
      <c r="D29" s="30">
        <v>0</v>
      </c>
      <c r="E29" s="30">
        <v>0</v>
      </c>
      <c r="F29" s="30">
        <v>4000</v>
      </c>
      <c r="G29" s="30">
        <v>0</v>
      </c>
      <c r="H29" s="30">
        <f t="shared" si="1"/>
        <v>4000</v>
      </c>
      <c r="I29" s="30">
        <v>0</v>
      </c>
    </row>
    <row r="30" spans="1:9" x14ac:dyDescent="0.2">
      <c r="A30" s="13"/>
      <c r="B30" s="14"/>
      <c r="C30" s="15" t="s">
        <v>78</v>
      </c>
      <c r="D30" s="30">
        <v>0</v>
      </c>
      <c r="E30" s="30">
        <v>0</v>
      </c>
      <c r="F30" s="30">
        <v>0</v>
      </c>
      <c r="G30" s="30">
        <v>719000</v>
      </c>
      <c r="H30" s="30">
        <f t="shared" si="1"/>
        <v>719000</v>
      </c>
      <c r="I30" s="30">
        <v>0</v>
      </c>
    </row>
    <row r="31" spans="1:9" x14ac:dyDescent="0.2">
      <c r="A31" s="13"/>
      <c r="B31" s="14"/>
      <c r="C31" s="15" t="s">
        <v>19</v>
      </c>
      <c r="D31" s="30">
        <v>0</v>
      </c>
      <c r="E31" s="30">
        <v>0</v>
      </c>
      <c r="F31" s="30">
        <v>19000</v>
      </c>
      <c r="G31" s="30">
        <v>0</v>
      </c>
      <c r="H31" s="30">
        <f t="shared" si="1"/>
        <v>19000</v>
      </c>
      <c r="I31" s="30">
        <v>0</v>
      </c>
    </row>
    <row r="32" spans="1:9" ht="13.5" thickBot="1" x14ac:dyDescent="0.25">
      <c r="A32" s="13"/>
      <c r="B32" s="14"/>
      <c r="C32" s="15" t="s">
        <v>20</v>
      </c>
      <c r="D32" s="30">
        <v>0</v>
      </c>
      <c r="E32" s="30">
        <v>0</v>
      </c>
      <c r="F32" s="30">
        <v>0</v>
      </c>
      <c r="G32" s="30">
        <v>0</v>
      </c>
      <c r="H32" s="30">
        <f t="shared" si="1"/>
        <v>0</v>
      </c>
      <c r="I32" s="30">
        <v>-116000</v>
      </c>
    </row>
    <row r="33" spans="1:9" ht="13.5" thickBot="1" x14ac:dyDescent="0.25">
      <c r="A33" s="13"/>
      <c r="B33" s="14"/>
      <c r="C33" s="13" t="s">
        <v>21</v>
      </c>
      <c r="D33" s="22">
        <f t="shared" ref="D33:I33" si="2">SUM(D18:D32)</f>
        <v>251000</v>
      </c>
      <c r="E33" s="23">
        <f t="shared" si="2"/>
        <v>272000</v>
      </c>
      <c r="F33" s="23">
        <f t="shared" si="2"/>
        <v>23000</v>
      </c>
      <c r="G33" s="23">
        <f t="shared" si="2"/>
        <v>1241000</v>
      </c>
      <c r="H33" s="23">
        <f t="shared" si="2"/>
        <v>1787000</v>
      </c>
      <c r="I33" s="24">
        <f t="shared" si="2"/>
        <v>-116000</v>
      </c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42"/>
      <c r="B35" s="48" t="s">
        <v>140</v>
      </c>
      <c r="C35" s="44"/>
      <c r="D35" s="49">
        <f t="shared" ref="D35:I35" si="3">D15+D33</f>
        <v>2090000</v>
      </c>
      <c r="E35" s="49">
        <f t="shared" si="3"/>
        <v>2258000</v>
      </c>
      <c r="F35" s="49">
        <f t="shared" si="3"/>
        <v>69000</v>
      </c>
      <c r="G35" s="49">
        <f t="shared" si="3"/>
        <v>1241000</v>
      </c>
      <c r="H35" s="49">
        <f t="shared" si="3"/>
        <v>5658000</v>
      </c>
      <c r="I35" s="49">
        <f t="shared" si="3"/>
        <v>-4512000</v>
      </c>
    </row>
    <row r="36" spans="1:9" x14ac:dyDescent="0.2">
      <c r="A36" s="4"/>
      <c r="B36" s="4"/>
    </row>
    <row r="37" spans="1:9" x14ac:dyDescent="0.2">
      <c r="B37" s="5" t="s">
        <v>23</v>
      </c>
      <c r="C37" s="5"/>
      <c r="D37" s="5"/>
      <c r="E37" s="5"/>
      <c r="F37" s="5"/>
      <c r="G37" s="5"/>
      <c r="H37" s="28">
        <f>H35</f>
        <v>5658000</v>
      </c>
      <c r="I37" s="28">
        <f>I35</f>
        <v>-4512000</v>
      </c>
    </row>
    <row r="38" spans="1:9" x14ac:dyDescent="0.2">
      <c r="B38" s="5"/>
      <c r="C38" s="5"/>
      <c r="D38" s="5"/>
      <c r="E38" s="5"/>
      <c r="F38" s="5"/>
      <c r="G38" s="5"/>
      <c r="H38" s="28"/>
      <c r="I38" s="28"/>
    </row>
    <row r="39" spans="1:9" x14ac:dyDescent="0.2">
      <c r="B39" s="5" t="s">
        <v>24</v>
      </c>
      <c r="C39" s="5"/>
      <c r="D39" s="5"/>
      <c r="E39" s="5"/>
      <c r="F39" s="5"/>
      <c r="G39" s="5"/>
      <c r="H39" s="28">
        <f>ROUND((H37)*0.1,-3)</f>
        <v>566000</v>
      </c>
      <c r="I39" s="5"/>
    </row>
    <row r="40" spans="1:9" x14ac:dyDescent="0.2">
      <c r="B40" s="5"/>
      <c r="C40" s="5"/>
      <c r="D40" s="5"/>
      <c r="E40" s="5"/>
      <c r="F40" s="5"/>
      <c r="G40" s="5"/>
      <c r="H40" s="5"/>
      <c r="I40" s="5"/>
    </row>
    <row r="41" spans="1:9" x14ac:dyDescent="0.2">
      <c r="B41" s="5" t="s">
        <v>25</v>
      </c>
      <c r="C41" s="5"/>
      <c r="D41" s="5"/>
      <c r="E41" s="5"/>
      <c r="F41" s="5"/>
      <c r="G41" s="5"/>
      <c r="H41" s="28">
        <f>ROUND(H37*0.2,-3)</f>
        <v>1132000</v>
      </c>
      <c r="I41" s="5"/>
    </row>
    <row r="42" spans="1:9" x14ac:dyDescent="0.2">
      <c r="B42" s="5"/>
      <c r="C42" s="5"/>
      <c r="D42" s="5"/>
      <c r="E42" s="5"/>
      <c r="F42" s="5"/>
      <c r="G42" s="5"/>
      <c r="H42" s="5"/>
      <c r="I42" s="5"/>
    </row>
    <row r="43" spans="1:9" x14ac:dyDescent="0.2">
      <c r="B43" s="5" t="s">
        <v>26</v>
      </c>
      <c r="C43" s="5"/>
      <c r="D43" s="5"/>
      <c r="E43" s="5"/>
      <c r="F43" s="5"/>
      <c r="G43" s="5"/>
      <c r="H43" s="28">
        <f>SUM(H37:H41)</f>
        <v>7356000</v>
      </c>
      <c r="I43" s="28">
        <f>SUM(I37:I41)</f>
        <v>-4512000</v>
      </c>
    </row>
    <row r="44" spans="1:9" x14ac:dyDescent="0.2">
      <c r="B44" s="5"/>
      <c r="C44" s="5"/>
      <c r="D44" s="5"/>
      <c r="E44" s="5"/>
      <c r="F44" s="5"/>
      <c r="G44" s="5"/>
      <c r="H44" s="5"/>
      <c r="I44" s="5"/>
    </row>
    <row r="45" spans="1:9" x14ac:dyDescent="0.2">
      <c r="B45" s="5" t="s">
        <v>27</v>
      </c>
      <c r="C45" s="5"/>
      <c r="D45" s="5"/>
      <c r="E45" s="5"/>
      <c r="F45" s="5"/>
      <c r="G45" s="5"/>
      <c r="H45" s="28">
        <f>H43+I43</f>
        <v>2844000</v>
      </c>
      <c r="I45" s="5"/>
    </row>
    <row r="46" spans="1:9" x14ac:dyDescent="0.2">
      <c r="A46" s="4"/>
      <c r="B46" s="4"/>
    </row>
    <row r="47" spans="1:9" ht="15" x14ac:dyDescent="0.25">
      <c r="A47" s="47"/>
      <c r="B47" s="4"/>
    </row>
    <row r="48" spans="1:9" ht="12.75" customHeight="1" x14ac:dyDescent="0.2">
      <c r="A48" s="4"/>
      <c r="B48" s="4"/>
    </row>
    <row r="49" spans="1:9" ht="12.75" customHeight="1" x14ac:dyDescent="0.25">
      <c r="A49" s="1"/>
      <c r="B49" s="2"/>
      <c r="C49" s="3"/>
      <c r="D49" s="3"/>
      <c r="E49" s="3"/>
      <c r="F49" s="3"/>
      <c r="G49" s="3"/>
      <c r="H49" s="3"/>
      <c r="I49" s="3"/>
    </row>
    <row r="50" spans="1:9" ht="12.75" customHeight="1" x14ac:dyDescent="0.25">
      <c r="A50" s="1"/>
      <c r="B50" s="2"/>
      <c r="C50" s="3"/>
      <c r="D50" s="3"/>
      <c r="E50" s="3"/>
      <c r="F50" s="3"/>
      <c r="G50" s="3"/>
      <c r="H50" s="3"/>
      <c r="I50" s="3"/>
    </row>
    <row r="51" spans="1:9" ht="12.75" customHeight="1" x14ac:dyDescent="0.25">
      <c r="A51" s="1"/>
      <c r="B51" s="2"/>
      <c r="C51" s="3"/>
      <c r="D51" s="3"/>
      <c r="E51" s="3"/>
      <c r="F51" s="3"/>
      <c r="G51" s="3"/>
      <c r="H51" s="3"/>
      <c r="I51" s="3"/>
    </row>
    <row r="52" spans="1:9" ht="12.75" customHeight="1" x14ac:dyDescent="0.2"/>
    <row r="53" spans="1:9" ht="12.75" customHeight="1" x14ac:dyDescent="0.2">
      <c r="D53" s="8"/>
      <c r="E53" s="8"/>
      <c r="F53" s="8"/>
      <c r="G53" s="8"/>
      <c r="H53" s="8"/>
      <c r="I53" s="8"/>
    </row>
    <row r="54" spans="1:9" ht="12.75" customHeight="1" x14ac:dyDescent="0.2">
      <c r="A54" s="13"/>
      <c r="B54" s="14"/>
      <c r="C54" s="15"/>
      <c r="D54" s="30"/>
      <c r="E54" s="30"/>
      <c r="F54" s="30"/>
      <c r="G54" s="30"/>
      <c r="H54" s="30"/>
      <c r="I54" s="30"/>
    </row>
    <row r="55" spans="1:9" ht="12.75" customHeight="1" x14ac:dyDescent="0.2">
      <c r="A55" s="13"/>
      <c r="B55" s="14"/>
      <c r="C55" s="15"/>
      <c r="D55" s="17"/>
      <c r="E55" s="17"/>
      <c r="F55" s="17"/>
      <c r="G55" s="17"/>
      <c r="H55" s="17"/>
      <c r="I55" s="17"/>
    </row>
    <row r="56" spans="1:9" ht="12.75" customHeight="1" x14ac:dyDescent="0.2">
      <c r="A56" s="13"/>
      <c r="B56" s="14"/>
      <c r="C56" s="31"/>
      <c r="D56" s="32"/>
      <c r="E56" s="32"/>
      <c r="F56" s="32"/>
      <c r="G56" s="32"/>
      <c r="H56" s="32"/>
      <c r="I56" s="32"/>
    </row>
    <row r="57" spans="1:9" ht="12.75" customHeight="1" x14ac:dyDescent="0.2">
      <c r="A57" s="13"/>
      <c r="B57" s="14"/>
      <c r="C57" s="33"/>
      <c r="D57" s="32"/>
      <c r="E57" s="32"/>
      <c r="F57" s="32"/>
      <c r="G57" s="32"/>
      <c r="H57" s="32"/>
      <c r="I57" s="32"/>
    </row>
    <row r="58" spans="1:9" ht="12.75" customHeight="1" x14ac:dyDescent="0.2">
      <c r="A58" s="13"/>
      <c r="B58" s="21"/>
      <c r="C58" s="33"/>
      <c r="D58" s="32"/>
      <c r="E58" s="32"/>
      <c r="F58" s="32"/>
      <c r="G58" s="32"/>
      <c r="H58" s="32"/>
      <c r="I58" s="32"/>
    </row>
    <row r="59" spans="1:9" ht="12.75" customHeight="1" x14ac:dyDescent="0.2">
      <c r="A59" s="13"/>
      <c r="B59" s="21"/>
      <c r="C59" s="33"/>
      <c r="D59" s="32"/>
      <c r="E59" s="32"/>
      <c r="F59" s="32"/>
      <c r="G59" s="32"/>
      <c r="H59" s="32"/>
      <c r="I59" s="32"/>
    </row>
    <row r="60" spans="1:9" ht="12.75" customHeight="1" x14ac:dyDescent="0.2">
      <c r="A60" s="13"/>
      <c r="B60" s="34"/>
      <c r="C60" s="31"/>
      <c r="D60" s="32"/>
      <c r="E60" s="32"/>
      <c r="F60" s="32"/>
      <c r="G60" s="32"/>
      <c r="H60" s="32"/>
      <c r="I60" s="32"/>
    </row>
    <row r="61" spans="1:9" ht="12.75" customHeight="1" x14ac:dyDescent="0.2">
      <c r="A61" s="13"/>
      <c r="B61" s="14"/>
      <c r="C61" s="31"/>
      <c r="D61" s="32"/>
      <c r="E61" s="32"/>
      <c r="F61" s="32"/>
      <c r="G61" s="32"/>
      <c r="H61" s="32"/>
      <c r="I61" s="32"/>
    </row>
    <row r="62" spans="1:9" ht="12.75" customHeight="1" x14ac:dyDescent="0.2">
      <c r="A62" s="13"/>
      <c r="B62" s="14"/>
      <c r="C62" s="31"/>
      <c r="D62" s="32"/>
      <c r="E62" s="32"/>
      <c r="F62" s="32"/>
      <c r="G62" s="32"/>
      <c r="H62" s="32"/>
      <c r="I62" s="32"/>
    </row>
    <row r="63" spans="1:9" ht="12.75" customHeight="1" x14ac:dyDescent="0.2">
      <c r="A63" s="13"/>
      <c r="B63" s="14"/>
      <c r="C63" s="31"/>
      <c r="D63" s="32"/>
      <c r="E63" s="32"/>
      <c r="F63" s="32"/>
      <c r="G63" s="32"/>
      <c r="H63" s="32"/>
      <c r="I63" s="32"/>
    </row>
    <row r="64" spans="1:9" x14ac:dyDescent="0.2">
      <c r="A64" s="13"/>
      <c r="B64" s="14"/>
      <c r="C64" s="33"/>
      <c r="D64" s="32"/>
      <c r="E64" s="32"/>
      <c r="F64" s="32"/>
      <c r="G64" s="32"/>
      <c r="H64" s="32"/>
      <c r="I64" s="32"/>
    </row>
    <row r="65" spans="1:9" ht="12.75" customHeight="1" x14ac:dyDescent="0.2">
      <c r="A65" s="13"/>
      <c r="B65" s="14"/>
      <c r="C65" s="33"/>
      <c r="D65" s="32"/>
      <c r="E65" s="32"/>
      <c r="F65" s="32"/>
      <c r="G65" s="32"/>
      <c r="H65" s="32"/>
      <c r="I65" s="32"/>
    </row>
    <row r="66" spans="1:9" ht="12.75" customHeight="1" x14ac:dyDescent="0.2">
      <c r="A66" s="13"/>
      <c r="B66" s="14"/>
      <c r="C66" s="33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14"/>
      <c r="C67" s="33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14"/>
      <c r="C68" s="33"/>
      <c r="D68" s="32"/>
      <c r="E68" s="32"/>
      <c r="F68" s="32"/>
      <c r="G68" s="32"/>
      <c r="H68" s="32"/>
      <c r="I68" s="32"/>
    </row>
    <row r="69" spans="1:9" s="5" customFormat="1" ht="12.75" customHeight="1" x14ac:dyDescent="0.2">
      <c r="A69" s="13"/>
      <c r="B69" s="14"/>
      <c r="C69" s="13"/>
      <c r="D69" s="17"/>
      <c r="E69" s="17"/>
      <c r="F69" s="17"/>
      <c r="G69" s="17"/>
      <c r="H69" s="17"/>
      <c r="I69" s="17"/>
    </row>
    <row r="70" spans="1:9" s="5" customFormat="1" ht="12.75" customHeight="1" x14ac:dyDescent="0.2">
      <c r="A70" s="13"/>
      <c r="B70" s="14"/>
      <c r="C70" s="15"/>
      <c r="D70" s="32"/>
      <c r="E70" s="32"/>
      <c r="F70" s="32"/>
      <c r="G70" s="32"/>
      <c r="H70" s="32"/>
      <c r="I70" s="32"/>
    </row>
    <row r="71" spans="1:9" s="5" customFormat="1" ht="12.75" customHeight="1" x14ac:dyDescent="0.2">
      <c r="A71" s="13"/>
      <c r="B71" s="14"/>
      <c r="C71" s="15"/>
      <c r="D71" s="17"/>
      <c r="E71" s="17"/>
      <c r="F71" s="17"/>
      <c r="G71" s="17"/>
      <c r="H71" s="17"/>
      <c r="I71" s="17"/>
    </row>
    <row r="72" spans="1:9" s="5" customFormat="1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s="5" customFormat="1" ht="12.75" customHeight="1" x14ac:dyDescent="0.2">
      <c r="A73" s="13"/>
      <c r="B73" s="14"/>
      <c r="C73" s="33"/>
      <c r="D73" s="32"/>
      <c r="E73" s="32"/>
      <c r="F73" s="32"/>
      <c r="G73" s="32"/>
      <c r="H73" s="32"/>
      <c r="I73" s="32"/>
    </row>
    <row r="74" spans="1:9" s="5" customFormat="1" ht="12.75" customHeight="1" x14ac:dyDescent="0.2">
      <c r="A74" s="13"/>
      <c r="B74" s="21"/>
      <c r="C74" s="33"/>
      <c r="D74" s="32"/>
      <c r="E74" s="32"/>
      <c r="F74" s="32"/>
      <c r="G74" s="32"/>
      <c r="H74" s="32"/>
      <c r="I74" s="32"/>
    </row>
    <row r="75" spans="1:9" s="5" customFormat="1" ht="12.75" customHeight="1" x14ac:dyDescent="0.2">
      <c r="A75" s="13"/>
      <c r="B75" s="21"/>
      <c r="C75" s="33"/>
      <c r="D75" s="32"/>
      <c r="E75" s="32"/>
      <c r="F75" s="32"/>
      <c r="G75" s="32"/>
      <c r="H75" s="32"/>
      <c r="I75" s="32"/>
    </row>
    <row r="76" spans="1:9" s="5" customFormat="1" ht="12.75" customHeight="1" x14ac:dyDescent="0.2">
      <c r="A76" s="13"/>
      <c r="B76" s="34"/>
      <c r="C76" s="31"/>
      <c r="D76" s="32"/>
      <c r="E76" s="32"/>
      <c r="F76" s="32"/>
      <c r="G76" s="32"/>
      <c r="H76" s="32"/>
      <c r="I76" s="32"/>
    </row>
    <row r="77" spans="1:9" s="5" customFormat="1" ht="12.75" customHeight="1" x14ac:dyDescent="0.2">
      <c r="A77" s="13"/>
      <c r="B77" s="34"/>
      <c r="C77" s="31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34"/>
      <c r="C78" s="31"/>
      <c r="D78" s="32"/>
      <c r="E78" s="32"/>
      <c r="F78" s="32"/>
      <c r="G78" s="32"/>
      <c r="H78" s="32"/>
      <c r="I78" s="32"/>
    </row>
    <row r="79" spans="1:9" ht="12.75" customHeight="1" x14ac:dyDescent="0.2">
      <c r="A79" s="13"/>
      <c r="B79" s="14"/>
      <c r="C79" s="31"/>
      <c r="D79" s="32"/>
      <c r="E79" s="32"/>
      <c r="F79" s="32"/>
      <c r="G79" s="32"/>
      <c r="H79" s="32"/>
      <c r="I79" s="32"/>
    </row>
    <row r="80" spans="1:9" x14ac:dyDescent="0.2">
      <c r="A80" s="13"/>
      <c r="B80" s="14"/>
      <c r="C80" s="33"/>
      <c r="D80" s="32"/>
      <c r="E80" s="32"/>
      <c r="F80" s="32"/>
      <c r="G80" s="32"/>
      <c r="H80" s="32"/>
      <c r="I80" s="32"/>
    </row>
    <row r="81" spans="1:9" x14ac:dyDescent="0.2">
      <c r="A81" s="13"/>
      <c r="B81" s="14"/>
      <c r="C81" s="33"/>
      <c r="D81" s="32"/>
      <c r="E81" s="32"/>
      <c r="F81" s="32"/>
      <c r="G81" s="32"/>
      <c r="H81" s="32"/>
      <c r="I81" s="32"/>
    </row>
    <row r="82" spans="1:9" x14ac:dyDescent="0.2">
      <c r="A82" s="13"/>
      <c r="B82" s="14"/>
      <c r="C82" s="33"/>
      <c r="D82" s="32"/>
      <c r="E82" s="32"/>
      <c r="F82" s="32"/>
      <c r="G82" s="32"/>
      <c r="H82" s="32"/>
      <c r="I82" s="32"/>
    </row>
    <row r="83" spans="1:9" x14ac:dyDescent="0.2">
      <c r="A83" s="13"/>
      <c r="B83" s="14"/>
      <c r="C83" s="33"/>
      <c r="D83" s="32"/>
      <c r="E83" s="32"/>
      <c r="F83" s="32"/>
      <c r="G83" s="32"/>
      <c r="H83" s="32"/>
      <c r="I83" s="32"/>
    </row>
    <row r="84" spans="1:9" x14ac:dyDescent="0.2">
      <c r="A84" s="13"/>
      <c r="B84" s="14"/>
      <c r="C84" s="33"/>
      <c r="D84" s="32"/>
      <c r="E84" s="32"/>
      <c r="F84" s="32"/>
      <c r="G84" s="32"/>
      <c r="H84" s="32"/>
      <c r="I84" s="32"/>
    </row>
    <row r="85" spans="1:9" x14ac:dyDescent="0.2">
      <c r="A85" s="13"/>
      <c r="B85" s="14"/>
      <c r="C85" s="13"/>
      <c r="D85" s="17"/>
      <c r="E85" s="17"/>
      <c r="F85" s="17"/>
      <c r="G85" s="17"/>
      <c r="H85" s="17"/>
      <c r="I85" s="17"/>
    </row>
    <row r="86" spans="1:9" x14ac:dyDescent="0.2">
      <c r="A86" s="13"/>
      <c r="B86" s="14"/>
      <c r="C86" s="15"/>
      <c r="D86" s="32"/>
      <c r="E86" s="32"/>
      <c r="F86" s="32"/>
      <c r="G86" s="32"/>
      <c r="H86" s="32"/>
      <c r="I86" s="32"/>
    </row>
    <row r="87" spans="1:9" x14ac:dyDescent="0.2">
      <c r="A87" s="13"/>
      <c r="B87" s="14"/>
      <c r="C87" s="15"/>
      <c r="D87" s="17"/>
      <c r="E87" s="17"/>
      <c r="F87" s="17"/>
      <c r="G87" s="17"/>
      <c r="H87" s="17"/>
      <c r="I87" s="17"/>
    </row>
    <row r="88" spans="1:9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21"/>
      <c r="C90" s="31"/>
      <c r="D90" s="32"/>
      <c r="E90" s="32"/>
      <c r="F90" s="32"/>
      <c r="G90" s="32"/>
      <c r="H90" s="32"/>
      <c r="I90" s="32"/>
    </row>
    <row r="91" spans="1:9" x14ac:dyDescent="0.2">
      <c r="A91" s="13"/>
      <c r="B91" s="21"/>
      <c r="C91" s="31"/>
      <c r="D91" s="32"/>
      <c r="E91" s="32"/>
      <c r="F91" s="32"/>
      <c r="G91" s="32"/>
      <c r="H91" s="32"/>
      <c r="I91" s="32"/>
    </row>
    <row r="92" spans="1:9" x14ac:dyDescent="0.2">
      <c r="A92" s="13"/>
      <c r="B92" s="3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1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1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31"/>
      <c r="D95" s="32"/>
      <c r="E95" s="32"/>
      <c r="F95" s="32"/>
      <c r="G95" s="32"/>
      <c r="H95" s="32"/>
      <c r="I95" s="32"/>
    </row>
    <row r="96" spans="1:9" x14ac:dyDescent="0.2">
      <c r="A96" s="13"/>
      <c r="B96" s="14"/>
      <c r="C96" s="31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31"/>
      <c r="D97" s="32"/>
      <c r="E97" s="32"/>
      <c r="F97" s="32"/>
      <c r="G97" s="32"/>
      <c r="H97" s="32"/>
      <c r="I97" s="32"/>
    </row>
    <row r="98" spans="1:9" x14ac:dyDescent="0.2">
      <c r="A98" s="13"/>
      <c r="B98" s="14"/>
      <c r="C98" s="13"/>
      <c r="D98" s="17"/>
      <c r="E98" s="17"/>
      <c r="F98" s="17"/>
      <c r="G98" s="17"/>
      <c r="H98" s="17"/>
      <c r="I98" s="17"/>
    </row>
    <row r="99" spans="1:9" x14ac:dyDescent="0.2">
      <c r="A99" s="13"/>
      <c r="B99" s="14"/>
      <c r="C99" s="15"/>
      <c r="D99" s="32"/>
      <c r="E99" s="32"/>
      <c r="F99" s="32"/>
      <c r="G99" s="32"/>
      <c r="H99" s="32"/>
      <c r="I99" s="32"/>
    </row>
    <row r="100" spans="1:9" x14ac:dyDescent="0.2">
      <c r="A100" s="13"/>
      <c r="B100" s="14"/>
      <c r="C100" s="15"/>
      <c r="D100" s="17"/>
      <c r="E100" s="17"/>
      <c r="F100" s="17"/>
      <c r="G100" s="17"/>
      <c r="H100" s="17"/>
      <c r="I100" s="17"/>
    </row>
    <row r="101" spans="1:9" x14ac:dyDescent="0.2">
      <c r="A101" s="13"/>
      <c r="B101" s="14"/>
      <c r="C101" s="35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5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5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21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21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34"/>
      <c r="C108" s="31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31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31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1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1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5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14"/>
      <c r="C116" s="36"/>
      <c r="D116" s="17"/>
      <c r="E116" s="17"/>
      <c r="F116" s="17"/>
      <c r="G116" s="17"/>
      <c r="H116" s="17"/>
      <c r="I116" s="17"/>
    </row>
    <row r="117" spans="1:9" x14ac:dyDescent="0.2">
      <c r="A117" s="13"/>
      <c r="B117" s="14"/>
      <c r="C117" s="15"/>
      <c r="D117" s="30"/>
      <c r="E117" s="30"/>
      <c r="F117" s="30"/>
      <c r="G117" s="30"/>
      <c r="H117" s="30"/>
      <c r="I117" s="30"/>
    </row>
    <row r="118" spans="1:9" ht="15" x14ac:dyDescent="0.25">
      <c r="A118" s="13"/>
      <c r="B118" s="34"/>
      <c r="C118" s="15"/>
      <c r="D118" s="37"/>
      <c r="E118" s="37"/>
      <c r="F118" s="37"/>
      <c r="G118" s="37"/>
      <c r="H118" s="37"/>
      <c r="I118" s="37"/>
    </row>
    <row r="119" spans="1:9" x14ac:dyDescent="0.2">
      <c r="A119" s="13"/>
      <c r="B119" s="38"/>
      <c r="C119" s="15"/>
      <c r="D119" s="17"/>
      <c r="E119" s="17"/>
      <c r="F119" s="17"/>
      <c r="G119" s="17"/>
      <c r="H119" s="17"/>
      <c r="I119" s="17"/>
    </row>
    <row r="120" spans="1:9" x14ac:dyDescent="0.2">
      <c r="A120" s="4"/>
      <c r="B120" s="4"/>
    </row>
    <row r="121" spans="1:9" x14ac:dyDescent="0.2">
      <c r="B121" s="5"/>
      <c r="C121" s="5"/>
      <c r="D121" s="5"/>
      <c r="E121" s="5"/>
      <c r="F121" s="5"/>
      <c r="G121" s="5"/>
      <c r="H121" s="28"/>
      <c r="I121" s="28"/>
    </row>
    <row r="122" spans="1:9" x14ac:dyDescent="0.2">
      <c r="B122" s="5"/>
      <c r="C122" s="5"/>
      <c r="D122" s="5"/>
      <c r="E122" s="5"/>
      <c r="F122" s="5"/>
      <c r="G122" s="5"/>
      <c r="H122" s="5"/>
      <c r="I122" s="5"/>
    </row>
    <row r="123" spans="1:9" x14ac:dyDescent="0.2">
      <c r="B123" s="5"/>
      <c r="C123" s="5"/>
      <c r="D123" s="5"/>
      <c r="E123" s="5"/>
      <c r="F123" s="5"/>
      <c r="G123" s="5"/>
      <c r="H123" s="28"/>
      <c r="I123" s="5"/>
    </row>
    <row r="124" spans="1:9" x14ac:dyDescent="0.2">
      <c r="B124" s="5"/>
      <c r="C124" s="5"/>
      <c r="D124" s="5"/>
      <c r="E124" s="5"/>
      <c r="F124" s="5"/>
      <c r="G124" s="5"/>
      <c r="H124" s="5"/>
      <c r="I124" s="5"/>
    </row>
    <row r="125" spans="1:9" x14ac:dyDescent="0.2">
      <c r="B125" s="5"/>
      <c r="C125" s="5"/>
      <c r="D125" s="5"/>
      <c r="E125" s="5"/>
      <c r="F125" s="5"/>
      <c r="G125" s="5"/>
      <c r="H125" s="39"/>
      <c r="I125" s="5"/>
    </row>
    <row r="126" spans="1:9" x14ac:dyDescent="0.2">
      <c r="B126" s="5"/>
      <c r="C126" s="5"/>
      <c r="D126" s="5"/>
      <c r="E126" s="5"/>
      <c r="F126" s="5"/>
      <c r="G126" s="5"/>
      <c r="H126" s="5"/>
      <c r="I126" s="5"/>
    </row>
    <row r="127" spans="1:9" x14ac:dyDescent="0.2">
      <c r="B127" s="5"/>
      <c r="C127" s="5"/>
      <c r="D127" s="5"/>
      <c r="E127" s="5"/>
      <c r="F127" s="5"/>
      <c r="G127" s="5"/>
      <c r="H127" s="28"/>
      <c r="I127" s="28"/>
    </row>
    <row r="128" spans="1:9" x14ac:dyDescent="0.2">
      <c r="B128" s="5"/>
      <c r="C128" s="5"/>
      <c r="D128" s="5"/>
      <c r="E128" s="5"/>
      <c r="F128" s="5"/>
      <c r="G128" s="5"/>
      <c r="H128" s="5"/>
      <c r="I128" s="5"/>
    </row>
    <row r="129" spans="1:9" x14ac:dyDescent="0.2">
      <c r="B129" s="5"/>
      <c r="C129" s="5"/>
      <c r="D129" s="5"/>
      <c r="E129" s="5"/>
      <c r="F129" s="5"/>
      <c r="G129" s="5"/>
      <c r="H129" s="28"/>
      <c r="I129" s="5"/>
    </row>
    <row r="130" spans="1:9" x14ac:dyDescent="0.2">
      <c r="A130" s="4"/>
      <c r="B130" s="4"/>
    </row>
  </sheetData>
  <pageMargins left="0.75" right="0.75" top="0.5" bottom="1" header="0.5" footer="0.5"/>
  <pageSetup scale="60" fitToHeight="7" orientation="portrait" r:id="rId1"/>
  <headerFooter alignWithMargins="0">
    <oddFooter>&amp;CA-12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46"/>
  <sheetViews>
    <sheetView zoomScale="80" zoomScaleNormal="80" workbookViewId="0">
      <selection activeCell="G19" sqref="G19"/>
    </sheetView>
  </sheetViews>
  <sheetFormatPr defaultColWidth="9.140625" defaultRowHeight="12.75" x14ac:dyDescent="0.2"/>
  <cols>
    <col min="1" max="1" width="4.42578125" style="54" customWidth="1"/>
    <col min="2" max="2" width="3.5703125" style="55" customWidth="1"/>
    <col min="3" max="3" width="45.5703125" style="53" customWidth="1"/>
    <col min="4" max="4" width="16.140625" style="53" bestFit="1" customWidth="1"/>
    <col min="5" max="5" width="15.140625" style="53" customWidth="1"/>
    <col min="6" max="6" width="14.140625" style="53" bestFit="1" customWidth="1"/>
    <col min="7" max="7" width="17.140625" style="53" bestFit="1" customWidth="1"/>
    <col min="8" max="8" width="16.5703125" style="53" bestFit="1" customWidth="1"/>
    <col min="9" max="9" width="16.85546875" style="53" customWidth="1"/>
    <col min="10" max="11" width="11.42578125" style="53" bestFit="1" customWidth="1"/>
    <col min="12" max="16384" width="9.140625" style="53"/>
  </cols>
  <sheetData>
    <row r="1" spans="1:9" ht="16.5" customHeight="1" x14ac:dyDescent="0.25">
      <c r="A1" s="50" t="s">
        <v>141</v>
      </c>
      <c r="B1" s="51"/>
      <c r="C1" s="52"/>
      <c r="D1" s="52"/>
      <c r="E1" s="52"/>
      <c r="F1" s="52"/>
      <c r="G1" s="52"/>
      <c r="H1" s="52"/>
      <c r="I1" s="52"/>
    </row>
    <row r="2" spans="1:9" ht="16.5" customHeight="1" x14ac:dyDescent="0.25">
      <c r="A2" s="50" t="s">
        <v>142</v>
      </c>
      <c r="B2" s="51"/>
      <c r="C2" s="52"/>
      <c r="D2" s="52"/>
      <c r="E2" s="52"/>
      <c r="F2" s="52"/>
      <c r="G2" s="52"/>
      <c r="H2" s="52"/>
      <c r="I2" s="52"/>
    </row>
    <row r="3" spans="1:9" ht="16.5" customHeight="1" x14ac:dyDescent="0.25">
      <c r="A3" s="50" t="s">
        <v>40</v>
      </c>
      <c r="B3" s="51"/>
      <c r="C3" s="52"/>
      <c r="D3" s="52"/>
      <c r="E3" s="52"/>
      <c r="F3" s="52"/>
      <c r="G3" s="52"/>
      <c r="H3" s="52"/>
      <c r="I3" s="52"/>
    </row>
    <row r="4" spans="1:9" ht="14.25" customHeight="1" x14ac:dyDescent="0.2"/>
    <row r="5" spans="1:9" ht="25.5" x14ac:dyDescent="0.2"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</row>
    <row r="6" spans="1:9" x14ac:dyDescent="0.2">
      <c r="A6" s="42" t="s">
        <v>142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57"/>
      <c r="B7" s="58"/>
      <c r="C7" s="59"/>
      <c r="D7" s="41"/>
      <c r="E7" s="41"/>
      <c r="F7" s="41"/>
      <c r="G7" s="41"/>
      <c r="H7" s="41"/>
      <c r="I7" s="41"/>
    </row>
    <row r="8" spans="1:9" x14ac:dyDescent="0.2">
      <c r="A8" s="57"/>
      <c r="B8" s="58" t="s">
        <v>143</v>
      </c>
      <c r="C8" s="59"/>
      <c r="D8" s="60"/>
      <c r="E8" s="60"/>
      <c r="F8" s="60"/>
      <c r="G8" s="60"/>
      <c r="H8" s="60"/>
      <c r="I8" s="60"/>
    </row>
    <row r="9" spans="1:9" x14ac:dyDescent="0.2">
      <c r="A9" s="57"/>
      <c r="B9" s="58"/>
      <c r="C9" s="46" t="s">
        <v>144</v>
      </c>
      <c r="D9" s="61">
        <v>668000</v>
      </c>
      <c r="E9" s="61">
        <v>695000</v>
      </c>
      <c r="F9" s="61">
        <v>0</v>
      </c>
      <c r="G9" s="61">
        <v>0</v>
      </c>
      <c r="H9" s="61">
        <f>SUM(D9:G9)</f>
        <v>1363000</v>
      </c>
      <c r="I9" s="61">
        <v>0</v>
      </c>
    </row>
    <row r="10" spans="1:9" x14ac:dyDescent="0.2">
      <c r="A10" s="57"/>
      <c r="B10" s="58"/>
      <c r="C10" s="46" t="s">
        <v>145</v>
      </c>
      <c r="D10" s="61">
        <v>6000</v>
      </c>
      <c r="E10" s="61">
        <v>7000</v>
      </c>
      <c r="F10" s="61">
        <v>0</v>
      </c>
      <c r="G10" s="61">
        <v>0</v>
      </c>
      <c r="H10" s="61">
        <f>SUM(D10:G10)</f>
        <v>13000</v>
      </c>
      <c r="I10" s="61">
        <v>0</v>
      </c>
    </row>
    <row r="11" spans="1:9" x14ac:dyDescent="0.2">
      <c r="A11" s="57"/>
      <c r="B11" s="58"/>
      <c r="C11" s="46" t="s">
        <v>19</v>
      </c>
      <c r="D11" s="61">
        <v>0</v>
      </c>
      <c r="E11" s="61">
        <v>0</v>
      </c>
      <c r="F11" s="61">
        <v>2000</v>
      </c>
      <c r="G11" s="61">
        <v>0</v>
      </c>
      <c r="H11" s="61">
        <f>SUM(D11:G11)</f>
        <v>2000</v>
      </c>
      <c r="I11" s="61">
        <v>0</v>
      </c>
    </row>
    <row r="12" spans="1:9" ht="13.5" thickBot="1" x14ac:dyDescent="0.25">
      <c r="A12" s="57"/>
      <c r="B12" s="62"/>
      <c r="C12" s="46" t="s">
        <v>20</v>
      </c>
      <c r="D12" s="61">
        <v>0</v>
      </c>
      <c r="E12" s="61">
        <v>0</v>
      </c>
      <c r="F12" s="61">
        <v>0</v>
      </c>
      <c r="G12" s="61">
        <v>0</v>
      </c>
      <c r="H12" s="61">
        <f>SUM(D12:G12)</f>
        <v>0</v>
      </c>
      <c r="I12" s="61">
        <v>-769000</v>
      </c>
    </row>
    <row r="13" spans="1:9" ht="13.5" thickBot="1" x14ac:dyDescent="0.25">
      <c r="A13" s="57"/>
      <c r="B13" s="58"/>
      <c r="C13" s="57" t="s">
        <v>21</v>
      </c>
      <c r="D13" s="63">
        <f t="shared" ref="D13:I13" si="0">SUM(D9:D12)</f>
        <v>674000</v>
      </c>
      <c r="E13" s="64">
        <f t="shared" si="0"/>
        <v>702000</v>
      </c>
      <c r="F13" s="64">
        <f t="shared" si="0"/>
        <v>2000</v>
      </c>
      <c r="G13" s="64">
        <f t="shared" si="0"/>
        <v>0</v>
      </c>
      <c r="H13" s="64">
        <f t="shared" si="0"/>
        <v>1378000</v>
      </c>
      <c r="I13" s="65">
        <f t="shared" si="0"/>
        <v>-769000</v>
      </c>
    </row>
    <row r="14" spans="1:9" x14ac:dyDescent="0.2">
      <c r="A14" s="57"/>
      <c r="B14" s="58"/>
      <c r="C14" s="59"/>
      <c r="D14" s="60"/>
      <c r="E14" s="60"/>
      <c r="F14" s="60"/>
      <c r="G14" s="60"/>
      <c r="H14" s="60"/>
      <c r="I14" s="60"/>
    </row>
    <row r="15" spans="1:9" x14ac:dyDescent="0.2">
      <c r="A15" s="57"/>
      <c r="B15" s="58" t="s">
        <v>59</v>
      </c>
      <c r="C15" s="57"/>
      <c r="D15" s="60"/>
      <c r="E15" s="60"/>
      <c r="F15" s="60"/>
      <c r="G15" s="60"/>
      <c r="H15" s="60"/>
      <c r="I15" s="60"/>
    </row>
    <row r="16" spans="1:9" x14ac:dyDescent="0.2">
      <c r="A16" s="57"/>
      <c r="B16" s="58"/>
      <c r="C16" s="59" t="s">
        <v>67</v>
      </c>
      <c r="D16" s="61">
        <v>0</v>
      </c>
      <c r="E16" s="61">
        <v>0</v>
      </c>
      <c r="F16" s="61">
        <v>0</v>
      </c>
      <c r="G16" s="61">
        <v>12000</v>
      </c>
      <c r="H16" s="61">
        <f t="shared" ref="H16:H21" si="1">SUM(D16:G16)</f>
        <v>12000</v>
      </c>
      <c r="I16" s="61">
        <v>0</v>
      </c>
    </row>
    <row r="17" spans="1:9" x14ac:dyDescent="0.2">
      <c r="A17" s="57"/>
      <c r="B17" s="58"/>
      <c r="C17" s="59" t="s">
        <v>68</v>
      </c>
      <c r="D17" s="61">
        <v>0</v>
      </c>
      <c r="E17" s="61">
        <v>0</v>
      </c>
      <c r="F17" s="61">
        <v>0</v>
      </c>
      <c r="G17" s="61">
        <v>18000</v>
      </c>
      <c r="H17" s="61">
        <f t="shared" si="1"/>
        <v>18000</v>
      </c>
      <c r="I17" s="61">
        <v>0</v>
      </c>
    </row>
    <row r="18" spans="1:9" x14ac:dyDescent="0.2">
      <c r="A18" s="57"/>
      <c r="B18" s="58"/>
      <c r="C18" s="59" t="s">
        <v>86</v>
      </c>
      <c r="D18" s="61">
        <v>0</v>
      </c>
      <c r="E18" s="61">
        <v>0</v>
      </c>
      <c r="F18" s="61">
        <v>0</v>
      </c>
      <c r="G18" s="61">
        <v>8000</v>
      </c>
      <c r="H18" s="61">
        <f t="shared" si="1"/>
        <v>8000</v>
      </c>
      <c r="I18" s="61">
        <v>0</v>
      </c>
    </row>
    <row r="19" spans="1:9" x14ac:dyDescent="0.2">
      <c r="A19" s="57"/>
      <c r="B19" s="58"/>
      <c r="C19" s="59" t="s">
        <v>146</v>
      </c>
      <c r="D19" s="61">
        <v>0</v>
      </c>
      <c r="E19" s="61">
        <v>0</v>
      </c>
      <c r="F19" s="61">
        <v>0</v>
      </c>
      <c r="G19" s="61">
        <v>4000</v>
      </c>
      <c r="H19" s="61">
        <f t="shared" si="1"/>
        <v>4000</v>
      </c>
      <c r="I19" s="61">
        <v>0</v>
      </c>
    </row>
    <row r="20" spans="1:9" x14ac:dyDescent="0.2">
      <c r="A20" s="57"/>
      <c r="B20" s="58"/>
      <c r="C20" s="59" t="s">
        <v>147</v>
      </c>
      <c r="D20" s="61">
        <v>0</v>
      </c>
      <c r="E20" s="61">
        <v>0</v>
      </c>
      <c r="F20" s="61">
        <v>0</v>
      </c>
      <c r="G20" s="61">
        <v>1946000</v>
      </c>
      <c r="H20" s="61">
        <f t="shared" si="1"/>
        <v>1946000</v>
      </c>
      <c r="I20" s="61">
        <v>0</v>
      </c>
    </row>
    <row r="21" spans="1:9" ht="13.5" thickBot="1" x14ac:dyDescent="0.25">
      <c r="A21" s="57"/>
      <c r="B21" s="58"/>
      <c r="C21" s="59" t="s">
        <v>148</v>
      </c>
      <c r="D21" s="61">
        <v>63000</v>
      </c>
      <c r="E21" s="61">
        <v>75000</v>
      </c>
      <c r="F21" s="61">
        <v>0</v>
      </c>
      <c r="G21" s="61">
        <v>0</v>
      </c>
      <c r="H21" s="61">
        <f t="shared" si="1"/>
        <v>138000</v>
      </c>
      <c r="I21" s="61">
        <v>0</v>
      </c>
    </row>
    <row r="22" spans="1:9" ht="13.5" thickBot="1" x14ac:dyDescent="0.25">
      <c r="A22" s="57"/>
      <c r="B22" s="58"/>
      <c r="C22" s="57" t="s">
        <v>21</v>
      </c>
      <c r="D22" s="63">
        <f t="shared" ref="D22:I22" si="2">SUM(D16:D21)</f>
        <v>63000</v>
      </c>
      <c r="E22" s="64">
        <f t="shared" si="2"/>
        <v>75000</v>
      </c>
      <c r="F22" s="64">
        <f t="shared" si="2"/>
        <v>0</v>
      </c>
      <c r="G22" s="64">
        <f t="shared" si="2"/>
        <v>1988000</v>
      </c>
      <c r="H22" s="64">
        <f t="shared" si="2"/>
        <v>2126000</v>
      </c>
      <c r="I22" s="65">
        <f t="shared" si="2"/>
        <v>0</v>
      </c>
    </row>
    <row r="23" spans="1:9" x14ac:dyDescent="0.2">
      <c r="A23" s="57"/>
      <c r="B23" s="58"/>
      <c r="C23" s="57"/>
      <c r="D23" s="60"/>
      <c r="E23" s="60"/>
      <c r="F23" s="60"/>
      <c r="G23" s="60"/>
      <c r="H23" s="60"/>
      <c r="I23" s="60"/>
    </row>
    <row r="24" spans="1:9" x14ac:dyDescent="0.2">
      <c r="A24" s="42"/>
      <c r="B24" s="48" t="s">
        <v>149</v>
      </c>
      <c r="C24" s="44"/>
      <c r="D24" s="49">
        <f t="shared" ref="D24:I24" si="3">D13+D22</f>
        <v>737000</v>
      </c>
      <c r="E24" s="49">
        <f t="shared" si="3"/>
        <v>777000</v>
      </c>
      <c r="F24" s="49">
        <f t="shared" si="3"/>
        <v>2000</v>
      </c>
      <c r="G24" s="49">
        <f t="shared" si="3"/>
        <v>1988000</v>
      </c>
      <c r="H24" s="49">
        <f t="shared" si="3"/>
        <v>3504000</v>
      </c>
      <c r="I24" s="49">
        <f t="shared" si="3"/>
        <v>-769000</v>
      </c>
    </row>
    <row r="25" spans="1:9" x14ac:dyDescent="0.2">
      <c r="A25" s="53"/>
      <c r="B25" s="53"/>
    </row>
    <row r="26" spans="1:9" x14ac:dyDescent="0.2">
      <c r="B26" s="54" t="s">
        <v>23</v>
      </c>
      <c r="C26" s="54"/>
      <c r="D26" s="54"/>
      <c r="E26" s="54"/>
      <c r="F26" s="54"/>
      <c r="G26" s="54"/>
      <c r="H26" s="66">
        <f>H24</f>
        <v>3504000</v>
      </c>
      <c r="I26" s="66">
        <f>I24</f>
        <v>-769000</v>
      </c>
    </row>
    <row r="27" spans="1:9" x14ac:dyDescent="0.2">
      <c r="B27" s="54"/>
      <c r="C27" s="54"/>
      <c r="D27" s="54"/>
      <c r="E27" s="54"/>
      <c r="F27" s="54"/>
      <c r="G27" s="54"/>
      <c r="H27" s="66"/>
      <c r="I27" s="66"/>
    </row>
    <row r="28" spans="1:9" x14ac:dyDescent="0.2">
      <c r="B28" s="54" t="s">
        <v>24</v>
      </c>
      <c r="C28" s="54"/>
      <c r="D28" s="54"/>
      <c r="E28" s="66"/>
      <c r="F28" s="54"/>
      <c r="G28" s="54"/>
      <c r="H28" s="66">
        <f>ROUND((H26)*0.1,-3)</f>
        <v>350000</v>
      </c>
      <c r="I28" s="54"/>
    </row>
    <row r="29" spans="1:9" x14ac:dyDescent="0.2">
      <c r="B29" s="54"/>
      <c r="C29" s="54"/>
      <c r="D29" s="54"/>
      <c r="E29" s="54"/>
      <c r="F29" s="54"/>
      <c r="G29" s="54"/>
      <c r="H29" s="54"/>
      <c r="I29" s="54"/>
    </row>
    <row r="30" spans="1:9" x14ac:dyDescent="0.2">
      <c r="B30" s="54" t="s">
        <v>25</v>
      </c>
      <c r="C30" s="54"/>
      <c r="D30" s="54"/>
      <c r="E30" s="66"/>
      <c r="F30" s="54"/>
      <c r="G30" s="54"/>
      <c r="H30" s="66">
        <f>ROUND(H26*0.2,-3)</f>
        <v>701000</v>
      </c>
      <c r="I30" s="54"/>
    </row>
    <row r="31" spans="1:9" x14ac:dyDescent="0.2">
      <c r="B31" s="54"/>
      <c r="C31" s="54"/>
      <c r="D31" s="54"/>
      <c r="E31" s="54"/>
      <c r="F31" s="54"/>
      <c r="G31" s="54"/>
      <c r="H31" s="54"/>
      <c r="I31" s="54"/>
    </row>
    <row r="32" spans="1:9" x14ac:dyDescent="0.2">
      <c r="B32" s="54" t="s">
        <v>26</v>
      </c>
      <c r="C32" s="54"/>
      <c r="D32" s="54"/>
      <c r="E32" s="54"/>
      <c r="F32" s="54"/>
      <c r="G32" s="54"/>
      <c r="H32" s="66">
        <f>SUM(H26:H30)</f>
        <v>4555000</v>
      </c>
      <c r="I32" s="66">
        <f>SUM(I26:I30)</f>
        <v>-769000</v>
      </c>
    </row>
    <row r="33" spans="1:9" x14ac:dyDescent="0.2">
      <c r="B33" s="54"/>
      <c r="C33" s="54"/>
      <c r="D33" s="54"/>
      <c r="E33" s="54"/>
      <c r="F33" s="54"/>
      <c r="G33" s="54"/>
      <c r="H33" s="54"/>
      <c r="I33" s="54"/>
    </row>
    <row r="34" spans="1:9" x14ac:dyDescent="0.2">
      <c r="B34" s="54" t="s">
        <v>27</v>
      </c>
      <c r="C34" s="54"/>
      <c r="D34" s="54"/>
      <c r="E34" s="54"/>
      <c r="F34" s="54"/>
      <c r="G34" s="54"/>
      <c r="H34" s="66">
        <f>H32+I32</f>
        <v>3786000</v>
      </c>
      <c r="I34" s="54"/>
    </row>
    <row r="35" spans="1:9" x14ac:dyDescent="0.2">
      <c r="A35" s="57"/>
      <c r="B35" s="58"/>
      <c r="C35" s="59"/>
      <c r="D35" s="61"/>
      <c r="E35" s="61"/>
      <c r="F35" s="61"/>
      <c r="G35" s="61"/>
      <c r="H35" s="61"/>
      <c r="I35" s="61"/>
    </row>
    <row r="36" spans="1:9" x14ac:dyDescent="0.2">
      <c r="A36" s="57"/>
      <c r="B36" s="58"/>
      <c r="C36" s="59"/>
      <c r="D36" s="61"/>
      <c r="E36" s="61"/>
      <c r="F36" s="61"/>
      <c r="G36" s="61"/>
      <c r="H36" s="61"/>
      <c r="I36" s="61"/>
    </row>
    <row r="37" spans="1:9" x14ac:dyDescent="0.2">
      <c r="A37" s="57"/>
      <c r="B37" s="58"/>
      <c r="C37" s="59"/>
      <c r="D37" s="61"/>
      <c r="E37" s="61"/>
      <c r="F37" s="61"/>
      <c r="G37" s="61"/>
      <c r="H37" s="61"/>
      <c r="I37" s="61"/>
    </row>
    <row r="38" spans="1:9" x14ac:dyDescent="0.2">
      <c r="A38" s="57"/>
      <c r="B38" s="58"/>
      <c r="C38" s="59"/>
      <c r="D38" s="61"/>
      <c r="E38" s="61"/>
      <c r="F38" s="61"/>
      <c r="G38" s="61"/>
      <c r="H38" s="61"/>
      <c r="I38" s="61"/>
    </row>
    <row r="39" spans="1:9" x14ac:dyDescent="0.2">
      <c r="A39" s="57"/>
      <c r="B39" s="58"/>
      <c r="C39" s="59"/>
      <c r="D39" s="61"/>
      <c r="E39" s="61"/>
      <c r="F39" s="61"/>
      <c r="G39" s="61"/>
      <c r="H39" s="61"/>
      <c r="I39" s="61"/>
    </row>
    <row r="40" spans="1:9" x14ac:dyDescent="0.2">
      <c r="A40" s="57"/>
      <c r="B40" s="58"/>
      <c r="C40" s="59"/>
      <c r="D40" s="61"/>
      <c r="E40" s="61"/>
      <c r="F40" s="61"/>
      <c r="G40" s="61"/>
      <c r="H40" s="61"/>
      <c r="I40" s="61"/>
    </row>
    <row r="41" spans="1:9" x14ac:dyDescent="0.2">
      <c r="A41" s="57"/>
      <c r="B41" s="58"/>
      <c r="C41" s="59"/>
      <c r="D41" s="61"/>
      <c r="E41" s="61"/>
      <c r="F41" s="61"/>
      <c r="G41" s="61"/>
      <c r="H41" s="61"/>
      <c r="I41" s="61"/>
    </row>
    <row r="42" spans="1:9" x14ac:dyDescent="0.2">
      <c r="A42" s="57"/>
      <c r="B42" s="58"/>
      <c r="C42" s="59"/>
      <c r="D42" s="61"/>
      <c r="E42" s="61"/>
      <c r="F42" s="61"/>
      <c r="G42" s="61"/>
      <c r="H42" s="61"/>
      <c r="I42" s="61"/>
    </row>
    <row r="43" spans="1:9" x14ac:dyDescent="0.2">
      <c r="A43" s="57"/>
      <c r="B43" s="58"/>
      <c r="C43" s="59"/>
      <c r="D43" s="61"/>
      <c r="E43" s="61"/>
      <c r="F43" s="61"/>
      <c r="G43" s="61"/>
      <c r="H43" s="61"/>
      <c r="I43" s="61"/>
    </row>
    <row r="44" spans="1:9" x14ac:dyDescent="0.2">
      <c r="A44" s="57"/>
      <c r="B44" s="58"/>
      <c r="C44" s="59"/>
      <c r="D44" s="61"/>
      <c r="E44" s="61"/>
      <c r="F44" s="61"/>
      <c r="G44" s="61"/>
      <c r="H44" s="61"/>
      <c r="I44" s="61"/>
    </row>
    <row r="45" spans="1:9" x14ac:dyDescent="0.2">
      <c r="A45" s="57"/>
      <c r="B45" s="58"/>
      <c r="C45" s="59"/>
      <c r="D45" s="61"/>
      <c r="E45" s="61"/>
      <c r="F45" s="61"/>
      <c r="G45" s="61"/>
      <c r="H45" s="61"/>
      <c r="I45" s="61"/>
    </row>
    <row r="46" spans="1:9" x14ac:dyDescent="0.2">
      <c r="A46" s="57"/>
      <c r="B46" s="58"/>
      <c r="C46" s="59"/>
      <c r="D46" s="61"/>
      <c r="E46" s="61"/>
      <c r="F46" s="61"/>
      <c r="G46" s="61"/>
      <c r="H46" s="61"/>
      <c r="I46" s="61"/>
    </row>
    <row r="47" spans="1:9" x14ac:dyDescent="0.2">
      <c r="A47" s="57"/>
      <c r="B47" s="58"/>
      <c r="C47" s="59"/>
      <c r="D47" s="61"/>
      <c r="E47" s="61"/>
      <c r="F47" s="61"/>
      <c r="G47" s="61"/>
      <c r="H47" s="61"/>
      <c r="I47" s="61"/>
    </row>
    <row r="48" spans="1:9" x14ac:dyDescent="0.2">
      <c r="A48" s="57"/>
      <c r="B48" s="58"/>
      <c r="C48" s="59"/>
      <c r="D48" s="61"/>
      <c r="E48" s="61"/>
      <c r="F48" s="61"/>
      <c r="G48" s="61"/>
      <c r="H48" s="61"/>
      <c r="I48" s="61"/>
    </row>
    <row r="49" spans="1:9" x14ac:dyDescent="0.2">
      <c r="A49" s="57"/>
      <c r="B49" s="58"/>
      <c r="C49" s="59"/>
      <c r="D49" s="61"/>
      <c r="E49" s="61"/>
      <c r="F49" s="61"/>
      <c r="G49" s="61"/>
      <c r="H49" s="61"/>
      <c r="I49" s="61"/>
    </row>
    <row r="50" spans="1:9" x14ac:dyDescent="0.2">
      <c r="A50" s="57"/>
      <c r="B50" s="58"/>
      <c r="C50" s="59"/>
      <c r="D50" s="61"/>
      <c r="E50" s="61"/>
      <c r="F50" s="61"/>
      <c r="G50" s="61"/>
      <c r="H50" s="61"/>
      <c r="I50" s="61"/>
    </row>
    <row r="51" spans="1:9" x14ac:dyDescent="0.2">
      <c r="A51" s="57"/>
      <c r="B51" s="58"/>
      <c r="C51" s="59"/>
      <c r="D51" s="61"/>
      <c r="E51" s="61"/>
      <c r="F51" s="61"/>
      <c r="G51" s="61"/>
      <c r="H51" s="61"/>
      <c r="I51" s="61"/>
    </row>
    <row r="52" spans="1:9" x14ac:dyDescent="0.2">
      <c r="A52" s="57"/>
      <c r="B52" s="58"/>
      <c r="C52" s="59"/>
      <c r="D52" s="61"/>
      <c r="E52" s="61"/>
      <c r="F52" s="61"/>
      <c r="G52" s="61"/>
      <c r="H52" s="61"/>
      <c r="I52" s="61"/>
    </row>
    <row r="53" spans="1:9" x14ac:dyDescent="0.2">
      <c r="A53" s="57"/>
      <c r="B53" s="58"/>
      <c r="C53" s="59"/>
      <c r="D53" s="61"/>
      <c r="E53" s="61"/>
      <c r="F53" s="61"/>
      <c r="G53" s="61"/>
      <c r="H53" s="61"/>
      <c r="I53" s="61"/>
    </row>
    <row r="54" spans="1:9" x14ac:dyDescent="0.2">
      <c r="A54" s="57"/>
      <c r="B54" s="58"/>
      <c r="C54" s="59"/>
      <c r="D54" s="61"/>
      <c r="E54" s="61"/>
      <c r="F54" s="61"/>
      <c r="G54" s="61"/>
      <c r="H54" s="61"/>
      <c r="I54" s="61"/>
    </row>
    <row r="55" spans="1:9" x14ac:dyDescent="0.2">
      <c r="A55" s="57"/>
      <c r="B55" s="58"/>
      <c r="C55" s="59"/>
      <c r="D55" s="61"/>
      <c r="E55" s="61"/>
      <c r="F55" s="61"/>
      <c r="G55" s="61"/>
      <c r="H55" s="61"/>
      <c r="I55" s="61"/>
    </row>
    <row r="56" spans="1:9" x14ac:dyDescent="0.2">
      <c r="A56" s="57"/>
      <c r="B56" s="58"/>
      <c r="C56" s="59"/>
      <c r="D56" s="61"/>
      <c r="E56" s="61"/>
      <c r="F56" s="61"/>
      <c r="G56" s="61"/>
      <c r="H56" s="61"/>
      <c r="I56" s="61"/>
    </row>
    <row r="57" spans="1:9" x14ac:dyDescent="0.2">
      <c r="A57" s="57"/>
      <c r="B57" s="58"/>
      <c r="C57" s="59"/>
      <c r="D57" s="61"/>
      <c r="E57" s="61"/>
      <c r="F57" s="61"/>
      <c r="G57" s="61"/>
      <c r="H57" s="61"/>
      <c r="I57" s="61"/>
    </row>
    <row r="58" spans="1:9" x14ac:dyDescent="0.2">
      <c r="A58" s="57"/>
      <c r="B58" s="58"/>
      <c r="C58" s="59"/>
      <c r="D58" s="61"/>
      <c r="E58" s="61"/>
      <c r="F58" s="61"/>
      <c r="G58" s="61"/>
      <c r="H58" s="61"/>
      <c r="I58" s="61"/>
    </row>
    <row r="59" spans="1:9" x14ac:dyDescent="0.2">
      <c r="A59" s="57"/>
      <c r="B59" s="58"/>
      <c r="C59" s="59"/>
      <c r="D59" s="61"/>
      <c r="E59" s="61"/>
      <c r="F59" s="61"/>
      <c r="G59" s="61"/>
      <c r="H59" s="61"/>
      <c r="I59" s="61"/>
    </row>
    <row r="60" spans="1:9" x14ac:dyDescent="0.2">
      <c r="A60" s="57"/>
      <c r="B60" s="58"/>
      <c r="C60" s="59"/>
      <c r="D60" s="61"/>
      <c r="E60" s="61"/>
      <c r="F60" s="61"/>
      <c r="G60" s="61"/>
      <c r="H60" s="61"/>
      <c r="I60" s="61"/>
    </row>
    <row r="61" spans="1:9" x14ac:dyDescent="0.2">
      <c r="A61" s="57"/>
      <c r="B61" s="58"/>
      <c r="C61" s="59"/>
      <c r="D61" s="61"/>
      <c r="E61" s="61"/>
      <c r="F61" s="61"/>
      <c r="G61" s="61"/>
      <c r="H61" s="61"/>
      <c r="I61" s="61"/>
    </row>
    <row r="62" spans="1:9" x14ac:dyDescent="0.2">
      <c r="A62" s="57"/>
      <c r="B62" s="58"/>
      <c r="C62" s="59"/>
      <c r="D62" s="61"/>
      <c r="E62" s="61"/>
      <c r="F62" s="61"/>
      <c r="G62" s="61"/>
      <c r="H62" s="61"/>
      <c r="I62" s="61"/>
    </row>
    <row r="63" spans="1:9" x14ac:dyDescent="0.2">
      <c r="A63" s="57"/>
      <c r="B63" s="58"/>
      <c r="C63" s="59"/>
      <c r="D63" s="61"/>
      <c r="E63" s="61"/>
      <c r="F63" s="61"/>
      <c r="G63" s="61"/>
      <c r="H63" s="61"/>
      <c r="I63" s="61"/>
    </row>
    <row r="64" spans="1:9" ht="12.75" customHeight="1" x14ac:dyDescent="0.2">
      <c r="A64" s="53"/>
      <c r="B64" s="53"/>
    </row>
    <row r="65" spans="1:9" ht="12.75" customHeight="1" x14ac:dyDescent="0.25">
      <c r="A65" s="50"/>
      <c r="B65" s="51"/>
      <c r="C65" s="52"/>
      <c r="D65" s="52"/>
      <c r="E65" s="52"/>
      <c r="F65" s="52"/>
      <c r="G65" s="52"/>
      <c r="H65" s="52"/>
      <c r="I65" s="52"/>
    </row>
    <row r="66" spans="1:9" ht="12.75" customHeight="1" x14ac:dyDescent="0.25">
      <c r="A66" s="50"/>
      <c r="B66" s="51"/>
      <c r="C66" s="52"/>
      <c r="D66" s="52"/>
      <c r="E66" s="52"/>
      <c r="F66" s="52"/>
      <c r="G66" s="52"/>
      <c r="H66" s="52"/>
      <c r="I66" s="52"/>
    </row>
    <row r="67" spans="1:9" ht="12.75" customHeight="1" x14ac:dyDescent="0.25">
      <c r="A67" s="50"/>
      <c r="B67" s="51"/>
      <c r="C67" s="52"/>
      <c r="D67" s="52"/>
      <c r="E67" s="52"/>
      <c r="F67" s="52"/>
      <c r="G67" s="52"/>
      <c r="H67" s="52"/>
      <c r="I67" s="52"/>
    </row>
    <row r="68" spans="1:9" ht="12.75" customHeight="1" x14ac:dyDescent="0.2"/>
    <row r="69" spans="1:9" ht="12.75" customHeight="1" x14ac:dyDescent="0.2">
      <c r="D69" s="56"/>
      <c r="E69" s="56"/>
      <c r="F69" s="56"/>
      <c r="G69" s="56"/>
      <c r="H69" s="56"/>
      <c r="I69" s="56"/>
    </row>
    <row r="70" spans="1:9" ht="12.75" customHeight="1" x14ac:dyDescent="0.2">
      <c r="A70" s="57"/>
      <c r="B70" s="58"/>
      <c r="C70" s="59"/>
      <c r="D70" s="67"/>
      <c r="E70" s="67"/>
      <c r="F70" s="67"/>
      <c r="G70" s="67"/>
      <c r="H70" s="67"/>
      <c r="I70" s="67"/>
    </row>
    <row r="71" spans="1:9" ht="12.75" customHeight="1" x14ac:dyDescent="0.2">
      <c r="A71" s="57"/>
      <c r="B71" s="58"/>
      <c r="C71" s="59"/>
      <c r="D71" s="60"/>
      <c r="E71" s="60"/>
      <c r="F71" s="60"/>
      <c r="G71" s="60"/>
      <c r="H71" s="60"/>
      <c r="I71" s="60"/>
    </row>
    <row r="72" spans="1:9" ht="12.75" customHeight="1" x14ac:dyDescent="0.2">
      <c r="A72" s="57"/>
      <c r="B72" s="58"/>
      <c r="C72" s="46"/>
      <c r="D72" s="68"/>
      <c r="E72" s="68"/>
      <c r="F72" s="68"/>
      <c r="G72" s="68"/>
      <c r="H72" s="68"/>
      <c r="I72" s="68"/>
    </row>
    <row r="73" spans="1:9" ht="12.75" customHeight="1" x14ac:dyDescent="0.2">
      <c r="A73" s="57"/>
      <c r="B73" s="58"/>
      <c r="C73" s="18"/>
      <c r="D73" s="68"/>
      <c r="E73" s="68"/>
      <c r="F73" s="68"/>
      <c r="G73" s="68"/>
      <c r="H73" s="68"/>
      <c r="I73" s="68"/>
    </row>
    <row r="74" spans="1:9" ht="12.75" customHeight="1" x14ac:dyDescent="0.2">
      <c r="A74" s="57"/>
      <c r="B74" s="62"/>
      <c r="C74" s="18"/>
      <c r="D74" s="68"/>
      <c r="E74" s="68"/>
      <c r="F74" s="68"/>
      <c r="G74" s="68"/>
      <c r="H74" s="68"/>
      <c r="I74" s="68"/>
    </row>
    <row r="75" spans="1:9" ht="12.75" customHeight="1" x14ac:dyDescent="0.2">
      <c r="A75" s="57"/>
      <c r="B75" s="62"/>
      <c r="C75" s="18"/>
      <c r="D75" s="68"/>
      <c r="E75" s="68"/>
      <c r="F75" s="68"/>
      <c r="G75" s="68"/>
      <c r="H75" s="68"/>
      <c r="I75" s="68"/>
    </row>
    <row r="76" spans="1:9" ht="12.75" customHeight="1" x14ac:dyDescent="0.2">
      <c r="A76" s="57"/>
      <c r="B76" s="69"/>
      <c r="C76" s="46"/>
      <c r="D76" s="68"/>
      <c r="E76" s="68"/>
      <c r="F76" s="68"/>
      <c r="G76" s="68"/>
      <c r="H76" s="68"/>
      <c r="I76" s="68"/>
    </row>
    <row r="77" spans="1:9" ht="12.75" customHeight="1" x14ac:dyDescent="0.2">
      <c r="A77" s="57"/>
      <c r="B77" s="58"/>
      <c r="C77" s="46"/>
      <c r="D77" s="68"/>
      <c r="E77" s="68"/>
      <c r="F77" s="68"/>
      <c r="G77" s="68"/>
      <c r="H77" s="68"/>
      <c r="I77" s="68"/>
    </row>
    <row r="78" spans="1:9" ht="12.75" customHeight="1" x14ac:dyDescent="0.2">
      <c r="A78" s="57"/>
      <c r="B78" s="58"/>
      <c r="C78" s="46"/>
      <c r="D78" s="68"/>
      <c r="E78" s="68"/>
      <c r="F78" s="68"/>
      <c r="G78" s="68"/>
      <c r="H78" s="68"/>
      <c r="I78" s="68"/>
    </row>
    <row r="79" spans="1:9" ht="12.75" customHeight="1" x14ac:dyDescent="0.2">
      <c r="A79" s="57"/>
      <c r="B79" s="58"/>
      <c r="C79" s="46"/>
      <c r="D79" s="68"/>
      <c r="E79" s="68"/>
      <c r="F79" s="68"/>
      <c r="G79" s="68"/>
      <c r="H79" s="68"/>
      <c r="I79" s="68"/>
    </row>
    <row r="80" spans="1:9" x14ac:dyDescent="0.2">
      <c r="A80" s="57"/>
      <c r="B80" s="58"/>
      <c r="C80" s="18"/>
      <c r="D80" s="68"/>
      <c r="E80" s="68"/>
      <c r="F80" s="68"/>
      <c r="G80" s="68"/>
      <c r="H80" s="68"/>
      <c r="I80" s="68"/>
    </row>
    <row r="81" spans="1:9" ht="12.75" customHeight="1" x14ac:dyDescent="0.2">
      <c r="A81" s="57"/>
      <c r="B81" s="58"/>
      <c r="C81" s="18"/>
      <c r="D81" s="68"/>
      <c r="E81" s="68"/>
      <c r="F81" s="68"/>
      <c r="G81" s="68"/>
      <c r="H81" s="68"/>
      <c r="I81" s="68"/>
    </row>
    <row r="82" spans="1:9" ht="12.75" customHeight="1" x14ac:dyDescent="0.2">
      <c r="A82" s="57"/>
      <c r="B82" s="58"/>
      <c r="C82" s="18"/>
      <c r="D82" s="68"/>
      <c r="E82" s="68"/>
      <c r="F82" s="68"/>
      <c r="G82" s="68"/>
      <c r="H82" s="68"/>
      <c r="I82" s="68"/>
    </row>
    <row r="83" spans="1:9" ht="12.75" customHeight="1" x14ac:dyDescent="0.2">
      <c r="A83" s="57"/>
      <c r="B83" s="58"/>
      <c r="C83" s="18"/>
      <c r="D83" s="68"/>
      <c r="E83" s="68"/>
      <c r="F83" s="68"/>
      <c r="G83" s="68"/>
      <c r="H83" s="68"/>
      <c r="I83" s="68"/>
    </row>
    <row r="84" spans="1:9" ht="12.75" customHeight="1" x14ac:dyDescent="0.2">
      <c r="A84" s="57"/>
      <c r="B84" s="58"/>
      <c r="C84" s="18"/>
      <c r="D84" s="68"/>
      <c r="E84" s="68"/>
      <c r="F84" s="68"/>
      <c r="G84" s="68"/>
      <c r="H84" s="68"/>
      <c r="I84" s="68"/>
    </row>
    <row r="85" spans="1:9" s="54" customFormat="1" ht="12.75" customHeight="1" x14ac:dyDescent="0.2">
      <c r="A85" s="57"/>
      <c r="B85" s="58"/>
      <c r="C85" s="57"/>
      <c r="D85" s="60"/>
      <c r="E85" s="60"/>
      <c r="F85" s="60"/>
      <c r="G85" s="60"/>
      <c r="H85" s="60"/>
      <c r="I85" s="60"/>
    </row>
    <row r="86" spans="1:9" s="54" customFormat="1" ht="12.75" customHeight="1" x14ac:dyDescent="0.2">
      <c r="A86" s="57"/>
      <c r="B86" s="58"/>
      <c r="C86" s="59"/>
      <c r="D86" s="68"/>
      <c r="E86" s="68"/>
      <c r="F86" s="68"/>
      <c r="G86" s="68"/>
      <c r="H86" s="68"/>
      <c r="I86" s="68"/>
    </row>
    <row r="87" spans="1:9" s="54" customFormat="1" ht="12.75" customHeight="1" x14ac:dyDescent="0.2">
      <c r="A87" s="57"/>
      <c r="B87" s="58"/>
      <c r="C87" s="59"/>
      <c r="D87" s="60"/>
      <c r="E87" s="60"/>
      <c r="F87" s="60"/>
      <c r="G87" s="60"/>
      <c r="H87" s="60"/>
      <c r="I87" s="60"/>
    </row>
    <row r="88" spans="1:9" s="54" customFormat="1" ht="12.75" customHeight="1" x14ac:dyDescent="0.2">
      <c r="A88" s="57"/>
      <c r="B88" s="58"/>
      <c r="C88" s="46"/>
      <c r="D88" s="68"/>
      <c r="E88" s="68"/>
      <c r="F88" s="68"/>
      <c r="G88" s="68"/>
      <c r="H88" s="68"/>
      <c r="I88" s="68"/>
    </row>
    <row r="89" spans="1:9" s="54" customFormat="1" ht="12.75" customHeight="1" x14ac:dyDescent="0.2">
      <c r="A89" s="57"/>
      <c r="B89" s="58"/>
      <c r="C89" s="18"/>
      <c r="D89" s="68"/>
      <c r="E89" s="68"/>
      <c r="F89" s="68"/>
      <c r="G89" s="68"/>
      <c r="H89" s="68"/>
      <c r="I89" s="68"/>
    </row>
    <row r="90" spans="1:9" s="54" customFormat="1" ht="12.75" customHeight="1" x14ac:dyDescent="0.2">
      <c r="A90" s="57"/>
      <c r="B90" s="62"/>
      <c r="C90" s="18"/>
      <c r="D90" s="68"/>
      <c r="E90" s="68"/>
      <c r="F90" s="68"/>
      <c r="G90" s="68"/>
      <c r="H90" s="68"/>
      <c r="I90" s="68"/>
    </row>
    <row r="91" spans="1:9" s="54" customFormat="1" ht="12.75" customHeight="1" x14ac:dyDescent="0.2">
      <c r="A91" s="57"/>
      <c r="B91" s="62"/>
      <c r="C91" s="18"/>
      <c r="D91" s="68"/>
      <c r="E91" s="68"/>
      <c r="F91" s="68"/>
      <c r="G91" s="68"/>
      <c r="H91" s="68"/>
      <c r="I91" s="68"/>
    </row>
    <row r="92" spans="1:9" s="54" customFormat="1" ht="12.75" customHeight="1" x14ac:dyDescent="0.2">
      <c r="A92" s="57"/>
      <c r="B92" s="69"/>
      <c r="C92" s="46"/>
      <c r="D92" s="68"/>
      <c r="E92" s="68"/>
      <c r="F92" s="68"/>
      <c r="G92" s="68"/>
      <c r="H92" s="68"/>
      <c r="I92" s="68"/>
    </row>
    <row r="93" spans="1:9" s="54" customFormat="1" ht="12.75" customHeight="1" x14ac:dyDescent="0.2">
      <c r="A93" s="57"/>
      <c r="B93" s="69"/>
      <c r="C93" s="46"/>
      <c r="D93" s="68"/>
      <c r="E93" s="68"/>
      <c r="F93" s="68"/>
      <c r="G93" s="68"/>
      <c r="H93" s="68"/>
      <c r="I93" s="68"/>
    </row>
    <row r="94" spans="1:9" ht="12.75" customHeight="1" x14ac:dyDescent="0.2">
      <c r="A94" s="57"/>
      <c r="B94" s="69"/>
      <c r="C94" s="46"/>
      <c r="D94" s="68"/>
      <c r="E94" s="68"/>
      <c r="F94" s="68"/>
      <c r="G94" s="68"/>
      <c r="H94" s="68"/>
      <c r="I94" s="68"/>
    </row>
    <row r="95" spans="1:9" ht="12.75" customHeight="1" x14ac:dyDescent="0.2">
      <c r="A95" s="57"/>
      <c r="B95" s="58"/>
      <c r="C95" s="46"/>
      <c r="D95" s="68"/>
      <c r="E95" s="68"/>
      <c r="F95" s="68"/>
      <c r="G95" s="68"/>
      <c r="H95" s="68"/>
      <c r="I95" s="68"/>
    </row>
    <row r="96" spans="1:9" x14ac:dyDescent="0.2">
      <c r="A96" s="57"/>
      <c r="B96" s="58"/>
      <c r="C96" s="18"/>
      <c r="D96" s="68"/>
      <c r="E96" s="68"/>
      <c r="F96" s="68"/>
      <c r="G96" s="68"/>
      <c r="H96" s="68"/>
      <c r="I96" s="68"/>
    </row>
    <row r="97" spans="1:9" x14ac:dyDescent="0.2">
      <c r="A97" s="57"/>
      <c r="B97" s="58"/>
      <c r="C97" s="18"/>
      <c r="D97" s="68"/>
      <c r="E97" s="68"/>
      <c r="F97" s="68"/>
      <c r="G97" s="68"/>
      <c r="H97" s="68"/>
      <c r="I97" s="68"/>
    </row>
    <row r="98" spans="1:9" x14ac:dyDescent="0.2">
      <c r="A98" s="57"/>
      <c r="B98" s="58"/>
      <c r="C98" s="18"/>
      <c r="D98" s="68"/>
      <c r="E98" s="68"/>
      <c r="F98" s="68"/>
      <c r="G98" s="68"/>
      <c r="H98" s="68"/>
      <c r="I98" s="68"/>
    </row>
    <row r="99" spans="1:9" x14ac:dyDescent="0.2">
      <c r="A99" s="57"/>
      <c r="B99" s="58"/>
      <c r="C99" s="18"/>
      <c r="D99" s="68"/>
      <c r="E99" s="68"/>
      <c r="F99" s="68"/>
      <c r="G99" s="68"/>
      <c r="H99" s="68"/>
      <c r="I99" s="68"/>
    </row>
    <row r="100" spans="1:9" x14ac:dyDescent="0.2">
      <c r="A100" s="57"/>
      <c r="B100" s="58"/>
      <c r="C100" s="18"/>
      <c r="D100" s="68"/>
      <c r="E100" s="68"/>
      <c r="F100" s="68"/>
      <c r="G100" s="68"/>
      <c r="H100" s="68"/>
      <c r="I100" s="68"/>
    </row>
    <row r="101" spans="1:9" x14ac:dyDescent="0.2">
      <c r="A101" s="57"/>
      <c r="B101" s="58"/>
      <c r="C101" s="57"/>
      <c r="D101" s="60"/>
      <c r="E101" s="60"/>
      <c r="F101" s="60"/>
      <c r="G101" s="60"/>
      <c r="H101" s="60"/>
      <c r="I101" s="60"/>
    </row>
    <row r="102" spans="1:9" x14ac:dyDescent="0.2">
      <c r="A102" s="57"/>
      <c r="B102" s="58"/>
      <c r="C102" s="59"/>
      <c r="D102" s="68"/>
      <c r="E102" s="68"/>
      <c r="F102" s="68"/>
      <c r="G102" s="68"/>
      <c r="H102" s="68"/>
      <c r="I102" s="68"/>
    </row>
    <row r="103" spans="1:9" x14ac:dyDescent="0.2">
      <c r="A103" s="57"/>
      <c r="B103" s="58"/>
      <c r="C103" s="59"/>
      <c r="D103" s="60"/>
      <c r="E103" s="60"/>
      <c r="F103" s="60"/>
      <c r="G103" s="60"/>
      <c r="H103" s="60"/>
      <c r="I103" s="60"/>
    </row>
    <row r="104" spans="1:9" x14ac:dyDescent="0.2">
      <c r="A104" s="57"/>
      <c r="B104" s="58"/>
      <c r="C104" s="46"/>
      <c r="D104" s="68"/>
      <c r="E104" s="68"/>
      <c r="F104" s="68"/>
      <c r="G104" s="68"/>
      <c r="H104" s="68"/>
      <c r="I104" s="68"/>
    </row>
    <row r="105" spans="1:9" x14ac:dyDescent="0.2">
      <c r="A105" s="57"/>
      <c r="B105" s="58"/>
      <c r="C105" s="46"/>
      <c r="D105" s="68"/>
      <c r="E105" s="68"/>
      <c r="F105" s="68"/>
      <c r="G105" s="68"/>
      <c r="H105" s="68"/>
      <c r="I105" s="68"/>
    </row>
    <row r="106" spans="1:9" x14ac:dyDescent="0.2">
      <c r="A106" s="57"/>
      <c r="B106" s="62"/>
      <c r="C106" s="46"/>
      <c r="D106" s="68"/>
      <c r="E106" s="68"/>
      <c r="F106" s="68"/>
      <c r="G106" s="68"/>
      <c r="H106" s="68"/>
      <c r="I106" s="68"/>
    </row>
    <row r="107" spans="1:9" x14ac:dyDescent="0.2">
      <c r="A107" s="57"/>
      <c r="B107" s="62"/>
      <c r="C107" s="46"/>
      <c r="D107" s="68"/>
      <c r="E107" s="68"/>
      <c r="F107" s="68"/>
      <c r="G107" s="68"/>
      <c r="H107" s="68"/>
      <c r="I107" s="68"/>
    </row>
    <row r="108" spans="1:9" x14ac:dyDescent="0.2">
      <c r="A108" s="57"/>
      <c r="B108" s="69"/>
      <c r="C108" s="18"/>
      <c r="D108" s="68"/>
      <c r="E108" s="68"/>
      <c r="F108" s="68"/>
      <c r="G108" s="68"/>
      <c r="H108" s="68"/>
      <c r="I108" s="68"/>
    </row>
    <row r="109" spans="1:9" x14ac:dyDescent="0.2">
      <c r="A109" s="57"/>
      <c r="B109" s="58"/>
      <c r="C109" s="46"/>
      <c r="D109" s="68"/>
      <c r="E109" s="68"/>
      <c r="F109" s="68"/>
      <c r="G109" s="68"/>
      <c r="H109" s="68"/>
      <c r="I109" s="68"/>
    </row>
    <row r="110" spans="1:9" x14ac:dyDescent="0.2">
      <c r="A110" s="57"/>
      <c r="B110" s="58"/>
      <c r="C110" s="46"/>
      <c r="D110" s="68"/>
      <c r="E110" s="68"/>
      <c r="F110" s="68"/>
      <c r="G110" s="68"/>
      <c r="H110" s="68"/>
      <c r="I110" s="68"/>
    </row>
    <row r="111" spans="1:9" x14ac:dyDescent="0.2">
      <c r="A111" s="57"/>
      <c r="B111" s="58"/>
      <c r="C111" s="46"/>
      <c r="D111" s="68"/>
      <c r="E111" s="68"/>
      <c r="F111" s="68"/>
      <c r="G111" s="68"/>
      <c r="H111" s="68"/>
      <c r="I111" s="68"/>
    </row>
    <row r="112" spans="1:9" x14ac:dyDescent="0.2">
      <c r="A112" s="57"/>
      <c r="B112" s="58"/>
      <c r="C112" s="46"/>
      <c r="D112" s="68"/>
      <c r="E112" s="68"/>
      <c r="F112" s="68"/>
      <c r="G112" s="68"/>
      <c r="H112" s="68"/>
      <c r="I112" s="68"/>
    </row>
    <row r="113" spans="1:9" x14ac:dyDescent="0.2">
      <c r="A113" s="57"/>
      <c r="B113" s="58"/>
      <c r="C113" s="46"/>
      <c r="D113" s="68"/>
      <c r="E113" s="68"/>
      <c r="F113" s="68"/>
      <c r="G113" s="68"/>
      <c r="H113" s="68"/>
      <c r="I113" s="68"/>
    </row>
    <row r="114" spans="1:9" x14ac:dyDescent="0.2">
      <c r="A114" s="57"/>
      <c r="B114" s="58"/>
      <c r="C114" s="57"/>
      <c r="D114" s="60"/>
      <c r="E114" s="60"/>
      <c r="F114" s="60"/>
      <c r="G114" s="60"/>
      <c r="H114" s="60"/>
      <c r="I114" s="60"/>
    </row>
    <row r="115" spans="1:9" x14ac:dyDescent="0.2">
      <c r="A115" s="57"/>
      <c r="B115" s="58"/>
      <c r="C115" s="59"/>
      <c r="D115" s="68"/>
      <c r="E115" s="68"/>
      <c r="F115" s="68"/>
      <c r="G115" s="68"/>
      <c r="H115" s="68"/>
      <c r="I115" s="68"/>
    </row>
    <row r="116" spans="1:9" x14ac:dyDescent="0.2">
      <c r="A116" s="57"/>
      <c r="B116" s="58"/>
      <c r="C116" s="59"/>
      <c r="D116" s="60"/>
      <c r="E116" s="60"/>
      <c r="F116" s="60"/>
      <c r="G116" s="60"/>
      <c r="H116" s="60"/>
      <c r="I116" s="60"/>
    </row>
    <row r="117" spans="1:9" x14ac:dyDescent="0.2">
      <c r="A117" s="57"/>
      <c r="B117" s="58"/>
      <c r="C117" s="70"/>
      <c r="D117" s="68"/>
      <c r="E117" s="68"/>
      <c r="F117" s="68"/>
      <c r="G117" s="68"/>
      <c r="H117" s="68"/>
      <c r="I117" s="68"/>
    </row>
    <row r="118" spans="1:9" x14ac:dyDescent="0.2">
      <c r="A118" s="57"/>
      <c r="B118" s="58"/>
      <c r="C118" s="70"/>
      <c r="D118" s="68"/>
      <c r="E118" s="68"/>
      <c r="F118" s="68"/>
      <c r="G118" s="68"/>
      <c r="H118" s="68"/>
      <c r="I118" s="68"/>
    </row>
    <row r="119" spans="1:9" x14ac:dyDescent="0.2">
      <c r="A119" s="57"/>
      <c r="B119" s="58"/>
      <c r="C119" s="70"/>
      <c r="D119" s="68"/>
      <c r="E119" s="68"/>
      <c r="F119" s="68"/>
      <c r="G119" s="68"/>
      <c r="H119" s="68"/>
      <c r="I119" s="68"/>
    </row>
    <row r="120" spans="1:9" x14ac:dyDescent="0.2">
      <c r="A120" s="57"/>
      <c r="B120" s="58"/>
      <c r="C120" s="46"/>
      <c r="D120" s="68"/>
      <c r="E120" s="68"/>
      <c r="F120" s="68"/>
      <c r="G120" s="68"/>
      <c r="H120" s="68"/>
      <c r="I120" s="68"/>
    </row>
    <row r="121" spans="1:9" x14ac:dyDescent="0.2">
      <c r="A121" s="57"/>
      <c r="B121" s="58"/>
      <c r="C121" s="46"/>
      <c r="D121" s="68"/>
      <c r="E121" s="68"/>
      <c r="F121" s="68"/>
      <c r="G121" s="68"/>
      <c r="H121" s="68"/>
      <c r="I121" s="68"/>
    </row>
    <row r="122" spans="1:9" x14ac:dyDescent="0.2">
      <c r="A122" s="57"/>
      <c r="B122" s="62"/>
      <c r="C122" s="46"/>
      <c r="D122" s="68"/>
      <c r="E122" s="68"/>
      <c r="F122" s="68"/>
      <c r="G122" s="68"/>
      <c r="H122" s="68"/>
      <c r="I122" s="68"/>
    </row>
    <row r="123" spans="1:9" x14ac:dyDescent="0.2">
      <c r="A123" s="57"/>
      <c r="B123" s="62"/>
      <c r="C123" s="46"/>
      <c r="D123" s="68"/>
      <c r="E123" s="68"/>
      <c r="F123" s="68"/>
      <c r="G123" s="68"/>
      <c r="H123" s="68"/>
      <c r="I123" s="68"/>
    </row>
    <row r="124" spans="1:9" x14ac:dyDescent="0.2">
      <c r="A124" s="57"/>
      <c r="B124" s="69"/>
      <c r="C124" s="46"/>
      <c r="D124" s="68"/>
      <c r="E124" s="68"/>
      <c r="F124" s="68"/>
      <c r="G124" s="68"/>
      <c r="H124" s="68"/>
      <c r="I124" s="68"/>
    </row>
    <row r="125" spans="1:9" x14ac:dyDescent="0.2">
      <c r="A125" s="57"/>
      <c r="B125" s="58"/>
      <c r="C125" s="46"/>
      <c r="D125" s="68"/>
      <c r="E125" s="68"/>
      <c r="F125" s="68"/>
      <c r="G125" s="68"/>
      <c r="H125" s="68"/>
      <c r="I125" s="68"/>
    </row>
    <row r="126" spans="1:9" x14ac:dyDescent="0.2">
      <c r="A126" s="57"/>
      <c r="B126" s="58"/>
      <c r="C126" s="46"/>
      <c r="D126" s="68"/>
      <c r="E126" s="68"/>
      <c r="F126" s="68"/>
      <c r="G126" s="68"/>
      <c r="H126" s="68"/>
      <c r="I126" s="68"/>
    </row>
    <row r="127" spans="1:9" x14ac:dyDescent="0.2">
      <c r="A127" s="57"/>
      <c r="B127" s="58"/>
      <c r="C127" s="46"/>
      <c r="D127" s="68"/>
      <c r="E127" s="68"/>
      <c r="F127" s="68"/>
      <c r="G127" s="68"/>
      <c r="H127" s="68"/>
      <c r="I127" s="68"/>
    </row>
    <row r="128" spans="1:9" x14ac:dyDescent="0.2">
      <c r="A128" s="57"/>
      <c r="B128" s="58"/>
      <c r="C128" s="46"/>
      <c r="D128" s="68"/>
      <c r="E128" s="68"/>
      <c r="F128" s="68"/>
      <c r="G128" s="68"/>
      <c r="H128" s="68"/>
      <c r="I128" s="68"/>
    </row>
    <row r="129" spans="1:9" x14ac:dyDescent="0.2">
      <c r="A129" s="57"/>
      <c r="B129" s="58"/>
      <c r="C129" s="70"/>
      <c r="D129" s="68"/>
      <c r="E129" s="68"/>
      <c r="F129" s="68"/>
      <c r="G129" s="68"/>
      <c r="H129" s="68"/>
      <c r="I129" s="68"/>
    </row>
    <row r="130" spans="1:9" x14ac:dyDescent="0.2">
      <c r="A130" s="57"/>
      <c r="B130" s="58"/>
      <c r="C130" s="46"/>
      <c r="D130" s="68"/>
      <c r="E130" s="68"/>
      <c r="F130" s="68"/>
      <c r="G130" s="68"/>
      <c r="H130" s="68"/>
      <c r="I130" s="68"/>
    </row>
    <row r="131" spans="1:9" x14ac:dyDescent="0.2">
      <c r="A131" s="57"/>
      <c r="B131" s="58"/>
      <c r="C131" s="46"/>
      <c r="D131" s="68"/>
      <c r="E131" s="68"/>
      <c r="F131" s="68"/>
      <c r="G131" s="68"/>
      <c r="H131" s="68"/>
      <c r="I131" s="68"/>
    </row>
    <row r="132" spans="1:9" x14ac:dyDescent="0.2">
      <c r="A132" s="57"/>
      <c r="B132" s="58"/>
      <c r="C132" s="71"/>
      <c r="D132" s="60"/>
      <c r="E132" s="60"/>
      <c r="F132" s="60"/>
      <c r="G132" s="60"/>
      <c r="H132" s="60"/>
      <c r="I132" s="60"/>
    </row>
    <row r="133" spans="1:9" x14ac:dyDescent="0.2">
      <c r="A133" s="57"/>
      <c r="B133" s="58"/>
      <c r="C133" s="59"/>
      <c r="D133" s="67"/>
      <c r="E133" s="67"/>
      <c r="F133" s="67"/>
      <c r="G133" s="67"/>
      <c r="H133" s="67"/>
      <c r="I133" s="67"/>
    </row>
    <row r="134" spans="1:9" ht="15" x14ac:dyDescent="0.25">
      <c r="A134" s="57"/>
      <c r="B134" s="69"/>
      <c r="C134" s="59"/>
      <c r="D134" s="72"/>
      <c r="E134" s="72"/>
      <c r="F134" s="72"/>
      <c r="G134" s="72"/>
      <c r="H134" s="72"/>
      <c r="I134" s="72"/>
    </row>
    <row r="135" spans="1:9" x14ac:dyDescent="0.2">
      <c r="A135" s="57"/>
      <c r="B135" s="73"/>
      <c r="C135" s="59"/>
      <c r="D135" s="60"/>
      <c r="E135" s="60"/>
      <c r="F135" s="60"/>
      <c r="G135" s="60"/>
      <c r="H135" s="60"/>
      <c r="I135" s="60"/>
    </row>
    <row r="136" spans="1:9" x14ac:dyDescent="0.2">
      <c r="A136" s="53"/>
      <c r="B136" s="53"/>
    </row>
    <row r="137" spans="1:9" x14ac:dyDescent="0.2">
      <c r="B137" s="54"/>
      <c r="C137" s="54"/>
      <c r="D137" s="54"/>
      <c r="E137" s="54"/>
      <c r="F137" s="54"/>
      <c r="G137" s="54"/>
      <c r="H137" s="66"/>
      <c r="I137" s="66"/>
    </row>
    <row r="138" spans="1:9" x14ac:dyDescent="0.2">
      <c r="B138" s="54"/>
      <c r="C138" s="54"/>
      <c r="D138" s="54"/>
      <c r="E138" s="54"/>
      <c r="F138" s="54"/>
      <c r="G138" s="54"/>
      <c r="H138" s="54"/>
      <c r="I138" s="54"/>
    </row>
    <row r="139" spans="1:9" x14ac:dyDescent="0.2">
      <c r="B139" s="54"/>
      <c r="C139" s="54"/>
      <c r="D139" s="54"/>
      <c r="E139" s="54"/>
      <c r="F139" s="54"/>
      <c r="G139" s="54"/>
      <c r="H139" s="66"/>
      <c r="I139" s="54"/>
    </row>
    <row r="140" spans="1:9" x14ac:dyDescent="0.2">
      <c r="B140" s="54"/>
      <c r="C140" s="54"/>
      <c r="D140" s="54"/>
      <c r="E140" s="54"/>
      <c r="F140" s="54"/>
      <c r="G140" s="54"/>
      <c r="H140" s="54"/>
      <c r="I140" s="54"/>
    </row>
    <row r="141" spans="1:9" x14ac:dyDescent="0.2">
      <c r="B141" s="54"/>
      <c r="C141" s="54"/>
      <c r="D141" s="54"/>
      <c r="E141" s="54"/>
      <c r="F141" s="54"/>
      <c r="G141" s="54"/>
      <c r="H141" s="74"/>
      <c r="I141" s="54"/>
    </row>
    <row r="142" spans="1:9" x14ac:dyDescent="0.2">
      <c r="B142" s="54"/>
      <c r="C142" s="54"/>
      <c r="D142" s="54"/>
      <c r="E142" s="54"/>
      <c r="F142" s="54"/>
      <c r="G142" s="54"/>
      <c r="H142" s="54"/>
      <c r="I142" s="54"/>
    </row>
    <row r="143" spans="1:9" x14ac:dyDescent="0.2">
      <c r="B143" s="54"/>
      <c r="C143" s="54"/>
      <c r="D143" s="54"/>
      <c r="E143" s="54"/>
      <c r="F143" s="54"/>
      <c r="G143" s="54"/>
      <c r="H143" s="66"/>
      <c r="I143" s="66"/>
    </row>
    <row r="144" spans="1:9" x14ac:dyDescent="0.2">
      <c r="B144" s="54"/>
      <c r="C144" s="54"/>
      <c r="D144" s="54"/>
      <c r="E144" s="54"/>
      <c r="F144" s="54"/>
      <c r="G144" s="54"/>
      <c r="H144" s="54"/>
      <c r="I144" s="54"/>
    </row>
    <row r="145" spans="1:9" x14ac:dyDescent="0.2">
      <c r="B145" s="54"/>
      <c r="C145" s="54"/>
      <c r="D145" s="54"/>
      <c r="E145" s="54"/>
      <c r="F145" s="54"/>
      <c r="G145" s="54"/>
      <c r="H145" s="66"/>
      <c r="I145" s="54"/>
    </row>
    <row r="146" spans="1:9" x14ac:dyDescent="0.2">
      <c r="A146" s="53"/>
      <c r="B146" s="53"/>
    </row>
  </sheetData>
  <pageMargins left="0.75" right="0.75" top="0.5" bottom="1" header="0.5" footer="0.5"/>
  <pageSetup scale="56" fitToHeight="7" orientation="portrait" r:id="rId1"/>
  <headerFooter alignWithMargins="0">
    <oddFooter>&amp;CA-13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140"/>
  <sheetViews>
    <sheetView zoomScaleNormal="100" workbookViewId="0">
      <selection activeCell="G19" sqref="G19"/>
    </sheetView>
  </sheetViews>
  <sheetFormatPr defaultColWidth="9.1406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bestFit="1" customWidth="1"/>
    <col min="8" max="8" width="16.5703125" style="4" bestFit="1" customWidth="1"/>
    <col min="9" max="9" width="11.85546875" style="4" bestFit="1" customWidth="1"/>
    <col min="10" max="11" width="11.42578125" style="4" bestFit="1" customWidth="1"/>
    <col min="12" max="16384" width="9.140625" style="4"/>
  </cols>
  <sheetData>
    <row r="1" spans="1:9" ht="16.5" customHeight="1" x14ac:dyDescent="0.25">
      <c r="A1" s="1" t="s">
        <v>150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151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152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9" t="s">
        <v>151</v>
      </c>
      <c r="B6" s="10"/>
      <c r="C6" s="11"/>
      <c r="D6" s="12"/>
      <c r="E6" s="12"/>
      <c r="F6" s="12"/>
      <c r="G6" s="12"/>
      <c r="H6" s="12"/>
      <c r="I6" s="12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32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18" t="s">
        <v>36</v>
      </c>
      <c r="D9" s="16">
        <v>1500</v>
      </c>
      <c r="E9" s="16">
        <v>1600</v>
      </c>
      <c r="F9" s="16">
        <v>0</v>
      </c>
      <c r="G9" s="16">
        <v>0</v>
      </c>
      <c r="H9" s="16">
        <f t="shared" ref="H9:H15" si="0">SUM(D9:G9)</f>
        <v>3100</v>
      </c>
      <c r="I9" s="16">
        <v>0</v>
      </c>
    </row>
    <row r="10" spans="1:9" x14ac:dyDescent="0.2">
      <c r="A10" s="13"/>
      <c r="B10" s="14"/>
      <c r="C10" s="18" t="s">
        <v>32</v>
      </c>
      <c r="D10" s="16">
        <v>50300</v>
      </c>
      <c r="E10" s="16">
        <v>49400</v>
      </c>
      <c r="F10" s="16">
        <v>19800</v>
      </c>
      <c r="G10" s="16">
        <v>0</v>
      </c>
      <c r="H10" s="16">
        <f t="shared" si="0"/>
        <v>119500</v>
      </c>
      <c r="I10" s="16">
        <v>0</v>
      </c>
    </row>
    <row r="11" spans="1:9" x14ac:dyDescent="0.2">
      <c r="A11" s="13"/>
      <c r="B11" s="14"/>
      <c r="C11" s="18" t="s">
        <v>16</v>
      </c>
      <c r="D11" s="16">
        <v>5800</v>
      </c>
      <c r="E11" s="16">
        <v>6200</v>
      </c>
      <c r="F11" s="16">
        <v>0</v>
      </c>
      <c r="G11" s="16">
        <v>0</v>
      </c>
      <c r="H11" s="16">
        <f t="shared" si="0"/>
        <v>12000</v>
      </c>
      <c r="I11" s="16">
        <v>0</v>
      </c>
    </row>
    <row r="12" spans="1:9" x14ac:dyDescent="0.2">
      <c r="A12" s="13"/>
      <c r="B12" s="14"/>
      <c r="C12" s="18" t="s">
        <v>17</v>
      </c>
      <c r="D12" s="16">
        <v>1600</v>
      </c>
      <c r="E12" s="16">
        <v>1700</v>
      </c>
      <c r="F12" s="16">
        <v>0</v>
      </c>
      <c r="G12" s="16">
        <v>1600</v>
      </c>
      <c r="H12" s="16">
        <f t="shared" si="0"/>
        <v>4900</v>
      </c>
      <c r="I12" s="16">
        <v>0</v>
      </c>
    </row>
    <row r="13" spans="1:9" x14ac:dyDescent="0.2">
      <c r="A13" s="13"/>
      <c r="B13" s="14"/>
      <c r="C13" s="18" t="s">
        <v>18</v>
      </c>
      <c r="D13" s="16">
        <v>0</v>
      </c>
      <c r="E13" s="16">
        <v>0</v>
      </c>
      <c r="F13" s="16">
        <v>900</v>
      </c>
      <c r="G13" s="16">
        <v>0</v>
      </c>
      <c r="H13" s="16">
        <f t="shared" si="0"/>
        <v>900</v>
      </c>
      <c r="I13" s="16">
        <v>0</v>
      </c>
    </row>
    <row r="14" spans="1:9" x14ac:dyDescent="0.2">
      <c r="A14" s="13"/>
      <c r="B14" s="14"/>
      <c r="C14" s="18" t="s">
        <v>19</v>
      </c>
      <c r="D14" s="16">
        <v>0</v>
      </c>
      <c r="E14" s="16">
        <v>0</v>
      </c>
      <c r="F14" s="16">
        <v>300</v>
      </c>
      <c r="G14" s="16">
        <v>0</v>
      </c>
      <c r="H14" s="16">
        <f t="shared" si="0"/>
        <v>300</v>
      </c>
      <c r="I14" s="16">
        <v>0</v>
      </c>
    </row>
    <row r="15" spans="1:9" ht="13.5" thickBot="1" x14ac:dyDescent="0.25">
      <c r="A15" s="13"/>
      <c r="B15" s="21"/>
      <c r="C15" s="18" t="s">
        <v>20</v>
      </c>
      <c r="D15" s="16">
        <v>0</v>
      </c>
      <c r="E15" s="16">
        <v>0</v>
      </c>
      <c r="F15" s="16">
        <v>0</v>
      </c>
      <c r="G15" s="16">
        <v>0</v>
      </c>
      <c r="H15" s="16">
        <f t="shared" si="0"/>
        <v>0</v>
      </c>
      <c r="I15" s="16">
        <v>-30600</v>
      </c>
    </row>
    <row r="16" spans="1:9" ht="13.5" thickBot="1" x14ac:dyDescent="0.25">
      <c r="A16" s="13"/>
      <c r="B16" s="14"/>
      <c r="C16" s="13" t="s">
        <v>21</v>
      </c>
      <c r="D16" s="22">
        <f t="shared" ref="D16:I16" si="1">SUM(D9,D10,D11,D12:D15)</f>
        <v>59200</v>
      </c>
      <c r="E16" s="23">
        <f t="shared" si="1"/>
        <v>58900</v>
      </c>
      <c r="F16" s="23">
        <f t="shared" si="1"/>
        <v>21000</v>
      </c>
      <c r="G16" s="23">
        <f t="shared" si="1"/>
        <v>1600</v>
      </c>
      <c r="H16" s="23">
        <f t="shared" si="1"/>
        <v>140700</v>
      </c>
      <c r="I16" s="23">
        <f t="shared" si="1"/>
        <v>-30600</v>
      </c>
    </row>
    <row r="17" spans="1:11" x14ac:dyDescent="0.2">
      <c r="A17" s="13"/>
      <c r="B17" s="14"/>
      <c r="C17" s="15"/>
      <c r="D17" s="25"/>
      <c r="E17" s="25"/>
      <c r="F17" s="25"/>
      <c r="G17" s="25"/>
      <c r="H17" s="25"/>
      <c r="I17" s="25"/>
    </row>
    <row r="18" spans="1:11" x14ac:dyDescent="0.2">
      <c r="A18" s="9"/>
      <c r="B18" s="26" t="s">
        <v>153</v>
      </c>
      <c r="C18" s="11"/>
      <c r="D18" s="27">
        <f>D16</f>
        <v>59200</v>
      </c>
      <c r="E18" s="27">
        <f t="shared" ref="E18:I18" si="2">E16</f>
        <v>58900</v>
      </c>
      <c r="F18" s="27">
        <f t="shared" si="2"/>
        <v>21000</v>
      </c>
      <c r="G18" s="27">
        <f t="shared" si="2"/>
        <v>1600</v>
      </c>
      <c r="H18" s="27">
        <f t="shared" si="2"/>
        <v>140700</v>
      </c>
      <c r="I18" s="27">
        <f t="shared" si="2"/>
        <v>-30600</v>
      </c>
    </row>
    <row r="19" spans="1:11" x14ac:dyDescent="0.2">
      <c r="A19" s="4"/>
      <c r="B19" s="4"/>
    </row>
    <row r="20" spans="1:11" x14ac:dyDescent="0.2">
      <c r="B20" s="5" t="s">
        <v>23</v>
      </c>
      <c r="C20" s="5"/>
      <c r="D20" s="5"/>
      <c r="E20" s="5"/>
      <c r="F20" s="5"/>
      <c r="G20" s="5"/>
      <c r="H20" s="28">
        <f>H18</f>
        <v>140700</v>
      </c>
      <c r="I20" s="28">
        <f>I18</f>
        <v>-30600</v>
      </c>
      <c r="K20" s="29"/>
    </row>
    <row r="21" spans="1:11" x14ac:dyDescent="0.2">
      <c r="B21" s="5"/>
      <c r="C21" s="5"/>
      <c r="D21" s="5"/>
      <c r="E21" s="5"/>
      <c r="F21" s="5"/>
      <c r="G21" s="5"/>
      <c r="H21" s="28"/>
      <c r="I21" s="28"/>
    </row>
    <row r="22" spans="1:11" x14ac:dyDescent="0.2">
      <c r="B22" s="5" t="s">
        <v>24</v>
      </c>
      <c r="C22" s="5"/>
      <c r="D22" s="5"/>
      <c r="E22" s="5"/>
      <c r="F22" s="5"/>
      <c r="G22" s="5"/>
      <c r="H22" s="28">
        <f>ROUND((H20)*0.1,-2)</f>
        <v>14100</v>
      </c>
      <c r="I22" s="5"/>
    </row>
    <row r="23" spans="1:11" x14ac:dyDescent="0.2">
      <c r="B23" s="5"/>
      <c r="C23" s="5"/>
      <c r="D23" s="5"/>
      <c r="E23" s="5"/>
      <c r="F23" s="5"/>
      <c r="G23" s="5"/>
      <c r="H23" s="5"/>
      <c r="I23" s="5"/>
    </row>
    <row r="24" spans="1:11" x14ac:dyDescent="0.2">
      <c r="B24" s="5" t="s">
        <v>25</v>
      </c>
      <c r="C24" s="5"/>
      <c r="D24" s="5"/>
      <c r="E24" s="5"/>
      <c r="F24" s="5"/>
      <c r="G24" s="5"/>
      <c r="H24" s="28">
        <f>ROUND(H20*0.2,-2)</f>
        <v>28100</v>
      </c>
      <c r="I24" s="5"/>
    </row>
    <row r="25" spans="1:11" x14ac:dyDescent="0.2">
      <c r="B25" s="5"/>
      <c r="C25" s="5"/>
      <c r="D25" s="5"/>
      <c r="E25" s="5"/>
      <c r="F25" s="5"/>
      <c r="G25" s="5"/>
      <c r="H25" s="5"/>
      <c r="I25" s="5"/>
    </row>
    <row r="26" spans="1:11" x14ac:dyDescent="0.2">
      <c r="B26" s="5" t="s">
        <v>26</v>
      </c>
      <c r="C26" s="5"/>
      <c r="D26" s="5"/>
      <c r="E26" s="5"/>
      <c r="F26" s="5"/>
      <c r="G26" s="5"/>
      <c r="H26" s="28">
        <f>SUM(H20:H24)</f>
        <v>182900</v>
      </c>
      <c r="I26" s="28">
        <f>SUM(I20:I24)</f>
        <v>-30600</v>
      </c>
    </row>
    <row r="27" spans="1:11" x14ac:dyDescent="0.2">
      <c r="B27" s="5"/>
      <c r="C27" s="5"/>
      <c r="D27" s="5"/>
      <c r="E27" s="5"/>
      <c r="F27" s="5"/>
      <c r="G27" s="5"/>
      <c r="H27" s="5"/>
      <c r="I27" s="5"/>
    </row>
    <row r="28" spans="1:11" x14ac:dyDescent="0.2">
      <c r="B28" s="5" t="s">
        <v>27</v>
      </c>
      <c r="C28" s="5"/>
      <c r="D28" s="5"/>
      <c r="E28" s="5"/>
      <c r="F28" s="5"/>
      <c r="G28" s="5"/>
      <c r="H28" s="28">
        <f>H26+I26</f>
        <v>152300</v>
      </c>
      <c r="I28" s="5"/>
    </row>
    <row r="29" spans="1:11" x14ac:dyDescent="0.2">
      <c r="A29" s="13"/>
      <c r="B29" s="14"/>
      <c r="C29" s="15"/>
      <c r="D29" s="25"/>
      <c r="E29" s="25"/>
      <c r="F29" s="25"/>
      <c r="G29" s="25"/>
      <c r="H29" s="25"/>
      <c r="I29" s="25"/>
    </row>
    <row r="30" spans="1:11" x14ac:dyDescent="0.2">
      <c r="A30" s="13"/>
      <c r="B30" s="14"/>
      <c r="C30" s="15"/>
      <c r="D30" s="25"/>
      <c r="E30" s="25"/>
      <c r="F30" s="25"/>
      <c r="G30" s="25"/>
      <c r="H30" s="25"/>
      <c r="I30" s="25"/>
    </row>
    <row r="31" spans="1:11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11" x14ac:dyDescent="0.2">
      <c r="A32" s="13"/>
      <c r="B32" s="14"/>
      <c r="C32" s="15"/>
      <c r="D32" s="25"/>
      <c r="E32" s="25"/>
      <c r="F32" s="25"/>
      <c r="G32" s="25"/>
      <c r="H32" s="25"/>
      <c r="I32" s="25"/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9" x14ac:dyDescent="0.2">
      <c r="A36" s="13"/>
      <c r="B36" s="14"/>
      <c r="C36" s="15"/>
      <c r="D36" s="25"/>
      <c r="E36" s="25"/>
      <c r="F36" s="25"/>
      <c r="G36" s="25"/>
      <c r="H36" s="25"/>
      <c r="I36" s="25"/>
    </row>
    <row r="37" spans="1:9" x14ac:dyDescent="0.2">
      <c r="A37" s="13"/>
      <c r="B37" s="14"/>
      <c r="C37" s="15"/>
      <c r="D37" s="25"/>
      <c r="E37" s="25"/>
      <c r="F37" s="25"/>
      <c r="G37" s="25"/>
      <c r="H37" s="25"/>
      <c r="I37" s="25"/>
    </row>
    <row r="38" spans="1:9" x14ac:dyDescent="0.2">
      <c r="A38" s="13"/>
      <c r="B38" s="14"/>
      <c r="C38" s="15"/>
      <c r="D38" s="25"/>
      <c r="E38" s="25"/>
      <c r="F38" s="25"/>
      <c r="G38" s="25"/>
      <c r="H38" s="25"/>
      <c r="I38" s="25"/>
    </row>
    <row r="39" spans="1:9" x14ac:dyDescent="0.2">
      <c r="A39" s="13"/>
      <c r="B39" s="14"/>
      <c r="C39" s="15"/>
      <c r="D39" s="25"/>
      <c r="E39" s="25"/>
      <c r="F39" s="25"/>
      <c r="G39" s="25"/>
      <c r="H39" s="25"/>
      <c r="I39" s="25"/>
    </row>
    <row r="40" spans="1:9" x14ac:dyDescent="0.2">
      <c r="A40" s="13"/>
      <c r="B40" s="14"/>
      <c r="C40" s="15"/>
      <c r="D40" s="25"/>
      <c r="E40" s="25"/>
      <c r="F40" s="25"/>
      <c r="G40" s="25"/>
      <c r="H40" s="25"/>
      <c r="I40" s="25"/>
    </row>
    <row r="41" spans="1:9" x14ac:dyDescent="0.2">
      <c r="A41" s="13"/>
      <c r="B41" s="14"/>
      <c r="C41" s="15"/>
      <c r="D41" s="25"/>
      <c r="E41" s="25"/>
      <c r="F41" s="25"/>
      <c r="G41" s="25"/>
      <c r="H41" s="25"/>
      <c r="I41" s="25"/>
    </row>
    <row r="42" spans="1:9" x14ac:dyDescent="0.2">
      <c r="A42" s="13"/>
      <c r="B42" s="14"/>
      <c r="C42" s="15"/>
      <c r="D42" s="25"/>
      <c r="E42" s="25"/>
      <c r="F42" s="25"/>
      <c r="G42" s="25"/>
      <c r="H42" s="25"/>
      <c r="I42" s="25"/>
    </row>
    <row r="43" spans="1:9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9" x14ac:dyDescent="0.2">
      <c r="A44" s="13"/>
      <c r="B44" s="14"/>
      <c r="C44" s="15"/>
      <c r="D44" s="25"/>
      <c r="E44" s="25"/>
      <c r="F44" s="25"/>
      <c r="G44" s="25"/>
      <c r="H44" s="25"/>
      <c r="I44" s="25"/>
    </row>
    <row r="45" spans="1:9" x14ac:dyDescent="0.2">
      <c r="A45" s="13"/>
      <c r="B45" s="14"/>
      <c r="C45" s="15"/>
      <c r="D45" s="25"/>
      <c r="E45" s="25"/>
      <c r="F45" s="25"/>
      <c r="G45" s="25"/>
      <c r="H45" s="25"/>
      <c r="I45" s="25"/>
    </row>
    <row r="46" spans="1:9" x14ac:dyDescent="0.2">
      <c r="A46" s="13"/>
      <c r="B46" s="14"/>
      <c r="C46" s="15"/>
      <c r="D46" s="25"/>
      <c r="E46" s="25"/>
      <c r="F46" s="25"/>
      <c r="G46" s="25"/>
      <c r="H46" s="25"/>
      <c r="I46" s="25"/>
    </row>
    <row r="47" spans="1:9" x14ac:dyDescent="0.2">
      <c r="A47" s="13"/>
      <c r="B47" s="14"/>
      <c r="C47" s="15"/>
      <c r="D47" s="25"/>
      <c r="E47" s="25"/>
      <c r="F47" s="25"/>
      <c r="G47" s="25"/>
      <c r="H47" s="25"/>
      <c r="I47" s="25"/>
    </row>
    <row r="48" spans="1:9" x14ac:dyDescent="0.2">
      <c r="A48" s="13"/>
      <c r="B48" s="14"/>
      <c r="C48" s="15"/>
      <c r="D48" s="25"/>
      <c r="E48" s="25"/>
      <c r="F48" s="25"/>
      <c r="G48" s="25"/>
      <c r="H48" s="25"/>
      <c r="I48" s="25"/>
    </row>
    <row r="49" spans="1:9" x14ac:dyDescent="0.2">
      <c r="A49" s="13"/>
      <c r="B49" s="14"/>
      <c r="C49" s="15"/>
      <c r="D49" s="25"/>
      <c r="E49" s="25"/>
      <c r="F49" s="25"/>
      <c r="G49" s="25"/>
      <c r="H49" s="25"/>
      <c r="I49" s="25"/>
    </row>
    <row r="50" spans="1:9" x14ac:dyDescent="0.2">
      <c r="A50" s="13"/>
      <c r="B50" s="14"/>
      <c r="C50" s="15"/>
      <c r="D50" s="25"/>
      <c r="E50" s="25"/>
      <c r="F50" s="25"/>
      <c r="G50" s="25"/>
      <c r="H50" s="25"/>
      <c r="I50" s="25"/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9" x14ac:dyDescent="0.2">
      <c r="A53" s="13"/>
      <c r="B53" s="14"/>
      <c r="C53" s="15"/>
      <c r="D53" s="25"/>
      <c r="E53" s="25"/>
      <c r="F53" s="25"/>
      <c r="G53" s="25"/>
      <c r="H53" s="25"/>
      <c r="I53" s="25"/>
    </row>
    <row r="54" spans="1:9" x14ac:dyDescent="0.2">
      <c r="A54" s="13"/>
      <c r="B54" s="14"/>
      <c r="C54" s="15"/>
      <c r="D54" s="25"/>
      <c r="E54" s="25"/>
      <c r="F54" s="25"/>
      <c r="G54" s="25"/>
      <c r="H54" s="25"/>
      <c r="I54" s="25"/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13"/>
      <c r="B56" s="14"/>
      <c r="C56" s="15"/>
      <c r="D56" s="25"/>
      <c r="E56" s="25"/>
      <c r="F56" s="25"/>
      <c r="G56" s="25"/>
      <c r="H56" s="25"/>
      <c r="I56" s="25"/>
    </row>
    <row r="57" spans="1:9" x14ac:dyDescent="0.2">
      <c r="A57" s="13"/>
      <c r="B57" s="14"/>
      <c r="C57" s="15"/>
      <c r="D57" s="25"/>
      <c r="E57" s="25"/>
      <c r="F57" s="25"/>
      <c r="G57" s="25"/>
      <c r="H57" s="25"/>
      <c r="I57" s="25"/>
    </row>
    <row r="58" spans="1:9" ht="12.75" customHeight="1" x14ac:dyDescent="0.2">
      <c r="A58" s="4"/>
      <c r="B58" s="4"/>
    </row>
    <row r="59" spans="1:9" ht="12.75" customHeight="1" x14ac:dyDescent="0.25">
      <c r="A59" s="1"/>
      <c r="B59" s="2"/>
      <c r="C59" s="3"/>
      <c r="D59" s="3"/>
      <c r="E59" s="3"/>
      <c r="F59" s="3"/>
      <c r="G59" s="3"/>
      <c r="H59" s="3"/>
      <c r="I59" s="3"/>
    </row>
    <row r="60" spans="1:9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</row>
    <row r="61" spans="1:9" ht="12.75" customHeight="1" x14ac:dyDescent="0.25">
      <c r="A61" s="1"/>
      <c r="B61" s="2"/>
      <c r="C61" s="3"/>
      <c r="D61" s="3"/>
      <c r="E61" s="3"/>
      <c r="F61" s="3"/>
      <c r="G61" s="3"/>
      <c r="H61" s="3"/>
      <c r="I61" s="3"/>
    </row>
    <row r="62" spans="1:9" ht="12.75" customHeight="1" x14ac:dyDescent="0.2"/>
    <row r="63" spans="1:9" ht="12.75" customHeight="1" x14ac:dyDescent="0.2">
      <c r="D63" s="8"/>
      <c r="E63" s="8"/>
      <c r="F63" s="8"/>
      <c r="G63" s="8"/>
      <c r="H63" s="8"/>
      <c r="I63" s="8"/>
    </row>
    <row r="64" spans="1:9" ht="12.75" customHeight="1" x14ac:dyDescent="0.2">
      <c r="A64" s="13"/>
      <c r="B64" s="14"/>
      <c r="C64" s="15"/>
      <c r="D64" s="30"/>
      <c r="E64" s="30"/>
      <c r="F64" s="30"/>
      <c r="G64" s="30"/>
      <c r="H64" s="30"/>
      <c r="I64" s="30"/>
    </row>
    <row r="65" spans="1:9" ht="12.75" customHeight="1" x14ac:dyDescent="0.2">
      <c r="A65" s="13"/>
      <c r="B65" s="14"/>
      <c r="C65" s="15"/>
      <c r="D65" s="17"/>
      <c r="E65" s="17"/>
      <c r="F65" s="17"/>
      <c r="G65" s="17"/>
      <c r="H65" s="17"/>
      <c r="I65" s="17"/>
    </row>
    <row r="66" spans="1:9" ht="12.75" customHeight="1" x14ac:dyDescent="0.2">
      <c r="A66" s="13"/>
      <c r="B66" s="14"/>
      <c r="C66" s="31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14"/>
      <c r="C67" s="33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21"/>
      <c r="C68" s="33"/>
      <c r="D68" s="32"/>
      <c r="E68" s="32"/>
      <c r="F68" s="32"/>
      <c r="G68" s="32"/>
      <c r="H68" s="32"/>
      <c r="I68" s="32"/>
    </row>
    <row r="69" spans="1:9" ht="12.75" customHeight="1" x14ac:dyDescent="0.2">
      <c r="A69" s="13"/>
      <c r="B69" s="21"/>
      <c r="C69" s="33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34"/>
      <c r="C70" s="31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ht="12.75" customHeight="1" x14ac:dyDescent="0.2">
      <c r="A73" s="13"/>
      <c r="B73" s="14"/>
      <c r="C73" s="31"/>
      <c r="D73" s="32"/>
      <c r="E73" s="32"/>
      <c r="F73" s="32"/>
      <c r="G73" s="32"/>
      <c r="H73" s="32"/>
      <c r="I73" s="32"/>
    </row>
    <row r="74" spans="1:9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s="5" customFormat="1" ht="12.75" customHeight="1" x14ac:dyDescent="0.2">
      <c r="A79" s="13"/>
      <c r="B79" s="14"/>
      <c r="C79" s="13"/>
      <c r="D79" s="17"/>
      <c r="E79" s="17"/>
      <c r="F79" s="17"/>
      <c r="G79" s="17"/>
      <c r="H79" s="17"/>
      <c r="I79" s="17"/>
    </row>
    <row r="80" spans="1:9" s="5" customFormat="1" ht="12.75" customHeight="1" x14ac:dyDescent="0.2">
      <c r="A80" s="13"/>
      <c r="B80" s="14"/>
      <c r="C80" s="15"/>
      <c r="D80" s="32"/>
      <c r="E80" s="32"/>
      <c r="F80" s="32"/>
      <c r="G80" s="32"/>
      <c r="H80" s="32"/>
      <c r="I80" s="32"/>
    </row>
    <row r="81" spans="1:9" s="5" customFormat="1" ht="12.75" customHeight="1" x14ac:dyDescent="0.2">
      <c r="A81" s="13"/>
      <c r="B81" s="14"/>
      <c r="C81" s="15"/>
      <c r="D81" s="17"/>
      <c r="E81" s="17"/>
      <c r="F81" s="17"/>
      <c r="G81" s="17"/>
      <c r="H81" s="17"/>
      <c r="I81" s="17"/>
    </row>
    <row r="82" spans="1:9" s="5" customFormat="1" ht="12.75" customHeight="1" x14ac:dyDescent="0.2">
      <c r="A82" s="13"/>
      <c r="B82" s="14"/>
      <c r="C82" s="31"/>
      <c r="D82" s="32"/>
      <c r="E82" s="32"/>
      <c r="F82" s="32"/>
      <c r="G82" s="32"/>
      <c r="H82" s="32"/>
      <c r="I82" s="32"/>
    </row>
    <row r="83" spans="1:9" s="5" customFormat="1" ht="12.75" customHeight="1" x14ac:dyDescent="0.2">
      <c r="A83" s="13"/>
      <c r="B83" s="14"/>
      <c r="C83" s="33"/>
      <c r="D83" s="32"/>
      <c r="E83" s="32"/>
      <c r="F83" s="32"/>
      <c r="G83" s="32"/>
      <c r="H83" s="32"/>
      <c r="I83" s="32"/>
    </row>
    <row r="84" spans="1:9" s="5" customFormat="1" ht="12.75" customHeight="1" x14ac:dyDescent="0.2">
      <c r="A84" s="13"/>
      <c r="B84" s="21"/>
      <c r="C84" s="33"/>
      <c r="D84" s="32"/>
      <c r="E84" s="32"/>
      <c r="F84" s="32"/>
      <c r="G84" s="32"/>
      <c r="H84" s="32"/>
      <c r="I84" s="32"/>
    </row>
    <row r="85" spans="1:9" s="5" customFormat="1" ht="12.75" customHeight="1" x14ac:dyDescent="0.2">
      <c r="A85" s="13"/>
      <c r="B85" s="21"/>
      <c r="C85" s="33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34"/>
      <c r="C86" s="31"/>
      <c r="D86" s="32"/>
      <c r="E86" s="32"/>
      <c r="F86" s="32"/>
      <c r="G86" s="32"/>
      <c r="H86" s="32"/>
      <c r="I86" s="32"/>
    </row>
    <row r="87" spans="1:9" s="5" customFormat="1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</row>
    <row r="88" spans="1:9" ht="12.75" customHeight="1" x14ac:dyDescent="0.2">
      <c r="A88" s="13"/>
      <c r="B88" s="34"/>
      <c r="C88" s="31"/>
      <c r="D88" s="32"/>
      <c r="E88" s="32"/>
      <c r="F88" s="32"/>
      <c r="G88" s="32"/>
      <c r="H88" s="32"/>
      <c r="I88" s="32"/>
    </row>
    <row r="89" spans="1:9" ht="12.75" customHeight="1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3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3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3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13"/>
      <c r="D95" s="17"/>
      <c r="E95" s="17"/>
      <c r="F95" s="17"/>
      <c r="G95" s="17"/>
      <c r="H95" s="17"/>
      <c r="I95" s="17"/>
    </row>
    <row r="96" spans="1:9" x14ac:dyDescent="0.2">
      <c r="A96" s="13"/>
      <c r="B96" s="14"/>
      <c r="C96" s="15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15"/>
      <c r="D97" s="17"/>
      <c r="E97" s="17"/>
      <c r="F97" s="17"/>
      <c r="G97" s="17"/>
      <c r="H97" s="17"/>
      <c r="I97" s="17"/>
    </row>
    <row r="98" spans="1:9" x14ac:dyDescent="0.2">
      <c r="A98" s="13"/>
      <c r="B98" s="14"/>
      <c r="C98" s="31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21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21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34"/>
      <c r="C102" s="33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13"/>
      <c r="D108" s="17"/>
      <c r="E108" s="17"/>
      <c r="F108" s="17"/>
      <c r="G108" s="17"/>
      <c r="H108" s="17"/>
      <c r="I108" s="17"/>
    </row>
    <row r="109" spans="1:9" x14ac:dyDescent="0.2">
      <c r="A109" s="13"/>
      <c r="B109" s="14"/>
      <c r="C109" s="15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15"/>
      <c r="D110" s="17"/>
      <c r="E110" s="17"/>
      <c r="F110" s="17"/>
      <c r="G110" s="17"/>
      <c r="H110" s="17"/>
      <c r="I110" s="17"/>
    </row>
    <row r="111" spans="1:9" x14ac:dyDescent="0.2">
      <c r="A111" s="13"/>
      <c r="B111" s="14"/>
      <c r="C111" s="35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5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21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21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3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1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5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6"/>
      <c r="D126" s="17"/>
      <c r="E126" s="17"/>
      <c r="F126" s="17"/>
      <c r="G126" s="17"/>
      <c r="H126" s="17"/>
      <c r="I126" s="17"/>
    </row>
    <row r="127" spans="1:9" x14ac:dyDescent="0.2">
      <c r="A127" s="13"/>
      <c r="B127" s="14"/>
      <c r="C127" s="15"/>
      <c r="D127" s="30"/>
      <c r="E127" s="30"/>
      <c r="F127" s="30"/>
      <c r="G127" s="30"/>
      <c r="H127" s="30"/>
      <c r="I127" s="30"/>
    </row>
    <row r="128" spans="1:9" ht="15" x14ac:dyDescent="0.25">
      <c r="A128" s="13"/>
      <c r="B128" s="34"/>
      <c r="C128" s="15"/>
      <c r="D128" s="37"/>
      <c r="E128" s="37"/>
      <c r="F128" s="37"/>
      <c r="G128" s="37"/>
      <c r="H128" s="37"/>
      <c r="I128" s="37"/>
    </row>
    <row r="129" spans="1:9" x14ac:dyDescent="0.2">
      <c r="A129" s="13"/>
      <c r="B129" s="38"/>
      <c r="C129" s="15"/>
      <c r="D129" s="17"/>
      <c r="E129" s="17"/>
      <c r="F129" s="17"/>
      <c r="G129" s="17"/>
      <c r="H129" s="17"/>
      <c r="I129" s="17"/>
    </row>
    <row r="130" spans="1:9" x14ac:dyDescent="0.2">
      <c r="A130" s="4"/>
      <c r="B130" s="4"/>
    </row>
    <row r="131" spans="1:9" x14ac:dyDescent="0.2">
      <c r="B131" s="5"/>
      <c r="C131" s="5"/>
      <c r="D131" s="5"/>
      <c r="E131" s="5"/>
      <c r="F131" s="5"/>
      <c r="G131" s="5"/>
      <c r="H131" s="28"/>
      <c r="I131" s="28"/>
    </row>
    <row r="132" spans="1:9" x14ac:dyDescent="0.2">
      <c r="B132" s="5"/>
      <c r="C132" s="5"/>
      <c r="D132" s="5"/>
      <c r="E132" s="5"/>
      <c r="F132" s="5"/>
      <c r="G132" s="5"/>
      <c r="H132" s="5"/>
      <c r="I132" s="5"/>
    </row>
    <row r="133" spans="1:9" x14ac:dyDescent="0.2">
      <c r="B133" s="5"/>
      <c r="C133" s="5"/>
      <c r="D133" s="5"/>
      <c r="E133" s="5"/>
      <c r="F133" s="5"/>
      <c r="G133" s="5"/>
      <c r="H133" s="28"/>
      <c r="I133" s="5"/>
    </row>
    <row r="134" spans="1:9" x14ac:dyDescent="0.2">
      <c r="B134" s="5"/>
      <c r="C134" s="5"/>
      <c r="D134" s="5"/>
      <c r="E134" s="5"/>
      <c r="F134" s="5"/>
      <c r="G134" s="5"/>
      <c r="H134" s="5"/>
      <c r="I134" s="5"/>
    </row>
    <row r="135" spans="1:9" x14ac:dyDescent="0.2">
      <c r="B135" s="5"/>
      <c r="C135" s="5"/>
      <c r="D135" s="5"/>
      <c r="E135" s="5"/>
      <c r="F135" s="5"/>
      <c r="G135" s="5"/>
      <c r="H135" s="39"/>
      <c r="I135" s="5"/>
    </row>
    <row r="136" spans="1:9" x14ac:dyDescent="0.2">
      <c r="B136" s="5"/>
      <c r="C136" s="5"/>
      <c r="D136" s="5"/>
      <c r="E136" s="5"/>
      <c r="F136" s="5"/>
      <c r="G136" s="5"/>
      <c r="H136" s="5"/>
      <c r="I136" s="5"/>
    </row>
    <row r="137" spans="1:9" x14ac:dyDescent="0.2">
      <c r="B137" s="5"/>
      <c r="C137" s="5"/>
      <c r="D137" s="5"/>
      <c r="E137" s="5"/>
      <c r="F137" s="5"/>
      <c r="G137" s="5"/>
      <c r="H137" s="28"/>
      <c r="I137" s="28"/>
    </row>
    <row r="138" spans="1:9" x14ac:dyDescent="0.2">
      <c r="B138" s="5"/>
      <c r="C138" s="5"/>
      <c r="D138" s="5"/>
      <c r="E138" s="5"/>
      <c r="F138" s="5"/>
      <c r="G138" s="5"/>
      <c r="H138" s="5"/>
      <c r="I138" s="5"/>
    </row>
    <row r="139" spans="1:9" x14ac:dyDescent="0.2">
      <c r="B139" s="5"/>
      <c r="C139" s="5"/>
      <c r="D139" s="5"/>
      <c r="E139" s="5"/>
      <c r="F139" s="5"/>
      <c r="G139" s="5"/>
      <c r="H139" s="28"/>
      <c r="I139" s="5"/>
    </row>
    <row r="140" spans="1:9" x14ac:dyDescent="0.2">
      <c r="A140" s="4"/>
      <c r="B140" s="4"/>
    </row>
  </sheetData>
  <pageMargins left="0.75" right="0.75" top="0.5" bottom="1" header="0.5" footer="0.5"/>
  <pageSetup scale="61" fitToHeight="7" orientation="portrait" r:id="rId1"/>
  <headerFooter alignWithMargins="0">
    <oddFooter>&amp;CA-14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60"/>
  <sheetViews>
    <sheetView topLeftCell="A25" workbookViewId="0">
      <selection activeCell="M75" sqref="M75"/>
    </sheetView>
  </sheetViews>
  <sheetFormatPr defaultColWidth="9.140625" defaultRowHeight="12.75" x14ac:dyDescent="0.2"/>
  <cols>
    <col min="1" max="1" width="4.1406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customWidth="1"/>
    <col min="8" max="8" width="16.5703125" style="4" bestFit="1" customWidth="1"/>
    <col min="9" max="9" width="16.85546875" style="4" customWidth="1"/>
    <col min="10" max="11" width="11.140625" style="4" bestFit="1" customWidth="1"/>
    <col min="12" max="16384" width="9.140625" style="4"/>
  </cols>
  <sheetData>
    <row r="1" spans="1:9" ht="16.5" customHeight="1" x14ac:dyDescent="0.25">
      <c r="A1" s="1" t="s">
        <v>154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155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155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84</v>
      </c>
      <c r="D9" s="25">
        <v>877000</v>
      </c>
      <c r="E9" s="25">
        <v>1409000</v>
      </c>
      <c r="F9" s="25">
        <v>0</v>
      </c>
      <c r="G9" s="25">
        <v>0</v>
      </c>
      <c r="H9" s="25">
        <f t="shared" ref="H9:H17" si="0">SUM(D9:G9)</f>
        <v>2286000</v>
      </c>
      <c r="I9" s="25">
        <v>0</v>
      </c>
    </row>
    <row r="10" spans="1:9" x14ac:dyDescent="0.2">
      <c r="A10" s="13"/>
      <c r="B10" s="14"/>
      <c r="C10" s="46" t="s">
        <v>44</v>
      </c>
      <c r="D10" s="25">
        <v>613000</v>
      </c>
      <c r="E10" s="25">
        <v>985000</v>
      </c>
      <c r="F10" s="25">
        <v>0</v>
      </c>
      <c r="G10" s="25">
        <v>0</v>
      </c>
      <c r="H10" s="25">
        <f t="shared" si="0"/>
        <v>1598000</v>
      </c>
      <c r="I10" s="25">
        <v>0</v>
      </c>
    </row>
    <row r="11" spans="1:9" x14ac:dyDescent="0.2">
      <c r="A11" s="13"/>
      <c r="B11" s="14"/>
      <c r="C11" s="46" t="s">
        <v>46</v>
      </c>
      <c r="D11" s="25">
        <v>53000</v>
      </c>
      <c r="E11" s="25">
        <v>86000</v>
      </c>
      <c r="F11" s="25">
        <v>0</v>
      </c>
      <c r="G11" s="25">
        <v>0</v>
      </c>
      <c r="H11" s="25">
        <f t="shared" si="0"/>
        <v>139000</v>
      </c>
      <c r="I11" s="25">
        <v>0</v>
      </c>
    </row>
    <row r="12" spans="1:9" x14ac:dyDescent="0.2">
      <c r="A12" s="13"/>
      <c r="B12" s="14"/>
      <c r="C12" s="46" t="s">
        <v>48</v>
      </c>
      <c r="D12" s="25">
        <v>243000</v>
      </c>
      <c r="E12" s="25">
        <v>390000</v>
      </c>
      <c r="F12" s="25">
        <v>0</v>
      </c>
      <c r="G12" s="25">
        <v>0</v>
      </c>
      <c r="H12" s="25">
        <f t="shared" si="0"/>
        <v>633000</v>
      </c>
      <c r="I12" s="25">
        <v>0</v>
      </c>
    </row>
    <row r="13" spans="1:9" x14ac:dyDescent="0.2">
      <c r="A13" s="13"/>
      <c r="B13" s="14"/>
      <c r="C13" s="46" t="s">
        <v>50</v>
      </c>
      <c r="D13" s="25">
        <v>51000</v>
      </c>
      <c r="E13" s="25">
        <v>81000</v>
      </c>
      <c r="F13" s="25">
        <v>0</v>
      </c>
      <c r="G13" s="25">
        <v>629000</v>
      </c>
      <c r="H13" s="25">
        <f t="shared" si="0"/>
        <v>761000</v>
      </c>
      <c r="I13" s="25">
        <v>0</v>
      </c>
    </row>
    <row r="14" spans="1:9" x14ac:dyDescent="0.2">
      <c r="A14" s="13"/>
      <c r="B14" s="14"/>
      <c r="C14" s="46" t="s">
        <v>51</v>
      </c>
      <c r="D14" s="25">
        <v>144000</v>
      </c>
      <c r="E14" s="25">
        <v>232000</v>
      </c>
      <c r="F14" s="25">
        <v>0</v>
      </c>
      <c r="G14" s="25">
        <v>0</v>
      </c>
      <c r="H14" s="25">
        <f t="shared" si="0"/>
        <v>376000</v>
      </c>
      <c r="I14" s="25">
        <v>0</v>
      </c>
    </row>
    <row r="15" spans="1:9" x14ac:dyDescent="0.2">
      <c r="A15" s="13"/>
      <c r="B15" s="21"/>
      <c r="C15" s="46" t="s">
        <v>52</v>
      </c>
      <c r="D15" s="25">
        <v>0</v>
      </c>
      <c r="E15" s="25">
        <v>0</v>
      </c>
      <c r="F15" s="25">
        <v>51000</v>
      </c>
      <c r="G15" s="25">
        <v>0</v>
      </c>
      <c r="H15" s="25">
        <f t="shared" si="0"/>
        <v>51000</v>
      </c>
      <c r="I15" s="25">
        <v>0</v>
      </c>
    </row>
    <row r="16" spans="1:9" x14ac:dyDescent="0.2">
      <c r="A16" s="13"/>
      <c r="B16" s="21"/>
      <c r="C16" s="46" t="s">
        <v>19</v>
      </c>
      <c r="D16" s="25">
        <v>0</v>
      </c>
      <c r="E16" s="25">
        <v>0</v>
      </c>
      <c r="F16" s="25">
        <v>7000</v>
      </c>
      <c r="G16" s="25">
        <v>0</v>
      </c>
      <c r="H16" s="25">
        <f t="shared" si="0"/>
        <v>7000</v>
      </c>
      <c r="I16" s="25">
        <v>0</v>
      </c>
    </row>
    <row r="17" spans="1:14" ht="13.5" thickBot="1" x14ac:dyDescent="0.25">
      <c r="A17" s="13"/>
      <c r="B17" s="21"/>
      <c r="C17" s="46" t="s">
        <v>20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0"/>
        <v>0</v>
      </c>
      <c r="I17" s="25">
        <v>-3665000</v>
      </c>
    </row>
    <row r="18" spans="1:14" ht="13.5" thickBot="1" x14ac:dyDescent="0.25">
      <c r="A18" s="13"/>
      <c r="B18" s="14"/>
      <c r="C18" s="13" t="s">
        <v>21</v>
      </c>
      <c r="D18" s="22">
        <f>SUM(D9:D16)</f>
        <v>1981000</v>
      </c>
      <c r="E18" s="23">
        <f>SUM(E9:E16)</f>
        <v>3183000</v>
      </c>
      <c r="F18" s="23">
        <f>SUM(F9:F16)</f>
        <v>58000</v>
      </c>
      <c r="G18" s="23">
        <f>SUM(G9:G16)</f>
        <v>629000</v>
      </c>
      <c r="H18" s="23">
        <f>SUM(H9:H16)</f>
        <v>5851000</v>
      </c>
      <c r="I18" s="24">
        <f>SUM(I9:I17)</f>
        <v>-3665000</v>
      </c>
    </row>
    <row r="19" spans="1:14" x14ac:dyDescent="0.2">
      <c r="A19" s="13"/>
      <c r="B19" s="14"/>
      <c r="C19" s="15"/>
      <c r="D19" s="25"/>
      <c r="E19" s="25"/>
      <c r="F19" s="25"/>
      <c r="G19" s="25"/>
      <c r="H19" s="25"/>
      <c r="I19" s="25"/>
    </row>
    <row r="20" spans="1:14" ht="15" x14ac:dyDescent="0.25">
      <c r="A20" s="13"/>
      <c r="B20" s="14" t="s">
        <v>156</v>
      </c>
      <c r="C20" s="15"/>
      <c r="D20" s="17"/>
      <c r="E20" s="17"/>
      <c r="F20" s="17"/>
      <c r="G20" s="17"/>
      <c r="H20" s="17"/>
      <c r="I20" s="17"/>
      <c r="N20" s="47"/>
    </row>
    <row r="21" spans="1:14" x14ac:dyDescent="0.2">
      <c r="A21" s="13"/>
      <c r="B21" s="14"/>
      <c r="C21" s="46" t="s">
        <v>42</v>
      </c>
      <c r="D21" s="25">
        <v>0</v>
      </c>
      <c r="E21" s="25">
        <v>0</v>
      </c>
      <c r="F21" s="25">
        <v>0</v>
      </c>
      <c r="G21" s="25">
        <v>142000</v>
      </c>
      <c r="H21" s="25">
        <f>SUM(D21:G21)</f>
        <v>142000</v>
      </c>
      <c r="I21" s="25">
        <v>0</v>
      </c>
    </row>
    <row r="22" spans="1:14" x14ac:dyDescent="0.2">
      <c r="A22" s="13"/>
      <c r="B22" s="14"/>
      <c r="C22" s="46" t="s">
        <v>43</v>
      </c>
      <c r="D22" s="25">
        <v>434000</v>
      </c>
      <c r="E22" s="25">
        <v>698000</v>
      </c>
      <c r="F22" s="25">
        <v>0</v>
      </c>
      <c r="G22" s="25">
        <v>0</v>
      </c>
      <c r="H22" s="25">
        <f t="shared" ref="H22:H25" si="1">SUM(D22:G22)</f>
        <v>1132000</v>
      </c>
      <c r="I22" s="25">
        <v>0</v>
      </c>
    </row>
    <row r="23" spans="1:14" x14ac:dyDescent="0.2">
      <c r="A23" s="13"/>
      <c r="B23" s="34"/>
      <c r="C23" s="46" t="s">
        <v>52</v>
      </c>
      <c r="D23" s="25">
        <v>0</v>
      </c>
      <c r="E23" s="25">
        <v>0</v>
      </c>
      <c r="F23" s="25">
        <v>4000</v>
      </c>
      <c r="G23" s="25">
        <v>0</v>
      </c>
      <c r="H23" s="25">
        <f t="shared" si="1"/>
        <v>4000</v>
      </c>
      <c r="I23" s="25">
        <v>0</v>
      </c>
    </row>
    <row r="24" spans="1:14" x14ac:dyDescent="0.2">
      <c r="A24" s="13"/>
      <c r="B24" s="34"/>
      <c r="C24" s="46" t="s">
        <v>19</v>
      </c>
      <c r="D24" s="25">
        <v>0</v>
      </c>
      <c r="E24" s="25">
        <v>0</v>
      </c>
      <c r="F24" s="25">
        <v>17000</v>
      </c>
      <c r="G24" s="25">
        <v>0</v>
      </c>
      <c r="H24" s="25">
        <f t="shared" si="1"/>
        <v>17000</v>
      </c>
      <c r="I24" s="25">
        <v>0</v>
      </c>
    </row>
    <row r="25" spans="1:14" ht="13.5" thickBot="1" x14ac:dyDescent="0.25">
      <c r="A25" s="13"/>
      <c r="B25" s="14"/>
      <c r="C25" s="46" t="s">
        <v>20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1"/>
        <v>0</v>
      </c>
      <c r="I25" s="25">
        <v>-586000</v>
      </c>
    </row>
    <row r="26" spans="1:14" ht="13.5" thickBot="1" x14ac:dyDescent="0.25">
      <c r="A26" s="13"/>
      <c r="B26" s="14"/>
      <c r="C26" s="13" t="s">
        <v>21</v>
      </c>
      <c r="D26" s="22">
        <f t="shared" ref="D26:I26" si="2">SUM(D21:D25)</f>
        <v>434000</v>
      </c>
      <c r="E26" s="23">
        <f t="shared" si="2"/>
        <v>698000</v>
      </c>
      <c r="F26" s="23">
        <f t="shared" si="2"/>
        <v>21000</v>
      </c>
      <c r="G26" s="23">
        <f t="shared" si="2"/>
        <v>142000</v>
      </c>
      <c r="H26" s="23">
        <f t="shared" si="2"/>
        <v>1295000</v>
      </c>
      <c r="I26" s="24">
        <f t="shared" si="2"/>
        <v>-586000</v>
      </c>
    </row>
    <row r="27" spans="1:14" x14ac:dyDescent="0.2">
      <c r="A27" s="13"/>
      <c r="B27" s="14"/>
      <c r="C27" s="13"/>
      <c r="D27" s="17"/>
      <c r="E27" s="17"/>
      <c r="F27" s="17"/>
      <c r="G27" s="17"/>
      <c r="H27" s="17"/>
      <c r="I27" s="17"/>
    </row>
    <row r="28" spans="1:14" x14ac:dyDescent="0.2">
      <c r="A28" s="13"/>
      <c r="B28" s="14" t="s">
        <v>157</v>
      </c>
      <c r="C28" s="15"/>
      <c r="D28" s="17"/>
      <c r="E28" s="17"/>
      <c r="F28" s="17"/>
      <c r="G28" s="17"/>
      <c r="H28" s="17"/>
      <c r="I28" s="17"/>
    </row>
    <row r="29" spans="1:14" x14ac:dyDescent="0.2">
      <c r="A29" s="13"/>
      <c r="B29" s="14"/>
      <c r="C29" s="46" t="s">
        <v>42</v>
      </c>
      <c r="D29" s="25">
        <v>0</v>
      </c>
      <c r="E29" s="25">
        <v>0</v>
      </c>
      <c r="F29" s="25">
        <v>0</v>
      </c>
      <c r="G29" s="25">
        <v>142000</v>
      </c>
      <c r="H29" s="25">
        <f>SUM(D29:G29)</f>
        <v>142000</v>
      </c>
      <c r="I29" s="25">
        <v>0</v>
      </c>
    </row>
    <row r="30" spans="1:14" x14ac:dyDescent="0.2">
      <c r="A30" s="13"/>
      <c r="B30" s="14"/>
      <c r="C30" s="46" t="s">
        <v>43</v>
      </c>
      <c r="D30" s="25">
        <v>434000</v>
      </c>
      <c r="E30" s="25">
        <v>698000</v>
      </c>
      <c r="F30" s="25">
        <v>0</v>
      </c>
      <c r="G30" s="25">
        <v>0</v>
      </c>
      <c r="H30" s="25">
        <f t="shared" ref="H30:H33" si="3">SUM(D30:G30)</f>
        <v>1132000</v>
      </c>
      <c r="I30" s="25">
        <v>0</v>
      </c>
    </row>
    <row r="31" spans="1:14" x14ac:dyDescent="0.2">
      <c r="A31" s="13"/>
      <c r="B31" s="14"/>
      <c r="C31" s="46" t="s">
        <v>52</v>
      </c>
      <c r="D31" s="25">
        <v>0</v>
      </c>
      <c r="E31" s="25">
        <v>0</v>
      </c>
      <c r="F31" s="25">
        <v>4000</v>
      </c>
      <c r="G31" s="25">
        <v>0</v>
      </c>
      <c r="H31" s="25">
        <f t="shared" si="3"/>
        <v>4000</v>
      </c>
      <c r="I31" s="25">
        <v>0</v>
      </c>
    </row>
    <row r="32" spans="1:14" x14ac:dyDescent="0.2">
      <c r="A32" s="13"/>
      <c r="B32" s="21"/>
      <c r="C32" s="46" t="s">
        <v>19</v>
      </c>
      <c r="D32" s="25">
        <v>0</v>
      </c>
      <c r="E32" s="25">
        <v>0</v>
      </c>
      <c r="F32" s="25">
        <v>17000</v>
      </c>
      <c r="G32" s="25">
        <v>0</v>
      </c>
      <c r="H32" s="25">
        <f t="shared" si="3"/>
        <v>17000</v>
      </c>
      <c r="I32" s="25">
        <v>0</v>
      </c>
    </row>
    <row r="33" spans="1:14" ht="13.5" thickBot="1" x14ac:dyDescent="0.25">
      <c r="A33" s="13"/>
      <c r="B33" s="21"/>
      <c r="C33" s="46" t="s">
        <v>20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3"/>
        <v>0</v>
      </c>
      <c r="I33" s="25">
        <v>-586000</v>
      </c>
    </row>
    <row r="34" spans="1:14" ht="13.5" thickBot="1" x14ac:dyDescent="0.25">
      <c r="A34" s="13"/>
      <c r="B34" s="14"/>
      <c r="C34" s="13" t="s">
        <v>21</v>
      </c>
      <c r="D34" s="22">
        <f t="shared" ref="D34:I34" si="4">SUM(D29:D33)</f>
        <v>434000</v>
      </c>
      <c r="E34" s="23">
        <f t="shared" si="4"/>
        <v>698000</v>
      </c>
      <c r="F34" s="23">
        <f t="shared" si="4"/>
        <v>21000</v>
      </c>
      <c r="G34" s="23">
        <f t="shared" si="4"/>
        <v>142000</v>
      </c>
      <c r="H34" s="23">
        <f t="shared" si="4"/>
        <v>1295000</v>
      </c>
      <c r="I34" s="24">
        <f t="shared" si="4"/>
        <v>-586000</v>
      </c>
    </row>
    <row r="35" spans="1:14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14" ht="15" x14ac:dyDescent="0.25">
      <c r="A36" s="13"/>
      <c r="B36" s="14" t="s">
        <v>158</v>
      </c>
      <c r="C36" s="15"/>
      <c r="D36" s="17"/>
      <c r="E36" s="17"/>
      <c r="F36" s="17"/>
      <c r="G36" s="17"/>
      <c r="H36" s="17"/>
      <c r="I36" s="17"/>
      <c r="N36" s="47"/>
    </row>
    <row r="37" spans="1:14" x14ac:dyDescent="0.2">
      <c r="A37" s="13"/>
      <c r="B37" s="14"/>
      <c r="C37" s="46" t="s">
        <v>42</v>
      </c>
      <c r="D37" s="25">
        <v>0</v>
      </c>
      <c r="E37" s="25">
        <v>0</v>
      </c>
      <c r="F37" s="25">
        <v>0</v>
      </c>
      <c r="G37" s="25">
        <v>142000</v>
      </c>
      <c r="H37" s="25">
        <f>SUM(D37:G37)</f>
        <v>142000</v>
      </c>
      <c r="I37" s="25">
        <v>0</v>
      </c>
    </row>
    <row r="38" spans="1:14" x14ac:dyDescent="0.2">
      <c r="A38" s="13"/>
      <c r="B38" s="14"/>
      <c r="C38" s="46" t="s">
        <v>43</v>
      </c>
      <c r="D38" s="25">
        <v>424000</v>
      </c>
      <c r="E38" s="25">
        <v>681000</v>
      </c>
      <c r="F38" s="25">
        <v>0</v>
      </c>
      <c r="G38" s="25">
        <v>0</v>
      </c>
      <c r="H38" s="25">
        <f t="shared" ref="H38:H41" si="5">SUM(D38:G38)</f>
        <v>1105000</v>
      </c>
      <c r="I38" s="25">
        <v>0</v>
      </c>
    </row>
    <row r="39" spans="1:14" x14ac:dyDescent="0.2">
      <c r="A39" s="13"/>
      <c r="B39" s="34"/>
      <c r="C39" s="46" t="s">
        <v>52</v>
      </c>
      <c r="D39" s="25">
        <v>0</v>
      </c>
      <c r="E39" s="25">
        <v>0</v>
      </c>
      <c r="F39" s="25">
        <v>4000</v>
      </c>
      <c r="G39" s="25">
        <v>0</v>
      </c>
      <c r="H39" s="25">
        <f t="shared" si="5"/>
        <v>4000</v>
      </c>
      <c r="I39" s="25">
        <v>0</v>
      </c>
    </row>
    <row r="40" spans="1:14" x14ac:dyDescent="0.2">
      <c r="A40" s="13"/>
      <c r="B40" s="34"/>
      <c r="C40" s="46" t="s">
        <v>19</v>
      </c>
      <c r="D40" s="25">
        <v>0</v>
      </c>
      <c r="E40" s="25">
        <v>0</v>
      </c>
      <c r="F40" s="25">
        <v>17000</v>
      </c>
      <c r="G40" s="25">
        <v>0</v>
      </c>
      <c r="H40" s="25">
        <f t="shared" si="5"/>
        <v>17000</v>
      </c>
      <c r="I40" s="25">
        <v>0</v>
      </c>
    </row>
    <row r="41" spans="1:14" ht="13.5" thickBot="1" x14ac:dyDescent="0.25">
      <c r="A41" s="13"/>
      <c r="B41" s="14"/>
      <c r="C41" s="46" t="s">
        <v>20</v>
      </c>
      <c r="D41" s="25">
        <v>0</v>
      </c>
      <c r="E41" s="25">
        <v>0</v>
      </c>
      <c r="F41" s="25">
        <v>0</v>
      </c>
      <c r="G41" s="25">
        <v>0</v>
      </c>
      <c r="H41" s="25">
        <f t="shared" si="5"/>
        <v>0</v>
      </c>
      <c r="I41" s="25">
        <v>-570000</v>
      </c>
    </row>
    <row r="42" spans="1:14" ht="13.5" thickBot="1" x14ac:dyDescent="0.25">
      <c r="A42" s="13"/>
      <c r="B42" s="14"/>
      <c r="C42" s="13" t="s">
        <v>21</v>
      </c>
      <c r="D42" s="22">
        <f t="shared" ref="D42:I42" si="6">SUM(D37:D41)</f>
        <v>424000</v>
      </c>
      <c r="E42" s="23">
        <f t="shared" si="6"/>
        <v>681000</v>
      </c>
      <c r="F42" s="23">
        <f t="shared" si="6"/>
        <v>21000</v>
      </c>
      <c r="G42" s="23">
        <f t="shared" si="6"/>
        <v>142000</v>
      </c>
      <c r="H42" s="23">
        <f t="shared" si="6"/>
        <v>1268000</v>
      </c>
      <c r="I42" s="24">
        <f t="shared" si="6"/>
        <v>-570000</v>
      </c>
    </row>
    <row r="43" spans="1:14" x14ac:dyDescent="0.2">
      <c r="A43" s="13"/>
      <c r="B43" s="14"/>
      <c r="C43" s="13"/>
      <c r="D43" s="17"/>
      <c r="E43" s="17"/>
      <c r="F43" s="17"/>
      <c r="G43" s="17"/>
      <c r="H43" s="17"/>
      <c r="I43" s="17"/>
    </row>
    <row r="44" spans="1:14" x14ac:dyDescent="0.2">
      <c r="A44" s="13"/>
      <c r="B44" s="14" t="s">
        <v>59</v>
      </c>
      <c r="C44" s="13"/>
      <c r="D44" s="17"/>
      <c r="E44" s="17"/>
      <c r="F44" s="17"/>
      <c r="G44" s="17"/>
      <c r="H44" s="17"/>
      <c r="I44" s="17"/>
    </row>
    <row r="45" spans="1:14" x14ac:dyDescent="0.2">
      <c r="A45" s="13"/>
      <c r="B45" s="14"/>
      <c r="C45" s="15" t="s">
        <v>60</v>
      </c>
      <c r="D45" s="30">
        <v>86000</v>
      </c>
      <c r="E45" s="30">
        <v>139000</v>
      </c>
      <c r="F45" s="30">
        <v>0</v>
      </c>
      <c r="G45" s="30">
        <v>0</v>
      </c>
      <c r="H45" s="30">
        <f>SUM(D45:G45)</f>
        <v>225000</v>
      </c>
      <c r="I45" s="30">
        <v>0</v>
      </c>
    </row>
    <row r="46" spans="1:14" x14ac:dyDescent="0.2">
      <c r="A46" s="13"/>
      <c r="B46" s="14"/>
      <c r="C46" s="15" t="s">
        <v>61</v>
      </c>
      <c r="D46" s="30">
        <v>15000</v>
      </c>
      <c r="E46" s="30">
        <v>23000</v>
      </c>
      <c r="F46" s="30">
        <v>0</v>
      </c>
      <c r="G46" s="30">
        <v>0</v>
      </c>
      <c r="H46" s="30">
        <f t="shared" ref="H46:H62" si="7">SUM(D46:G46)</f>
        <v>38000</v>
      </c>
      <c r="I46" s="30">
        <v>0</v>
      </c>
    </row>
    <row r="47" spans="1:14" x14ac:dyDescent="0.2">
      <c r="A47" s="13"/>
      <c r="B47" s="14"/>
      <c r="C47" s="15" t="s">
        <v>62</v>
      </c>
      <c r="D47" s="30">
        <v>39000</v>
      </c>
      <c r="E47" s="30">
        <v>62000</v>
      </c>
      <c r="F47" s="30">
        <v>0</v>
      </c>
      <c r="G47" s="30">
        <v>0</v>
      </c>
      <c r="H47" s="30">
        <f t="shared" si="7"/>
        <v>101000</v>
      </c>
      <c r="I47" s="30">
        <v>0</v>
      </c>
    </row>
    <row r="48" spans="1:14" x14ac:dyDescent="0.2">
      <c r="A48" s="13"/>
      <c r="B48" s="14"/>
      <c r="C48" s="15" t="s">
        <v>63</v>
      </c>
      <c r="D48" s="30">
        <v>85000</v>
      </c>
      <c r="E48" s="30">
        <v>137000</v>
      </c>
      <c r="F48" s="30">
        <v>0</v>
      </c>
      <c r="G48" s="30">
        <v>0</v>
      </c>
      <c r="H48" s="30">
        <f t="shared" si="7"/>
        <v>222000</v>
      </c>
      <c r="I48" s="30">
        <v>0</v>
      </c>
    </row>
    <row r="49" spans="1:9" x14ac:dyDescent="0.2">
      <c r="A49" s="13"/>
      <c r="B49" s="14"/>
      <c r="C49" s="15" t="s">
        <v>65</v>
      </c>
      <c r="D49" s="30">
        <v>53000</v>
      </c>
      <c r="E49" s="30">
        <v>85000</v>
      </c>
      <c r="F49" s="30">
        <v>0</v>
      </c>
      <c r="G49" s="30">
        <v>0</v>
      </c>
      <c r="H49" s="30">
        <f t="shared" si="7"/>
        <v>138000</v>
      </c>
      <c r="I49" s="30">
        <v>0</v>
      </c>
    </row>
    <row r="50" spans="1:9" x14ac:dyDescent="0.2">
      <c r="A50" s="13"/>
      <c r="B50" s="14"/>
      <c r="C50" s="15" t="s">
        <v>67</v>
      </c>
      <c r="D50" s="30">
        <v>0</v>
      </c>
      <c r="E50" s="30">
        <v>0</v>
      </c>
      <c r="F50" s="30">
        <v>0</v>
      </c>
      <c r="G50" s="30">
        <v>25000</v>
      </c>
      <c r="H50" s="30">
        <f t="shared" si="7"/>
        <v>25000</v>
      </c>
      <c r="I50" s="30">
        <v>0</v>
      </c>
    </row>
    <row r="51" spans="1:9" x14ac:dyDescent="0.2">
      <c r="A51" s="13"/>
      <c r="B51" s="14"/>
      <c r="C51" s="15" t="s">
        <v>69</v>
      </c>
      <c r="D51" s="30">
        <v>0</v>
      </c>
      <c r="E51" s="30">
        <v>0</v>
      </c>
      <c r="F51" s="30">
        <v>0</v>
      </c>
      <c r="G51" s="30">
        <v>63000</v>
      </c>
      <c r="H51" s="30">
        <f t="shared" si="7"/>
        <v>63000</v>
      </c>
      <c r="I51" s="30">
        <v>0</v>
      </c>
    </row>
    <row r="52" spans="1:9" x14ac:dyDescent="0.2">
      <c r="A52" s="13"/>
      <c r="B52" s="14"/>
      <c r="C52" s="15" t="s">
        <v>68</v>
      </c>
      <c r="D52" s="30">
        <v>0</v>
      </c>
      <c r="E52" s="30">
        <v>0</v>
      </c>
      <c r="F52" s="30">
        <v>0</v>
      </c>
      <c r="G52" s="30">
        <v>287000</v>
      </c>
      <c r="H52" s="30">
        <f t="shared" si="7"/>
        <v>287000</v>
      </c>
      <c r="I52" s="30">
        <v>0</v>
      </c>
    </row>
    <row r="53" spans="1:9" x14ac:dyDescent="0.2">
      <c r="A53" s="13"/>
      <c r="B53" s="14"/>
      <c r="C53" s="15" t="s">
        <v>86</v>
      </c>
      <c r="D53" s="30">
        <v>0</v>
      </c>
      <c r="E53" s="30">
        <v>0</v>
      </c>
      <c r="F53" s="30">
        <v>0</v>
      </c>
      <c r="G53" s="30">
        <v>76000</v>
      </c>
      <c r="H53" s="30">
        <f t="shared" si="7"/>
        <v>76000</v>
      </c>
      <c r="I53" s="30">
        <v>0</v>
      </c>
    </row>
    <row r="54" spans="1:9" x14ac:dyDescent="0.2">
      <c r="A54" s="13"/>
      <c r="B54" s="14"/>
      <c r="C54" s="15" t="s">
        <v>159</v>
      </c>
      <c r="D54" s="30">
        <v>0</v>
      </c>
      <c r="E54" s="30">
        <v>0</v>
      </c>
      <c r="F54" s="30">
        <v>0</v>
      </c>
      <c r="G54" s="30">
        <v>15000</v>
      </c>
      <c r="H54" s="30">
        <f t="shared" si="7"/>
        <v>15000</v>
      </c>
      <c r="I54" s="30">
        <v>0</v>
      </c>
    </row>
    <row r="55" spans="1:9" x14ac:dyDescent="0.2">
      <c r="A55" s="13"/>
      <c r="B55" s="14"/>
      <c r="C55" s="15" t="s">
        <v>105</v>
      </c>
      <c r="D55" s="30">
        <v>0</v>
      </c>
      <c r="E55" s="30">
        <v>0</v>
      </c>
      <c r="F55" s="30">
        <v>0</v>
      </c>
      <c r="G55" s="30">
        <v>5000</v>
      </c>
      <c r="H55" s="30">
        <f t="shared" si="7"/>
        <v>5000</v>
      </c>
      <c r="I55" s="30">
        <v>0</v>
      </c>
    </row>
    <row r="56" spans="1:9" ht="12" customHeight="1" x14ac:dyDescent="0.2">
      <c r="A56" s="13"/>
      <c r="B56" s="14"/>
      <c r="C56" s="75" t="s">
        <v>160</v>
      </c>
      <c r="D56" s="30">
        <v>0</v>
      </c>
      <c r="E56" s="30">
        <v>0</v>
      </c>
      <c r="F56" s="30">
        <v>0</v>
      </c>
      <c r="G56" s="67">
        <v>5912000</v>
      </c>
      <c r="H56" s="30">
        <f t="shared" si="7"/>
        <v>5912000</v>
      </c>
      <c r="I56" s="30">
        <v>0</v>
      </c>
    </row>
    <row r="57" spans="1:9" ht="12" customHeight="1" x14ac:dyDescent="0.2">
      <c r="A57" s="13"/>
      <c r="B57" s="14"/>
      <c r="C57" s="15" t="s">
        <v>107</v>
      </c>
      <c r="D57" s="30">
        <v>0</v>
      </c>
      <c r="E57" s="30">
        <v>0</v>
      </c>
      <c r="F57" s="30">
        <v>0</v>
      </c>
      <c r="G57" s="30">
        <v>2006000</v>
      </c>
      <c r="H57" s="30">
        <f t="shared" si="7"/>
        <v>2006000</v>
      </c>
      <c r="I57" s="30">
        <v>0</v>
      </c>
    </row>
    <row r="58" spans="1:9" ht="12" customHeight="1" x14ac:dyDescent="0.2">
      <c r="A58" s="13"/>
      <c r="B58" s="14"/>
      <c r="C58" s="15" t="s">
        <v>161</v>
      </c>
      <c r="D58" s="30">
        <v>0</v>
      </c>
      <c r="E58" s="30">
        <v>0</v>
      </c>
      <c r="F58" s="30">
        <v>0</v>
      </c>
      <c r="G58" s="30">
        <v>763000</v>
      </c>
      <c r="H58" s="30">
        <f t="shared" si="7"/>
        <v>763000</v>
      </c>
      <c r="I58" s="30">
        <v>0</v>
      </c>
    </row>
    <row r="59" spans="1:9" x14ac:dyDescent="0.2">
      <c r="A59" s="13"/>
      <c r="B59" s="14"/>
      <c r="C59" s="15" t="s">
        <v>77</v>
      </c>
      <c r="D59" s="30">
        <v>0</v>
      </c>
      <c r="E59" s="30">
        <v>0</v>
      </c>
      <c r="F59" s="30">
        <v>9000</v>
      </c>
      <c r="G59" s="30">
        <v>0</v>
      </c>
      <c r="H59" s="30">
        <f t="shared" si="7"/>
        <v>9000</v>
      </c>
      <c r="I59" s="30">
        <v>0</v>
      </c>
    </row>
    <row r="60" spans="1:9" x14ac:dyDescent="0.2">
      <c r="A60" s="13"/>
      <c r="B60" s="14"/>
      <c r="C60" s="15" t="s">
        <v>78</v>
      </c>
      <c r="D60" s="30">
        <v>0</v>
      </c>
      <c r="E60" s="30">
        <v>0</v>
      </c>
      <c r="F60" s="30">
        <v>0</v>
      </c>
      <c r="G60" s="30">
        <v>426000</v>
      </c>
      <c r="H60" s="30">
        <f t="shared" si="7"/>
        <v>426000</v>
      </c>
      <c r="I60" s="30">
        <v>0</v>
      </c>
    </row>
    <row r="61" spans="1:9" x14ac:dyDescent="0.2">
      <c r="A61" s="13"/>
      <c r="B61" s="14"/>
      <c r="C61" s="15" t="s">
        <v>19</v>
      </c>
      <c r="D61" s="30">
        <v>0</v>
      </c>
      <c r="E61" s="30">
        <v>0</v>
      </c>
      <c r="F61" s="30">
        <v>36000</v>
      </c>
      <c r="G61" s="30">
        <v>0</v>
      </c>
      <c r="H61" s="30">
        <f t="shared" si="7"/>
        <v>36000</v>
      </c>
      <c r="I61" s="30">
        <v>0</v>
      </c>
    </row>
    <row r="62" spans="1:9" ht="13.5" thickBot="1" x14ac:dyDescent="0.25">
      <c r="A62" s="13"/>
      <c r="B62" s="14"/>
      <c r="C62" s="15" t="s">
        <v>20</v>
      </c>
      <c r="D62" s="30">
        <v>0</v>
      </c>
      <c r="E62" s="30">
        <v>0</v>
      </c>
      <c r="F62" s="30">
        <v>0</v>
      </c>
      <c r="G62" s="30">
        <v>0</v>
      </c>
      <c r="H62" s="30">
        <f t="shared" si="7"/>
        <v>0</v>
      </c>
      <c r="I62" s="30">
        <v>-160000</v>
      </c>
    </row>
    <row r="63" spans="1:9" ht="13.5" thickBot="1" x14ac:dyDescent="0.25">
      <c r="A63" s="13"/>
      <c r="B63" s="14"/>
      <c r="C63" s="13" t="s">
        <v>21</v>
      </c>
      <c r="D63" s="22">
        <f t="shared" ref="D63:I63" si="8">SUM(D45:D62)</f>
        <v>278000</v>
      </c>
      <c r="E63" s="23">
        <f t="shared" si="8"/>
        <v>446000</v>
      </c>
      <c r="F63" s="23">
        <f t="shared" si="8"/>
        <v>45000</v>
      </c>
      <c r="G63" s="23">
        <f t="shared" si="8"/>
        <v>9578000</v>
      </c>
      <c r="H63" s="23">
        <f t="shared" si="8"/>
        <v>10347000</v>
      </c>
      <c r="I63" s="24">
        <f t="shared" si="8"/>
        <v>-160000</v>
      </c>
    </row>
    <row r="64" spans="1:9" x14ac:dyDescent="0.2">
      <c r="A64" s="13"/>
      <c r="B64" s="14"/>
      <c r="C64" s="15"/>
      <c r="D64" s="25"/>
      <c r="E64" s="25"/>
      <c r="F64" s="25"/>
      <c r="G64" s="25"/>
      <c r="H64" s="25"/>
      <c r="I64" s="25"/>
    </row>
    <row r="65" spans="1:9" x14ac:dyDescent="0.2">
      <c r="A65" s="42"/>
      <c r="B65" s="48" t="s">
        <v>162</v>
      </c>
      <c r="C65" s="44"/>
      <c r="D65" s="49">
        <f t="shared" ref="D65:I65" si="9">D18+D26+D34+D42+D63</f>
        <v>3551000</v>
      </c>
      <c r="E65" s="49">
        <f t="shared" si="9"/>
        <v>5706000</v>
      </c>
      <c r="F65" s="49">
        <f t="shared" si="9"/>
        <v>166000</v>
      </c>
      <c r="G65" s="49">
        <f t="shared" si="9"/>
        <v>10633000</v>
      </c>
      <c r="H65" s="49">
        <f t="shared" si="9"/>
        <v>20056000</v>
      </c>
      <c r="I65" s="49">
        <f t="shared" si="9"/>
        <v>-5567000</v>
      </c>
    </row>
    <row r="66" spans="1:9" x14ac:dyDescent="0.2">
      <c r="A66" s="4"/>
      <c r="B66" s="4"/>
    </row>
    <row r="67" spans="1:9" x14ac:dyDescent="0.2">
      <c r="B67" s="5" t="s">
        <v>23</v>
      </c>
      <c r="C67" s="5"/>
      <c r="D67" s="5"/>
      <c r="E67" s="5"/>
      <c r="F67" s="5"/>
      <c r="G67" s="5"/>
      <c r="H67" s="28">
        <f>H65</f>
        <v>20056000</v>
      </c>
      <c r="I67" s="28">
        <f>I65</f>
        <v>-5567000</v>
      </c>
    </row>
    <row r="68" spans="1:9" x14ac:dyDescent="0.2">
      <c r="B68" s="5"/>
      <c r="C68" s="5"/>
      <c r="D68" s="5"/>
      <c r="E68" s="5"/>
      <c r="F68" s="5"/>
      <c r="G68" s="5"/>
      <c r="H68" s="28"/>
      <c r="I68" s="28"/>
    </row>
    <row r="69" spans="1:9" x14ac:dyDescent="0.2">
      <c r="B69" s="5" t="s">
        <v>24</v>
      </c>
      <c r="C69" s="5"/>
      <c r="D69" s="5"/>
      <c r="E69" s="5"/>
      <c r="F69" s="5"/>
      <c r="G69" s="5"/>
      <c r="H69" s="28">
        <f>ROUND((H67-H56)*0.1,-3)</f>
        <v>1414000</v>
      </c>
      <c r="I69" s="5"/>
    </row>
    <row r="70" spans="1:9" x14ac:dyDescent="0.2">
      <c r="B70" s="5"/>
      <c r="C70" s="5"/>
      <c r="D70" s="5"/>
      <c r="E70" s="5"/>
      <c r="F70" s="5"/>
      <c r="G70" s="5"/>
      <c r="H70" s="5"/>
      <c r="I70" s="5"/>
    </row>
    <row r="71" spans="1:9" x14ac:dyDescent="0.2">
      <c r="B71" s="5" t="s">
        <v>25</v>
      </c>
      <c r="C71" s="5"/>
      <c r="D71" s="5"/>
      <c r="E71" s="5"/>
      <c r="F71" s="5"/>
      <c r="G71" s="5"/>
      <c r="H71" s="28">
        <f>ROUND((H67-H56)*0.2,-3)</f>
        <v>2829000</v>
      </c>
      <c r="I71" s="5"/>
    </row>
    <row r="72" spans="1:9" x14ac:dyDescent="0.2">
      <c r="B72" s="5"/>
      <c r="C72" s="5"/>
      <c r="D72" s="5"/>
      <c r="E72" s="5"/>
      <c r="F72" s="5"/>
      <c r="G72" s="5"/>
      <c r="H72" s="5"/>
      <c r="I72" s="5"/>
    </row>
    <row r="73" spans="1:9" x14ac:dyDescent="0.2">
      <c r="B73" s="5" t="s">
        <v>26</v>
      </c>
      <c r="C73" s="5"/>
      <c r="D73" s="5"/>
      <c r="E73" s="5"/>
      <c r="F73" s="5"/>
      <c r="G73" s="5"/>
      <c r="H73" s="28">
        <f>SUM(H67:H71)</f>
        <v>24299000</v>
      </c>
      <c r="I73" s="28">
        <f>SUM(I67:I71)</f>
        <v>-5567000</v>
      </c>
    </row>
    <row r="74" spans="1:9" x14ac:dyDescent="0.2">
      <c r="B74" s="5"/>
      <c r="C74" s="5"/>
      <c r="D74" s="5"/>
      <c r="E74" s="5"/>
      <c r="F74" s="5"/>
      <c r="G74" s="5"/>
      <c r="H74" s="5"/>
      <c r="I74" s="5"/>
    </row>
    <row r="75" spans="1:9" x14ac:dyDescent="0.2">
      <c r="B75" s="5" t="s">
        <v>27</v>
      </c>
      <c r="C75" s="5"/>
      <c r="D75" s="5"/>
      <c r="E75" s="5"/>
      <c r="F75" s="5"/>
      <c r="G75" s="5"/>
      <c r="H75" s="28">
        <f>H73+I73</f>
        <v>18732000</v>
      </c>
      <c r="I75" s="5"/>
    </row>
    <row r="76" spans="1:9" x14ac:dyDescent="0.2">
      <c r="A76" s="4"/>
      <c r="B76" s="4"/>
    </row>
    <row r="77" spans="1:9" ht="15" x14ac:dyDescent="0.25">
      <c r="A77" s="47"/>
      <c r="B77" s="15" t="s">
        <v>163</v>
      </c>
    </row>
    <row r="78" spans="1:9" ht="12.75" customHeight="1" x14ac:dyDescent="0.2">
      <c r="A78" s="4"/>
      <c r="B78" s="4"/>
    </row>
    <row r="79" spans="1:9" ht="12.75" customHeight="1" x14ac:dyDescent="0.25">
      <c r="A79" s="1"/>
      <c r="B79" s="2"/>
      <c r="C79" s="3"/>
      <c r="D79" s="3"/>
      <c r="E79" s="3"/>
      <c r="F79" s="3"/>
      <c r="G79" s="3"/>
      <c r="H79" s="3"/>
      <c r="I79" s="3"/>
    </row>
    <row r="80" spans="1:9" ht="12.75" customHeight="1" x14ac:dyDescent="0.25">
      <c r="A80" s="1"/>
      <c r="B80" s="2"/>
      <c r="C80" s="3"/>
      <c r="D80" s="3"/>
      <c r="E80" s="3"/>
      <c r="F80" s="3"/>
      <c r="G80" s="3"/>
      <c r="H80" s="3"/>
      <c r="I80" s="3"/>
    </row>
    <row r="81" spans="1:9" ht="12.75" customHeight="1" x14ac:dyDescent="0.25">
      <c r="A81" s="1"/>
      <c r="B81" s="2"/>
      <c r="C81" s="3"/>
      <c r="D81" s="3"/>
      <c r="E81" s="3"/>
      <c r="F81" s="3"/>
      <c r="G81" s="3"/>
      <c r="H81" s="3"/>
      <c r="I81" s="3"/>
    </row>
    <row r="82" spans="1:9" ht="12.75" customHeight="1" x14ac:dyDescent="0.2"/>
    <row r="83" spans="1:9" ht="12.75" customHeight="1" x14ac:dyDescent="0.2">
      <c r="D83" s="8"/>
      <c r="E83" s="8"/>
      <c r="F83" s="8"/>
      <c r="G83" s="8"/>
      <c r="H83" s="8"/>
      <c r="I83" s="8"/>
    </row>
    <row r="84" spans="1:9" ht="12.75" customHeight="1" x14ac:dyDescent="0.2">
      <c r="A84" s="13"/>
      <c r="B84" s="14"/>
      <c r="C84" s="15"/>
      <c r="D84" s="30"/>
      <c r="E84" s="30"/>
      <c r="F84" s="30"/>
      <c r="G84" s="30"/>
      <c r="H84" s="30"/>
      <c r="I84" s="30"/>
    </row>
    <row r="85" spans="1:9" ht="12.75" customHeight="1" x14ac:dyDescent="0.2">
      <c r="A85" s="13"/>
      <c r="B85" s="14"/>
      <c r="C85" s="15"/>
      <c r="D85" s="17"/>
      <c r="E85" s="17"/>
      <c r="F85" s="17"/>
      <c r="G85" s="17"/>
      <c r="H85" s="17"/>
      <c r="I85" s="17"/>
    </row>
    <row r="86" spans="1:9" ht="12.75" customHeight="1" x14ac:dyDescent="0.2">
      <c r="A86" s="13"/>
      <c r="B86" s="14"/>
      <c r="C86" s="31"/>
      <c r="D86" s="32"/>
      <c r="E86" s="32"/>
      <c r="F86" s="32"/>
      <c r="G86" s="32"/>
      <c r="H86" s="32"/>
      <c r="I86" s="32"/>
    </row>
    <row r="87" spans="1:9" ht="12.75" customHeight="1" x14ac:dyDescent="0.2">
      <c r="A87" s="13"/>
      <c r="B87" s="14"/>
      <c r="C87" s="33"/>
      <c r="D87" s="32"/>
      <c r="E87" s="32"/>
      <c r="F87" s="32"/>
      <c r="G87" s="32"/>
      <c r="H87" s="32"/>
      <c r="I87" s="32"/>
    </row>
    <row r="88" spans="1:9" ht="12.75" customHeight="1" x14ac:dyDescent="0.2">
      <c r="A88" s="13"/>
      <c r="B88" s="21"/>
      <c r="C88" s="33"/>
      <c r="D88" s="32"/>
      <c r="E88" s="32"/>
      <c r="F88" s="32"/>
      <c r="G88" s="32"/>
      <c r="H88" s="32"/>
      <c r="I88" s="32"/>
    </row>
    <row r="89" spans="1:9" ht="12.75" customHeight="1" x14ac:dyDescent="0.2">
      <c r="A89" s="13"/>
      <c r="B89" s="21"/>
      <c r="C89" s="33"/>
      <c r="D89" s="32"/>
      <c r="E89" s="32"/>
      <c r="F89" s="32"/>
      <c r="G89" s="32"/>
      <c r="H89" s="32"/>
      <c r="I89" s="32"/>
    </row>
    <row r="90" spans="1:9" ht="12.75" customHeight="1" x14ac:dyDescent="0.2">
      <c r="A90" s="13"/>
      <c r="B90" s="34"/>
      <c r="C90" s="31"/>
      <c r="D90" s="32"/>
      <c r="E90" s="32"/>
      <c r="F90" s="32"/>
      <c r="G90" s="32"/>
      <c r="H90" s="32"/>
      <c r="I90" s="32"/>
    </row>
    <row r="91" spans="1:9" ht="12.75" customHeight="1" x14ac:dyDescent="0.2">
      <c r="A91" s="13"/>
      <c r="B91" s="14"/>
      <c r="C91" s="31"/>
      <c r="D91" s="32"/>
      <c r="E91" s="32"/>
      <c r="F91" s="32"/>
      <c r="G91" s="32"/>
      <c r="H91" s="32"/>
      <c r="I91" s="32"/>
    </row>
    <row r="92" spans="1:9" ht="12.75" customHeight="1" x14ac:dyDescent="0.2">
      <c r="A92" s="13"/>
      <c r="B92" s="14"/>
      <c r="C92" s="31"/>
      <c r="D92" s="32"/>
      <c r="E92" s="32"/>
      <c r="F92" s="32"/>
      <c r="G92" s="32"/>
      <c r="H92" s="32"/>
      <c r="I92" s="32"/>
    </row>
    <row r="93" spans="1:9" ht="12.75" customHeight="1" x14ac:dyDescent="0.2">
      <c r="A93" s="13"/>
      <c r="B93" s="14"/>
      <c r="C93" s="31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3"/>
      <c r="D94" s="32"/>
      <c r="E94" s="32"/>
      <c r="F94" s="32"/>
      <c r="G94" s="32"/>
      <c r="H94" s="32"/>
      <c r="I94" s="32"/>
    </row>
    <row r="95" spans="1:9" ht="12.75" customHeight="1" x14ac:dyDescent="0.2">
      <c r="A95" s="13"/>
      <c r="B95" s="14"/>
      <c r="C95" s="33"/>
      <c r="D95" s="32"/>
      <c r="E95" s="32"/>
      <c r="F95" s="32"/>
      <c r="G95" s="32"/>
      <c r="H95" s="32"/>
      <c r="I95" s="32"/>
    </row>
    <row r="96" spans="1:9" ht="12.75" customHeight="1" x14ac:dyDescent="0.2">
      <c r="A96" s="13"/>
      <c r="B96" s="14"/>
      <c r="C96" s="33"/>
      <c r="D96" s="32"/>
      <c r="E96" s="32"/>
      <c r="F96" s="32"/>
      <c r="G96" s="32"/>
      <c r="H96" s="32"/>
      <c r="I96" s="32"/>
    </row>
    <row r="97" spans="1:9" ht="12.75" customHeight="1" x14ac:dyDescent="0.2">
      <c r="A97" s="13"/>
      <c r="B97" s="14"/>
      <c r="C97" s="33"/>
      <c r="D97" s="32"/>
      <c r="E97" s="32"/>
      <c r="F97" s="32"/>
      <c r="G97" s="32"/>
      <c r="H97" s="32"/>
      <c r="I97" s="32"/>
    </row>
    <row r="98" spans="1:9" ht="12.75" customHeight="1" x14ac:dyDescent="0.2">
      <c r="A98" s="13"/>
      <c r="B98" s="14"/>
      <c r="C98" s="33"/>
      <c r="D98" s="32"/>
      <c r="E98" s="32"/>
      <c r="F98" s="32"/>
      <c r="G98" s="32"/>
      <c r="H98" s="32"/>
      <c r="I98" s="32"/>
    </row>
    <row r="99" spans="1:9" s="5" customFormat="1" ht="12.75" customHeight="1" x14ac:dyDescent="0.2">
      <c r="A99" s="13"/>
      <c r="B99" s="14"/>
      <c r="C99" s="13"/>
      <c r="D99" s="17"/>
      <c r="E99" s="17"/>
      <c r="F99" s="17"/>
      <c r="G99" s="17"/>
      <c r="H99" s="17"/>
      <c r="I99" s="17"/>
    </row>
    <row r="100" spans="1:9" s="5" customFormat="1" ht="12.75" customHeight="1" x14ac:dyDescent="0.2">
      <c r="A100" s="13"/>
      <c r="B100" s="14"/>
      <c r="C100" s="15"/>
      <c r="D100" s="32"/>
      <c r="E100" s="32"/>
      <c r="F100" s="32"/>
      <c r="G100" s="32"/>
      <c r="H100" s="32"/>
      <c r="I100" s="32"/>
    </row>
    <row r="101" spans="1:9" s="5" customFormat="1" ht="12.75" customHeight="1" x14ac:dyDescent="0.2">
      <c r="A101" s="13"/>
      <c r="B101" s="14"/>
      <c r="C101" s="15"/>
      <c r="D101" s="17"/>
      <c r="E101" s="17"/>
      <c r="F101" s="17"/>
      <c r="G101" s="17"/>
      <c r="H101" s="17"/>
      <c r="I101" s="17"/>
    </row>
    <row r="102" spans="1:9" s="5" customFormat="1" ht="12.75" customHeight="1" x14ac:dyDescent="0.2">
      <c r="A102" s="13"/>
      <c r="B102" s="14"/>
      <c r="C102" s="31"/>
      <c r="D102" s="32"/>
      <c r="E102" s="32"/>
      <c r="F102" s="32"/>
      <c r="G102" s="32"/>
      <c r="H102" s="32"/>
      <c r="I102" s="32"/>
    </row>
    <row r="103" spans="1:9" s="5" customFormat="1" ht="12.75" customHeight="1" x14ac:dyDescent="0.2">
      <c r="A103" s="13"/>
      <c r="B103" s="14"/>
      <c r="C103" s="33"/>
      <c r="D103" s="32"/>
      <c r="E103" s="32"/>
      <c r="F103" s="32"/>
      <c r="G103" s="32"/>
      <c r="H103" s="32"/>
      <c r="I103" s="32"/>
    </row>
    <row r="104" spans="1:9" s="5" customFormat="1" ht="12.75" customHeight="1" x14ac:dyDescent="0.2">
      <c r="A104" s="13"/>
      <c r="B104" s="21"/>
      <c r="C104" s="33"/>
      <c r="D104" s="32"/>
      <c r="E104" s="32"/>
      <c r="F104" s="32"/>
      <c r="G104" s="32"/>
      <c r="H104" s="32"/>
      <c r="I104" s="32"/>
    </row>
    <row r="105" spans="1:9" s="5" customFormat="1" ht="12.75" customHeight="1" x14ac:dyDescent="0.2">
      <c r="A105" s="13"/>
      <c r="B105" s="21"/>
      <c r="C105" s="33"/>
      <c r="D105" s="32"/>
      <c r="E105" s="32"/>
      <c r="F105" s="32"/>
      <c r="G105" s="32"/>
      <c r="H105" s="32"/>
      <c r="I105" s="32"/>
    </row>
    <row r="106" spans="1:9" s="5" customFormat="1" ht="12.75" customHeight="1" x14ac:dyDescent="0.2">
      <c r="A106" s="13"/>
      <c r="B106" s="34"/>
      <c r="C106" s="31"/>
      <c r="D106" s="32"/>
      <c r="E106" s="32"/>
      <c r="F106" s="32"/>
      <c r="G106" s="32"/>
      <c r="H106" s="32"/>
      <c r="I106" s="32"/>
    </row>
    <row r="107" spans="1:9" s="5" customFormat="1" ht="12.75" customHeight="1" x14ac:dyDescent="0.2">
      <c r="A107" s="13"/>
      <c r="B107" s="34"/>
      <c r="C107" s="31"/>
      <c r="D107" s="32"/>
      <c r="E107" s="32"/>
      <c r="F107" s="32"/>
      <c r="G107" s="32"/>
      <c r="H107" s="32"/>
      <c r="I107" s="32"/>
    </row>
    <row r="108" spans="1:9" ht="12.75" customHeight="1" x14ac:dyDescent="0.2">
      <c r="A108" s="13"/>
      <c r="B108" s="34"/>
      <c r="C108" s="31"/>
      <c r="D108" s="32"/>
      <c r="E108" s="32"/>
      <c r="F108" s="32"/>
      <c r="G108" s="32"/>
      <c r="H108" s="32"/>
      <c r="I108" s="32"/>
    </row>
    <row r="109" spans="1:9" ht="12.75" customHeight="1" x14ac:dyDescent="0.2">
      <c r="A109" s="13"/>
      <c r="B109" s="14"/>
      <c r="C109" s="31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33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3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3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3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3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13"/>
      <c r="D115" s="17"/>
      <c r="E115" s="17"/>
      <c r="F115" s="17"/>
      <c r="G115" s="17"/>
      <c r="H115" s="17"/>
      <c r="I115" s="17"/>
    </row>
    <row r="116" spans="1:9" x14ac:dyDescent="0.2">
      <c r="A116" s="13"/>
      <c r="B116" s="14"/>
      <c r="C116" s="15"/>
      <c r="D116" s="32"/>
      <c r="E116" s="32"/>
      <c r="F116" s="32"/>
      <c r="G116" s="32"/>
      <c r="H116" s="32"/>
      <c r="I116" s="32"/>
    </row>
    <row r="117" spans="1:9" x14ac:dyDescent="0.2">
      <c r="A117" s="13"/>
      <c r="B117" s="14"/>
      <c r="C117" s="15"/>
      <c r="D117" s="17"/>
      <c r="E117" s="17"/>
      <c r="F117" s="17"/>
      <c r="G117" s="17"/>
      <c r="H117" s="17"/>
      <c r="I117" s="17"/>
    </row>
    <row r="118" spans="1:9" x14ac:dyDescent="0.2">
      <c r="A118" s="13"/>
      <c r="B118" s="1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21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21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34"/>
      <c r="C122" s="33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1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1"/>
      <c r="D126" s="32"/>
      <c r="E126" s="32"/>
      <c r="F126" s="32"/>
      <c r="G126" s="32"/>
      <c r="H126" s="32"/>
      <c r="I126" s="32"/>
    </row>
    <row r="127" spans="1:9" x14ac:dyDescent="0.2">
      <c r="A127" s="13"/>
      <c r="B127" s="14"/>
      <c r="C127" s="31"/>
      <c r="D127" s="32"/>
      <c r="E127" s="32"/>
      <c r="F127" s="32"/>
      <c r="G127" s="32"/>
      <c r="H127" s="32"/>
      <c r="I127" s="32"/>
    </row>
    <row r="128" spans="1:9" x14ac:dyDescent="0.2">
      <c r="A128" s="13"/>
      <c r="B128" s="14"/>
      <c r="C128" s="13"/>
      <c r="D128" s="17"/>
      <c r="E128" s="17"/>
      <c r="F128" s="17"/>
      <c r="G128" s="17"/>
      <c r="H128" s="17"/>
      <c r="I128" s="17"/>
    </row>
    <row r="129" spans="1:9" x14ac:dyDescent="0.2">
      <c r="A129" s="13"/>
      <c r="B129" s="14"/>
      <c r="C129" s="15"/>
      <c r="D129" s="32"/>
      <c r="E129" s="32"/>
      <c r="F129" s="32"/>
      <c r="G129" s="32"/>
      <c r="H129" s="32"/>
      <c r="I129" s="32"/>
    </row>
    <row r="130" spans="1:9" x14ac:dyDescent="0.2">
      <c r="A130" s="13"/>
      <c r="B130" s="14"/>
      <c r="C130" s="15"/>
      <c r="D130" s="17"/>
      <c r="E130" s="17"/>
      <c r="F130" s="17"/>
      <c r="G130" s="17"/>
      <c r="H130" s="17"/>
      <c r="I130" s="17"/>
    </row>
    <row r="131" spans="1:9" x14ac:dyDescent="0.2">
      <c r="A131" s="13"/>
      <c r="B131" s="14"/>
      <c r="C131" s="35"/>
      <c r="D131" s="32"/>
      <c r="E131" s="32"/>
      <c r="F131" s="32"/>
      <c r="G131" s="32"/>
      <c r="H131" s="32"/>
      <c r="I131" s="32"/>
    </row>
    <row r="132" spans="1:9" x14ac:dyDescent="0.2">
      <c r="A132" s="13"/>
      <c r="B132" s="14"/>
      <c r="C132" s="35"/>
      <c r="D132" s="32"/>
      <c r="E132" s="32"/>
      <c r="F132" s="32"/>
      <c r="G132" s="32"/>
      <c r="H132" s="32"/>
      <c r="I132" s="32"/>
    </row>
    <row r="133" spans="1:9" x14ac:dyDescent="0.2">
      <c r="A133" s="13"/>
      <c r="B133" s="14"/>
      <c r="C133" s="35"/>
      <c r="D133" s="32"/>
      <c r="E133" s="32"/>
      <c r="F133" s="32"/>
      <c r="G133" s="32"/>
      <c r="H133" s="32"/>
      <c r="I133" s="32"/>
    </row>
    <row r="134" spans="1:9" x14ac:dyDescent="0.2">
      <c r="A134" s="13"/>
      <c r="B134" s="14"/>
      <c r="C134" s="31"/>
      <c r="D134" s="32"/>
      <c r="E134" s="32"/>
      <c r="F134" s="32"/>
      <c r="G134" s="32"/>
      <c r="H134" s="32"/>
      <c r="I134" s="32"/>
    </row>
    <row r="135" spans="1:9" x14ac:dyDescent="0.2">
      <c r="A135" s="13"/>
      <c r="B135" s="14"/>
      <c r="C135" s="31"/>
      <c r="D135" s="32"/>
      <c r="E135" s="32"/>
      <c r="F135" s="32"/>
      <c r="G135" s="32"/>
      <c r="H135" s="32"/>
      <c r="I135" s="32"/>
    </row>
    <row r="136" spans="1:9" x14ac:dyDescent="0.2">
      <c r="A136" s="13"/>
      <c r="B136" s="21"/>
      <c r="C136" s="31"/>
      <c r="D136" s="32"/>
      <c r="E136" s="32"/>
      <c r="F136" s="32"/>
      <c r="G136" s="32"/>
      <c r="H136" s="32"/>
      <c r="I136" s="32"/>
    </row>
    <row r="137" spans="1:9" x14ac:dyDescent="0.2">
      <c r="A137" s="13"/>
      <c r="B137" s="21"/>
      <c r="C137" s="31"/>
      <c r="D137" s="32"/>
      <c r="E137" s="32"/>
      <c r="F137" s="32"/>
      <c r="G137" s="32"/>
      <c r="H137" s="32"/>
      <c r="I137" s="32"/>
    </row>
    <row r="138" spans="1:9" x14ac:dyDescent="0.2">
      <c r="A138" s="13"/>
      <c r="B138" s="34"/>
      <c r="C138" s="31"/>
      <c r="D138" s="32"/>
      <c r="E138" s="32"/>
      <c r="F138" s="32"/>
      <c r="G138" s="32"/>
      <c r="H138" s="32"/>
      <c r="I138" s="32"/>
    </row>
    <row r="139" spans="1:9" x14ac:dyDescent="0.2">
      <c r="A139" s="13"/>
      <c r="B139" s="14"/>
      <c r="C139" s="31"/>
      <c r="D139" s="32"/>
      <c r="E139" s="32"/>
      <c r="F139" s="32"/>
      <c r="G139" s="32"/>
      <c r="H139" s="32"/>
      <c r="I139" s="32"/>
    </row>
    <row r="140" spans="1:9" x14ac:dyDescent="0.2">
      <c r="A140" s="13"/>
      <c r="B140" s="14"/>
      <c r="C140" s="31"/>
      <c r="D140" s="32"/>
      <c r="E140" s="32"/>
      <c r="F140" s="32"/>
      <c r="G140" s="32"/>
      <c r="H140" s="32"/>
      <c r="I140" s="32"/>
    </row>
    <row r="141" spans="1:9" x14ac:dyDescent="0.2">
      <c r="A141" s="13"/>
      <c r="B141" s="14"/>
      <c r="C141" s="31"/>
      <c r="D141" s="32"/>
      <c r="E141" s="32"/>
      <c r="F141" s="32"/>
      <c r="G141" s="32"/>
      <c r="H141" s="32"/>
      <c r="I141" s="32"/>
    </row>
    <row r="142" spans="1:9" x14ac:dyDescent="0.2">
      <c r="A142" s="13"/>
      <c r="B142" s="14"/>
      <c r="C142" s="31"/>
      <c r="D142" s="32"/>
      <c r="E142" s="32"/>
      <c r="F142" s="32"/>
      <c r="G142" s="32"/>
      <c r="H142" s="32"/>
      <c r="I142" s="32"/>
    </row>
    <row r="143" spans="1:9" x14ac:dyDescent="0.2">
      <c r="A143" s="13"/>
      <c r="B143" s="14"/>
      <c r="C143" s="35"/>
      <c r="D143" s="32"/>
      <c r="E143" s="32"/>
      <c r="F143" s="32"/>
      <c r="G143" s="32"/>
      <c r="H143" s="32"/>
      <c r="I143" s="32"/>
    </row>
    <row r="144" spans="1:9" x14ac:dyDescent="0.2">
      <c r="A144" s="13"/>
      <c r="B144" s="14"/>
      <c r="C144" s="31"/>
      <c r="D144" s="32"/>
      <c r="E144" s="32"/>
      <c r="F144" s="32"/>
      <c r="G144" s="32"/>
      <c r="H144" s="32"/>
      <c r="I144" s="32"/>
    </row>
    <row r="145" spans="1:9" x14ac:dyDescent="0.2">
      <c r="A145" s="13"/>
      <c r="B145" s="14"/>
      <c r="C145" s="31"/>
      <c r="D145" s="32"/>
      <c r="E145" s="32"/>
      <c r="F145" s="32"/>
      <c r="G145" s="32"/>
      <c r="H145" s="32"/>
      <c r="I145" s="32"/>
    </row>
    <row r="146" spans="1:9" x14ac:dyDescent="0.2">
      <c r="A146" s="13"/>
      <c r="B146" s="14"/>
      <c r="C146" s="36"/>
      <c r="D146" s="17"/>
      <c r="E146" s="17"/>
      <c r="F146" s="17"/>
      <c r="G146" s="17"/>
      <c r="H146" s="17"/>
      <c r="I146" s="17"/>
    </row>
    <row r="147" spans="1:9" x14ac:dyDescent="0.2">
      <c r="A147" s="13"/>
      <c r="B147" s="14"/>
      <c r="C147" s="15"/>
      <c r="D147" s="30"/>
      <c r="E147" s="30"/>
      <c r="F147" s="30"/>
      <c r="G147" s="30"/>
      <c r="H147" s="30"/>
      <c r="I147" s="30"/>
    </row>
    <row r="148" spans="1:9" ht="15" x14ac:dyDescent="0.25">
      <c r="A148" s="13"/>
      <c r="B148" s="34"/>
      <c r="C148" s="15"/>
      <c r="D148" s="37"/>
      <c r="E148" s="37"/>
      <c r="F148" s="37"/>
      <c r="G148" s="37"/>
      <c r="H148" s="37"/>
      <c r="I148" s="37"/>
    </row>
    <row r="149" spans="1:9" x14ac:dyDescent="0.2">
      <c r="A149" s="13"/>
      <c r="B149" s="38"/>
      <c r="C149" s="15"/>
      <c r="D149" s="17"/>
      <c r="E149" s="17"/>
      <c r="F149" s="17"/>
      <c r="G149" s="17"/>
      <c r="H149" s="17"/>
      <c r="I149" s="17"/>
    </row>
    <row r="150" spans="1:9" x14ac:dyDescent="0.2">
      <c r="A150" s="4"/>
      <c r="B150" s="4"/>
    </row>
    <row r="151" spans="1:9" x14ac:dyDescent="0.2">
      <c r="B151" s="5"/>
      <c r="C151" s="5"/>
      <c r="D151" s="5"/>
      <c r="E151" s="5"/>
      <c r="F151" s="5"/>
      <c r="G151" s="5"/>
      <c r="H151" s="28"/>
      <c r="I151" s="28"/>
    </row>
    <row r="152" spans="1:9" x14ac:dyDescent="0.2">
      <c r="B152" s="5"/>
      <c r="C152" s="5"/>
      <c r="D152" s="5"/>
      <c r="E152" s="5"/>
      <c r="F152" s="5"/>
      <c r="G152" s="5"/>
      <c r="H152" s="5"/>
      <c r="I152" s="5"/>
    </row>
    <row r="153" spans="1:9" x14ac:dyDescent="0.2">
      <c r="B153" s="5"/>
      <c r="C153" s="5"/>
      <c r="D153" s="5"/>
      <c r="E153" s="5"/>
      <c r="F153" s="5"/>
      <c r="G153" s="5"/>
      <c r="H153" s="28"/>
      <c r="I153" s="5"/>
    </row>
    <row r="154" spans="1:9" x14ac:dyDescent="0.2">
      <c r="B154" s="5"/>
      <c r="C154" s="5"/>
      <c r="D154" s="5"/>
      <c r="E154" s="5"/>
      <c r="F154" s="5"/>
      <c r="G154" s="5"/>
      <c r="H154" s="5"/>
      <c r="I154" s="5"/>
    </row>
    <row r="155" spans="1:9" x14ac:dyDescent="0.2">
      <c r="B155" s="5"/>
      <c r="C155" s="5"/>
      <c r="D155" s="5"/>
      <c r="E155" s="5"/>
      <c r="F155" s="5"/>
      <c r="G155" s="5"/>
      <c r="H155" s="39"/>
      <c r="I155" s="5"/>
    </row>
    <row r="156" spans="1:9" x14ac:dyDescent="0.2">
      <c r="B156" s="5"/>
      <c r="C156" s="5"/>
      <c r="D156" s="5"/>
      <c r="E156" s="5"/>
      <c r="F156" s="5"/>
      <c r="G156" s="5"/>
      <c r="H156" s="5"/>
      <c r="I156" s="5"/>
    </row>
    <row r="157" spans="1:9" x14ac:dyDescent="0.2">
      <c r="B157" s="5"/>
      <c r="C157" s="5"/>
      <c r="D157" s="5"/>
      <c r="E157" s="5"/>
      <c r="F157" s="5"/>
      <c r="G157" s="5"/>
      <c r="H157" s="28"/>
      <c r="I157" s="28"/>
    </row>
    <row r="158" spans="1:9" x14ac:dyDescent="0.2">
      <c r="B158" s="5"/>
      <c r="C158" s="5"/>
      <c r="D158" s="5"/>
      <c r="E158" s="5"/>
      <c r="F158" s="5"/>
      <c r="G158" s="5"/>
      <c r="H158" s="5"/>
      <c r="I158" s="5"/>
    </row>
    <row r="159" spans="1:9" x14ac:dyDescent="0.2">
      <c r="B159" s="5"/>
      <c r="C159" s="5"/>
      <c r="D159" s="5"/>
      <c r="E159" s="5"/>
      <c r="F159" s="5"/>
      <c r="G159" s="5"/>
      <c r="H159" s="28"/>
      <c r="I159" s="5"/>
    </row>
    <row r="160" spans="1:9" x14ac:dyDescent="0.2">
      <c r="A160" s="4"/>
      <c r="B160" s="4"/>
    </row>
  </sheetData>
  <pageMargins left="0.75" right="0.75" top="0.5" bottom="1" header="0.5" footer="0.5"/>
  <pageSetup scale="61" fitToHeight="7" orientation="portrait" r:id="rId1"/>
  <headerFooter alignWithMargins="0">
    <oddFooter>&amp;CA-15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22"/>
  <sheetViews>
    <sheetView zoomScale="96" zoomScaleNormal="96" workbookViewId="0">
      <selection activeCell="G19" sqref="G19"/>
    </sheetView>
  </sheetViews>
  <sheetFormatPr defaultColWidth="9.140625" defaultRowHeight="12.75" x14ac:dyDescent="0.2"/>
  <cols>
    <col min="1" max="1" width="4.1406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customWidth="1"/>
    <col min="8" max="8" width="16.5703125" style="4" bestFit="1" customWidth="1"/>
    <col min="9" max="9" width="16.85546875" style="4" customWidth="1"/>
    <col min="10" max="11" width="11.140625" style="4" bestFit="1" customWidth="1"/>
    <col min="12" max="16384" width="9.140625" style="4"/>
  </cols>
  <sheetData>
    <row r="1" spans="1:9" ht="16.5" customHeight="1" x14ac:dyDescent="0.25">
      <c r="A1" s="1" t="s">
        <v>164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165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165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166</v>
      </c>
      <c r="D9" s="25">
        <v>281000</v>
      </c>
      <c r="E9" s="25">
        <v>451000</v>
      </c>
      <c r="F9" s="25">
        <v>0</v>
      </c>
      <c r="G9" s="25">
        <v>0</v>
      </c>
      <c r="H9" s="25">
        <f t="shared" ref="H9:H14" si="0">SUM(D9:G9)</f>
        <v>732000</v>
      </c>
      <c r="I9" s="25">
        <v>0</v>
      </c>
    </row>
    <row r="10" spans="1:9" x14ac:dyDescent="0.2">
      <c r="A10" s="13"/>
      <c r="B10" s="14"/>
      <c r="C10" s="46" t="s">
        <v>49</v>
      </c>
      <c r="D10" s="25">
        <v>59000</v>
      </c>
      <c r="E10" s="25">
        <v>96000</v>
      </c>
      <c r="F10" s="25">
        <v>0</v>
      </c>
      <c r="G10" s="25">
        <v>0</v>
      </c>
      <c r="H10" s="25">
        <f t="shared" si="0"/>
        <v>155000</v>
      </c>
      <c r="I10" s="25">
        <v>0</v>
      </c>
    </row>
    <row r="11" spans="1:9" x14ac:dyDescent="0.2">
      <c r="A11" s="13"/>
      <c r="B11" s="14"/>
      <c r="C11" s="46" t="s">
        <v>50</v>
      </c>
      <c r="D11" s="25">
        <v>6000</v>
      </c>
      <c r="E11" s="25">
        <v>9000</v>
      </c>
      <c r="F11" s="25">
        <v>0</v>
      </c>
      <c r="G11" s="25">
        <v>0</v>
      </c>
      <c r="H11" s="25">
        <f t="shared" si="0"/>
        <v>15000</v>
      </c>
      <c r="I11" s="25">
        <v>0</v>
      </c>
    </row>
    <row r="12" spans="1:9" x14ac:dyDescent="0.2">
      <c r="A12" s="13"/>
      <c r="B12" s="21"/>
      <c r="C12" s="46" t="s">
        <v>52</v>
      </c>
      <c r="D12" s="25">
        <v>0</v>
      </c>
      <c r="E12" s="25">
        <v>0</v>
      </c>
      <c r="F12" s="25">
        <v>9000</v>
      </c>
      <c r="G12" s="25">
        <v>0</v>
      </c>
      <c r="H12" s="25">
        <f t="shared" si="0"/>
        <v>9000</v>
      </c>
      <c r="I12" s="25">
        <v>0</v>
      </c>
    </row>
    <row r="13" spans="1:9" x14ac:dyDescent="0.2">
      <c r="A13" s="13"/>
      <c r="B13" s="21"/>
      <c r="C13" s="46" t="s">
        <v>19</v>
      </c>
      <c r="D13" s="25">
        <v>0</v>
      </c>
      <c r="E13" s="25">
        <v>0</v>
      </c>
      <c r="F13" s="25">
        <v>4000</v>
      </c>
      <c r="G13" s="25">
        <v>0</v>
      </c>
      <c r="H13" s="25">
        <f t="shared" si="0"/>
        <v>4000</v>
      </c>
      <c r="I13" s="25">
        <v>0</v>
      </c>
    </row>
    <row r="14" spans="1:9" ht="13.5" thickBot="1" x14ac:dyDescent="0.25">
      <c r="A14" s="13"/>
      <c r="B14" s="21"/>
      <c r="C14" s="46" t="s">
        <v>20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0"/>
        <v>0</v>
      </c>
      <c r="I14" s="25">
        <v>-440000</v>
      </c>
    </row>
    <row r="15" spans="1:9" ht="13.5" thickBot="1" x14ac:dyDescent="0.25">
      <c r="A15" s="13"/>
      <c r="B15" s="14"/>
      <c r="C15" s="13" t="s">
        <v>21</v>
      </c>
      <c r="D15" s="22">
        <f>SUM(D9:D13)</f>
        <v>346000</v>
      </c>
      <c r="E15" s="23">
        <f>SUM(E9:E13)</f>
        <v>556000</v>
      </c>
      <c r="F15" s="23">
        <f>SUM(F9:F13)</f>
        <v>13000</v>
      </c>
      <c r="G15" s="23">
        <f>SUM(G9:G13)</f>
        <v>0</v>
      </c>
      <c r="H15" s="23">
        <f>SUM(H9:H13)</f>
        <v>915000</v>
      </c>
      <c r="I15" s="24">
        <f>SUM(I9:I14)</f>
        <v>-440000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9" x14ac:dyDescent="0.2">
      <c r="A17" s="13"/>
      <c r="B17" s="14" t="s">
        <v>59</v>
      </c>
      <c r="C17" s="13"/>
      <c r="D17" s="17"/>
      <c r="E17" s="17"/>
      <c r="F17" s="17"/>
      <c r="G17" s="17"/>
      <c r="H17" s="17"/>
      <c r="I17" s="17"/>
    </row>
    <row r="18" spans="1:9" x14ac:dyDescent="0.2">
      <c r="A18" s="13"/>
      <c r="B18" s="14"/>
      <c r="C18" s="15" t="s">
        <v>61</v>
      </c>
      <c r="D18" s="30">
        <v>36000</v>
      </c>
      <c r="E18" s="30">
        <v>58000</v>
      </c>
      <c r="F18" s="30">
        <v>0</v>
      </c>
      <c r="G18" s="30">
        <v>0</v>
      </c>
      <c r="H18" s="30">
        <f t="shared" ref="H18:H24" si="1">SUM(D18:G18)</f>
        <v>94000</v>
      </c>
      <c r="I18" s="30">
        <v>0</v>
      </c>
    </row>
    <row r="19" spans="1:9" x14ac:dyDescent="0.2">
      <c r="A19" s="13"/>
      <c r="B19" s="14"/>
      <c r="C19" s="15" t="s">
        <v>62</v>
      </c>
      <c r="D19" s="30">
        <v>2000</v>
      </c>
      <c r="E19" s="30">
        <v>3000</v>
      </c>
      <c r="F19" s="30">
        <v>0</v>
      </c>
      <c r="G19" s="30">
        <v>0</v>
      </c>
      <c r="H19" s="30">
        <f t="shared" si="1"/>
        <v>5000</v>
      </c>
      <c r="I19" s="30">
        <v>0</v>
      </c>
    </row>
    <row r="20" spans="1:9" x14ac:dyDescent="0.2">
      <c r="A20" s="13"/>
      <c r="B20" s="14"/>
      <c r="C20" s="15" t="s">
        <v>65</v>
      </c>
      <c r="D20" s="30">
        <v>13000</v>
      </c>
      <c r="E20" s="30">
        <v>20000</v>
      </c>
      <c r="F20" s="30">
        <v>0</v>
      </c>
      <c r="G20" s="30">
        <v>0</v>
      </c>
      <c r="H20" s="30">
        <f t="shared" si="1"/>
        <v>33000</v>
      </c>
      <c r="I20" s="30">
        <v>0</v>
      </c>
    </row>
    <row r="21" spans="1:9" x14ac:dyDescent="0.2">
      <c r="A21" s="13"/>
      <c r="B21" s="14"/>
      <c r="C21" s="15" t="s">
        <v>125</v>
      </c>
      <c r="D21" s="30">
        <v>9000</v>
      </c>
      <c r="E21" s="30">
        <v>15000</v>
      </c>
      <c r="F21" s="30">
        <v>0</v>
      </c>
      <c r="G21" s="30">
        <v>0</v>
      </c>
      <c r="H21" s="30">
        <f t="shared" si="1"/>
        <v>24000</v>
      </c>
      <c r="I21" s="30">
        <v>0</v>
      </c>
    </row>
    <row r="22" spans="1:9" x14ac:dyDescent="0.2">
      <c r="A22" s="13"/>
      <c r="B22" s="14"/>
      <c r="C22" s="15" t="s">
        <v>77</v>
      </c>
      <c r="D22" s="30">
        <v>0</v>
      </c>
      <c r="E22" s="30">
        <v>0</v>
      </c>
      <c r="F22" s="30">
        <v>2000</v>
      </c>
      <c r="G22" s="30">
        <v>0</v>
      </c>
      <c r="H22" s="30">
        <f t="shared" si="1"/>
        <v>2000</v>
      </c>
      <c r="I22" s="30">
        <v>0</v>
      </c>
    </row>
    <row r="23" spans="1:9" x14ac:dyDescent="0.2">
      <c r="A23" s="13"/>
      <c r="B23" s="14"/>
      <c r="C23" s="15" t="s">
        <v>78</v>
      </c>
      <c r="D23" s="30">
        <v>0</v>
      </c>
      <c r="E23" s="30">
        <v>0</v>
      </c>
      <c r="F23" s="30">
        <v>0</v>
      </c>
      <c r="G23" s="30">
        <v>34000</v>
      </c>
      <c r="H23" s="30">
        <f t="shared" si="1"/>
        <v>34000</v>
      </c>
      <c r="I23" s="30">
        <v>0</v>
      </c>
    </row>
    <row r="24" spans="1:9" ht="13.5" thickBot="1" x14ac:dyDescent="0.25">
      <c r="A24" s="13"/>
      <c r="B24" s="14"/>
      <c r="C24" s="15" t="s">
        <v>20</v>
      </c>
      <c r="D24" s="30">
        <v>0</v>
      </c>
      <c r="E24" s="30">
        <v>0</v>
      </c>
      <c r="F24" s="30">
        <v>0</v>
      </c>
      <c r="G24" s="30">
        <v>0</v>
      </c>
      <c r="H24" s="30">
        <f t="shared" si="1"/>
        <v>0</v>
      </c>
      <c r="I24" s="30">
        <v>-114000</v>
      </c>
    </row>
    <row r="25" spans="1:9" ht="13.5" thickBot="1" x14ac:dyDescent="0.25">
      <c r="A25" s="13"/>
      <c r="B25" s="14"/>
      <c r="C25" s="13" t="s">
        <v>21</v>
      </c>
      <c r="D25" s="22">
        <f t="shared" ref="D25:I25" si="2">SUM(D18:D24)</f>
        <v>60000</v>
      </c>
      <c r="E25" s="23">
        <f t="shared" si="2"/>
        <v>96000</v>
      </c>
      <c r="F25" s="23">
        <f t="shared" si="2"/>
        <v>2000</v>
      </c>
      <c r="G25" s="23">
        <f t="shared" si="2"/>
        <v>34000</v>
      </c>
      <c r="H25" s="23">
        <f t="shared" si="2"/>
        <v>192000</v>
      </c>
      <c r="I25" s="24">
        <f t="shared" si="2"/>
        <v>-114000</v>
      </c>
    </row>
    <row r="26" spans="1:9" x14ac:dyDescent="0.2">
      <c r="A26" s="13"/>
      <c r="B26" s="14"/>
      <c r="C26" s="15"/>
      <c r="D26" s="25"/>
      <c r="E26" s="25"/>
      <c r="F26" s="25"/>
      <c r="G26" s="25"/>
      <c r="H26" s="25"/>
      <c r="I26" s="25"/>
    </row>
    <row r="27" spans="1:9" x14ac:dyDescent="0.2">
      <c r="A27" s="42"/>
      <c r="B27" s="48" t="s">
        <v>167</v>
      </c>
      <c r="C27" s="44"/>
      <c r="D27" s="49">
        <f t="shared" ref="D27:I27" si="3">D15+D25</f>
        <v>406000</v>
      </c>
      <c r="E27" s="49">
        <f t="shared" si="3"/>
        <v>652000</v>
      </c>
      <c r="F27" s="49">
        <f t="shared" si="3"/>
        <v>15000</v>
      </c>
      <c r="G27" s="49">
        <f t="shared" si="3"/>
        <v>34000</v>
      </c>
      <c r="H27" s="49">
        <f t="shared" si="3"/>
        <v>1107000</v>
      </c>
      <c r="I27" s="49">
        <f t="shared" si="3"/>
        <v>-554000</v>
      </c>
    </row>
    <row r="28" spans="1:9" x14ac:dyDescent="0.2">
      <c r="A28" s="4"/>
      <c r="B28" s="4"/>
    </row>
    <row r="29" spans="1:9" x14ac:dyDescent="0.2">
      <c r="B29" s="5" t="s">
        <v>23</v>
      </c>
      <c r="C29" s="5"/>
      <c r="D29" s="5"/>
      <c r="E29" s="5"/>
      <c r="F29" s="5"/>
      <c r="G29" s="5"/>
      <c r="H29" s="28">
        <f>H27</f>
        <v>1107000</v>
      </c>
      <c r="I29" s="28">
        <f>I27</f>
        <v>-554000</v>
      </c>
    </row>
    <row r="30" spans="1:9" x14ac:dyDescent="0.2">
      <c r="B30" s="5"/>
      <c r="C30" s="5"/>
      <c r="D30" s="5"/>
      <c r="E30" s="5"/>
      <c r="F30" s="5"/>
      <c r="G30" s="5"/>
      <c r="H30" s="28"/>
      <c r="I30" s="28"/>
    </row>
    <row r="31" spans="1:9" x14ac:dyDescent="0.2">
      <c r="B31" s="5" t="s">
        <v>24</v>
      </c>
      <c r="C31" s="5"/>
      <c r="D31" s="5"/>
      <c r="E31" s="5"/>
      <c r="F31" s="5"/>
      <c r="G31" s="5"/>
      <c r="H31" s="28">
        <f>ROUND((H29)*0.1,-3)</f>
        <v>111000</v>
      </c>
      <c r="I31" s="5"/>
    </row>
    <row r="32" spans="1:9" x14ac:dyDescent="0.2">
      <c r="B32" s="5"/>
      <c r="C32" s="5"/>
      <c r="D32" s="5"/>
      <c r="E32" s="5"/>
      <c r="F32" s="5"/>
      <c r="G32" s="5"/>
      <c r="H32" s="5"/>
      <c r="I32" s="5"/>
    </row>
    <row r="33" spans="1:9" x14ac:dyDescent="0.2">
      <c r="B33" s="5" t="s">
        <v>25</v>
      </c>
      <c r="C33" s="5"/>
      <c r="D33" s="5"/>
      <c r="E33" s="5"/>
      <c r="F33" s="5"/>
      <c r="G33" s="5"/>
      <c r="H33" s="28">
        <f>ROUND(H29*0.2,-3)</f>
        <v>221000</v>
      </c>
      <c r="I33" s="5"/>
    </row>
    <row r="34" spans="1:9" x14ac:dyDescent="0.2">
      <c r="B34" s="5"/>
      <c r="C34" s="5"/>
      <c r="D34" s="5"/>
      <c r="E34" s="5"/>
      <c r="F34" s="5"/>
      <c r="G34" s="5"/>
      <c r="H34" s="5"/>
      <c r="I34" s="5"/>
    </row>
    <row r="35" spans="1:9" x14ac:dyDescent="0.2">
      <c r="B35" s="5" t="s">
        <v>26</v>
      </c>
      <c r="C35" s="5"/>
      <c r="D35" s="5"/>
      <c r="E35" s="5"/>
      <c r="F35" s="5"/>
      <c r="G35" s="5"/>
      <c r="H35" s="28">
        <f>SUM(H29:H33)</f>
        <v>1439000</v>
      </c>
      <c r="I35" s="28">
        <f>SUM(I29:I33)</f>
        <v>-554000</v>
      </c>
    </row>
    <row r="36" spans="1:9" x14ac:dyDescent="0.2">
      <c r="B36" s="5"/>
      <c r="C36" s="5"/>
      <c r="D36" s="5"/>
      <c r="E36" s="5"/>
      <c r="F36" s="5"/>
      <c r="G36" s="5"/>
      <c r="H36" s="5"/>
      <c r="I36" s="5"/>
    </row>
    <row r="37" spans="1:9" x14ac:dyDescent="0.2">
      <c r="B37" s="5" t="s">
        <v>27</v>
      </c>
      <c r="C37" s="5"/>
      <c r="D37" s="5"/>
      <c r="E37" s="5"/>
      <c r="F37" s="5"/>
      <c r="G37" s="5"/>
      <c r="H37" s="28">
        <f>H35+I35</f>
        <v>885000</v>
      </c>
      <c r="I37" s="5"/>
    </row>
    <row r="38" spans="1:9" x14ac:dyDescent="0.2">
      <c r="A38" s="4"/>
      <c r="B38" s="4"/>
    </row>
    <row r="39" spans="1:9" ht="15" x14ac:dyDescent="0.25">
      <c r="A39" s="47"/>
      <c r="B39" s="4"/>
    </row>
    <row r="40" spans="1:9" ht="12.75" customHeight="1" x14ac:dyDescent="0.2">
      <c r="A40" s="4"/>
      <c r="B40" s="4"/>
    </row>
    <row r="41" spans="1:9" ht="12.75" customHeight="1" x14ac:dyDescent="0.25">
      <c r="A41" s="1"/>
      <c r="B41" s="2"/>
      <c r="C41" s="3"/>
      <c r="D41" s="3"/>
      <c r="E41" s="3"/>
      <c r="F41" s="3"/>
      <c r="G41" s="3"/>
      <c r="H41" s="3"/>
      <c r="I41" s="3"/>
    </row>
    <row r="42" spans="1:9" ht="12.75" customHeight="1" x14ac:dyDescent="0.25">
      <c r="A42" s="1"/>
      <c r="B42" s="2"/>
      <c r="C42" s="3"/>
      <c r="D42" s="3"/>
      <c r="E42" s="3"/>
      <c r="F42" s="3"/>
      <c r="G42" s="3"/>
      <c r="H42" s="3"/>
      <c r="I42" s="3"/>
    </row>
    <row r="43" spans="1:9" ht="12.75" customHeight="1" x14ac:dyDescent="0.25">
      <c r="A43" s="1"/>
      <c r="B43" s="2"/>
      <c r="C43" s="3"/>
      <c r="D43" s="3"/>
      <c r="E43" s="3"/>
      <c r="F43" s="3"/>
      <c r="G43" s="3"/>
      <c r="H43" s="3"/>
      <c r="I43" s="3"/>
    </row>
    <row r="44" spans="1:9" ht="12.75" customHeight="1" x14ac:dyDescent="0.2"/>
    <row r="45" spans="1:9" ht="12.75" customHeight="1" x14ac:dyDescent="0.2">
      <c r="D45" s="8"/>
      <c r="E45" s="8"/>
      <c r="F45" s="8"/>
      <c r="G45" s="8"/>
      <c r="H45" s="8"/>
      <c r="I45" s="8"/>
    </row>
    <row r="46" spans="1:9" ht="12.75" customHeight="1" x14ac:dyDescent="0.2">
      <c r="A46" s="13"/>
      <c r="B46" s="14"/>
      <c r="C46" s="15"/>
      <c r="D46" s="30"/>
      <c r="E46" s="30"/>
      <c r="F46" s="30"/>
      <c r="G46" s="30"/>
      <c r="H46" s="30"/>
      <c r="I46" s="30"/>
    </row>
    <row r="47" spans="1:9" ht="12.75" customHeight="1" x14ac:dyDescent="0.2">
      <c r="A47" s="13"/>
      <c r="B47" s="14"/>
      <c r="C47" s="15"/>
      <c r="D47" s="17"/>
      <c r="E47" s="17"/>
      <c r="F47" s="17"/>
      <c r="G47" s="17"/>
      <c r="H47" s="17"/>
      <c r="I47" s="17"/>
    </row>
    <row r="48" spans="1:9" ht="12.75" customHeight="1" x14ac:dyDescent="0.2">
      <c r="A48" s="13"/>
      <c r="B48" s="14"/>
      <c r="C48" s="31"/>
      <c r="D48" s="32"/>
      <c r="E48" s="32"/>
      <c r="F48" s="32"/>
      <c r="G48" s="32"/>
      <c r="H48" s="32"/>
      <c r="I48" s="32"/>
    </row>
    <row r="49" spans="1:9" ht="12.75" customHeight="1" x14ac:dyDescent="0.2">
      <c r="A49" s="13"/>
      <c r="B49" s="14"/>
      <c r="C49" s="33"/>
      <c r="D49" s="32"/>
      <c r="E49" s="32"/>
      <c r="F49" s="32"/>
      <c r="G49" s="32"/>
      <c r="H49" s="32"/>
      <c r="I49" s="32"/>
    </row>
    <row r="50" spans="1:9" ht="12.75" customHeight="1" x14ac:dyDescent="0.2">
      <c r="A50" s="13"/>
      <c r="B50" s="21"/>
      <c r="C50" s="33"/>
      <c r="D50" s="32"/>
      <c r="E50" s="32"/>
      <c r="F50" s="32"/>
      <c r="G50" s="32"/>
      <c r="H50" s="32"/>
      <c r="I50" s="32"/>
    </row>
    <row r="51" spans="1:9" ht="12.75" customHeight="1" x14ac:dyDescent="0.2">
      <c r="A51" s="13"/>
      <c r="B51" s="21"/>
      <c r="C51" s="33"/>
      <c r="D51" s="32"/>
      <c r="E51" s="32"/>
      <c r="F51" s="32"/>
      <c r="G51" s="32"/>
      <c r="H51" s="32"/>
      <c r="I51" s="32"/>
    </row>
    <row r="52" spans="1:9" ht="12.75" customHeight="1" x14ac:dyDescent="0.2">
      <c r="A52" s="13"/>
      <c r="B52" s="34"/>
      <c r="C52" s="31"/>
      <c r="D52" s="32"/>
      <c r="E52" s="32"/>
      <c r="F52" s="32"/>
      <c r="G52" s="32"/>
      <c r="H52" s="32"/>
      <c r="I52" s="32"/>
    </row>
    <row r="53" spans="1:9" ht="12.75" customHeight="1" x14ac:dyDescent="0.2">
      <c r="A53" s="13"/>
      <c r="B53" s="14"/>
      <c r="C53" s="31"/>
      <c r="D53" s="32"/>
      <c r="E53" s="32"/>
      <c r="F53" s="32"/>
      <c r="G53" s="32"/>
      <c r="H53" s="32"/>
      <c r="I53" s="32"/>
    </row>
    <row r="54" spans="1:9" ht="12.75" customHeight="1" x14ac:dyDescent="0.2">
      <c r="A54" s="13"/>
      <c r="B54" s="14"/>
      <c r="C54" s="31"/>
      <c r="D54" s="32"/>
      <c r="E54" s="32"/>
      <c r="F54" s="32"/>
      <c r="G54" s="32"/>
      <c r="H54" s="32"/>
      <c r="I54" s="32"/>
    </row>
    <row r="55" spans="1:9" ht="12.75" customHeight="1" x14ac:dyDescent="0.2">
      <c r="A55" s="13"/>
      <c r="B55" s="14"/>
      <c r="C55" s="31"/>
      <c r="D55" s="32"/>
      <c r="E55" s="32"/>
      <c r="F55" s="32"/>
      <c r="G55" s="32"/>
      <c r="H55" s="32"/>
      <c r="I55" s="32"/>
    </row>
    <row r="56" spans="1:9" x14ac:dyDescent="0.2">
      <c r="A56" s="13"/>
      <c r="B56" s="14"/>
      <c r="C56" s="33"/>
      <c r="D56" s="32"/>
      <c r="E56" s="32"/>
      <c r="F56" s="32"/>
      <c r="G56" s="32"/>
      <c r="H56" s="32"/>
      <c r="I56" s="32"/>
    </row>
    <row r="57" spans="1:9" ht="12.75" customHeight="1" x14ac:dyDescent="0.2">
      <c r="A57" s="13"/>
      <c r="B57" s="14"/>
      <c r="C57" s="33"/>
      <c r="D57" s="32"/>
      <c r="E57" s="32"/>
      <c r="F57" s="32"/>
      <c r="G57" s="32"/>
      <c r="H57" s="32"/>
      <c r="I57" s="32"/>
    </row>
    <row r="58" spans="1:9" ht="12.75" customHeight="1" x14ac:dyDescent="0.2">
      <c r="A58" s="13"/>
      <c r="B58" s="14"/>
      <c r="C58" s="33"/>
      <c r="D58" s="32"/>
      <c r="E58" s="32"/>
      <c r="F58" s="32"/>
      <c r="G58" s="32"/>
      <c r="H58" s="32"/>
      <c r="I58" s="32"/>
    </row>
    <row r="59" spans="1:9" ht="12.75" customHeight="1" x14ac:dyDescent="0.2">
      <c r="A59" s="13"/>
      <c r="B59" s="14"/>
      <c r="C59" s="33"/>
      <c r="D59" s="32"/>
      <c r="E59" s="32"/>
      <c r="F59" s="32"/>
      <c r="G59" s="32"/>
      <c r="H59" s="32"/>
      <c r="I59" s="32"/>
    </row>
    <row r="60" spans="1:9" ht="12.75" customHeight="1" x14ac:dyDescent="0.2">
      <c r="A60" s="13"/>
      <c r="B60" s="14"/>
      <c r="C60" s="33"/>
      <c r="D60" s="32"/>
      <c r="E60" s="32"/>
      <c r="F60" s="32"/>
      <c r="G60" s="32"/>
      <c r="H60" s="32"/>
      <c r="I60" s="32"/>
    </row>
    <row r="61" spans="1:9" s="5" customFormat="1" ht="12.75" customHeight="1" x14ac:dyDescent="0.2">
      <c r="A61" s="13"/>
      <c r="B61" s="14"/>
      <c r="C61" s="13"/>
      <c r="D61" s="17"/>
      <c r="E61" s="17"/>
      <c r="F61" s="17"/>
      <c r="G61" s="17"/>
      <c r="H61" s="17"/>
      <c r="I61" s="17"/>
    </row>
    <row r="62" spans="1:9" s="5" customFormat="1" ht="12.75" customHeight="1" x14ac:dyDescent="0.2">
      <c r="A62" s="13"/>
      <c r="B62" s="14"/>
      <c r="C62" s="15"/>
      <c r="D62" s="32"/>
      <c r="E62" s="32"/>
      <c r="F62" s="32"/>
      <c r="G62" s="32"/>
      <c r="H62" s="32"/>
      <c r="I62" s="32"/>
    </row>
    <row r="63" spans="1:9" s="5" customFormat="1" ht="12.75" customHeight="1" x14ac:dyDescent="0.2">
      <c r="A63" s="13"/>
      <c r="B63" s="14"/>
      <c r="C63" s="15"/>
      <c r="D63" s="17"/>
      <c r="E63" s="17"/>
      <c r="F63" s="17"/>
      <c r="G63" s="17"/>
      <c r="H63" s="17"/>
      <c r="I63" s="17"/>
    </row>
    <row r="64" spans="1:9" s="5" customFormat="1" ht="12.75" customHeight="1" x14ac:dyDescent="0.2">
      <c r="A64" s="13"/>
      <c r="B64" s="14"/>
      <c r="C64" s="31"/>
      <c r="D64" s="32"/>
      <c r="E64" s="32"/>
      <c r="F64" s="32"/>
      <c r="G64" s="32"/>
      <c r="H64" s="32"/>
      <c r="I64" s="32"/>
    </row>
    <row r="65" spans="1:9" s="5" customFormat="1" ht="12.75" customHeight="1" x14ac:dyDescent="0.2">
      <c r="A65" s="13"/>
      <c r="B65" s="14"/>
      <c r="C65" s="33"/>
      <c r="D65" s="32"/>
      <c r="E65" s="32"/>
      <c r="F65" s="32"/>
      <c r="G65" s="32"/>
      <c r="H65" s="32"/>
      <c r="I65" s="32"/>
    </row>
    <row r="66" spans="1:9" s="5" customFormat="1" ht="12.75" customHeight="1" x14ac:dyDescent="0.2">
      <c r="A66" s="13"/>
      <c r="B66" s="21"/>
      <c r="C66" s="33"/>
      <c r="D66" s="32"/>
      <c r="E66" s="32"/>
      <c r="F66" s="32"/>
      <c r="G66" s="32"/>
      <c r="H66" s="32"/>
      <c r="I66" s="32"/>
    </row>
    <row r="67" spans="1:9" s="5" customFormat="1" ht="12.75" customHeight="1" x14ac:dyDescent="0.2">
      <c r="A67" s="13"/>
      <c r="B67" s="21"/>
      <c r="C67" s="33"/>
      <c r="D67" s="32"/>
      <c r="E67" s="32"/>
      <c r="F67" s="32"/>
      <c r="G67" s="32"/>
      <c r="H67" s="32"/>
      <c r="I67" s="32"/>
    </row>
    <row r="68" spans="1:9" s="5" customFormat="1" ht="12.75" customHeight="1" x14ac:dyDescent="0.2">
      <c r="A68" s="13"/>
      <c r="B68" s="34"/>
      <c r="C68" s="31"/>
      <c r="D68" s="32"/>
      <c r="E68" s="32"/>
      <c r="F68" s="32"/>
      <c r="G68" s="32"/>
      <c r="H68" s="32"/>
      <c r="I68" s="32"/>
    </row>
    <row r="69" spans="1:9" s="5" customFormat="1" ht="12.75" customHeight="1" x14ac:dyDescent="0.2">
      <c r="A69" s="13"/>
      <c r="B69" s="34"/>
      <c r="C69" s="31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34"/>
      <c r="C70" s="31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x14ac:dyDescent="0.2">
      <c r="A72" s="13"/>
      <c r="B72" s="14"/>
      <c r="C72" s="33"/>
      <c r="D72" s="32"/>
      <c r="E72" s="32"/>
      <c r="F72" s="32"/>
      <c r="G72" s="32"/>
      <c r="H72" s="32"/>
      <c r="I72" s="32"/>
    </row>
    <row r="73" spans="1:9" x14ac:dyDescent="0.2">
      <c r="A73" s="13"/>
      <c r="B73" s="14"/>
      <c r="C73" s="33"/>
      <c r="D73" s="32"/>
      <c r="E73" s="32"/>
      <c r="F73" s="32"/>
      <c r="G73" s="32"/>
      <c r="H73" s="32"/>
      <c r="I73" s="32"/>
    </row>
    <row r="74" spans="1:9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x14ac:dyDescent="0.2">
      <c r="A77" s="13"/>
      <c r="B77" s="14"/>
      <c r="C77" s="13"/>
      <c r="D77" s="17"/>
      <c r="E77" s="17"/>
      <c r="F77" s="17"/>
      <c r="G77" s="17"/>
      <c r="H77" s="17"/>
      <c r="I77" s="17"/>
    </row>
    <row r="78" spans="1:9" x14ac:dyDescent="0.2">
      <c r="A78" s="13"/>
      <c r="B78" s="14"/>
      <c r="C78" s="15"/>
      <c r="D78" s="32"/>
      <c r="E78" s="32"/>
      <c r="F78" s="32"/>
      <c r="G78" s="32"/>
      <c r="H78" s="32"/>
      <c r="I78" s="32"/>
    </row>
    <row r="79" spans="1:9" x14ac:dyDescent="0.2">
      <c r="A79" s="13"/>
      <c r="B79" s="14"/>
      <c r="C79" s="15"/>
      <c r="D79" s="17"/>
      <c r="E79" s="17"/>
      <c r="F79" s="17"/>
      <c r="G79" s="17"/>
      <c r="H79" s="17"/>
      <c r="I79" s="17"/>
    </row>
    <row r="80" spans="1:9" x14ac:dyDescent="0.2">
      <c r="A80" s="13"/>
      <c r="B80" s="14"/>
      <c r="C80" s="31"/>
      <c r="D80" s="32"/>
      <c r="E80" s="32"/>
      <c r="F80" s="32"/>
      <c r="G80" s="32"/>
      <c r="H80" s="32"/>
      <c r="I80" s="32"/>
    </row>
    <row r="81" spans="1:9" x14ac:dyDescent="0.2">
      <c r="A81" s="13"/>
      <c r="B81" s="14"/>
      <c r="C81" s="31"/>
      <c r="D81" s="32"/>
      <c r="E81" s="32"/>
      <c r="F81" s="32"/>
      <c r="G81" s="32"/>
      <c r="H81" s="32"/>
      <c r="I81" s="32"/>
    </row>
    <row r="82" spans="1:9" x14ac:dyDescent="0.2">
      <c r="A82" s="13"/>
      <c r="B82" s="21"/>
      <c r="C82" s="31"/>
      <c r="D82" s="32"/>
      <c r="E82" s="32"/>
      <c r="F82" s="32"/>
      <c r="G82" s="32"/>
      <c r="H82" s="32"/>
      <c r="I82" s="32"/>
    </row>
    <row r="83" spans="1:9" x14ac:dyDescent="0.2">
      <c r="A83" s="13"/>
      <c r="B83" s="21"/>
      <c r="C83" s="31"/>
      <c r="D83" s="32"/>
      <c r="E83" s="32"/>
      <c r="F83" s="32"/>
      <c r="G83" s="32"/>
      <c r="H83" s="32"/>
      <c r="I83" s="32"/>
    </row>
    <row r="84" spans="1:9" x14ac:dyDescent="0.2">
      <c r="A84" s="13"/>
      <c r="B84" s="34"/>
      <c r="C84" s="33"/>
      <c r="D84" s="32"/>
      <c r="E84" s="32"/>
      <c r="F84" s="32"/>
      <c r="G84" s="32"/>
      <c r="H84" s="32"/>
      <c r="I84" s="32"/>
    </row>
    <row r="85" spans="1:9" x14ac:dyDescent="0.2">
      <c r="A85" s="13"/>
      <c r="B85" s="14"/>
      <c r="C85" s="31"/>
      <c r="D85" s="32"/>
      <c r="E85" s="32"/>
      <c r="F85" s="32"/>
      <c r="G85" s="32"/>
      <c r="H85" s="32"/>
      <c r="I85" s="32"/>
    </row>
    <row r="86" spans="1:9" x14ac:dyDescent="0.2">
      <c r="A86" s="13"/>
      <c r="B86" s="14"/>
      <c r="C86" s="31"/>
      <c r="D86" s="32"/>
      <c r="E86" s="32"/>
      <c r="F86" s="32"/>
      <c r="G86" s="32"/>
      <c r="H86" s="32"/>
      <c r="I86" s="32"/>
    </row>
    <row r="87" spans="1:9" x14ac:dyDescent="0.2">
      <c r="A87" s="13"/>
      <c r="B87" s="14"/>
      <c r="C87" s="31"/>
      <c r="D87" s="32"/>
      <c r="E87" s="32"/>
      <c r="F87" s="32"/>
      <c r="G87" s="32"/>
      <c r="H87" s="32"/>
      <c r="I87" s="32"/>
    </row>
    <row r="88" spans="1:9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13"/>
      <c r="D90" s="17"/>
      <c r="E90" s="17"/>
      <c r="F90" s="17"/>
      <c r="G90" s="17"/>
      <c r="H90" s="17"/>
      <c r="I90" s="17"/>
    </row>
    <row r="91" spans="1:9" x14ac:dyDescent="0.2">
      <c r="A91" s="13"/>
      <c r="B91" s="14"/>
      <c r="C91" s="15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15"/>
      <c r="D92" s="17"/>
      <c r="E92" s="17"/>
      <c r="F92" s="17"/>
      <c r="G92" s="17"/>
      <c r="H92" s="17"/>
      <c r="I92" s="17"/>
    </row>
    <row r="93" spans="1:9" x14ac:dyDescent="0.2">
      <c r="A93" s="13"/>
      <c r="B93" s="14"/>
      <c r="C93" s="35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5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35"/>
      <c r="D95" s="32"/>
      <c r="E95" s="32"/>
      <c r="F95" s="32"/>
      <c r="G95" s="32"/>
      <c r="H95" s="32"/>
      <c r="I95" s="32"/>
    </row>
    <row r="96" spans="1:9" x14ac:dyDescent="0.2">
      <c r="A96" s="13"/>
      <c r="B96" s="14"/>
      <c r="C96" s="31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31"/>
      <c r="D97" s="32"/>
      <c r="E97" s="32"/>
      <c r="F97" s="32"/>
      <c r="G97" s="32"/>
      <c r="H97" s="32"/>
      <c r="I97" s="32"/>
    </row>
    <row r="98" spans="1:9" x14ac:dyDescent="0.2">
      <c r="A98" s="13"/>
      <c r="B98" s="21"/>
      <c r="C98" s="31"/>
      <c r="D98" s="32"/>
      <c r="E98" s="32"/>
      <c r="F98" s="32"/>
      <c r="G98" s="32"/>
      <c r="H98" s="32"/>
      <c r="I98" s="32"/>
    </row>
    <row r="99" spans="1:9" x14ac:dyDescent="0.2">
      <c r="A99" s="13"/>
      <c r="B99" s="21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34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14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1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5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36"/>
      <c r="D108" s="17"/>
      <c r="E108" s="17"/>
      <c r="F108" s="17"/>
      <c r="G108" s="17"/>
      <c r="H108" s="17"/>
      <c r="I108" s="17"/>
    </row>
    <row r="109" spans="1:9" x14ac:dyDescent="0.2">
      <c r="A109" s="13"/>
      <c r="B109" s="14"/>
      <c r="C109" s="15"/>
      <c r="D109" s="30"/>
      <c r="E109" s="30"/>
      <c r="F109" s="30"/>
      <c r="G109" s="30"/>
      <c r="H109" s="30"/>
      <c r="I109" s="30"/>
    </row>
    <row r="110" spans="1:9" ht="15" x14ac:dyDescent="0.25">
      <c r="A110" s="13"/>
      <c r="B110" s="34"/>
      <c r="C110" s="15"/>
      <c r="D110" s="37"/>
      <c r="E110" s="37"/>
      <c r="F110" s="37"/>
      <c r="G110" s="37"/>
      <c r="H110" s="37"/>
      <c r="I110" s="37"/>
    </row>
    <row r="111" spans="1:9" x14ac:dyDescent="0.2">
      <c r="A111" s="13"/>
      <c r="B111" s="38"/>
      <c r="C111" s="15"/>
      <c r="D111" s="17"/>
      <c r="E111" s="17"/>
      <c r="F111" s="17"/>
      <c r="G111" s="17"/>
      <c r="H111" s="17"/>
      <c r="I111" s="17"/>
    </row>
    <row r="112" spans="1:9" x14ac:dyDescent="0.2">
      <c r="A112" s="4"/>
      <c r="B112" s="4"/>
    </row>
    <row r="113" spans="1:9" x14ac:dyDescent="0.2">
      <c r="B113" s="5"/>
      <c r="C113" s="5"/>
      <c r="D113" s="5"/>
      <c r="E113" s="5"/>
      <c r="F113" s="5"/>
      <c r="G113" s="5"/>
      <c r="H113" s="28"/>
      <c r="I113" s="28"/>
    </row>
    <row r="114" spans="1:9" x14ac:dyDescent="0.2">
      <c r="B114" s="5"/>
      <c r="C114" s="5"/>
      <c r="D114" s="5"/>
      <c r="E114" s="5"/>
      <c r="F114" s="5"/>
      <c r="G114" s="5"/>
      <c r="H114" s="5"/>
      <c r="I114" s="5"/>
    </row>
    <row r="115" spans="1:9" x14ac:dyDescent="0.2">
      <c r="B115" s="5"/>
      <c r="C115" s="5"/>
      <c r="D115" s="5"/>
      <c r="E115" s="5"/>
      <c r="F115" s="5"/>
      <c r="G115" s="5"/>
      <c r="H115" s="28"/>
      <c r="I115" s="5"/>
    </row>
    <row r="116" spans="1:9" x14ac:dyDescent="0.2">
      <c r="B116" s="5"/>
      <c r="C116" s="5"/>
      <c r="D116" s="5"/>
      <c r="E116" s="5"/>
      <c r="F116" s="5"/>
      <c r="G116" s="5"/>
      <c r="H116" s="5"/>
      <c r="I116" s="5"/>
    </row>
    <row r="117" spans="1:9" x14ac:dyDescent="0.2">
      <c r="B117" s="5"/>
      <c r="C117" s="5"/>
      <c r="D117" s="5"/>
      <c r="E117" s="5"/>
      <c r="F117" s="5"/>
      <c r="G117" s="5"/>
      <c r="H117" s="39"/>
      <c r="I117" s="5"/>
    </row>
    <row r="118" spans="1:9" x14ac:dyDescent="0.2">
      <c r="B118" s="5"/>
      <c r="C118" s="5"/>
      <c r="D118" s="5"/>
      <c r="E118" s="5"/>
      <c r="F118" s="5"/>
      <c r="G118" s="5"/>
      <c r="H118" s="5"/>
      <c r="I118" s="5"/>
    </row>
    <row r="119" spans="1:9" x14ac:dyDescent="0.2">
      <c r="B119" s="5"/>
      <c r="C119" s="5"/>
      <c r="D119" s="5"/>
      <c r="E119" s="5"/>
      <c r="F119" s="5"/>
      <c r="G119" s="5"/>
      <c r="H119" s="28"/>
      <c r="I119" s="28"/>
    </row>
    <row r="120" spans="1:9" x14ac:dyDescent="0.2">
      <c r="B120" s="5"/>
      <c r="C120" s="5"/>
      <c r="D120" s="5"/>
      <c r="E120" s="5"/>
      <c r="F120" s="5"/>
      <c r="G120" s="5"/>
      <c r="H120" s="5"/>
      <c r="I120" s="5"/>
    </row>
    <row r="121" spans="1:9" x14ac:dyDescent="0.2">
      <c r="B121" s="5"/>
      <c r="C121" s="5"/>
      <c r="D121" s="5"/>
      <c r="E121" s="5"/>
      <c r="F121" s="5"/>
      <c r="G121" s="5"/>
      <c r="H121" s="28"/>
      <c r="I121" s="5"/>
    </row>
    <row r="122" spans="1:9" x14ac:dyDescent="0.2">
      <c r="A122" s="4"/>
      <c r="B122" s="4"/>
    </row>
  </sheetData>
  <pageMargins left="0.75" right="0.75" top="0.5" bottom="1" header="0.5" footer="0.5"/>
  <pageSetup scale="61" fitToHeight="7" orientation="portrait" r:id="rId1"/>
  <headerFooter alignWithMargins="0">
    <oddFooter>&amp;CA-16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40"/>
  <sheetViews>
    <sheetView workbookViewId="0">
      <selection activeCell="G19" sqref="G19"/>
    </sheetView>
  </sheetViews>
  <sheetFormatPr defaultColWidth="9.1406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bestFit="1" customWidth="1"/>
    <col min="8" max="8" width="16.5703125" style="4" bestFit="1" customWidth="1"/>
    <col min="9" max="9" width="11.85546875" style="4" bestFit="1" customWidth="1"/>
    <col min="10" max="11" width="11.42578125" style="4" bestFit="1" customWidth="1"/>
    <col min="12" max="16384" width="9.140625" style="4"/>
  </cols>
  <sheetData>
    <row r="1" spans="1:9" ht="16.5" customHeight="1" x14ac:dyDescent="0.25">
      <c r="A1" s="1" t="s">
        <v>168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169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6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9" t="s">
        <v>169</v>
      </c>
      <c r="B6" s="10"/>
      <c r="C6" s="11"/>
      <c r="D6" s="12"/>
      <c r="E6" s="12"/>
      <c r="F6" s="12"/>
      <c r="G6" s="12"/>
      <c r="H6" s="12"/>
      <c r="I6" s="12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13</v>
      </c>
      <c r="C8" s="15"/>
      <c r="D8" s="17"/>
      <c r="E8" s="17"/>
      <c r="F8" s="17"/>
      <c r="G8" s="17"/>
      <c r="H8" s="17"/>
      <c r="I8" s="17"/>
    </row>
    <row r="9" spans="1:9" ht="15" customHeight="1" x14ac:dyDescent="0.2">
      <c r="A9" s="13"/>
      <c r="B9" s="14"/>
      <c r="C9" s="18" t="s">
        <v>14</v>
      </c>
      <c r="D9" s="16">
        <v>30200</v>
      </c>
      <c r="E9" s="16">
        <v>32300</v>
      </c>
      <c r="F9" s="16">
        <v>12700</v>
      </c>
      <c r="G9" s="16">
        <v>0</v>
      </c>
      <c r="H9" s="16">
        <f t="shared" ref="H9:H15" si="0">SUM(D9:G9)</f>
        <v>75200</v>
      </c>
      <c r="I9" s="16">
        <v>0</v>
      </c>
    </row>
    <row r="10" spans="1:9" x14ac:dyDescent="0.2">
      <c r="A10" s="13"/>
      <c r="B10" s="14"/>
      <c r="C10" s="18" t="s">
        <v>15</v>
      </c>
      <c r="D10" s="16">
        <v>29100</v>
      </c>
      <c r="E10" s="16">
        <v>31100</v>
      </c>
      <c r="F10" s="16">
        <v>0</v>
      </c>
      <c r="G10" s="16">
        <v>0</v>
      </c>
      <c r="H10" s="16">
        <f t="shared" si="0"/>
        <v>60200</v>
      </c>
      <c r="I10" s="16">
        <v>0</v>
      </c>
    </row>
    <row r="11" spans="1:9" x14ac:dyDescent="0.2">
      <c r="A11" s="13"/>
      <c r="B11" s="14"/>
      <c r="C11" s="18" t="s">
        <v>16</v>
      </c>
      <c r="D11" s="16">
        <v>7400</v>
      </c>
      <c r="E11" s="16">
        <v>7900</v>
      </c>
      <c r="F11" s="16">
        <v>0</v>
      </c>
      <c r="G11" s="16">
        <v>0</v>
      </c>
      <c r="H11" s="16">
        <f t="shared" si="0"/>
        <v>15300</v>
      </c>
      <c r="I11" s="16">
        <v>0</v>
      </c>
    </row>
    <row r="12" spans="1:9" x14ac:dyDescent="0.2">
      <c r="A12" s="13"/>
      <c r="B12" s="14"/>
      <c r="C12" s="18" t="s">
        <v>17</v>
      </c>
      <c r="D12" s="16">
        <v>11300</v>
      </c>
      <c r="E12" s="16">
        <v>12100</v>
      </c>
      <c r="F12" s="16">
        <v>0</v>
      </c>
      <c r="G12" s="16">
        <v>18300</v>
      </c>
      <c r="H12" s="16">
        <f t="shared" si="0"/>
        <v>41700</v>
      </c>
      <c r="I12" s="16">
        <v>0</v>
      </c>
    </row>
    <row r="13" spans="1:9" x14ac:dyDescent="0.2">
      <c r="A13" s="13"/>
      <c r="B13" s="14"/>
      <c r="C13" s="18" t="s">
        <v>18</v>
      </c>
      <c r="D13" s="16">
        <v>0</v>
      </c>
      <c r="E13" s="16">
        <v>0</v>
      </c>
      <c r="F13" s="16">
        <v>100</v>
      </c>
      <c r="G13" s="16">
        <v>0</v>
      </c>
      <c r="H13" s="16">
        <f t="shared" si="0"/>
        <v>100</v>
      </c>
      <c r="I13" s="16">
        <v>0</v>
      </c>
    </row>
    <row r="14" spans="1:9" x14ac:dyDescent="0.2">
      <c r="A14" s="13"/>
      <c r="B14" s="14"/>
      <c r="C14" s="18" t="s">
        <v>19</v>
      </c>
      <c r="D14" s="16">
        <v>0</v>
      </c>
      <c r="E14" s="16">
        <v>0</v>
      </c>
      <c r="F14" s="16">
        <v>300</v>
      </c>
      <c r="G14" s="16">
        <v>0</v>
      </c>
      <c r="H14" s="16">
        <f t="shared" si="0"/>
        <v>300</v>
      </c>
      <c r="I14" s="16">
        <v>0</v>
      </c>
    </row>
    <row r="15" spans="1:9" ht="13.5" thickBot="1" x14ac:dyDescent="0.25">
      <c r="A15" s="13"/>
      <c r="B15" s="21"/>
      <c r="C15" s="18" t="s">
        <v>20</v>
      </c>
      <c r="D15" s="16">
        <v>0</v>
      </c>
      <c r="E15" s="16">
        <v>0</v>
      </c>
      <c r="F15" s="16">
        <v>0</v>
      </c>
      <c r="G15" s="16">
        <v>0</v>
      </c>
      <c r="H15" s="16">
        <f t="shared" si="0"/>
        <v>0</v>
      </c>
      <c r="I15" s="16">
        <v>-271200</v>
      </c>
    </row>
    <row r="16" spans="1:9" ht="13.5" thickBot="1" x14ac:dyDescent="0.25">
      <c r="A16" s="13"/>
      <c r="B16" s="14"/>
      <c r="C16" s="13" t="s">
        <v>21</v>
      </c>
      <c r="D16" s="22">
        <f>SUM(D9:D10,D11,D12:D15)</f>
        <v>78000</v>
      </c>
      <c r="E16" s="23">
        <f t="shared" ref="E16:I16" si="1">SUM(E9:E10,E11,E12:E15)</f>
        <v>83400</v>
      </c>
      <c r="F16" s="23">
        <f t="shared" si="1"/>
        <v>13100</v>
      </c>
      <c r="G16" s="23">
        <f t="shared" si="1"/>
        <v>18300</v>
      </c>
      <c r="H16" s="23">
        <f t="shared" si="1"/>
        <v>192800</v>
      </c>
      <c r="I16" s="24">
        <f t="shared" si="1"/>
        <v>-271200</v>
      </c>
    </row>
    <row r="17" spans="1:11" x14ac:dyDescent="0.2">
      <c r="A17" s="13"/>
      <c r="B17" s="14"/>
      <c r="C17" s="15"/>
      <c r="D17" s="25"/>
      <c r="E17" s="25"/>
      <c r="F17" s="25"/>
      <c r="G17" s="25"/>
      <c r="H17" s="25"/>
      <c r="I17" s="25"/>
    </row>
    <row r="18" spans="1:11" x14ac:dyDescent="0.2">
      <c r="A18" s="9"/>
      <c r="B18" s="26" t="s">
        <v>170</v>
      </c>
      <c r="C18" s="11"/>
      <c r="D18" s="27">
        <f>D16</f>
        <v>78000</v>
      </c>
      <c r="E18" s="27">
        <f t="shared" ref="E18:I18" si="2">E16</f>
        <v>83400</v>
      </c>
      <c r="F18" s="27">
        <f t="shared" si="2"/>
        <v>13100</v>
      </c>
      <c r="G18" s="27">
        <f t="shared" si="2"/>
        <v>18300</v>
      </c>
      <c r="H18" s="27">
        <f t="shared" si="2"/>
        <v>192800</v>
      </c>
      <c r="I18" s="27">
        <f t="shared" si="2"/>
        <v>-271200</v>
      </c>
    </row>
    <row r="19" spans="1:11" x14ac:dyDescent="0.2">
      <c r="A19" s="4"/>
      <c r="B19" s="4"/>
    </row>
    <row r="20" spans="1:11" x14ac:dyDescent="0.2">
      <c r="B20" s="5" t="s">
        <v>23</v>
      </c>
      <c r="C20" s="5"/>
      <c r="D20" s="5"/>
      <c r="E20" s="5"/>
      <c r="F20" s="5"/>
      <c r="G20" s="5"/>
      <c r="H20" s="28">
        <f>H18</f>
        <v>192800</v>
      </c>
      <c r="I20" s="28">
        <f>I18</f>
        <v>-271200</v>
      </c>
      <c r="K20" s="29"/>
    </row>
    <row r="21" spans="1:11" x14ac:dyDescent="0.2">
      <c r="B21" s="5"/>
      <c r="C21" s="5"/>
      <c r="D21" s="5"/>
      <c r="E21" s="5"/>
      <c r="F21" s="5"/>
      <c r="G21" s="5"/>
      <c r="H21" s="28"/>
      <c r="I21" s="28"/>
    </row>
    <row r="22" spans="1:11" x14ac:dyDescent="0.2">
      <c r="B22" s="5" t="s">
        <v>24</v>
      </c>
      <c r="C22" s="5"/>
      <c r="D22" s="5"/>
      <c r="E22" s="5"/>
      <c r="F22" s="5"/>
      <c r="G22" s="5"/>
      <c r="H22" s="28">
        <f>ROUND((H20)*0.1,-2)</f>
        <v>19300</v>
      </c>
      <c r="I22" s="5"/>
    </row>
    <row r="23" spans="1:11" x14ac:dyDescent="0.2">
      <c r="B23" s="5"/>
      <c r="C23" s="5"/>
      <c r="D23" s="5"/>
      <c r="E23" s="5"/>
      <c r="F23" s="5"/>
      <c r="G23" s="5"/>
      <c r="H23" s="5"/>
      <c r="I23" s="5"/>
    </row>
    <row r="24" spans="1:11" x14ac:dyDescent="0.2">
      <c r="B24" s="5" t="s">
        <v>25</v>
      </c>
      <c r="C24" s="5"/>
      <c r="D24" s="5"/>
      <c r="E24" s="5"/>
      <c r="F24" s="5"/>
      <c r="G24" s="5"/>
      <c r="H24" s="28">
        <f>ROUND(H20*0.2,-2)</f>
        <v>38600</v>
      </c>
      <c r="I24" s="5"/>
    </row>
    <row r="25" spans="1:11" x14ac:dyDescent="0.2">
      <c r="B25" s="5"/>
      <c r="C25" s="5"/>
      <c r="D25" s="5"/>
      <c r="E25" s="5"/>
      <c r="F25" s="5"/>
      <c r="G25" s="5"/>
      <c r="H25" s="5"/>
      <c r="I25" s="5"/>
    </row>
    <row r="26" spans="1:11" x14ac:dyDescent="0.2">
      <c r="B26" s="5" t="s">
        <v>26</v>
      </c>
      <c r="C26" s="5"/>
      <c r="D26" s="5"/>
      <c r="E26" s="5"/>
      <c r="F26" s="5"/>
      <c r="G26" s="5"/>
      <c r="H26" s="28">
        <f>SUM(H20:H24)</f>
        <v>250700</v>
      </c>
      <c r="I26" s="28">
        <f>SUM(I20:I24)</f>
        <v>-271200</v>
      </c>
    </row>
    <row r="27" spans="1:11" x14ac:dyDescent="0.2">
      <c r="B27" s="5"/>
      <c r="C27" s="5"/>
      <c r="D27" s="5"/>
      <c r="E27" s="5"/>
      <c r="F27" s="5"/>
      <c r="G27" s="5"/>
      <c r="H27" s="5"/>
      <c r="I27" s="5"/>
    </row>
    <row r="28" spans="1:11" x14ac:dyDescent="0.2">
      <c r="B28" s="5" t="s">
        <v>27</v>
      </c>
      <c r="C28" s="5"/>
      <c r="D28" s="5"/>
      <c r="E28" s="5"/>
      <c r="F28" s="5"/>
      <c r="G28" s="5"/>
      <c r="H28" s="28">
        <f>H26+I26</f>
        <v>-20500</v>
      </c>
      <c r="I28" s="5"/>
    </row>
    <row r="29" spans="1:11" x14ac:dyDescent="0.2">
      <c r="A29" s="13"/>
      <c r="B29" s="14"/>
      <c r="C29" s="15"/>
      <c r="D29" s="25"/>
      <c r="E29" s="25"/>
      <c r="F29" s="25"/>
      <c r="G29" s="25"/>
      <c r="H29" s="25"/>
      <c r="I29" s="25"/>
    </row>
    <row r="30" spans="1:11" x14ac:dyDescent="0.2">
      <c r="A30" s="13"/>
      <c r="B30" s="14"/>
      <c r="C30" s="15"/>
      <c r="D30" s="25"/>
      <c r="E30" s="25"/>
      <c r="F30" s="25"/>
      <c r="G30" s="25"/>
      <c r="H30" s="25"/>
      <c r="I30" s="25"/>
    </row>
    <row r="31" spans="1:11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11" x14ac:dyDescent="0.2">
      <c r="A32" s="13"/>
      <c r="B32" s="14"/>
      <c r="C32" s="15"/>
      <c r="D32" s="25"/>
      <c r="E32" s="25"/>
      <c r="F32" s="25"/>
      <c r="G32" s="25"/>
      <c r="H32" s="25"/>
      <c r="I32" s="25"/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9" x14ac:dyDescent="0.2">
      <c r="A36" s="13"/>
      <c r="B36" s="14"/>
      <c r="C36" s="15"/>
      <c r="D36" s="25"/>
      <c r="E36" s="25"/>
      <c r="F36" s="25"/>
      <c r="G36" s="25"/>
      <c r="H36" s="25"/>
      <c r="I36" s="25"/>
    </row>
    <row r="37" spans="1:9" x14ac:dyDescent="0.2">
      <c r="A37" s="13"/>
      <c r="B37" s="14"/>
      <c r="C37" s="15"/>
      <c r="D37" s="25"/>
      <c r="E37" s="25"/>
      <c r="F37" s="25"/>
      <c r="G37" s="25"/>
      <c r="H37" s="25"/>
      <c r="I37" s="25"/>
    </row>
    <row r="38" spans="1:9" x14ac:dyDescent="0.2">
      <c r="A38" s="13"/>
      <c r="B38" s="14"/>
      <c r="C38" s="15"/>
      <c r="D38" s="25"/>
      <c r="E38" s="25"/>
      <c r="F38" s="25"/>
      <c r="G38" s="25"/>
      <c r="H38" s="25"/>
      <c r="I38" s="25"/>
    </row>
    <row r="39" spans="1:9" x14ac:dyDescent="0.2">
      <c r="A39" s="13"/>
      <c r="B39" s="14"/>
      <c r="C39" s="15"/>
      <c r="D39" s="25"/>
      <c r="E39" s="25"/>
      <c r="F39" s="25"/>
      <c r="G39" s="25"/>
      <c r="H39" s="25"/>
      <c r="I39" s="25"/>
    </row>
    <row r="40" spans="1:9" x14ac:dyDescent="0.2">
      <c r="A40" s="13"/>
      <c r="B40" s="14"/>
      <c r="C40" s="15"/>
      <c r="D40" s="25"/>
      <c r="E40" s="25"/>
      <c r="F40" s="25"/>
      <c r="G40" s="25"/>
      <c r="H40" s="25"/>
      <c r="I40" s="25"/>
    </row>
    <row r="41" spans="1:9" x14ac:dyDescent="0.2">
      <c r="A41" s="13"/>
      <c r="B41" s="14"/>
      <c r="C41" s="15"/>
      <c r="D41" s="25"/>
      <c r="E41" s="25"/>
      <c r="F41" s="25"/>
      <c r="G41" s="25"/>
      <c r="H41" s="25"/>
      <c r="I41" s="25"/>
    </row>
    <row r="42" spans="1:9" x14ac:dyDescent="0.2">
      <c r="A42" s="13"/>
      <c r="B42" s="14"/>
      <c r="C42" s="15"/>
      <c r="D42" s="25"/>
      <c r="E42" s="25"/>
      <c r="F42" s="25"/>
      <c r="G42" s="25"/>
      <c r="H42" s="25"/>
      <c r="I42" s="25"/>
    </row>
    <row r="43" spans="1:9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9" x14ac:dyDescent="0.2">
      <c r="A44" s="13"/>
      <c r="B44" s="14"/>
      <c r="C44" s="15"/>
      <c r="D44" s="25"/>
      <c r="E44" s="25"/>
      <c r="F44" s="25"/>
      <c r="G44" s="25"/>
      <c r="H44" s="25"/>
      <c r="I44" s="25"/>
    </row>
    <row r="45" spans="1:9" x14ac:dyDescent="0.2">
      <c r="A45" s="13"/>
      <c r="B45" s="14"/>
      <c r="C45" s="15"/>
      <c r="D45" s="25"/>
      <c r="E45" s="25"/>
      <c r="F45" s="25"/>
      <c r="G45" s="25"/>
      <c r="H45" s="25"/>
      <c r="I45" s="25"/>
    </row>
    <row r="46" spans="1:9" x14ac:dyDescent="0.2">
      <c r="A46" s="13"/>
      <c r="B46" s="14"/>
      <c r="C46" s="15"/>
      <c r="D46" s="25"/>
      <c r="E46" s="25"/>
      <c r="F46" s="25"/>
      <c r="G46" s="25"/>
      <c r="H46" s="25"/>
      <c r="I46" s="25"/>
    </row>
    <row r="47" spans="1:9" x14ac:dyDescent="0.2">
      <c r="A47" s="13"/>
      <c r="B47" s="14"/>
      <c r="C47" s="15"/>
      <c r="D47" s="25"/>
      <c r="E47" s="25"/>
      <c r="F47" s="25"/>
      <c r="G47" s="25"/>
      <c r="H47" s="25"/>
      <c r="I47" s="25"/>
    </row>
    <row r="48" spans="1:9" x14ac:dyDescent="0.2">
      <c r="A48" s="13"/>
      <c r="B48" s="14"/>
      <c r="C48" s="15"/>
      <c r="D48" s="25"/>
      <c r="E48" s="25"/>
      <c r="F48" s="25"/>
      <c r="G48" s="25"/>
      <c r="H48" s="25"/>
      <c r="I48" s="25"/>
    </row>
    <row r="49" spans="1:9" x14ac:dyDescent="0.2">
      <c r="A49" s="13"/>
      <c r="B49" s="14"/>
      <c r="C49" s="15"/>
      <c r="D49" s="25"/>
      <c r="E49" s="25"/>
      <c r="F49" s="25"/>
      <c r="G49" s="25"/>
      <c r="H49" s="25"/>
      <c r="I49" s="25"/>
    </row>
    <row r="50" spans="1:9" x14ac:dyDescent="0.2">
      <c r="A50" s="13"/>
      <c r="B50" s="14"/>
      <c r="C50" s="15"/>
      <c r="D50" s="25"/>
      <c r="E50" s="25"/>
      <c r="F50" s="25"/>
      <c r="G50" s="25"/>
      <c r="H50" s="25"/>
      <c r="I50" s="25"/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9" x14ac:dyDescent="0.2">
      <c r="A53" s="13"/>
      <c r="B53" s="14"/>
      <c r="C53" s="15"/>
      <c r="D53" s="25"/>
      <c r="E53" s="25"/>
      <c r="F53" s="25"/>
      <c r="G53" s="25"/>
      <c r="H53" s="25"/>
      <c r="I53" s="25"/>
    </row>
    <row r="54" spans="1:9" x14ac:dyDescent="0.2">
      <c r="A54" s="13"/>
      <c r="B54" s="14"/>
      <c r="C54" s="15"/>
      <c r="D54" s="25"/>
      <c r="E54" s="25"/>
      <c r="F54" s="25"/>
      <c r="G54" s="25"/>
      <c r="H54" s="25"/>
      <c r="I54" s="25"/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13"/>
      <c r="B56" s="14"/>
      <c r="C56" s="15"/>
      <c r="D56" s="25"/>
      <c r="E56" s="25"/>
      <c r="F56" s="25"/>
      <c r="G56" s="25"/>
      <c r="H56" s="25"/>
      <c r="I56" s="25"/>
    </row>
    <row r="57" spans="1:9" x14ac:dyDescent="0.2">
      <c r="A57" s="13"/>
      <c r="B57" s="14"/>
      <c r="C57" s="15"/>
      <c r="D57" s="25"/>
      <c r="E57" s="25"/>
      <c r="F57" s="25"/>
      <c r="G57" s="25"/>
      <c r="H57" s="25"/>
      <c r="I57" s="25"/>
    </row>
    <row r="58" spans="1:9" ht="12.75" customHeight="1" x14ac:dyDescent="0.2">
      <c r="A58" s="4"/>
      <c r="B58" s="4"/>
    </row>
    <row r="59" spans="1:9" ht="12.75" customHeight="1" x14ac:dyDescent="0.25">
      <c r="A59" s="1"/>
      <c r="B59" s="2"/>
      <c r="C59" s="3"/>
      <c r="D59" s="3"/>
      <c r="E59" s="3"/>
      <c r="F59" s="3"/>
      <c r="G59" s="3"/>
      <c r="H59" s="3"/>
      <c r="I59" s="3"/>
    </row>
    <row r="60" spans="1:9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</row>
    <row r="61" spans="1:9" ht="12.75" customHeight="1" x14ac:dyDescent="0.25">
      <c r="A61" s="1"/>
      <c r="B61" s="2"/>
      <c r="C61" s="3"/>
      <c r="D61" s="3"/>
      <c r="E61" s="3"/>
      <c r="F61" s="3"/>
      <c r="G61" s="3"/>
      <c r="H61" s="3"/>
      <c r="I61" s="3"/>
    </row>
    <row r="62" spans="1:9" ht="12.75" customHeight="1" x14ac:dyDescent="0.2"/>
    <row r="63" spans="1:9" ht="12.75" customHeight="1" x14ac:dyDescent="0.2">
      <c r="D63" s="8"/>
      <c r="E63" s="8"/>
      <c r="F63" s="8"/>
      <c r="G63" s="8"/>
      <c r="H63" s="8"/>
      <c r="I63" s="8"/>
    </row>
    <row r="64" spans="1:9" ht="12.75" customHeight="1" x14ac:dyDescent="0.2">
      <c r="A64" s="13"/>
      <c r="B64" s="14"/>
      <c r="C64" s="15"/>
      <c r="D64" s="30"/>
      <c r="E64" s="30"/>
      <c r="F64" s="30"/>
      <c r="G64" s="30"/>
      <c r="H64" s="30"/>
      <c r="I64" s="30"/>
    </row>
    <row r="65" spans="1:9" ht="12.75" customHeight="1" x14ac:dyDescent="0.2">
      <c r="A65" s="13"/>
      <c r="B65" s="14"/>
      <c r="C65" s="15"/>
      <c r="D65" s="17"/>
      <c r="E65" s="17"/>
      <c r="F65" s="17"/>
      <c r="G65" s="17"/>
      <c r="H65" s="17"/>
      <c r="I65" s="17"/>
    </row>
    <row r="66" spans="1:9" ht="12.75" customHeight="1" x14ac:dyDescent="0.2">
      <c r="A66" s="13"/>
      <c r="B66" s="14"/>
      <c r="C66" s="31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14"/>
      <c r="C67" s="33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21"/>
      <c r="C68" s="33"/>
      <c r="D68" s="32"/>
      <c r="E68" s="32"/>
      <c r="F68" s="32"/>
      <c r="G68" s="32"/>
      <c r="H68" s="32"/>
      <c r="I68" s="32"/>
    </row>
    <row r="69" spans="1:9" ht="12.75" customHeight="1" x14ac:dyDescent="0.2">
      <c r="A69" s="13"/>
      <c r="B69" s="21"/>
      <c r="C69" s="33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34"/>
      <c r="C70" s="31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ht="12.75" customHeight="1" x14ac:dyDescent="0.2">
      <c r="A73" s="13"/>
      <c r="B73" s="14"/>
      <c r="C73" s="31"/>
      <c r="D73" s="32"/>
      <c r="E73" s="32"/>
      <c r="F73" s="32"/>
      <c r="G73" s="32"/>
      <c r="H73" s="32"/>
      <c r="I73" s="32"/>
    </row>
    <row r="74" spans="1:9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s="5" customFormat="1" ht="12.75" customHeight="1" x14ac:dyDescent="0.2">
      <c r="A79" s="13"/>
      <c r="B79" s="14"/>
      <c r="C79" s="13"/>
      <c r="D79" s="17"/>
      <c r="E79" s="17"/>
      <c r="F79" s="17"/>
      <c r="G79" s="17"/>
      <c r="H79" s="17"/>
      <c r="I79" s="17"/>
    </row>
    <row r="80" spans="1:9" s="5" customFormat="1" ht="12.75" customHeight="1" x14ac:dyDescent="0.2">
      <c r="A80" s="13"/>
      <c r="B80" s="14"/>
      <c r="C80" s="15"/>
      <c r="D80" s="32"/>
      <c r="E80" s="32"/>
      <c r="F80" s="32"/>
      <c r="G80" s="32"/>
      <c r="H80" s="32"/>
      <c r="I80" s="32"/>
    </row>
    <row r="81" spans="1:9" s="5" customFormat="1" ht="12.75" customHeight="1" x14ac:dyDescent="0.2">
      <c r="A81" s="13"/>
      <c r="B81" s="14"/>
      <c r="C81" s="15"/>
      <c r="D81" s="17"/>
      <c r="E81" s="17"/>
      <c r="F81" s="17"/>
      <c r="G81" s="17"/>
      <c r="H81" s="17"/>
      <c r="I81" s="17"/>
    </row>
    <row r="82" spans="1:9" s="5" customFormat="1" ht="12.75" customHeight="1" x14ac:dyDescent="0.2">
      <c r="A82" s="13"/>
      <c r="B82" s="14"/>
      <c r="C82" s="31"/>
      <c r="D82" s="32"/>
      <c r="E82" s="32"/>
      <c r="F82" s="32"/>
      <c r="G82" s="32"/>
      <c r="H82" s="32"/>
      <c r="I82" s="32"/>
    </row>
    <row r="83" spans="1:9" s="5" customFormat="1" ht="12.75" customHeight="1" x14ac:dyDescent="0.2">
      <c r="A83" s="13"/>
      <c r="B83" s="14"/>
      <c r="C83" s="33"/>
      <c r="D83" s="32"/>
      <c r="E83" s="32"/>
      <c r="F83" s="32"/>
      <c r="G83" s="32"/>
      <c r="H83" s="32"/>
      <c r="I83" s="32"/>
    </row>
    <row r="84" spans="1:9" s="5" customFormat="1" ht="12.75" customHeight="1" x14ac:dyDescent="0.2">
      <c r="A84" s="13"/>
      <c r="B84" s="21"/>
      <c r="C84" s="33"/>
      <c r="D84" s="32"/>
      <c r="E84" s="32"/>
      <c r="F84" s="32"/>
      <c r="G84" s="32"/>
      <c r="H84" s="32"/>
      <c r="I84" s="32"/>
    </row>
    <row r="85" spans="1:9" s="5" customFormat="1" ht="12.75" customHeight="1" x14ac:dyDescent="0.2">
      <c r="A85" s="13"/>
      <c r="B85" s="21"/>
      <c r="C85" s="33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34"/>
      <c r="C86" s="31"/>
      <c r="D86" s="32"/>
      <c r="E86" s="32"/>
      <c r="F86" s="32"/>
      <c r="G86" s="32"/>
      <c r="H86" s="32"/>
      <c r="I86" s="32"/>
    </row>
    <row r="87" spans="1:9" s="5" customFormat="1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</row>
    <row r="88" spans="1:9" ht="12.75" customHeight="1" x14ac:dyDescent="0.2">
      <c r="A88" s="13"/>
      <c r="B88" s="34"/>
      <c r="C88" s="31"/>
      <c r="D88" s="32"/>
      <c r="E88" s="32"/>
      <c r="F88" s="32"/>
      <c r="G88" s="32"/>
      <c r="H88" s="32"/>
      <c r="I88" s="32"/>
    </row>
    <row r="89" spans="1:9" ht="12.75" customHeight="1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3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3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3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13"/>
      <c r="D95" s="17"/>
      <c r="E95" s="17"/>
      <c r="F95" s="17"/>
      <c r="G95" s="17"/>
      <c r="H95" s="17"/>
      <c r="I95" s="17"/>
    </row>
    <row r="96" spans="1:9" x14ac:dyDescent="0.2">
      <c r="A96" s="13"/>
      <c r="B96" s="14"/>
      <c r="C96" s="15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15"/>
      <c r="D97" s="17"/>
      <c r="E97" s="17"/>
      <c r="F97" s="17"/>
      <c r="G97" s="17"/>
      <c r="H97" s="17"/>
      <c r="I97" s="17"/>
    </row>
    <row r="98" spans="1:9" x14ac:dyDescent="0.2">
      <c r="A98" s="13"/>
      <c r="B98" s="14"/>
      <c r="C98" s="31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21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21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34"/>
      <c r="C102" s="33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13"/>
      <c r="D108" s="17"/>
      <c r="E108" s="17"/>
      <c r="F108" s="17"/>
      <c r="G108" s="17"/>
      <c r="H108" s="17"/>
      <c r="I108" s="17"/>
    </row>
    <row r="109" spans="1:9" x14ac:dyDescent="0.2">
      <c r="A109" s="13"/>
      <c r="B109" s="14"/>
      <c r="C109" s="15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15"/>
      <c r="D110" s="17"/>
      <c r="E110" s="17"/>
      <c r="F110" s="17"/>
      <c r="G110" s="17"/>
      <c r="H110" s="17"/>
      <c r="I110" s="17"/>
    </row>
    <row r="111" spans="1:9" x14ac:dyDescent="0.2">
      <c r="A111" s="13"/>
      <c r="B111" s="14"/>
      <c r="C111" s="35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5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21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21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3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1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5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6"/>
      <c r="D126" s="17"/>
      <c r="E126" s="17"/>
      <c r="F126" s="17"/>
      <c r="G126" s="17"/>
      <c r="H126" s="17"/>
      <c r="I126" s="17"/>
    </row>
    <row r="127" spans="1:9" x14ac:dyDescent="0.2">
      <c r="A127" s="13"/>
      <c r="B127" s="14"/>
      <c r="C127" s="15"/>
      <c r="D127" s="30"/>
      <c r="E127" s="30"/>
      <c r="F127" s="30"/>
      <c r="G127" s="30"/>
      <c r="H127" s="30"/>
      <c r="I127" s="30"/>
    </row>
    <row r="128" spans="1:9" ht="15" x14ac:dyDescent="0.25">
      <c r="A128" s="13"/>
      <c r="B128" s="34"/>
      <c r="C128" s="15"/>
      <c r="D128" s="37"/>
      <c r="E128" s="37"/>
      <c r="F128" s="37"/>
      <c r="G128" s="37"/>
      <c r="H128" s="37"/>
      <c r="I128" s="37"/>
    </row>
    <row r="129" spans="1:9" x14ac:dyDescent="0.2">
      <c r="A129" s="13"/>
      <c r="B129" s="38"/>
      <c r="C129" s="15"/>
      <c r="D129" s="17"/>
      <c r="E129" s="17"/>
      <c r="F129" s="17"/>
      <c r="G129" s="17"/>
      <c r="H129" s="17"/>
      <c r="I129" s="17"/>
    </row>
    <row r="130" spans="1:9" x14ac:dyDescent="0.2">
      <c r="A130" s="4"/>
      <c r="B130" s="4"/>
    </row>
    <row r="131" spans="1:9" x14ac:dyDescent="0.2">
      <c r="B131" s="5"/>
      <c r="C131" s="5"/>
      <c r="D131" s="5"/>
      <c r="E131" s="5"/>
      <c r="F131" s="5"/>
      <c r="G131" s="5"/>
      <c r="H131" s="28"/>
      <c r="I131" s="28"/>
    </row>
    <row r="132" spans="1:9" x14ac:dyDescent="0.2">
      <c r="B132" s="5"/>
      <c r="C132" s="5"/>
      <c r="D132" s="5"/>
      <c r="E132" s="5"/>
      <c r="F132" s="5"/>
      <c r="G132" s="5"/>
      <c r="H132" s="5"/>
      <c r="I132" s="5"/>
    </row>
    <row r="133" spans="1:9" x14ac:dyDescent="0.2">
      <c r="B133" s="5"/>
      <c r="C133" s="5"/>
      <c r="D133" s="5"/>
      <c r="E133" s="5"/>
      <c r="F133" s="5"/>
      <c r="G133" s="5"/>
      <c r="H133" s="28"/>
      <c r="I133" s="5"/>
    </row>
    <row r="134" spans="1:9" x14ac:dyDescent="0.2">
      <c r="B134" s="5"/>
      <c r="C134" s="5"/>
      <c r="D134" s="5"/>
      <c r="E134" s="5"/>
      <c r="F134" s="5"/>
      <c r="G134" s="5"/>
      <c r="H134" s="5"/>
      <c r="I134" s="5"/>
    </row>
    <row r="135" spans="1:9" x14ac:dyDescent="0.2">
      <c r="B135" s="5"/>
      <c r="C135" s="5"/>
      <c r="D135" s="5"/>
      <c r="E135" s="5"/>
      <c r="F135" s="5"/>
      <c r="G135" s="5"/>
      <c r="H135" s="39"/>
      <c r="I135" s="5"/>
    </row>
    <row r="136" spans="1:9" x14ac:dyDescent="0.2">
      <c r="B136" s="5"/>
      <c r="C136" s="5"/>
      <c r="D136" s="5"/>
      <c r="E136" s="5"/>
      <c r="F136" s="5"/>
      <c r="G136" s="5"/>
      <c r="H136" s="5"/>
      <c r="I136" s="5"/>
    </row>
    <row r="137" spans="1:9" x14ac:dyDescent="0.2">
      <c r="B137" s="5"/>
      <c r="C137" s="5"/>
      <c r="D137" s="5"/>
      <c r="E137" s="5"/>
      <c r="F137" s="5"/>
      <c r="G137" s="5"/>
      <c r="H137" s="28"/>
      <c r="I137" s="28"/>
    </row>
    <row r="138" spans="1:9" x14ac:dyDescent="0.2">
      <c r="B138" s="5"/>
      <c r="C138" s="5"/>
      <c r="D138" s="5"/>
      <c r="E138" s="5"/>
      <c r="F138" s="5"/>
      <c r="G138" s="5"/>
      <c r="H138" s="5"/>
      <c r="I138" s="5"/>
    </row>
    <row r="139" spans="1:9" x14ac:dyDescent="0.2">
      <c r="B139" s="5"/>
      <c r="C139" s="5"/>
      <c r="D139" s="5"/>
      <c r="E139" s="5"/>
      <c r="F139" s="5"/>
      <c r="G139" s="5"/>
      <c r="H139" s="28"/>
      <c r="I139" s="5"/>
    </row>
    <row r="140" spans="1:9" x14ac:dyDescent="0.2">
      <c r="A140" s="4"/>
      <c r="B140" s="4"/>
    </row>
  </sheetData>
  <pageMargins left="0.75" right="0.75" top="0.5" bottom="1" header="0.5" footer="0.5"/>
  <pageSetup scale="61" fitToHeight="7" orientation="portrait" r:id="rId1"/>
  <headerFooter alignWithMargins="0">
    <oddFooter>&amp;CA-17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29"/>
  <sheetViews>
    <sheetView workbookViewId="0">
      <selection activeCell="G37" sqref="G37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171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172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172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173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84</v>
      </c>
      <c r="D9" s="25">
        <v>1285000</v>
      </c>
      <c r="E9" s="25">
        <v>2066000</v>
      </c>
      <c r="F9" s="25">
        <v>0</v>
      </c>
      <c r="G9" s="25">
        <v>0</v>
      </c>
      <c r="H9" s="25">
        <f t="shared" ref="H9:H14" si="0">SUM(D9:G9)</f>
        <v>3351000</v>
      </c>
      <c r="I9" s="25">
        <v>0</v>
      </c>
    </row>
    <row r="10" spans="1:9" x14ac:dyDescent="0.2">
      <c r="A10" s="13"/>
      <c r="B10" s="14"/>
      <c r="C10" s="46" t="s">
        <v>49</v>
      </c>
      <c r="D10" s="25">
        <v>32000</v>
      </c>
      <c r="E10" s="25">
        <v>51000</v>
      </c>
      <c r="F10" s="25">
        <v>0</v>
      </c>
      <c r="G10" s="25">
        <v>0</v>
      </c>
      <c r="H10" s="25">
        <f t="shared" si="0"/>
        <v>83000</v>
      </c>
      <c r="I10" s="25">
        <v>0</v>
      </c>
    </row>
    <row r="11" spans="1:9" x14ac:dyDescent="0.2">
      <c r="A11" s="13"/>
      <c r="B11" s="14"/>
      <c r="C11" s="46" t="s">
        <v>85</v>
      </c>
      <c r="D11" s="25">
        <v>333000</v>
      </c>
      <c r="E11" s="25">
        <v>536000</v>
      </c>
      <c r="F11" s="25">
        <v>0</v>
      </c>
      <c r="G11" s="25">
        <v>0</v>
      </c>
      <c r="H11" s="25">
        <f t="shared" si="0"/>
        <v>869000</v>
      </c>
      <c r="I11" s="25">
        <v>0</v>
      </c>
    </row>
    <row r="12" spans="1:9" x14ac:dyDescent="0.2">
      <c r="A12" s="13"/>
      <c r="B12" s="21"/>
      <c r="C12" s="46" t="s">
        <v>52</v>
      </c>
      <c r="D12" s="25">
        <v>0</v>
      </c>
      <c r="E12" s="25">
        <v>0</v>
      </c>
      <c r="F12" s="25">
        <v>42000</v>
      </c>
      <c r="G12" s="25">
        <v>0</v>
      </c>
      <c r="H12" s="25">
        <f t="shared" si="0"/>
        <v>42000</v>
      </c>
      <c r="I12" s="25">
        <v>0</v>
      </c>
    </row>
    <row r="13" spans="1:9" x14ac:dyDescent="0.2">
      <c r="A13" s="13"/>
      <c r="B13" s="21"/>
      <c r="C13" s="46" t="s">
        <v>19</v>
      </c>
      <c r="D13" s="25">
        <v>0</v>
      </c>
      <c r="E13" s="25">
        <v>0</v>
      </c>
      <c r="F13" s="25">
        <v>13000</v>
      </c>
      <c r="G13" s="25">
        <v>0</v>
      </c>
      <c r="H13" s="25">
        <f t="shared" si="0"/>
        <v>13000</v>
      </c>
      <c r="I13" s="25">
        <v>0</v>
      </c>
    </row>
    <row r="14" spans="1:9" ht="13.5" thickBot="1" x14ac:dyDescent="0.25">
      <c r="A14" s="13"/>
      <c r="B14" s="21"/>
      <c r="C14" s="46" t="s">
        <v>20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0"/>
        <v>0</v>
      </c>
      <c r="I14" s="25">
        <v>-4234000</v>
      </c>
    </row>
    <row r="15" spans="1:9" ht="13.5" thickBot="1" x14ac:dyDescent="0.25">
      <c r="A15" s="13"/>
      <c r="B15" s="14"/>
      <c r="C15" s="13" t="s">
        <v>21</v>
      </c>
      <c r="D15" s="22">
        <f>SUM(D9:D13)</f>
        <v>1650000</v>
      </c>
      <c r="E15" s="23">
        <f>SUM(E9:E13)</f>
        <v>2653000</v>
      </c>
      <c r="F15" s="23">
        <f>SUM(F9:F13)</f>
        <v>55000</v>
      </c>
      <c r="G15" s="23">
        <f>SUM(G9:G13)</f>
        <v>0</v>
      </c>
      <c r="H15" s="23">
        <f>SUM(H9:H13)</f>
        <v>4358000</v>
      </c>
      <c r="I15" s="24">
        <f>SUM(I9:I14)</f>
        <v>-4234000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9" x14ac:dyDescent="0.2">
      <c r="A17" s="13"/>
      <c r="B17" s="14" t="s">
        <v>59</v>
      </c>
      <c r="C17" s="13"/>
      <c r="D17" s="17"/>
      <c r="E17" s="17"/>
      <c r="F17" s="17"/>
      <c r="G17" s="17"/>
      <c r="H17" s="17"/>
      <c r="I17" s="17"/>
    </row>
    <row r="18" spans="1:9" x14ac:dyDescent="0.2">
      <c r="A18" s="13"/>
      <c r="B18" s="14"/>
      <c r="C18" s="15" t="s">
        <v>60</v>
      </c>
      <c r="D18" s="30">
        <v>56000</v>
      </c>
      <c r="E18" s="30">
        <v>90000</v>
      </c>
      <c r="F18" s="30">
        <v>0</v>
      </c>
      <c r="G18" s="30">
        <v>0</v>
      </c>
      <c r="H18" s="30">
        <f>SUM(D18:G18)</f>
        <v>146000</v>
      </c>
      <c r="I18" s="30">
        <v>0</v>
      </c>
    </row>
    <row r="19" spans="1:9" x14ac:dyDescent="0.2">
      <c r="A19" s="13"/>
      <c r="B19" s="14"/>
      <c r="C19" s="15" t="s">
        <v>61</v>
      </c>
      <c r="D19" s="30">
        <v>10000</v>
      </c>
      <c r="E19" s="30">
        <v>16000</v>
      </c>
      <c r="F19" s="30">
        <v>0</v>
      </c>
      <c r="G19" s="30">
        <v>0</v>
      </c>
      <c r="H19" s="30">
        <f t="shared" ref="H19:H31" si="1">SUM(D19:G19)</f>
        <v>26000</v>
      </c>
      <c r="I19" s="30">
        <v>0</v>
      </c>
    </row>
    <row r="20" spans="1:9" x14ac:dyDescent="0.2">
      <c r="A20" s="13"/>
      <c r="B20" s="14"/>
      <c r="C20" s="15" t="s">
        <v>62</v>
      </c>
      <c r="D20" s="30">
        <v>50000</v>
      </c>
      <c r="E20" s="30">
        <v>81000</v>
      </c>
      <c r="F20" s="30">
        <v>0</v>
      </c>
      <c r="G20" s="30">
        <v>0</v>
      </c>
      <c r="H20" s="30">
        <f t="shared" si="1"/>
        <v>131000</v>
      </c>
      <c r="I20" s="30">
        <v>0</v>
      </c>
    </row>
    <row r="21" spans="1:9" x14ac:dyDescent="0.2">
      <c r="A21" s="13"/>
      <c r="B21" s="14"/>
      <c r="C21" s="15" t="s">
        <v>63</v>
      </c>
      <c r="D21" s="30">
        <v>43000</v>
      </c>
      <c r="E21" s="30">
        <v>69000</v>
      </c>
      <c r="F21" s="30">
        <v>0</v>
      </c>
      <c r="G21" s="30">
        <v>0</v>
      </c>
      <c r="H21" s="30">
        <f t="shared" si="1"/>
        <v>112000</v>
      </c>
      <c r="I21" s="30">
        <v>0</v>
      </c>
    </row>
    <row r="22" spans="1:9" x14ac:dyDescent="0.2">
      <c r="A22" s="13"/>
      <c r="B22" s="14"/>
      <c r="C22" s="15" t="s">
        <v>64</v>
      </c>
      <c r="D22" s="30">
        <v>8000</v>
      </c>
      <c r="E22" s="30">
        <v>13000</v>
      </c>
      <c r="F22" s="30">
        <v>0</v>
      </c>
      <c r="G22" s="30">
        <v>0</v>
      </c>
      <c r="H22" s="30">
        <f t="shared" si="1"/>
        <v>21000</v>
      </c>
      <c r="I22" s="30">
        <v>0</v>
      </c>
    </row>
    <row r="23" spans="1:9" x14ac:dyDescent="0.2">
      <c r="A23" s="13"/>
      <c r="B23" s="14"/>
      <c r="C23" s="15" t="s">
        <v>65</v>
      </c>
      <c r="D23" s="30">
        <v>41000</v>
      </c>
      <c r="E23" s="30">
        <v>66000</v>
      </c>
      <c r="F23" s="30">
        <v>0</v>
      </c>
      <c r="G23" s="30">
        <v>0</v>
      </c>
      <c r="H23" s="30">
        <f t="shared" si="1"/>
        <v>107000</v>
      </c>
      <c r="I23" s="30">
        <v>0</v>
      </c>
    </row>
    <row r="24" spans="1:9" x14ac:dyDescent="0.2">
      <c r="A24" s="13"/>
      <c r="B24" s="14"/>
      <c r="C24" s="15" t="s">
        <v>67</v>
      </c>
      <c r="D24" s="30">
        <v>0</v>
      </c>
      <c r="E24" s="30">
        <v>0</v>
      </c>
      <c r="F24" s="30">
        <v>0</v>
      </c>
      <c r="G24" s="30">
        <v>19000</v>
      </c>
      <c r="H24" s="30">
        <f t="shared" si="1"/>
        <v>19000</v>
      </c>
      <c r="I24" s="30">
        <v>0</v>
      </c>
    </row>
    <row r="25" spans="1:9" x14ac:dyDescent="0.2">
      <c r="A25" s="13"/>
      <c r="B25" s="14"/>
      <c r="C25" s="15" t="s">
        <v>126</v>
      </c>
      <c r="D25" s="30">
        <v>0</v>
      </c>
      <c r="E25" s="30">
        <v>0</v>
      </c>
      <c r="F25" s="30">
        <v>0</v>
      </c>
      <c r="G25" s="30">
        <v>46000</v>
      </c>
      <c r="H25" s="30">
        <f t="shared" si="1"/>
        <v>46000</v>
      </c>
      <c r="I25" s="30">
        <v>0</v>
      </c>
    </row>
    <row r="26" spans="1:9" x14ac:dyDescent="0.2">
      <c r="A26" s="13"/>
      <c r="B26" s="14"/>
      <c r="C26" s="15" t="s">
        <v>68</v>
      </c>
      <c r="D26" s="30">
        <v>0</v>
      </c>
      <c r="E26" s="30">
        <v>0</v>
      </c>
      <c r="F26" s="30">
        <v>0</v>
      </c>
      <c r="G26" s="30">
        <v>209000</v>
      </c>
      <c r="H26" s="30">
        <f t="shared" si="1"/>
        <v>209000</v>
      </c>
      <c r="I26" s="30">
        <v>0</v>
      </c>
    </row>
    <row r="27" spans="1:9" x14ac:dyDescent="0.2">
      <c r="A27" s="13"/>
      <c r="B27" s="14"/>
      <c r="C27" s="15" t="s">
        <v>174</v>
      </c>
      <c r="D27" s="30">
        <v>0</v>
      </c>
      <c r="E27" s="30">
        <v>0</v>
      </c>
      <c r="F27" s="30">
        <v>0</v>
      </c>
      <c r="G27" s="30">
        <v>134000</v>
      </c>
      <c r="H27" s="30">
        <f t="shared" si="1"/>
        <v>134000</v>
      </c>
      <c r="I27" s="30">
        <v>0</v>
      </c>
    </row>
    <row r="28" spans="1:9" x14ac:dyDescent="0.2">
      <c r="A28" s="13"/>
      <c r="B28" s="14"/>
      <c r="C28" s="15" t="s">
        <v>77</v>
      </c>
      <c r="D28" s="30">
        <v>0</v>
      </c>
      <c r="E28" s="30">
        <v>0</v>
      </c>
      <c r="F28" s="30">
        <v>5000</v>
      </c>
      <c r="G28" s="30">
        <v>0</v>
      </c>
      <c r="H28" s="30">
        <f t="shared" si="1"/>
        <v>5000</v>
      </c>
      <c r="I28" s="30">
        <v>0</v>
      </c>
    </row>
    <row r="29" spans="1:9" x14ac:dyDescent="0.2">
      <c r="A29" s="13"/>
      <c r="B29" s="14"/>
      <c r="C29" s="15" t="s">
        <v>78</v>
      </c>
      <c r="D29" s="30">
        <v>0</v>
      </c>
      <c r="E29" s="30">
        <v>0</v>
      </c>
      <c r="F29" s="30">
        <v>0</v>
      </c>
      <c r="G29" s="30">
        <v>733000</v>
      </c>
      <c r="H29" s="30">
        <f t="shared" si="1"/>
        <v>733000</v>
      </c>
      <c r="I29" s="30">
        <v>0</v>
      </c>
    </row>
    <row r="30" spans="1:9" x14ac:dyDescent="0.2">
      <c r="A30" s="13"/>
      <c r="B30" s="14"/>
      <c r="C30" s="15" t="s">
        <v>19</v>
      </c>
      <c r="D30" s="30">
        <v>0</v>
      </c>
      <c r="E30" s="30">
        <v>0</v>
      </c>
      <c r="F30" s="30">
        <v>22000</v>
      </c>
      <c r="G30" s="30">
        <v>0</v>
      </c>
      <c r="H30" s="30">
        <f t="shared" si="1"/>
        <v>22000</v>
      </c>
      <c r="I30" s="30">
        <v>0</v>
      </c>
    </row>
    <row r="31" spans="1:9" ht="13.5" thickBot="1" x14ac:dyDescent="0.25">
      <c r="A31" s="13"/>
      <c r="B31" s="14"/>
      <c r="C31" s="15" t="s">
        <v>20</v>
      </c>
      <c r="D31" s="30">
        <v>0</v>
      </c>
      <c r="E31" s="30">
        <v>0</v>
      </c>
      <c r="F31" s="30">
        <v>0</v>
      </c>
      <c r="G31" s="30">
        <v>0</v>
      </c>
      <c r="H31" s="30">
        <f t="shared" si="1"/>
        <v>0</v>
      </c>
      <c r="I31" s="30">
        <v>-109000</v>
      </c>
    </row>
    <row r="32" spans="1:9" ht="13.5" thickBot="1" x14ac:dyDescent="0.25">
      <c r="A32" s="13"/>
      <c r="B32" s="14"/>
      <c r="C32" s="13" t="s">
        <v>21</v>
      </c>
      <c r="D32" s="22">
        <f t="shared" ref="D32:I32" si="2">SUM(D18:D31)</f>
        <v>208000</v>
      </c>
      <c r="E32" s="23">
        <f t="shared" si="2"/>
        <v>335000</v>
      </c>
      <c r="F32" s="23">
        <f t="shared" si="2"/>
        <v>27000</v>
      </c>
      <c r="G32" s="23">
        <f t="shared" si="2"/>
        <v>1141000</v>
      </c>
      <c r="H32" s="23">
        <f t="shared" si="2"/>
        <v>1711000</v>
      </c>
      <c r="I32" s="24">
        <f t="shared" si="2"/>
        <v>-109000</v>
      </c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42"/>
      <c r="B34" s="48" t="s">
        <v>175</v>
      </c>
      <c r="C34" s="44"/>
      <c r="D34" s="49">
        <f t="shared" ref="D34:I34" si="3">D15+D32</f>
        <v>1858000</v>
      </c>
      <c r="E34" s="49">
        <f t="shared" si="3"/>
        <v>2988000</v>
      </c>
      <c r="F34" s="49">
        <f t="shared" si="3"/>
        <v>82000</v>
      </c>
      <c r="G34" s="49">
        <f t="shared" si="3"/>
        <v>1141000</v>
      </c>
      <c r="H34" s="49">
        <f t="shared" si="3"/>
        <v>6069000</v>
      </c>
      <c r="I34" s="49">
        <f t="shared" si="3"/>
        <v>-4343000</v>
      </c>
    </row>
    <row r="35" spans="1:9" x14ac:dyDescent="0.2">
      <c r="A35" s="4"/>
      <c r="B35" s="4"/>
    </row>
    <row r="36" spans="1:9" x14ac:dyDescent="0.2">
      <c r="B36" s="5" t="s">
        <v>23</v>
      </c>
      <c r="C36" s="5"/>
      <c r="D36" s="5"/>
      <c r="E36" s="5"/>
      <c r="F36" s="5"/>
      <c r="G36" s="5"/>
      <c r="H36" s="28">
        <f>H34</f>
        <v>6069000</v>
      </c>
      <c r="I36" s="28">
        <f>I34</f>
        <v>-4343000</v>
      </c>
    </row>
    <row r="37" spans="1:9" x14ac:dyDescent="0.2">
      <c r="B37" s="5"/>
      <c r="C37" s="5"/>
      <c r="D37" s="5"/>
      <c r="E37" s="5"/>
      <c r="F37" s="5"/>
      <c r="G37" s="5"/>
      <c r="H37" s="28"/>
      <c r="I37" s="28"/>
    </row>
    <row r="38" spans="1:9" x14ac:dyDescent="0.2">
      <c r="B38" s="5" t="s">
        <v>24</v>
      </c>
      <c r="C38" s="5"/>
      <c r="D38" s="5"/>
      <c r="E38" s="5"/>
      <c r="F38" s="5"/>
      <c r="G38" s="5"/>
      <c r="H38" s="28">
        <f>ROUND((H36)*0.1,-3)</f>
        <v>607000</v>
      </c>
      <c r="I38" s="5"/>
    </row>
    <row r="39" spans="1:9" x14ac:dyDescent="0.2">
      <c r="B39" s="5"/>
      <c r="C39" s="5"/>
      <c r="D39" s="5"/>
      <c r="E39" s="5"/>
      <c r="F39" s="5"/>
      <c r="G39" s="5"/>
      <c r="H39" s="5"/>
      <c r="I39" s="5"/>
    </row>
    <row r="40" spans="1:9" x14ac:dyDescent="0.2">
      <c r="B40" s="5" t="s">
        <v>25</v>
      </c>
      <c r="C40" s="5"/>
      <c r="D40" s="5"/>
      <c r="E40" s="5"/>
      <c r="F40" s="5"/>
      <c r="G40" s="5"/>
      <c r="H40" s="28">
        <f>ROUND(H36*0.2,-3)</f>
        <v>1214000</v>
      </c>
      <c r="I40" s="5"/>
    </row>
    <row r="41" spans="1:9" x14ac:dyDescent="0.2">
      <c r="B41" s="5"/>
      <c r="C41" s="5"/>
      <c r="D41" s="5"/>
      <c r="E41" s="5"/>
      <c r="F41" s="5"/>
      <c r="G41" s="5"/>
      <c r="H41" s="5"/>
      <c r="I41" s="5"/>
    </row>
    <row r="42" spans="1:9" x14ac:dyDescent="0.2">
      <c r="B42" s="5" t="s">
        <v>26</v>
      </c>
      <c r="C42" s="5"/>
      <c r="D42" s="5"/>
      <c r="E42" s="5"/>
      <c r="F42" s="5"/>
      <c r="G42" s="5"/>
      <c r="H42" s="28">
        <f>SUM(H36:H40)</f>
        <v>7890000</v>
      </c>
      <c r="I42" s="28">
        <f>SUM(I36:I40)</f>
        <v>-4343000</v>
      </c>
    </row>
    <row r="43" spans="1:9" x14ac:dyDescent="0.2">
      <c r="B43" s="5"/>
      <c r="C43" s="5"/>
      <c r="D43" s="5"/>
      <c r="E43" s="5"/>
      <c r="F43" s="5"/>
      <c r="G43" s="5"/>
      <c r="H43" s="5"/>
      <c r="I43" s="5"/>
    </row>
    <row r="44" spans="1:9" x14ac:dyDescent="0.2">
      <c r="B44" s="5" t="s">
        <v>27</v>
      </c>
      <c r="C44" s="5"/>
      <c r="D44" s="5"/>
      <c r="E44" s="5"/>
      <c r="F44" s="5"/>
      <c r="G44" s="5"/>
      <c r="H44" s="28">
        <f>H42+I42</f>
        <v>3547000</v>
      </c>
      <c r="I44" s="5"/>
    </row>
    <row r="45" spans="1:9" x14ac:dyDescent="0.2">
      <c r="A45" s="4"/>
      <c r="B45" s="4"/>
    </row>
    <row r="46" spans="1:9" ht="15" x14ac:dyDescent="0.25">
      <c r="A46" s="47"/>
      <c r="B46" s="4"/>
    </row>
    <row r="47" spans="1:9" ht="12.75" customHeight="1" x14ac:dyDescent="0.2">
      <c r="A47" s="4"/>
      <c r="B47" s="4"/>
    </row>
    <row r="48" spans="1:9" ht="12.75" customHeight="1" x14ac:dyDescent="0.25">
      <c r="A48" s="1"/>
      <c r="B48" s="2"/>
      <c r="C48" s="3"/>
      <c r="D48" s="3"/>
      <c r="E48" s="3"/>
      <c r="F48" s="3"/>
      <c r="G48" s="3"/>
      <c r="H48" s="3"/>
      <c r="I48" s="3"/>
    </row>
    <row r="49" spans="1:9" ht="12.75" customHeight="1" x14ac:dyDescent="0.25">
      <c r="A49" s="1"/>
      <c r="B49" s="2"/>
      <c r="C49" s="3"/>
      <c r="D49" s="3"/>
      <c r="E49" s="3"/>
      <c r="F49" s="3"/>
      <c r="G49" s="3"/>
      <c r="H49" s="3"/>
      <c r="I49" s="3"/>
    </row>
    <row r="50" spans="1:9" ht="12.75" customHeight="1" x14ac:dyDescent="0.25">
      <c r="A50" s="1"/>
      <c r="B50" s="2"/>
      <c r="C50" s="3"/>
      <c r="D50" s="3"/>
      <c r="E50" s="3"/>
      <c r="F50" s="3"/>
      <c r="G50" s="3"/>
      <c r="H50" s="3"/>
      <c r="I50" s="3"/>
    </row>
    <row r="51" spans="1:9" ht="12.75" customHeight="1" x14ac:dyDescent="0.2"/>
    <row r="52" spans="1:9" ht="12.75" customHeight="1" x14ac:dyDescent="0.2">
      <c r="D52" s="8"/>
      <c r="E52" s="8"/>
      <c r="F52" s="8"/>
      <c r="G52" s="8"/>
      <c r="H52" s="8"/>
      <c r="I52" s="8"/>
    </row>
    <row r="53" spans="1:9" ht="12.75" customHeight="1" x14ac:dyDescent="0.2">
      <c r="A53" s="13"/>
      <c r="B53" s="14"/>
      <c r="C53" s="15"/>
      <c r="D53" s="30"/>
      <c r="E53" s="30"/>
      <c r="F53" s="30"/>
      <c r="G53" s="30"/>
      <c r="H53" s="30"/>
      <c r="I53" s="30"/>
    </row>
    <row r="54" spans="1:9" ht="12.75" customHeight="1" x14ac:dyDescent="0.2">
      <c r="A54" s="13"/>
      <c r="B54" s="14"/>
      <c r="C54" s="15"/>
      <c r="D54" s="17"/>
      <c r="E54" s="17"/>
      <c r="F54" s="17"/>
      <c r="G54" s="17"/>
      <c r="H54" s="17"/>
      <c r="I54" s="17"/>
    </row>
    <row r="55" spans="1:9" ht="12.75" customHeight="1" x14ac:dyDescent="0.2">
      <c r="A55" s="13"/>
      <c r="B55" s="14"/>
      <c r="C55" s="31"/>
      <c r="D55" s="32"/>
      <c r="E55" s="32"/>
      <c r="F55" s="32"/>
      <c r="G55" s="32"/>
      <c r="H55" s="32"/>
      <c r="I55" s="32"/>
    </row>
    <row r="56" spans="1:9" ht="12.75" customHeight="1" x14ac:dyDescent="0.2">
      <c r="A56" s="13"/>
      <c r="B56" s="14"/>
      <c r="C56" s="33"/>
      <c r="D56" s="32"/>
      <c r="E56" s="32"/>
      <c r="F56" s="32"/>
      <c r="G56" s="32"/>
      <c r="H56" s="32"/>
      <c r="I56" s="32"/>
    </row>
    <row r="57" spans="1:9" ht="12.75" customHeight="1" x14ac:dyDescent="0.2">
      <c r="A57" s="13"/>
      <c r="B57" s="21"/>
      <c r="C57" s="33"/>
      <c r="D57" s="32"/>
      <c r="E57" s="32"/>
      <c r="F57" s="32"/>
      <c r="G57" s="32"/>
      <c r="H57" s="32"/>
      <c r="I57" s="32"/>
    </row>
    <row r="58" spans="1:9" ht="12.75" customHeight="1" x14ac:dyDescent="0.2">
      <c r="A58" s="13"/>
      <c r="B58" s="21"/>
      <c r="C58" s="33"/>
      <c r="D58" s="32"/>
      <c r="E58" s="32"/>
      <c r="F58" s="32"/>
      <c r="G58" s="32"/>
      <c r="H58" s="32"/>
      <c r="I58" s="32"/>
    </row>
    <row r="59" spans="1:9" ht="12.75" customHeight="1" x14ac:dyDescent="0.2">
      <c r="A59" s="13"/>
      <c r="B59" s="34"/>
      <c r="C59" s="31"/>
      <c r="D59" s="32"/>
      <c r="E59" s="32"/>
      <c r="F59" s="32"/>
      <c r="G59" s="32"/>
      <c r="H59" s="32"/>
      <c r="I59" s="32"/>
    </row>
    <row r="60" spans="1:9" ht="12.75" customHeight="1" x14ac:dyDescent="0.2">
      <c r="A60" s="13"/>
      <c r="B60" s="14"/>
      <c r="C60" s="31"/>
      <c r="D60" s="32"/>
      <c r="E60" s="32"/>
      <c r="F60" s="32"/>
      <c r="G60" s="32"/>
      <c r="H60" s="32"/>
      <c r="I60" s="32"/>
    </row>
    <row r="61" spans="1:9" ht="12.75" customHeight="1" x14ac:dyDescent="0.2">
      <c r="A61" s="13"/>
      <c r="B61" s="14"/>
      <c r="C61" s="31"/>
      <c r="D61" s="32"/>
      <c r="E61" s="32"/>
      <c r="F61" s="32"/>
      <c r="G61" s="32"/>
      <c r="H61" s="32"/>
      <c r="I61" s="32"/>
    </row>
    <row r="62" spans="1:9" ht="12.75" customHeight="1" x14ac:dyDescent="0.2">
      <c r="A62" s="13"/>
      <c r="B62" s="14"/>
      <c r="C62" s="31"/>
      <c r="D62" s="32"/>
      <c r="E62" s="32"/>
      <c r="F62" s="32"/>
      <c r="G62" s="32"/>
      <c r="H62" s="32"/>
      <c r="I62" s="32"/>
    </row>
    <row r="63" spans="1:9" x14ac:dyDescent="0.2">
      <c r="A63" s="13"/>
      <c r="B63" s="14"/>
      <c r="C63" s="33"/>
      <c r="D63" s="32"/>
      <c r="E63" s="32"/>
      <c r="F63" s="32"/>
      <c r="G63" s="32"/>
      <c r="H63" s="32"/>
      <c r="I63" s="32"/>
    </row>
    <row r="64" spans="1:9" ht="12.75" customHeight="1" x14ac:dyDescent="0.2">
      <c r="A64" s="13"/>
      <c r="B64" s="14"/>
      <c r="C64" s="33"/>
      <c r="D64" s="32"/>
      <c r="E64" s="32"/>
      <c r="F64" s="32"/>
      <c r="G64" s="32"/>
      <c r="H64" s="32"/>
      <c r="I64" s="32"/>
    </row>
    <row r="65" spans="1:9" ht="12.75" customHeight="1" x14ac:dyDescent="0.2">
      <c r="A65" s="13"/>
      <c r="B65" s="14"/>
      <c r="C65" s="33"/>
      <c r="D65" s="32"/>
      <c r="E65" s="32"/>
      <c r="F65" s="32"/>
      <c r="G65" s="32"/>
      <c r="H65" s="32"/>
      <c r="I65" s="32"/>
    </row>
    <row r="66" spans="1:9" ht="12.75" customHeight="1" x14ac:dyDescent="0.2">
      <c r="A66" s="13"/>
      <c r="B66" s="14"/>
      <c r="C66" s="33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14"/>
      <c r="C67" s="33"/>
      <c r="D67" s="32"/>
      <c r="E67" s="32"/>
      <c r="F67" s="32"/>
      <c r="G67" s="32"/>
      <c r="H67" s="32"/>
      <c r="I67" s="32"/>
    </row>
    <row r="68" spans="1:9" s="5" customFormat="1" ht="12.75" customHeight="1" x14ac:dyDescent="0.2">
      <c r="A68" s="13"/>
      <c r="B68" s="14"/>
      <c r="C68" s="13"/>
      <c r="D68" s="17"/>
      <c r="E68" s="17"/>
      <c r="F68" s="17"/>
      <c r="G68" s="17"/>
      <c r="H68" s="17"/>
      <c r="I68" s="17"/>
    </row>
    <row r="69" spans="1:9" s="5" customFormat="1" ht="12.75" customHeight="1" x14ac:dyDescent="0.2">
      <c r="A69" s="13"/>
      <c r="B69" s="14"/>
      <c r="C69" s="15"/>
      <c r="D69" s="32"/>
      <c r="E69" s="32"/>
      <c r="F69" s="32"/>
      <c r="G69" s="32"/>
      <c r="H69" s="32"/>
      <c r="I69" s="32"/>
    </row>
    <row r="70" spans="1:9" s="5" customFormat="1" ht="12.75" customHeight="1" x14ac:dyDescent="0.2">
      <c r="A70" s="13"/>
      <c r="B70" s="14"/>
      <c r="C70" s="15"/>
      <c r="D70" s="17"/>
      <c r="E70" s="17"/>
      <c r="F70" s="17"/>
      <c r="G70" s="17"/>
      <c r="H70" s="17"/>
      <c r="I70" s="17"/>
    </row>
    <row r="71" spans="1:9" s="5" customFormat="1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s="5" customFormat="1" ht="12.75" customHeight="1" x14ac:dyDescent="0.2">
      <c r="A72" s="13"/>
      <c r="B72" s="14"/>
      <c r="C72" s="33"/>
      <c r="D72" s="32"/>
      <c r="E72" s="32"/>
      <c r="F72" s="32"/>
      <c r="G72" s="32"/>
      <c r="H72" s="32"/>
      <c r="I72" s="32"/>
    </row>
    <row r="73" spans="1:9" s="5" customFormat="1" ht="12.75" customHeight="1" x14ac:dyDescent="0.2">
      <c r="A73" s="13"/>
      <c r="B73" s="21"/>
      <c r="C73" s="33"/>
      <c r="D73" s="32"/>
      <c r="E73" s="32"/>
      <c r="F73" s="32"/>
      <c r="G73" s="32"/>
      <c r="H73" s="32"/>
      <c r="I73" s="32"/>
    </row>
    <row r="74" spans="1:9" s="5" customFormat="1" ht="12.75" customHeight="1" x14ac:dyDescent="0.2">
      <c r="A74" s="13"/>
      <c r="B74" s="21"/>
      <c r="C74" s="33"/>
      <c r="D74" s="32"/>
      <c r="E74" s="32"/>
      <c r="F74" s="32"/>
      <c r="G74" s="32"/>
      <c r="H74" s="32"/>
      <c r="I74" s="32"/>
    </row>
    <row r="75" spans="1:9" s="5" customFormat="1" ht="12.75" customHeight="1" x14ac:dyDescent="0.2">
      <c r="A75" s="13"/>
      <c r="B75" s="34"/>
      <c r="C75" s="31"/>
      <c r="D75" s="32"/>
      <c r="E75" s="32"/>
      <c r="F75" s="32"/>
      <c r="G75" s="32"/>
      <c r="H75" s="32"/>
      <c r="I75" s="32"/>
    </row>
    <row r="76" spans="1:9" s="5" customFormat="1" ht="12.75" customHeight="1" x14ac:dyDescent="0.2">
      <c r="A76" s="13"/>
      <c r="B76" s="34"/>
      <c r="C76" s="31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34"/>
      <c r="C77" s="31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1"/>
      <c r="D78" s="32"/>
      <c r="E78" s="32"/>
      <c r="F78" s="32"/>
      <c r="G78" s="32"/>
      <c r="H78" s="32"/>
      <c r="I78" s="32"/>
    </row>
    <row r="79" spans="1:9" x14ac:dyDescent="0.2">
      <c r="A79" s="13"/>
      <c r="B79" s="14"/>
      <c r="C79" s="33"/>
      <c r="D79" s="32"/>
      <c r="E79" s="32"/>
      <c r="F79" s="32"/>
      <c r="G79" s="32"/>
      <c r="H79" s="32"/>
      <c r="I79" s="32"/>
    </row>
    <row r="80" spans="1:9" x14ac:dyDescent="0.2">
      <c r="A80" s="13"/>
      <c r="B80" s="14"/>
      <c r="C80" s="33"/>
      <c r="D80" s="32"/>
      <c r="E80" s="32"/>
      <c r="F80" s="32"/>
      <c r="G80" s="32"/>
      <c r="H80" s="32"/>
      <c r="I80" s="32"/>
    </row>
    <row r="81" spans="1:9" x14ac:dyDescent="0.2">
      <c r="A81" s="13"/>
      <c r="B81" s="14"/>
      <c r="C81" s="33"/>
      <c r="D81" s="32"/>
      <c r="E81" s="32"/>
      <c r="F81" s="32"/>
      <c r="G81" s="32"/>
      <c r="H81" s="32"/>
      <c r="I81" s="32"/>
    </row>
    <row r="82" spans="1:9" x14ac:dyDescent="0.2">
      <c r="A82" s="13"/>
      <c r="B82" s="14"/>
      <c r="C82" s="33"/>
      <c r="D82" s="32"/>
      <c r="E82" s="32"/>
      <c r="F82" s="32"/>
      <c r="G82" s="32"/>
      <c r="H82" s="32"/>
      <c r="I82" s="32"/>
    </row>
    <row r="83" spans="1:9" x14ac:dyDescent="0.2">
      <c r="A83" s="13"/>
      <c r="B83" s="14"/>
      <c r="C83" s="33"/>
      <c r="D83" s="32"/>
      <c r="E83" s="32"/>
      <c r="F83" s="32"/>
      <c r="G83" s="32"/>
      <c r="H83" s="32"/>
      <c r="I83" s="32"/>
    </row>
    <row r="84" spans="1:9" x14ac:dyDescent="0.2">
      <c r="A84" s="13"/>
      <c r="B84" s="14"/>
      <c r="C84" s="13"/>
      <c r="D84" s="17"/>
      <c r="E84" s="17"/>
      <c r="F84" s="17"/>
      <c r="G84" s="17"/>
      <c r="H84" s="17"/>
      <c r="I84" s="17"/>
    </row>
    <row r="85" spans="1:9" x14ac:dyDescent="0.2">
      <c r="A85" s="13"/>
      <c r="B85" s="14"/>
      <c r="C85" s="15"/>
      <c r="D85" s="32"/>
      <c r="E85" s="32"/>
      <c r="F85" s="32"/>
      <c r="G85" s="32"/>
      <c r="H85" s="32"/>
      <c r="I85" s="32"/>
    </row>
    <row r="86" spans="1:9" x14ac:dyDescent="0.2">
      <c r="A86" s="13"/>
      <c r="B86" s="14"/>
      <c r="C86" s="15"/>
      <c r="D86" s="17"/>
      <c r="E86" s="17"/>
      <c r="F86" s="17"/>
      <c r="G86" s="17"/>
      <c r="H86" s="17"/>
      <c r="I86" s="17"/>
    </row>
    <row r="87" spans="1:9" x14ac:dyDescent="0.2">
      <c r="A87" s="13"/>
      <c r="B87" s="14"/>
      <c r="C87" s="31"/>
      <c r="D87" s="32"/>
      <c r="E87" s="32"/>
      <c r="F87" s="32"/>
      <c r="G87" s="32"/>
      <c r="H87" s="32"/>
      <c r="I87" s="32"/>
    </row>
    <row r="88" spans="1:9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21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21"/>
      <c r="C90" s="31"/>
      <c r="D90" s="32"/>
      <c r="E90" s="32"/>
      <c r="F90" s="32"/>
      <c r="G90" s="32"/>
      <c r="H90" s="32"/>
      <c r="I90" s="32"/>
    </row>
    <row r="91" spans="1:9" x14ac:dyDescent="0.2">
      <c r="A91" s="13"/>
      <c r="B91" s="3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1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1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1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31"/>
      <c r="D95" s="32"/>
      <c r="E95" s="32"/>
      <c r="F95" s="32"/>
      <c r="G95" s="32"/>
      <c r="H95" s="32"/>
      <c r="I95" s="32"/>
    </row>
    <row r="96" spans="1:9" x14ac:dyDescent="0.2">
      <c r="A96" s="13"/>
      <c r="B96" s="14"/>
      <c r="C96" s="31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13"/>
      <c r="D97" s="17"/>
      <c r="E97" s="17"/>
      <c r="F97" s="17"/>
      <c r="G97" s="17"/>
      <c r="H97" s="17"/>
      <c r="I97" s="17"/>
    </row>
    <row r="98" spans="1:9" x14ac:dyDescent="0.2">
      <c r="A98" s="13"/>
      <c r="B98" s="14"/>
      <c r="C98" s="15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15"/>
      <c r="D99" s="17"/>
      <c r="E99" s="17"/>
      <c r="F99" s="17"/>
      <c r="G99" s="17"/>
      <c r="H99" s="17"/>
      <c r="I99" s="17"/>
    </row>
    <row r="100" spans="1:9" x14ac:dyDescent="0.2">
      <c r="A100" s="13"/>
      <c r="B100" s="14"/>
      <c r="C100" s="35"/>
      <c r="D100" s="32"/>
      <c r="E100" s="32"/>
      <c r="F100" s="32"/>
      <c r="G100" s="32"/>
      <c r="H100" s="32"/>
      <c r="I100" s="32"/>
    </row>
    <row r="101" spans="1:9" x14ac:dyDescent="0.2">
      <c r="A101" s="13"/>
      <c r="B101" s="14"/>
      <c r="C101" s="35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5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21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21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3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31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31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31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1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1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6"/>
      <c r="D115" s="17"/>
      <c r="E115" s="17"/>
      <c r="F115" s="17"/>
      <c r="G115" s="17"/>
      <c r="H115" s="17"/>
      <c r="I115" s="17"/>
    </row>
    <row r="116" spans="1:9" x14ac:dyDescent="0.2">
      <c r="A116" s="13"/>
      <c r="B116" s="14"/>
      <c r="C116" s="15"/>
      <c r="D116" s="30"/>
      <c r="E116" s="30"/>
      <c r="F116" s="30"/>
      <c r="G116" s="30"/>
      <c r="H116" s="30"/>
      <c r="I116" s="30"/>
    </row>
    <row r="117" spans="1:9" ht="15" x14ac:dyDescent="0.25">
      <c r="A117" s="13"/>
      <c r="B117" s="34"/>
      <c r="C117" s="15"/>
      <c r="D117" s="37"/>
      <c r="E117" s="37"/>
      <c r="F117" s="37"/>
      <c r="G117" s="37"/>
      <c r="H117" s="37"/>
      <c r="I117" s="37"/>
    </row>
    <row r="118" spans="1:9" x14ac:dyDescent="0.2">
      <c r="A118" s="13"/>
      <c r="B118" s="38"/>
      <c r="C118" s="15"/>
      <c r="D118" s="17"/>
      <c r="E118" s="17"/>
      <c r="F118" s="17"/>
      <c r="G118" s="17"/>
      <c r="H118" s="17"/>
      <c r="I118" s="17"/>
    </row>
    <row r="119" spans="1:9" x14ac:dyDescent="0.2">
      <c r="A119" s="4"/>
      <c r="B119" s="4"/>
    </row>
    <row r="120" spans="1:9" x14ac:dyDescent="0.2">
      <c r="B120" s="5"/>
      <c r="C120" s="5"/>
      <c r="D120" s="5"/>
      <c r="E120" s="5"/>
      <c r="F120" s="5"/>
      <c r="G120" s="5"/>
      <c r="H120" s="28"/>
      <c r="I120" s="28"/>
    </row>
    <row r="121" spans="1:9" x14ac:dyDescent="0.2">
      <c r="B121" s="5"/>
      <c r="C121" s="5"/>
      <c r="D121" s="5"/>
      <c r="E121" s="5"/>
      <c r="F121" s="5"/>
      <c r="G121" s="5"/>
      <c r="H121" s="5"/>
      <c r="I121" s="5"/>
    </row>
    <row r="122" spans="1:9" x14ac:dyDescent="0.2">
      <c r="B122" s="5"/>
      <c r="C122" s="5"/>
      <c r="D122" s="5"/>
      <c r="E122" s="5"/>
      <c r="F122" s="5"/>
      <c r="G122" s="5"/>
      <c r="H122" s="28"/>
      <c r="I122" s="5"/>
    </row>
    <row r="123" spans="1:9" x14ac:dyDescent="0.2">
      <c r="B123" s="5"/>
      <c r="C123" s="5"/>
      <c r="D123" s="5"/>
      <c r="E123" s="5"/>
      <c r="F123" s="5"/>
      <c r="G123" s="5"/>
      <c r="H123" s="5"/>
      <c r="I123" s="5"/>
    </row>
    <row r="124" spans="1:9" x14ac:dyDescent="0.2">
      <c r="B124" s="5"/>
      <c r="C124" s="5"/>
      <c r="D124" s="5"/>
      <c r="E124" s="5"/>
      <c r="F124" s="5"/>
      <c r="G124" s="5"/>
      <c r="H124" s="39"/>
      <c r="I124" s="5"/>
    </row>
    <row r="125" spans="1:9" x14ac:dyDescent="0.2">
      <c r="B125" s="5"/>
      <c r="C125" s="5"/>
      <c r="D125" s="5"/>
      <c r="E125" s="5"/>
      <c r="F125" s="5"/>
      <c r="G125" s="5"/>
      <c r="H125" s="5"/>
      <c r="I125" s="5"/>
    </row>
    <row r="126" spans="1:9" x14ac:dyDescent="0.2">
      <c r="B126" s="5"/>
      <c r="C126" s="5"/>
      <c r="D126" s="5"/>
      <c r="E126" s="5"/>
      <c r="F126" s="5"/>
      <c r="G126" s="5"/>
      <c r="H126" s="28"/>
      <c r="I126" s="28"/>
    </row>
    <row r="127" spans="1:9" x14ac:dyDescent="0.2">
      <c r="B127" s="5"/>
      <c r="C127" s="5"/>
      <c r="D127" s="5"/>
      <c r="E127" s="5"/>
      <c r="F127" s="5"/>
      <c r="G127" s="5"/>
      <c r="H127" s="5"/>
      <c r="I127" s="5"/>
    </row>
    <row r="128" spans="1:9" x14ac:dyDescent="0.2">
      <c r="B128" s="5"/>
      <c r="C128" s="5"/>
      <c r="D128" s="5"/>
      <c r="E128" s="5"/>
      <c r="F128" s="5"/>
      <c r="G128" s="5"/>
      <c r="H128" s="28"/>
      <c r="I128" s="5"/>
    </row>
    <row r="129" s="4" customFormat="1" x14ac:dyDescent="0.2"/>
  </sheetData>
  <pageMargins left="0.75" right="0.75" top="0.5" bottom="1" header="0.5" footer="0.5"/>
  <pageSetup scale="60" fitToHeight="7" orientation="portrait" r:id="rId1"/>
  <headerFooter alignWithMargins="0">
    <oddFooter>&amp;CA-18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40"/>
  <sheetViews>
    <sheetView zoomScale="184" zoomScaleNormal="184" workbookViewId="0">
      <selection activeCell="C21" sqref="C21"/>
    </sheetView>
  </sheetViews>
  <sheetFormatPr defaultColWidth="9.1406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bestFit="1" customWidth="1"/>
    <col min="8" max="8" width="16.5703125" style="4" bestFit="1" customWidth="1"/>
    <col min="9" max="9" width="11.85546875" style="4" bestFit="1" customWidth="1"/>
    <col min="10" max="11" width="11.42578125" style="4" bestFit="1" customWidth="1"/>
    <col min="12" max="16384" width="9.140625" style="4"/>
  </cols>
  <sheetData>
    <row r="1" spans="1:9" ht="16.5" customHeight="1" x14ac:dyDescent="0.25">
      <c r="A1" s="1" t="s">
        <v>4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5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6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9" t="s">
        <v>5</v>
      </c>
      <c r="B6" s="10"/>
      <c r="C6" s="11"/>
      <c r="D6" s="12"/>
      <c r="E6" s="12"/>
      <c r="F6" s="12"/>
      <c r="G6" s="12"/>
      <c r="H6" s="12"/>
      <c r="I6" s="12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13</v>
      </c>
      <c r="C8" s="15"/>
      <c r="D8" s="17"/>
      <c r="E8" s="17"/>
      <c r="F8" s="17"/>
      <c r="G8" s="17"/>
      <c r="H8" s="17"/>
      <c r="I8" s="17"/>
    </row>
    <row r="9" spans="1:9" ht="15" customHeight="1" x14ac:dyDescent="0.2">
      <c r="A9" s="13"/>
      <c r="B9" s="14"/>
      <c r="C9" s="18" t="s">
        <v>14</v>
      </c>
      <c r="D9" s="16">
        <v>1300</v>
      </c>
      <c r="E9" s="16">
        <v>1400</v>
      </c>
      <c r="F9" s="16">
        <v>1400</v>
      </c>
      <c r="G9" s="16">
        <v>0</v>
      </c>
      <c r="H9" s="16">
        <f t="shared" ref="H9:H15" si="0">SUM(D9:G9)</f>
        <v>4100</v>
      </c>
      <c r="I9" s="16">
        <v>0</v>
      </c>
    </row>
    <row r="10" spans="1:9" x14ac:dyDescent="0.2">
      <c r="A10" s="13"/>
      <c r="B10" s="14"/>
      <c r="C10" s="18" t="s">
        <v>15</v>
      </c>
      <c r="D10" s="16">
        <v>4000</v>
      </c>
      <c r="E10" s="16">
        <v>4300</v>
      </c>
      <c r="F10" s="16">
        <v>0</v>
      </c>
      <c r="G10" s="16">
        <v>0</v>
      </c>
      <c r="H10" s="16">
        <f t="shared" si="0"/>
        <v>8300</v>
      </c>
      <c r="I10" s="16">
        <v>0</v>
      </c>
    </row>
    <row r="11" spans="1:9" x14ac:dyDescent="0.2">
      <c r="A11" s="13"/>
      <c r="B11" s="14"/>
      <c r="C11" s="18" t="s">
        <v>16</v>
      </c>
      <c r="D11" s="16">
        <v>1000</v>
      </c>
      <c r="E11" s="16">
        <v>1100</v>
      </c>
      <c r="F11" s="16">
        <v>0</v>
      </c>
      <c r="G11" s="16">
        <v>0</v>
      </c>
      <c r="H11" s="16">
        <f t="shared" si="0"/>
        <v>2100</v>
      </c>
      <c r="I11" s="16">
        <v>0</v>
      </c>
    </row>
    <row r="12" spans="1:9" x14ac:dyDescent="0.2">
      <c r="A12" s="13"/>
      <c r="B12" s="14"/>
      <c r="C12" s="18" t="s">
        <v>17</v>
      </c>
      <c r="D12" s="16">
        <v>0</v>
      </c>
      <c r="E12" s="16">
        <v>0</v>
      </c>
      <c r="F12" s="16">
        <v>0</v>
      </c>
      <c r="G12" s="16">
        <v>600</v>
      </c>
      <c r="H12" s="16">
        <f t="shared" si="0"/>
        <v>600</v>
      </c>
      <c r="I12" s="16">
        <v>0</v>
      </c>
    </row>
    <row r="13" spans="1:9" x14ac:dyDescent="0.2">
      <c r="A13" s="13"/>
      <c r="B13" s="14"/>
      <c r="C13" s="18" t="s">
        <v>18</v>
      </c>
      <c r="D13" s="16">
        <v>0</v>
      </c>
      <c r="E13" s="16">
        <v>0</v>
      </c>
      <c r="F13" s="16">
        <v>700</v>
      </c>
      <c r="G13" s="16">
        <v>0</v>
      </c>
      <c r="H13" s="16">
        <f t="shared" si="0"/>
        <v>700</v>
      </c>
      <c r="I13" s="16">
        <v>0</v>
      </c>
    </row>
    <row r="14" spans="1:9" x14ac:dyDescent="0.2">
      <c r="A14" s="13"/>
      <c r="B14" s="14"/>
      <c r="C14" s="18" t="s">
        <v>19</v>
      </c>
      <c r="D14" s="16">
        <v>0</v>
      </c>
      <c r="E14" s="16">
        <v>0</v>
      </c>
      <c r="F14" s="16">
        <v>100</v>
      </c>
      <c r="G14" s="16">
        <v>0</v>
      </c>
      <c r="H14" s="16">
        <f t="shared" si="0"/>
        <v>100</v>
      </c>
      <c r="I14" s="16">
        <v>0</v>
      </c>
    </row>
    <row r="15" spans="1:9" ht="13.5" thickBot="1" x14ac:dyDescent="0.25">
      <c r="A15" s="13"/>
      <c r="B15" s="21"/>
      <c r="C15" s="18" t="s">
        <v>20</v>
      </c>
      <c r="D15" s="16">
        <v>0</v>
      </c>
      <c r="E15" s="16">
        <v>0</v>
      </c>
      <c r="F15" s="16">
        <v>0</v>
      </c>
      <c r="G15" s="16">
        <v>0</v>
      </c>
      <c r="H15" s="16">
        <f t="shared" si="0"/>
        <v>0</v>
      </c>
      <c r="I15" s="16">
        <v>-11600</v>
      </c>
    </row>
    <row r="16" spans="1:9" ht="13.5" thickBot="1" x14ac:dyDescent="0.25">
      <c r="A16" s="13"/>
      <c r="B16" s="14"/>
      <c r="C16" s="13" t="s">
        <v>21</v>
      </c>
      <c r="D16" s="22">
        <f>SUM(D9:D10,D11,D12:D15)</f>
        <v>6300</v>
      </c>
      <c r="E16" s="23">
        <f t="shared" ref="E16:I16" si="1">SUM(E9:E10,E11,E12:E15)</f>
        <v>6800</v>
      </c>
      <c r="F16" s="23">
        <f t="shared" si="1"/>
        <v>2200</v>
      </c>
      <c r="G16" s="23">
        <f t="shared" si="1"/>
        <v>600</v>
      </c>
      <c r="H16" s="23">
        <f t="shared" si="1"/>
        <v>15900</v>
      </c>
      <c r="I16" s="24">
        <f t="shared" si="1"/>
        <v>-11600</v>
      </c>
    </row>
    <row r="17" spans="1:11" x14ac:dyDescent="0.2">
      <c r="A17" s="13"/>
      <c r="B17" s="14"/>
      <c r="C17" s="15"/>
      <c r="D17" s="25"/>
      <c r="E17" s="25"/>
      <c r="F17" s="25"/>
      <c r="G17" s="25"/>
      <c r="H17" s="25"/>
      <c r="I17" s="25"/>
    </row>
    <row r="18" spans="1:11" x14ac:dyDescent="0.2">
      <c r="A18" s="9"/>
      <c r="B18" s="26" t="s">
        <v>22</v>
      </c>
      <c r="C18" s="11"/>
      <c r="D18" s="27">
        <f>D16</f>
        <v>6300</v>
      </c>
      <c r="E18" s="27">
        <f t="shared" ref="E18:I18" si="2">E16</f>
        <v>6800</v>
      </c>
      <c r="F18" s="27">
        <f t="shared" si="2"/>
        <v>2200</v>
      </c>
      <c r="G18" s="27">
        <f t="shared" si="2"/>
        <v>600</v>
      </c>
      <c r="H18" s="27">
        <f t="shared" si="2"/>
        <v>15900</v>
      </c>
      <c r="I18" s="27">
        <f t="shared" si="2"/>
        <v>-11600</v>
      </c>
    </row>
    <row r="19" spans="1:11" x14ac:dyDescent="0.2">
      <c r="A19" s="4"/>
      <c r="B19" s="4"/>
    </row>
    <row r="20" spans="1:11" x14ac:dyDescent="0.2">
      <c r="B20" s="5" t="s">
        <v>23</v>
      </c>
      <c r="C20" s="5"/>
      <c r="D20" s="5"/>
      <c r="E20" s="5"/>
      <c r="F20" s="5"/>
      <c r="G20" s="5"/>
      <c r="H20" s="28">
        <f>H18</f>
        <v>15900</v>
      </c>
      <c r="I20" s="28">
        <f>I18</f>
        <v>-11600</v>
      </c>
      <c r="K20" s="29"/>
    </row>
    <row r="21" spans="1:11" x14ac:dyDescent="0.2">
      <c r="B21" s="5"/>
      <c r="C21" s="5"/>
      <c r="D21" s="5"/>
      <c r="E21" s="5"/>
      <c r="F21" s="5"/>
      <c r="G21" s="5"/>
      <c r="H21" s="28"/>
      <c r="I21" s="28"/>
    </row>
    <row r="22" spans="1:11" x14ac:dyDescent="0.2">
      <c r="B22" s="5" t="s">
        <v>24</v>
      </c>
      <c r="C22" s="5"/>
      <c r="D22" s="5"/>
      <c r="E22" s="5"/>
      <c r="F22" s="5"/>
      <c r="G22" s="5"/>
      <c r="H22" s="28">
        <f>ROUND(H20*0.1,-2)</f>
        <v>1600</v>
      </c>
      <c r="I22" s="5"/>
    </row>
    <row r="23" spans="1:11" x14ac:dyDescent="0.2">
      <c r="B23" s="5"/>
      <c r="C23" s="5"/>
      <c r="D23" s="5"/>
      <c r="E23" s="5"/>
      <c r="F23" s="5"/>
      <c r="G23" s="5"/>
      <c r="H23" s="5"/>
      <c r="I23" s="5"/>
    </row>
    <row r="24" spans="1:11" x14ac:dyDescent="0.2">
      <c r="B24" s="5" t="s">
        <v>25</v>
      </c>
      <c r="C24" s="5"/>
      <c r="D24" s="5"/>
      <c r="E24" s="5"/>
      <c r="F24" s="5"/>
      <c r="G24" s="5"/>
      <c r="H24" s="28">
        <f>ROUND(H20*0.2,-2)</f>
        <v>3200</v>
      </c>
      <c r="I24" s="5"/>
    </row>
    <row r="25" spans="1:11" x14ac:dyDescent="0.2">
      <c r="B25" s="5"/>
      <c r="C25" s="5"/>
      <c r="D25" s="5"/>
      <c r="E25" s="5"/>
      <c r="F25" s="5"/>
      <c r="G25" s="5"/>
      <c r="H25" s="5"/>
      <c r="I25" s="5"/>
    </row>
    <row r="26" spans="1:11" x14ac:dyDescent="0.2">
      <c r="B26" s="5" t="s">
        <v>26</v>
      </c>
      <c r="C26" s="5"/>
      <c r="D26" s="5"/>
      <c r="E26" s="5"/>
      <c r="F26" s="5"/>
      <c r="G26" s="5"/>
      <c r="H26" s="28">
        <f>SUM(H20:H24)</f>
        <v>20700</v>
      </c>
      <c r="I26" s="28">
        <f>SUM(I20:I24)</f>
        <v>-11600</v>
      </c>
    </row>
    <row r="27" spans="1:11" x14ac:dyDescent="0.2">
      <c r="B27" s="5"/>
      <c r="C27" s="5"/>
      <c r="D27" s="5"/>
      <c r="E27" s="5"/>
      <c r="F27" s="5"/>
      <c r="G27" s="5"/>
      <c r="H27" s="5"/>
      <c r="I27" s="5"/>
    </row>
    <row r="28" spans="1:11" x14ac:dyDescent="0.2">
      <c r="B28" s="5" t="s">
        <v>27</v>
      </c>
      <c r="C28" s="5"/>
      <c r="D28" s="5"/>
      <c r="E28" s="5"/>
      <c r="F28" s="5"/>
      <c r="G28" s="5"/>
      <c r="H28" s="28">
        <f>H26+I26</f>
        <v>9100</v>
      </c>
      <c r="I28" s="5"/>
    </row>
    <row r="29" spans="1:11" x14ac:dyDescent="0.2">
      <c r="A29" s="13"/>
      <c r="B29" s="14"/>
      <c r="C29" s="15"/>
      <c r="D29" s="25"/>
      <c r="E29" s="25"/>
      <c r="F29" s="25"/>
      <c r="G29" s="25"/>
      <c r="H29" s="25"/>
      <c r="I29" s="25"/>
    </row>
    <row r="30" spans="1:11" x14ac:dyDescent="0.2">
      <c r="A30" s="13"/>
      <c r="B30" s="14"/>
      <c r="C30" s="15"/>
      <c r="D30" s="25"/>
      <c r="E30" s="25"/>
      <c r="F30" s="25"/>
      <c r="G30" s="25"/>
      <c r="H30" s="25"/>
      <c r="I30" s="25"/>
    </row>
    <row r="31" spans="1:11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11" x14ac:dyDescent="0.2">
      <c r="A32" s="13"/>
      <c r="B32" s="14"/>
      <c r="C32" s="15"/>
      <c r="D32" s="25"/>
      <c r="E32" s="25"/>
      <c r="F32" s="25"/>
      <c r="G32" s="25"/>
      <c r="H32" s="25"/>
      <c r="I32" s="25"/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9" x14ac:dyDescent="0.2">
      <c r="A36" s="13"/>
      <c r="B36" s="14"/>
      <c r="C36" s="15"/>
      <c r="D36" s="25"/>
      <c r="E36" s="25"/>
      <c r="F36" s="25"/>
      <c r="G36" s="25"/>
      <c r="H36" s="25"/>
      <c r="I36" s="25"/>
    </row>
    <row r="37" spans="1:9" x14ac:dyDescent="0.2">
      <c r="A37" s="13"/>
      <c r="B37" s="14"/>
      <c r="C37" s="15"/>
      <c r="D37" s="25"/>
      <c r="E37" s="25"/>
      <c r="F37" s="25"/>
      <c r="G37" s="25"/>
      <c r="H37" s="25"/>
      <c r="I37" s="25"/>
    </row>
    <row r="38" spans="1:9" x14ac:dyDescent="0.2">
      <c r="A38" s="13"/>
      <c r="B38" s="14"/>
      <c r="C38" s="15"/>
      <c r="D38" s="25"/>
      <c r="E38" s="25"/>
      <c r="F38" s="25"/>
      <c r="G38" s="25"/>
      <c r="H38" s="25"/>
      <c r="I38" s="25"/>
    </row>
    <row r="39" spans="1:9" x14ac:dyDescent="0.2">
      <c r="A39" s="13"/>
      <c r="B39" s="14"/>
      <c r="C39" s="15"/>
      <c r="D39" s="25"/>
      <c r="E39" s="25"/>
      <c r="F39" s="25"/>
      <c r="G39" s="25"/>
      <c r="H39" s="25"/>
      <c r="I39" s="25"/>
    </row>
    <row r="40" spans="1:9" x14ac:dyDescent="0.2">
      <c r="A40" s="13"/>
      <c r="B40" s="14"/>
      <c r="C40" s="15"/>
      <c r="D40" s="25"/>
      <c r="E40" s="25"/>
      <c r="F40" s="25"/>
      <c r="G40" s="25"/>
      <c r="H40" s="25"/>
      <c r="I40" s="25"/>
    </row>
    <row r="41" spans="1:9" x14ac:dyDescent="0.2">
      <c r="A41" s="13"/>
      <c r="B41" s="14"/>
      <c r="C41" s="15"/>
      <c r="D41" s="25"/>
      <c r="E41" s="25"/>
      <c r="F41" s="25"/>
      <c r="G41" s="25"/>
      <c r="H41" s="25"/>
      <c r="I41" s="25"/>
    </row>
    <row r="42" spans="1:9" x14ac:dyDescent="0.2">
      <c r="A42" s="13"/>
      <c r="B42" s="14"/>
      <c r="C42" s="15"/>
      <c r="D42" s="25"/>
      <c r="E42" s="25"/>
      <c r="F42" s="25"/>
      <c r="G42" s="25"/>
      <c r="H42" s="25"/>
      <c r="I42" s="25"/>
    </row>
    <row r="43" spans="1:9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9" x14ac:dyDescent="0.2">
      <c r="A44" s="13"/>
      <c r="B44" s="14"/>
      <c r="C44" s="15"/>
      <c r="D44" s="25"/>
      <c r="E44" s="25"/>
      <c r="F44" s="25"/>
      <c r="G44" s="25"/>
      <c r="H44" s="25"/>
      <c r="I44" s="25"/>
    </row>
    <row r="45" spans="1:9" x14ac:dyDescent="0.2">
      <c r="A45" s="13"/>
      <c r="B45" s="14"/>
      <c r="C45" s="15"/>
      <c r="D45" s="25"/>
      <c r="E45" s="25"/>
      <c r="F45" s="25"/>
      <c r="G45" s="25"/>
      <c r="H45" s="25"/>
      <c r="I45" s="25"/>
    </row>
    <row r="46" spans="1:9" x14ac:dyDescent="0.2">
      <c r="A46" s="13"/>
      <c r="B46" s="14"/>
      <c r="C46" s="15"/>
      <c r="D46" s="25"/>
      <c r="E46" s="25"/>
      <c r="F46" s="25"/>
      <c r="G46" s="25"/>
      <c r="H46" s="25"/>
      <c r="I46" s="25"/>
    </row>
    <row r="47" spans="1:9" x14ac:dyDescent="0.2">
      <c r="A47" s="13"/>
      <c r="B47" s="14"/>
      <c r="C47" s="15"/>
      <c r="D47" s="25"/>
      <c r="E47" s="25"/>
      <c r="F47" s="25"/>
      <c r="G47" s="25"/>
      <c r="H47" s="25"/>
      <c r="I47" s="25"/>
    </row>
    <row r="48" spans="1:9" x14ac:dyDescent="0.2">
      <c r="A48" s="13"/>
      <c r="B48" s="14"/>
      <c r="C48" s="15"/>
      <c r="D48" s="25"/>
      <c r="E48" s="25"/>
      <c r="F48" s="25"/>
      <c r="G48" s="25"/>
      <c r="H48" s="25"/>
      <c r="I48" s="25"/>
    </row>
    <row r="49" spans="1:9" x14ac:dyDescent="0.2">
      <c r="A49" s="13"/>
      <c r="B49" s="14"/>
      <c r="C49" s="15"/>
      <c r="D49" s="25"/>
      <c r="E49" s="25"/>
      <c r="F49" s="25"/>
      <c r="G49" s="25"/>
      <c r="H49" s="25"/>
      <c r="I49" s="25"/>
    </row>
    <row r="50" spans="1:9" x14ac:dyDescent="0.2">
      <c r="A50" s="13"/>
      <c r="B50" s="14"/>
      <c r="C50" s="15"/>
      <c r="D50" s="25"/>
      <c r="E50" s="25"/>
      <c r="F50" s="25"/>
      <c r="G50" s="25"/>
      <c r="H50" s="25"/>
      <c r="I50" s="25"/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9" x14ac:dyDescent="0.2">
      <c r="A53" s="13"/>
      <c r="B53" s="14"/>
      <c r="C53" s="15"/>
      <c r="D53" s="25"/>
      <c r="E53" s="25"/>
      <c r="F53" s="25"/>
      <c r="G53" s="25"/>
      <c r="H53" s="25"/>
      <c r="I53" s="25"/>
    </row>
    <row r="54" spans="1:9" x14ac:dyDescent="0.2">
      <c r="A54" s="13"/>
      <c r="B54" s="14"/>
      <c r="C54" s="15"/>
      <c r="D54" s="25"/>
      <c r="E54" s="25"/>
      <c r="F54" s="25"/>
      <c r="G54" s="25"/>
      <c r="H54" s="25"/>
      <c r="I54" s="25"/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13"/>
      <c r="B56" s="14"/>
      <c r="C56" s="15"/>
      <c r="D56" s="25"/>
      <c r="E56" s="25"/>
      <c r="F56" s="25"/>
      <c r="G56" s="25"/>
      <c r="H56" s="25"/>
      <c r="I56" s="25"/>
    </row>
    <row r="57" spans="1:9" x14ac:dyDescent="0.2">
      <c r="A57" s="13"/>
      <c r="B57" s="14"/>
      <c r="C57" s="15"/>
      <c r="D57" s="25"/>
      <c r="E57" s="25"/>
      <c r="F57" s="25"/>
      <c r="G57" s="25"/>
      <c r="H57" s="25"/>
      <c r="I57" s="25"/>
    </row>
    <row r="58" spans="1:9" ht="12.75" customHeight="1" x14ac:dyDescent="0.2">
      <c r="A58" s="4"/>
      <c r="B58" s="4"/>
    </row>
    <row r="59" spans="1:9" ht="12.75" customHeight="1" x14ac:dyDescent="0.25">
      <c r="A59" s="1"/>
      <c r="B59" s="2"/>
      <c r="C59" s="3"/>
      <c r="D59" s="3"/>
      <c r="E59" s="3"/>
      <c r="F59" s="3"/>
      <c r="G59" s="3"/>
      <c r="H59" s="3"/>
      <c r="I59" s="3"/>
    </row>
    <row r="60" spans="1:9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</row>
    <row r="61" spans="1:9" ht="12.75" customHeight="1" x14ac:dyDescent="0.25">
      <c r="A61" s="1"/>
      <c r="B61" s="2"/>
      <c r="C61" s="3"/>
      <c r="D61" s="3"/>
      <c r="E61" s="3"/>
      <c r="F61" s="3"/>
      <c r="G61" s="3"/>
      <c r="H61" s="3"/>
      <c r="I61" s="3"/>
    </row>
    <row r="62" spans="1:9" ht="12.75" customHeight="1" x14ac:dyDescent="0.2"/>
    <row r="63" spans="1:9" ht="12.75" customHeight="1" x14ac:dyDescent="0.2">
      <c r="D63" s="8"/>
      <c r="E63" s="8"/>
      <c r="F63" s="8"/>
      <c r="G63" s="8"/>
      <c r="H63" s="8"/>
      <c r="I63" s="8"/>
    </row>
    <row r="64" spans="1:9" ht="12.75" customHeight="1" x14ac:dyDescent="0.2">
      <c r="A64" s="13"/>
      <c r="B64" s="14"/>
      <c r="C64" s="15"/>
      <c r="D64" s="30"/>
      <c r="E64" s="30"/>
      <c r="F64" s="30"/>
      <c r="G64" s="30"/>
      <c r="H64" s="30"/>
      <c r="I64" s="30"/>
    </row>
    <row r="65" spans="1:9" ht="12.75" customHeight="1" x14ac:dyDescent="0.2">
      <c r="A65" s="13"/>
      <c r="B65" s="14"/>
      <c r="C65" s="15"/>
      <c r="D65" s="17"/>
      <c r="E65" s="17"/>
      <c r="F65" s="17"/>
      <c r="G65" s="17"/>
      <c r="H65" s="17"/>
      <c r="I65" s="17"/>
    </row>
    <row r="66" spans="1:9" ht="12.75" customHeight="1" x14ac:dyDescent="0.2">
      <c r="A66" s="13"/>
      <c r="B66" s="14"/>
      <c r="C66" s="31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14"/>
      <c r="C67" s="33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21"/>
      <c r="C68" s="33"/>
      <c r="D68" s="32"/>
      <c r="E68" s="32"/>
      <c r="F68" s="32"/>
      <c r="G68" s="32"/>
      <c r="H68" s="32"/>
      <c r="I68" s="32"/>
    </row>
    <row r="69" spans="1:9" ht="12.75" customHeight="1" x14ac:dyDescent="0.2">
      <c r="A69" s="13"/>
      <c r="B69" s="21"/>
      <c r="C69" s="33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34"/>
      <c r="C70" s="31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ht="12.75" customHeight="1" x14ac:dyDescent="0.2">
      <c r="A73" s="13"/>
      <c r="B73" s="14"/>
      <c r="C73" s="31"/>
      <c r="D73" s="32"/>
      <c r="E73" s="32"/>
      <c r="F73" s="32"/>
      <c r="G73" s="32"/>
      <c r="H73" s="32"/>
      <c r="I73" s="32"/>
    </row>
    <row r="74" spans="1:9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s="5" customFormat="1" ht="12.75" customHeight="1" x14ac:dyDescent="0.2">
      <c r="A79" s="13"/>
      <c r="B79" s="14"/>
      <c r="C79" s="13"/>
      <c r="D79" s="17"/>
      <c r="E79" s="17"/>
      <c r="F79" s="17"/>
      <c r="G79" s="17"/>
      <c r="H79" s="17"/>
      <c r="I79" s="17"/>
    </row>
    <row r="80" spans="1:9" s="5" customFormat="1" ht="12.75" customHeight="1" x14ac:dyDescent="0.2">
      <c r="A80" s="13"/>
      <c r="B80" s="14"/>
      <c r="C80" s="15"/>
      <c r="D80" s="32"/>
      <c r="E80" s="32"/>
      <c r="F80" s="32"/>
      <c r="G80" s="32"/>
      <c r="H80" s="32"/>
      <c r="I80" s="32"/>
    </row>
    <row r="81" spans="1:9" s="5" customFormat="1" ht="12.75" customHeight="1" x14ac:dyDescent="0.2">
      <c r="A81" s="13"/>
      <c r="B81" s="14"/>
      <c r="C81" s="15"/>
      <c r="D81" s="17"/>
      <c r="E81" s="17"/>
      <c r="F81" s="17"/>
      <c r="G81" s="17"/>
      <c r="H81" s="17"/>
      <c r="I81" s="17"/>
    </row>
    <row r="82" spans="1:9" s="5" customFormat="1" ht="12.75" customHeight="1" x14ac:dyDescent="0.2">
      <c r="A82" s="13"/>
      <c r="B82" s="14"/>
      <c r="C82" s="31"/>
      <c r="D82" s="32"/>
      <c r="E82" s="32"/>
      <c r="F82" s="32"/>
      <c r="G82" s="32"/>
      <c r="H82" s="32"/>
      <c r="I82" s="32"/>
    </row>
    <row r="83" spans="1:9" s="5" customFormat="1" ht="12.75" customHeight="1" x14ac:dyDescent="0.2">
      <c r="A83" s="13"/>
      <c r="B83" s="14"/>
      <c r="C83" s="33"/>
      <c r="D83" s="32"/>
      <c r="E83" s="32"/>
      <c r="F83" s="32"/>
      <c r="G83" s="32"/>
      <c r="H83" s="32"/>
      <c r="I83" s="32"/>
    </row>
    <row r="84" spans="1:9" s="5" customFormat="1" ht="12.75" customHeight="1" x14ac:dyDescent="0.2">
      <c r="A84" s="13"/>
      <c r="B84" s="21"/>
      <c r="C84" s="33"/>
      <c r="D84" s="32"/>
      <c r="E84" s="32"/>
      <c r="F84" s="32"/>
      <c r="G84" s="32"/>
      <c r="H84" s="32"/>
      <c r="I84" s="32"/>
    </row>
    <row r="85" spans="1:9" s="5" customFormat="1" ht="12.75" customHeight="1" x14ac:dyDescent="0.2">
      <c r="A85" s="13"/>
      <c r="B85" s="21"/>
      <c r="C85" s="33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34"/>
      <c r="C86" s="31"/>
      <c r="D86" s="32"/>
      <c r="E86" s="32"/>
      <c r="F86" s="32"/>
      <c r="G86" s="32"/>
      <c r="H86" s="32"/>
      <c r="I86" s="32"/>
    </row>
    <row r="87" spans="1:9" s="5" customFormat="1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</row>
    <row r="88" spans="1:9" ht="12.75" customHeight="1" x14ac:dyDescent="0.2">
      <c r="A88" s="13"/>
      <c r="B88" s="34"/>
      <c r="C88" s="31"/>
      <c r="D88" s="32"/>
      <c r="E88" s="32"/>
      <c r="F88" s="32"/>
      <c r="G88" s="32"/>
      <c r="H88" s="32"/>
      <c r="I88" s="32"/>
    </row>
    <row r="89" spans="1:9" ht="12.75" customHeight="1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3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3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3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13"/>
      <c r="D95" s="17"/>
      <c r="E95" s="17"/>
      <c r="F95" s="17"/>
      <c r="G95" s="17"/>
      <c r="H95" s="17"/>
      <c r="I95" s="17"/>
    </row>
    <row r="96" spans="1:9" x14ac:dyDescent="0.2">
      <c r="A96" s="13"/>
      <c r="B96" s="14"/>
      <c r="C96" s="15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15"/>
      <c r="D97" s="17"/>
      <c r="E97" s="17"/>
      <c r="F97" s="17"/>
      <c r="G97" s="17"/>
      <c r="H97" s="17"/>
      <c r="I97" s="17"/>
    </row>
    <row r="98" spans="1:9" x14ac:dyDescent="0.2">
      <c r="A98" s="13"/>
      <c r="B98" s="14"/>
      <c r="C98" s="31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21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21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34"/>
      <c r="C102" s="33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13"/>
      <c r="D108" s="17"/>
      <c r="E108" s="17"/>
      <c r="F108" s="17"/>
      <c r="G108" s="17"/>
      <c r="H108" s="17"/>
      <c r="I108" s="17"/>
    </row>
    <row r="109" spans="1:9" x14ac:dyDescent="0.2">
      <c r="A109" s="13"/>
      <c r="B109" s="14"/>
      <c r="C109" s="15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15"/>
      <c r="D110" s="17"/>
      <c r="E110" s="17"/>
      <c r="F110" s="17"/>
      <c r="G110" s="17"/>
      <c r="H110" s="17"/>
      <c r="I110" s="17"/>
    </row>
    <row r="111" spans="1:9" x14ac:dyDescent="0.2">
      <c r="A111" s="13"/>
      <c r="B111" s="14"/>
      <c r="C111" s="35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5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21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21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3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1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5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6"/>
      <c r="D126" s="17"/>
      <c r="E126" s="17"/>
      <c r="F126" s="17"/>
      <c r="G126" s="17"/>
      <c r="H126" s="17"/>
      <c r="I126" s="17"/>
    </row>
    <row r="127" spans="1:9" x14ac:dyDescent="0.2">
      <c r="A127" s="13"/>
      <c r="B127" s="14"/>
      <c r="C127" s="15"/>
      <c r="D127" s="30"/>
      <c r="E127" s="30"/>
      <c r="F127" s="30"/>
      <c r="G127" s="30"/>
      <c r="H127" s="30"/>
      <c r="I127" s="30"/>
    </row>
    <row r="128" spans="1:9" ht="15" x14ac:dyDescent="0.25">
      <c r="A128" s="13"/>
      <c r="B128" s="34"/>
      <c r="C128" s="15"/>
      <c r="D128" s="37"/>
      <c r="E128" s="37"/>
      <c r="F128" s="37"/>
      <c r="G128" s="37"/>
      <c r="H128" s="37"/>
      <c r="I128" s="37"/>
    </row>
    <row r="129" spans="1:9" x14ac:dyDescent="0.2">
      <c r="A129" s="13"/>
      <c r="B129" s="38"/>
      <c r="C129" s="15"/>
      <c r="D129" s="17"/>
      <c r="E129" s="17"/>
      <c r="F129" s="17"/>
      <c r="G129" s="17"/>
      <c r="H129" s="17"/>
      <c r="I129" s="17"/>
    </row>
    <row r="130" spans="1:9" x14ac:dyDescent="0.2">
      <c r="A130" s="4"/>
      <c r="B130" s="4"/>
    </row>
    <row r="131" spans="1:9" x14ac:dyDescent="0.2">
      <c r="B131" s="5"/>
      <c r="C131" s="5"/>
      <c r="D131" s="5"/>
      <c r="E131" s="5"/>
      <c r="F131" s="5"/>
      <c r="G131" s="5"/>
      <c r="H131" s="28"/>
      <c r="I131" s="28"/>
    </row>
    <row r="132" spans="1:9" x14ac:dyDescent="0.2">
      <c r="B132" s="5"/>
      <c r="C132" s="5"/>
      <c r="D132" s="5"/>
      <c r="E132" s="5"/>
      <c r="F132" s="5"/>
      <c r="G132" s="5"/>
      <c r="H132" s="5"/>
      <c r="I132" s="5"/>
    </row>
    <row r="133" spans="1:9" x14ac:dyDescent="0.2">
      <c r="B133" s="5"/>
      <c r="C133" s="5"/>
      <c r="D133" s="5"/>
      <c r="E133" s="5"/>
      <c r="F133" s="5"/>
      <c r="G133" s="5"/>
      <c r="H133" s="28"/>
      <c r="I133" s="5"/>
    </row>
    <row r="134" spans="1:9" x14ac:dyDescent="0.2">
      <c r="B134" s="5"/>
      <c r="C134" s="5"/>
      <c r="D134" s="5"/>
      <c r="E134" s="5"/>
      <c r="F134" s="5"/>
      <c r="G134" s="5"/>
      <c r="H134" s="5"/>
      <c r="I134" s="5"/>
    </row>
    <row r="135" spans="1:9" x14ac:dyDescent="0.2">
      <c r="B135" s="5"/>
      <c r="C135" s="5"/>
      <c r="D135" s="5"/>
      <c r="E135" s="5"/>
      <c r="F135" s="5"/>
      <c r="G135" s="5"/>
      <c r="H135" s="39"/>
      <c r="I135" s="5"/>
    </row>
    <row r="136" spans="1:9" x14ac:dyDescent="0.2">
      <c r="B136" s="5"/>
      <c r="C136" s="5"/>
      <c r="D136" s="5"/>
      <c r="E136" s="5"/>
      <c r="F136" s="5"/>
      <c r="G136" s="5"/>
      <c r="H136" s="5"/>
      <c r="I136" s="5"/>
    </row>
    <row r="137" spans="1:9" x14ac:dyDescent="0.2">
      <c r="B137" s="5"/>
      <c r="C137" s="5"/>
      <c r="D137" s="5"/>
      <c r="E137" s="5"/>
      <c r="F137" s="5"/>
      <c r="G137" s="5"/>
      <c r="H137" s="28"/>
      <c r="I137" s="28"/>
    </row>
    <row r="138" spans="1:9" x14ac:dyDescent="0.2">
      <c r="B138" s="5"/>
      <c r="C138" s="5"/>
      <c r="D138" s="5"/>
      <c r="E138" s="5"/>
      <c r="F138" s="5"/>
      <c r="G138" s="5"/>
      <c r="H138" s="5"/>
      <c r="I138" s="5"/>
    </row>
    <row r="139" spans="1:9" x14ac:dyDescent="0.2">
      <c r="B139" s="5"/>
      <c r="C139" s="5"/>
      <c r="D139" s="5"/>
      <c r="E139" s="5"/>
      <c r="F139" s="5"/>
      <c r="G139" s="5"/>
      <c r="H139" s="28"/>
      <c r="I139" s="5"/>
    </row>
    <row r="140" spans="1:9" x14ac:dyDescent="0.2">
      <c r="A140" s="4"/>
      <c r="B140" s="4"/>
    </row>
  </sheetData>
  <pageMargins left="0.75" right="0.75" top="0.5" bottom="1" header="0.5" footer="0.5"/>
  <pageSetup scale="61" fitToHeight="7" orientation="portrait" r:id="rId1"/>
  <headerFooter alignWithMargins="0">
    <oddFooter>&amp;CA-&amp;P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107"/>
  <sheetViews>
    <sheetView zoomScale="115" zoomScaleNormal="115" workbookViewId="0">
      <selection activeCell="F25" sqref="F25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176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177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178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59</v>
      </c>
      <c r="C8" s="13"/>
      <c r="D8" s="17"/>
      <c r="E8" s="17"/>
      <c r="F8" s="17"/>
      <c r="G8" s="17"/>
      <c r="H8" s="17"/>
      <c r="I8" s="17"/>
    </row>
    <row r="9" spans="1:9" ht="13.5" thickBot="1" x14ac:dyDescent="0.25">
      <c r="A9" s="13"/>
      <c r="B9" s="14"/>
      <c r="C9" s="15" t="s">
        <v>179</v>
      </c>
      <c r="D9" s="30"/>
      <c r="E9" s="30"/>
      <c r="F9" s="30">
        <v>0</v>
      </c>
      <c r="G9" s="30">
        <v>11250000</v>
      </c>
      <c r="H9" s="30">
        <f>SUM(D9:G9)</f>
        <v>11250000</v>
      </c>
      <c r="I9" s="30">
        <v>0</v>
      </c>
    </row>
    <row r="10" spans="1:9" ht="13.5" thickBot="1" x14ac:dyDescent="0.25">
      <c r="A10" s="13"/>
      <c r="B10" s="14"/>
      <c r="C10" s="13" t="s">
        <v>21</v>
      </c>
      <c r="D10" s="22">
        <f t="shared" ref="D10:I10" si="0">SUM(D9:D9)</f>
        <v>0</v>
      </c>
      <c r="E10" s="23">
        <f t="shared" si="0"/>
        <v>0</v>
      </c>
      <c r="F10" s="23">
        <f t="shared" si="0"/>
        <v>0</v>
      </c>
      <c r="G10" s="23">
        <f t="shared" si="0"/>
        <v>11250000</v>
      </c>
      <c r="H10" s="23">
        <f t="shared" si="0"/>
        <v>11250000</v>
      </c>
      <c r="I10" s="24">
        <f t="shared" si="0"/>
        <v>0</v>
      </c>
    </row>
    <row r="11" spans="1:9" x14ac:dyDescent="0.2">
      <c r="A11" s="13"/>
      <c r="B11" s="14"/>
      <c r="C11" s="15"/>
      <c r="D11" s="25"/>
      <c r="E11" s="25"/>
      <c r="F11" s="25"/>
      <c r="G11" s="25"/>
      <c r="H11" s="25"/>
      <c r="I11" s="25"/>
    </row>
    <row r="12" spans="1:9" x14ac:dyDescent="0.2">
      <c r="A12" s="42"/>
      <c r="B12" s="48" t="s">
        <v>180</v>
      </c>
      <c r="C12" s="44"/>
      <c r="D12" s="49">
        <f>D10</f>
        <v>0</v>
      </c>
      <c r="E12" s="49">
        <f t="shared" ref="E12:I12" si="1">E10</f>
        <v>0</v>
      </c>
      <c r="F12" s="49">
        <f t="shared" si="1"/>
        <v>0</v>
      </c>
      <c r="G12" s="49">
        <f t="shared" si="1"/>
        <v>11250000</v>
      </c>
      <c r="H12" s="49">
        <f t="shared" si="1"/>
        <v>11250000</v>
      </c>
      <c r="I12" s="49">
        <f t="shared" si="1"/>
        <v>0</v>
      </c>
    </row>
    <row r="13" spans="1:9" x14ac:dyDescent="0.2">
      <c r="A13" s="4"/>
      <c r="B13" s="4"/>
    </row>
    <row r="14" spans="1:9" x14ac:dyDescent="0.2">
      <c r="B14" s="5" t="s">
        <v>23</v>
      </c>
      <c r="C14" s="5"/>
      <c r="D14" s="5"/>
      <c r="E14" s="5"/>
      <c r="F14" s="5"/>
      <c r="G14" s="5"/>
      <c r="H14" s="28">
        <f>H12</f>
        <v>11250000</v>
      </c>
      <c r="I14" s="28">
        <f>I12</f>
        <v>0</v>
      </c>
    </row>
    <row r="15" spans="1:9" x14ac:dyDescent="0.2">
      <c r="B15" s="5"/>
      <c r="C15" s="5"/>
      <c r="D15" s="5"/>
      <c r="E15" s="5"/>
      <c r="F15" s="5"/>
      <c r="G15" s="5"/>
      <c r="H15" s="28"/>
      <c r="I15" s="28"/>
    </row>
    <row r="16" spans="1:9" x14ac:dyDescent="0.2">
      <c r="B16" s="5" t="s">
        <v>181</v>
      </c>
      <c r="C16" s="5"/>
      <c r="D16" s="5"/>
      <c r="E16" s="5"/>
      <c r="F16" s="5"/>
      <c r="G16" s="5"/>
      <c r="H16" s="28">
        <v>0</v>
      </c>
      <c r="I16" s="5"/>
    </row>
    <row r="17" spans="1:9" x14ac:dyDescent="0.2">
      <c r="B17" s="5"/>
      <c r="C17" s="5"/>
      <c r="D17" s="5"/>
      <c r="E17" s="5"/>
      <c r="F17" s="5"/>
      <c r="G17" s="5"/>
      <c r="H17" s="5"/>
      <c r="I17" s="5"/>
    </row>
    <row r="18" spans="1:9" x14ac:dyDescent="0.2">
      <c r="B18" s="5" t="s">
        <v>182</v>
      </c>
      <c r="C18" s="5"/>
      <c r="D18" s="5"/>
      <c r="E18" s="5"/>
      <c r="F18" s="5"/>
      <c r="G18" s="5"/>
      <c r="H18" s="28">
        <v>0</v>
      </c>
      <c r="I18" s="5"/>
    </row>
    <row r="19" spans="1:9" x14ac:dyDescent="0.2">
      <c r="B19" s="5"/>
      <c r="C19" s="5"/>
      <c r="D19" s="5"/>
      <c r="E19" s="5"/>
      <c r="F19" s="5"/>
      <c r="G19" s="5"/>
      <c r="H19" s="5"/>
      <c r="I19" s="5"/>
    </row>
    <row r="20" spans="1:9" x14ac:dyDescent="0.2">
      <c r="B20" s="5" t="s">
        <v>26</v>
      </c>
      <c r="C20" s="5"/>
      <c r="D20" s="5"/>
      <c r="E20" s="5"/>
      <c r="F20" s="5"/>
      <c r="G20" s="5"/>
      <c r="H20" s="28">
        <f>SUM(H14:H18)</f>
        <v>11250000</v>
      </c>
      <c r="I20" s="28">
        <f>SUM(I14:I18)</f>
        <v>0</v>
      </c>
    </row>
    <row r="21" spans="1:9" x14ac:dyDescent="0.2">
      <c r="B21" s="5"/>
      <c r="C21" s="5"/>
      <c r="D21" s="5"/>
      <c r="E21" s="5"/>
      <c r="F21" s="5"/>
      <c r="G21" s="5"/>
      <c r="H21" s="5"/>
      <c r="I21" s="5"/>
    </row>
    <row r="22" spans="1:9" x14ac:dyDescent="0.2">
      <c r="B22" s="5" t="s">
        <v>27</v>
      </c>
      <c r="C22" s="5"/>
      <c r="D22" s="5"/>
      <c r="E22" s="5"/>
      <c r="F22" s="5"/>
      <c r="G22" s="5"/>
      <c r="H22" s="28">
        <f>H20+I20</f>
        <v>11250000</v>
      </c>
      <c r="I22" s="5"/>
    </row>
    <row r="23" spans="1:9" x14ac:dyDescent="0.2">
      <c r="A23" s="4"/>
      <c r="B23" s="4"/>
    </row>
    <row r="24" spans="1:9" ht="15" x14ac:dyDescent="0.25">
      <c r="A24" s="47"/>
      <c r="B24" s="4"/>
    </row>
    <row r="25" spans="1:9" ht="12.75" customHeight="1" x14ac:dyDescent="0.2">
      <c r="A25" s="4"/>
      <c r="B25" s="4"/>
    </row>
    <row r="26" spans="1:9" ht="12.75" customHeight="1" x14ac:dyDescent="0.25">
      <c r="A26" s="1"/>
      <c r="B26" s="2"/>
      <c r="C26" s="3"/>
      <c r="D26" s="3"/>
      <c r="E26" s="3"/>
      <c r="F26" s="3"/>
      <c r="G26" s="3"/>
      <c r="H26" s="3"/>
      <c r="I26" s="3"/>
    </row>
    <row r="27" spans="1:9" ht="12.75" customHeight="1" x14ac:dyDescent="0.25">
      <c r="A27" s="1"/>
      <c r="B27" s="2"/>
      <c r="C27" s="3"/>
      <c r="D27" s="3"/>
      <c r="E27" s="3"/>
      <c r="F27" s="3"/>
      <c r="G27" s="3"/>
      <c r="H27" s="3"/>
      <c r="I27" s="3"/>
    </row>
    <row r="28" spans="1:9" ht="12.75" customHeight="1" x14ac:dyDescent="0.25">
      <c r="A28" s="1"/>
      <c r="B28" s="2"/>
      <c r="C28" s="3"/>
      <c r="D28" s="3"/>
      <c r="E28" s="3"/>
      <c r="F28" s="3"/>
      <c r="G28" s="3"/>
      <c r="H28" s="3"/>
      <c r="I28" s="3"/>
    </row>
    <row r="29" spans="1:9" ht="12.75" customHeight="1" x14ac:dyDescent="0.2"/>
    <row r="30" spans="1:9" ht="12.75" customHeight="1" x14ac:dyDescent="0.2">
      <c r="D30" s="8"/>
      <c r="E30" s="8"/>
      <c r="F30" s="8"/>
      <c r="G30" s="8"/>
      <c r="H30" s="8"/>
      <c r="I30" s="8"/>
    </row>
    <row r="31" spans="1:9" ht="12.75" customHeight="1" x14ac:dyDescent="0.2">
      <c r="A31" s="13"/>
      <c r="B31" s="14"/>
      <c r="C31" s="15"/>
      <c r="D31" s="30"/>
      <c r="E31" s="30"/>
      <c r="F31" s="30"/>
      <c r="G31" s="30"/>
      <c r="H31" s="30"/>
      <c r="I31" s="30"/>
    </row>
    <row r="32" spans="1:9" ht="12.75" customHeight="1" x14ac:dyDescent="0.2">
      <c r="A32" s="13"/>
      <c r="B32" s="14"/>
      <c r="C32" s="15"/>
      <c r="D32" s="17"/>
      <c r="E32" s="17"/>
      <c r="F32" s="17"/>
      <c r="G32" s="17"/>
      <c r="H32" s="17"/>
      <c r="I32" s="17"/>
    </row>
    <row r="33" spans="1:9" ht="12.75" customHeight="1" x14ac:dyDescent="0.2">
      <c r="A33" s="13"/>
      <c r="B33" s="14"/>
      <c r="C33" s="31"/>
      <c r="D33" s="32"/>
      <c r="E33" s="32"/>
      <c r="F33" s="32"/>
      <c r="G33" s="32"/>
      <c r="H33" s="32"/>
      <c r="I33" s="32"/>
    </row>
    <row r="34" spans="1:9" ht="12.75" customHeight="1" x14ac:dyDescent="0.2">
      <c r="A34" s="13"/>
      <c r="B34" s="14"/>
      <c r="C34" s="33"/>
      <c r="D34" s="32"/>
      <c r="E34" s="32"/>
      <c r="F34" s="32"/>
      <c r="G34" s="32"/>
      <c r="H34" s="32"/>
      <c r="I34" s="32"/>
    </row>
    <row r="35" spans="1:9" ht="12.75" customHeight="1" x14ac:dyDescent="0.2">
      <c r="A35" s="13"/>
      <c r="B35" s="21"/>
      <c r="C35" s="33"/>
      <c r="D35" s="32"/>
      <c r="E35" s="32"/>
      <c r="F35" s="32"/>
      <c r="G35" s="32"/>
      <c r="H35" s="32"/>
      <c r="I35" s="32"/>
    </row>
    <row r="36" spans="1:9" ht="12.75" customHeight="1" x14ac:dyDescent="0.2">
      <c r="A36" s="13"/>
      <c r="B36" s="21"/>
      <c r="C36" s="33"/>
      <c r="D36" s="32"/>
      <c r="E36" s="32"/>
      <c r="F36" s="32"/>
      <c r="G36" s="32"/>
      <c r="H36" s="32"/>
      <c r="I36" s="32"/>
    </row>
    <row r="37" spans="1:9" ht="12.75" customHeight="1" x14ac:dyDescent="0.2">
      <c r="A37" s="13"/>
      <c r="B37" s="34"/>
      <c r="C37" s="31"/>
      <c r="D37" s="32"/>
      <c r="E37" s="32"/>
      <c r="F37" s="32"/>
      <c r="G37" s="32"/>
      <c r="H37" s="32"/>
      <c r="I37" s="32"/>
    </row>
    <row r="38" spans="1:9" ht="12.75" customHeight="1" x14ac:dyDescent="0.2">
      <c r="A38" s="13"/>
      <c r="B38" s="14"/>
      <c r="C38" s="31"/>
      <c r="D38" s="32"/>
      <c r="E38" s="32"/>
      <c r="F38" s="32"/>
      <c r="G38" s="32"/>
      <c r="H38" s="32"/>
      <c r="I38" s="32"/>
    </row>
    <row r="39" spans="1:9" ht="12.75" customHeight="1" x14ac:dyDescent="0.2">
      <c r="A39" s="13"/>
      <c r="B39" s="14"/>
      <c r="C39" s="31"/>
      <c r="D39" s="32"/>
      <c r="E39" s="32"/>
      <c r="F39" s="32"/>
      <c r="G39" s="32"/>
      <c r="H39" s="32"/>
      <c r="I39" s="32"/>
    </row>
    <row r="40" spans="1:9" ht="12.75" customHeight="1" x14ac:dyDescent="0.2">
      <c r="A40" s="13"/>
      <c r="B40" s="14"/>
      <c r="C40" s="31"/>
      <c r="D40" s="32"/>
      <c r="E40" s="32"/>
      <c r="F40" s="32"/>
      <c r="G40" s="32"/>
      <c r="H40" s="32"/>
      <c r="I40" s="32"/>
    </row>
    <row r="41" spans="1:9" x14ac:dyDescent="0.2">
      <c r="A41" s="13"/>
      <c r="B41" s="14"/>
      <c r="C41" s="33"/>
      <c r="D41" s="32"/>
      <c r="E41" s="32"/>
      <c r="F41" s="32"/>
      <c r="G41" s="32"/>
      <c r="H41" s="32"/>
      <c r="I41" s="32"/>
    </row>
    <row r="42" spans="1:9" ht="12.75" customHeight="1" x14ac:dyDescent="0.2">
      <c r="A42" s="13"/>
      <c r="B42" s="14"/>
      <c r="C42" s="33"/>
      <c r="D42" s="32"/>
      <c r="E42" s="32"/>
      <c r="F42" s="32"/>
      <c r="G42" s="32"/>
      <c r="H42" s="32"/>
      <c r="I42" s="32"/>
    </row>
    <row r="43" spans="1:9" ht="12.75" customHeight="1" x14ac:dyDescent="0.2">
      <c r="A43" s="13"/>
      <c r="B43" s="14"/>
      <c r="C43" s="33"/>
      <c r="D43" s="32"/>
      <c r="E43" s="32"/>
      <c r="F43" s="32"/>
      <c r="G43" s="32"/>
      <c r="H43" s="32"/>
      <c r="I43" s="32"/>
    </row>
    <row r="44" spans="1:9" ht="12.75" customHeight="1" x14ac:dyDescent="0.2">
      <c r="A44" s="13"/>
      <c r="B44" s="14"/>
      <c r="C44" s="33"/>
      <c r="D44" s="32"/>
      <c r="E44" s="32"/>
      <c r="F44" s="32"/>
      <c r="G44" s="32"/>
      <c r="H44" s="32"/>
      <c r="I44" s="32"/>
    </row>
    <row r="45" spans="1:9" ht="12.75" customHeight="1" x14ac:dyDescent="0.2">
      <c r="A45" s="13"/>
      <c r="B45" s="14"/>
      <c r="C45" s="33"/>
      <c r="D45" s="32"/>
      <c r="E45" s="32"/>
      <c r="F45" s="32"/>
      <c r="G45" s="32"/>
      <c r="H45" s="32"/>
      <c r="I45" s="32"/>
    </row>
    <row r="46" spans="1:9" s="5" customFormat="1" ht="12.75" customHeight="1" x14ac:dyDescent="0.2">
      <c r="A46" s="13"/>
      <c r="B46" s="14"/>
      <c r="C46" s="13"/>
      <c r="D46" s="17"/>
      <c r="E46" s="17"/>
      <c r="F46" s="17"/>
      <c r="G46" s="17"/>
      <c r="H46" s="17"/>
      <c r="I46" s="17"/>
    </row>
    <row r="47" spans="1:9" s="5" customFormat="1" ht="12.75" customHeight="1" x14ac:dyDescent="0.2">
      <c r="A47" s="13"/>
      <c r="B47" s="14"/>
      <c r="C47" s="15"/>
      <c r="D47" s="32"/>
      <c r="E47" s="32"/>
      <c r="F47" s="32"/>
      <c r="G47" s="32"/>
      <c r="H47" s="32"/>
      <c r="I47" s="32"/>
    </row>
    <row r="48" spans="1:9" s="5" customFormat="1" ht="12.75" customHeight="1" x14ac:dyDescent="0.2">
      <c r="A48" s="13"/>
      <c r="B48" s="14"/>
      <c r="C48" s="15"/>
      <c r="D48" s="17"/>
      <c r="E48" s="17"/>
      <c r="F48" s="17"/>
      <c r="G48" s="17"/>
      <c r="H48" s="17"/>
      <c r="I48" s="17"/>
    </row>
    <row r="49" spans="1:9" s="5" customFormat="1" ht="12.75" customHeight="1" x14ac:dyDescent="0.2">
      <c r="A49" s="13"/>
      <c r="B49" s="14"/>
      <c r="C49" s="31"/>
      <c r="D49" s="32"/>
      <c r="E49" s="32"/>
      <c r="F49" s="32"/>
      <c r="G49" s="32"/>
      <c r="H49" s="32"/>
      <c r="I49" s="32"/>
    </row>
    <row r="50" spans="1:9" s="5" customFormat="1" ht="12.75" customHeight="1" x14ac:dyDescent="0.2">
      <c r="A50" s="13"/>
      <c r="B50" s="14"/>
      <c r="C50" s="33"/>
      <c r="D50" s="32"/>
      <c r="E50" s="32"/>
      <c r="F50" s="32"/>
      <c r="G50" s="32"/>
      <c r="H50" s="32"/>
      <c r="I50" s="32"/>
    </row>
    <row r="51" spans="1:9" s="5" customFormat="1" ht="12.75" customHeight="1" x14ac:dyDescent="0.2">
      <c r="A51" s="13"/>
      <c r="B51" s="21"/>
      <c r="C51" s="33"/>
      <c r="D51" s="32"/>
      <c r="E51" s="32"/>
      <c r="F51" s="32"/>
      <c r="G51" s="32"/>
      <c r="H51" s="32"/>
      <c r="I51" s="32"/>
    </row>
    <row r="52" spans="1:9" s="5" customFormat="1" ht="12.75" customHeight="1" x14ac:dyDescent="0.2">
      <c r="A52" s="13"/>
      <c r="B52" s="21"/>
      <c r="C52" s="33"/>
      <c r="D52" s="32"/>
      <c r="E52" s="32"/>
      <c r="F52" s="32"/>
      <c r="G52" s="32"/>
      <c r="H52" s="32"/>
      <c r="I52" s="32"/>
    </row>
    <row r="53" spans="1:9" s="5" customFormat="1" ht="12.75" customHeight="1" x14ac:dyDescent="0.2">
      <c r="A53" s="13"/>
      <c r="B53" s="34"/>
      <c r="C53" s="31"/>
      <c r="D53" s="32"/>
      <c r="E53" s="32"/>
      <c r="F53" s="32"/>
      <c r="G53" s="32"/>
      <c r="H53" s="32"/>
      <c r="I53" s="32"/>
    </row>
    <row r="54" spans="1:9" s="5" customFormat="1" ht="12.75" customHeight="1" x14ac:dyDescent="0.2">
      <c r="A54" s="13"/>
      <c r="B54" s="34"/>
      <c r="C54" s="31"/>
      <c r="D54" s="32"/>
      <c r="E54" s="32"/>
      <c r="F54" s="32"/>
      <c r="G54" s="32"/>
      <c r="H54" s="32"/>
      <c r="I54" s="32"/>
    </row>
    <row r="55" spans="1:9" ht="12.75" customHeight="1" x14ac:dyDescent="0.2">
      <c r="A55" s="13"/>
      <c r="B55" s="34"/>
      <c r="C55" s="31"/>
      <c r="D55" s="32"/>
      <c r="E55" s="32"/>
      <c r="F55" s="32"/>
      <c r="G55" s="32"/>
      <c r="H55" s="32"/>
      <c r="I55" s="32"/>
    </row>
    <row r="56" spans="1:9" ht="12.75" customHeight="1" x14ac:dyDescent="0.2">
      <c r="A56" s="13"/>
      <c r="B56" s="14"/>
      <c r="C56" s="31"/>
      <c r="D56" s="32"/>
      <c r="E56" s="32"/>
      <c r="F56" s="32"/>
      <c r="G56" s="32"/>
      <c r="H56" s="32"/>
      <c r="I56" s="32"/>
    </row>
    <row r="57" spans="1:9" x14ac:dyDescent="0.2">
      <c r="A57" s="13"/>
      <c r="B57" s="14"/>
      <c r="C57" s="33"/>
      <c r="D57" s="32"/>
      <c r="E57" s="32"/>
      <c r="F57" s="32"/>
      <c r="G57" s="32"/>
      <c r="H57" s="32"/>
      <c r="I57" s="32"/>
    </row>
    <row r="58" spans="1:9" x14ac:dyDescent="0.2">
      <c r="A58" s="13"/>
      <c r="B58" s="14"/>
      <c r="C58" s="33"/>
      <c r="D58" s="32"/>
      <c r="E58" s="32"/>
      <c r="F58" s="32"/>
      <c r="G58" s="32"/>
      <c r="H58" s="32"/>
      <c r="I58" s="32"/>
    </row>
    <row r="59" spans="1:9" x14ac:dyDescent="0.2">
      <c r="A59" s="13"/>
      <c r="B59" s="14"/>
      <c r="C59" s="33"/>
      <c r="D59" s="32"/>
      <c r="E59" s="32"/>
      <c r="F59" s="32"/>
      <c r="G59" s="32"/>
      <c r="H59" s="32"/>
      <c r="I59" s="32"/>
    </row>
    <row r="60" spans="1:9" x14ac:dyDescent="0.2">
      <c r="A60" s="13"/>
      <c r="B60" s="14"/>
      <c r="C60" s="33"/>
      <c r="D60" s="32"/>
      <c r="E60" s="32"/>
      <c r="F60" s="32"/>
      <c r="G60" s="32"/>
      <c r="H60" s="32"/>
      <c r="I60" s="32"/>
    </row>
    <row r="61" spans="1:9" x14ac:dyDescent="0.2">
      <c r="A61" s="13"/>
      <c r="B61" s="14"/>
      <c r="C61" s="33"/>
      <c r="D61" s="32"/>
      <c r="E61" s="32"/>
      <c r="F61" s="32"/>
      <c r="G61" s="32"/>
      <c r="H61" s="32"/>
      <c r="I61" s="32"/>
    </row>
    <row r="62" spans="1:9" x14ac:dyDescent="0.2">
      <c r="A62" s="13"/>
      <c r="B62" s="14"/>
      <c r="C62" s="13"/>
      <c r="D62" s="17"/>
      <c r="E62" s="17"/>
      <c r="F62" s="17"/>
      <c r="G62" s="17"/>
      <c r="H62" s="17"/>
      <c r="I62" s="17"/>
    </row>
    <row r="63" spans="1:9" x14ac:dyDescent="0.2">
      <c r="A63" s="13"/>
      <c r="B63" s="14"/>
      <c r="C63" s="15"/>
      <c r="D63" s="32"/>
      <c r="E63" s="32"/>
      <c r="F63" s="32"/>
      <c r="G63" s="32"/>
      <c r="H63" s="32"/>
      <c r="I63" s="32"/>
    </row>
    <row r="64" spans="1:9" x14ac:dyDescent="0.2">
      <c r="A64" s="13"/>
      <c r="B64" s="14"/>
      <c r="C64" s="15"/>
      <c r="D64" s="17"/>
      <c r="E64" s="17"/>
      <c r="F64" s="17"/>
      <c r="G64" s="17"/>
      <c r="H64" s="17"/>
      <c r="I64" s="17"/>
    </row>
    <row r="65" spans="1:9" x14ac:dyDescent="0.2">
      <c r="A65" s="13"/>
      <c r="B65" s="14"/>
      <c r="C65" s="31"/>
      <c r="D65" s="32"/>
      <c r="E65" s="32"/>
      <c r="F65" s="32"/>
      <c r="G65" s="32"/>
      <c r="H65" s="32"/>
      <c r="I65" s="32"/>
    </row>
    <row r="66" spans="1:9" x14ac:dyDescent="0.2">
      <c r="A66" s="13"/>
      <c r="B66" s="14"/>
      <c r="C66" s="31"/>
      <c r="D66" s="32"/>
      <c r="E66" s="32"/>
      <c r="F66" s="32"/>
      <c r="G66" s="32"/>
      <c r="H66" s="32"/>
      <c r="I66" s="32"/>
    </row>
    <row r="67" spans="1:9" x14ac:dyDescent="0.2">
      <c r="A67" s="13"/>
      <c r="B67" s="21"/>
      <c r="C67" s="31"/>
      <c r="D67" s="32"/>
      <c r="E67" s="32"/>
      <c r="F67" s="32"/>
      <c r="G67" s="32"/>
      <c r="H67" s="32"/>
      <c r="I67" s="32"/>
    </row>
    <row r="68" spans="1:9" x14ac:dyDescent="0.2">
      <c r="A68" s="13"/>
      <c r="B68" s="21"/>
      <c r="C68" s="31"/>
      <c r="D68" s="32"/>
      <c r="E68" s="32"/>
      <c r="F68" s="32"/>
      <c r="G68" s="32"/>
      <c r="H68" s="32"/>
      <c r="I68" s="32"/>
    </row>
    <row r="69" spans="1:9" x14ac:dyDescent="0.2">
      <c r="A69" s="13"/>
      <c r="B69" s="34"/>
      <c r="C69" s="33"/>
      <c r="D69" s="32"/>
      <c r="E69" s="32"/>
      <c r="F69" s="32"/>
      <c r="G69" s="32"/>
      <c r="H69" s="32"/>
      <c r="I69" s="32"/>
    </row>
    <row r="70" spans="1:9" x14ac:dyDescent="0.2">
      <c r="A70" s="13"/>
      <c r="B70" s="14"/>
      <c r="C70" s="31"/>
      <c r="D70" s="32"/>
      <c r="E70" s="32"/>
      <c r="F70" s="32"/>
      <c r="G70" s="32"/>
      <c r="H70" s="32"/>
      <c r="I70" s="32"/>
    </row>
    <row r="71" spans="1:9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x14ac:dyDescent="0.2">
      <c r="A73" s="13"/>
      <c r="B73" s="14"/>
      <c r="C73" s="31"/>
      <c r="D73" s="32"/>
      <c r="E73" s="32"/>
      <c r="F73" s="32"/>
      <c r="G73" s="32"/>
      <c r="H73" s="32"/>
      <c r="I73" s="32"/>
    </row>
    <row r="74" spans="1:9" x14ac:dyDescent="0.2">
      <c r="A74" s="13"/>
      <c r="B74" s="14"/>
      <c r="C74" s="31"/>
      <c r="D74" s="32"/>
      <c r="E74" s="32"/>
      <c r="F74" s="32"/>
      <c r="G74" s="32"/>
      <c r="H74" s="32"/>
      <c r="I74" s="32"/>
    </row>
    <row r="75" spans="1:9" x14ac:dyDescent="0.2">
      <c r="A75" s="13"/>
      <c r="B75" s="14"/>
      <c r="C75" s="13"/>
      <c r="D75" s="17"/>
      <c r="E75" s="17"/>
      <c r="F75" s="17"/>
      <c r="G75" s="17"/>
      <c r="H75" s="17"/>
      <c r="I75" s="17"/>
    </row>
    <row r="76" spans="1:9" x14ac:dyDescent="0.2">
      <c r="A76" s="13"/>
      <c r="B76" s="14"/>
      <c r="C76" s="15"/>
      <c r="D76" s="32"/>
      <c r="E76" s="32"/>
      <c r="F76" s="32"/>
      <c r="G76" s="32"/>
      <c r="H76" s="32"/>
      <c r="I76" s="32"/>
    </row>
    <row r="77" spans="1:9" x14ac:dyDescent="0.2">
      <c r="A77" s="13"/>
      <c r="B77" s="14"/>
      <c r="C77" s="15"/>
      <c r="D77" s="17"/>
      <c r="E77" s="17"/>
      <c r="F77" s="17"/>
      <c r="G77" s="17"/>
      <c r="H77" s="17"/>
      <c r="I77" s="17"/>
    </row>
    <row r="78" spans="1:9" x14ac:dyDescent="0.2">
      <c r="A78" s="13"/>
      <c r="B78" s="14"/>
      <c r="C78" s="35"/>
      <c r="D78" s="32"/>
      <c r="E78" s="32"/>
      <c r="F78" s="32"/>
      <c r="G78" s="32"/>
      <c r="H78" s="32"/>
      <c r="I78" s="32"/>
    </row>
    <row r="79" spans="1:9" x14ac:dyDescent="0.2">
      <c r="A79" s="13"/>
      <c r="B79" s="14"/>
      <c r="C79" s="35"/>
      <c r="D79" s="32"/>
      <c r="E79" s="32"/>
      <c r="F79" s="32"/>
      <c r="G79" s="32"/>
      <c r="H79" s="32"/>
      <c r="I79" s="32"/>
    </row>
    <row r="80" spans="1:9" x14ac:dyDescent="0.2">
      <c r="A80" s="13"/>
      <c r="B80" s="14"/>
      <c r="C80" s="35"/>
      <c r="D80" s="32"/>
      <c r="E80" s="32"/>
      <c r="F80" s="32"/>
      <c r="G80" s="32"/>
      <c r="H80" s="32"/>
      <c r="I80" s="32"/>
    </row>
    <row r="81" spans="1:9" x14ac:dyDescent="0.2">
      <c r="A81" s="13"/>
      <c r="B81" s="14"/>
      <c r="C81" s="31"/>
      <c r="D81" s="32"/>
      <c r="E81" s="32"/>
      <c r="F81" s="32"/>
      <c r="G81" s="32"/>
      <c r="H81" s="32"/>
      <c r="I81" s="32"/>
    </row>
    <row r="82" spans="1:9" x14ac:dyDescent="0.2">
      <c r="A82" s="13"/>
      <c r="B82" s="14"/>
      <c r="C82" s="31"/>
      <c r="D82" s="32"/>
      <c r="E82" s="32"/>
      <c r="F82" s="32"/>
      <c r="G82" s="32"/>
      <c r="H82" s="32"/>
      <c r="I82" s="32"/>
    </row>
    <row r="83" spans="1:9" x14ac:dyDescent="0.2">
      <c r="A83" s="13"/>
      <c r="B83" s="21"/>
      <c r="C83" s="31"/>
      <c r="D83" s="32"/>
      <c r="E83" s="32"/>
      <c r="F83" s="32"/>
      <c r="G83" s="32"/>
      <c r="H83" s="32"/>
      <c r="I83" s="32"/>
    </row>
    <row r="84" spans="1:9" x14ac:dyDescent="0.2">
      <c r="A84" s="13"/>
      <c r="B84" s="21"/>
      <c r="C84" s="31"/>
      <c r="D84" s="32"/>
      <c r="E84" s="32"/>
      <c r="F84" s="32"/>
      <c r="G84" s="32"/>
      <c r="H84" s="32"/>
      <c r="I84" s="32"/>
    </row>
    <row r="85" spans="1:9" x14ac:dyDescent="0.2">
      <c r="A85" s="13"/>
      <c r="B85" s="34"/>
      <c r="C85" s="31"/>
      <c r="D85" s="32"/>
      <c r="E85" s="32"/>
      <c r="F85" s="32"/>
      <c r="G85" s="32"/>
      <c r="H85" s="32"/>
      <c r="I85" s="32"/>
    </row>
    <row r="86" spans="1:9" x14ac:dyDescent="0.2">
      <c r="A86" s="13"/>
      <c r="B86" s="14"/>
      <c r="C86" s="31"/>
      <c r="D86" s="32"/>
      <c r="E86" s="32"/>
      <c r="F86" s="32"/>
      <c r="G86" s="32"/>
      <c r="H86" s="32"/>
      <c r="I86" s="32"/>
    </row>
    <row r="87" spans="1:9" x14ac:dyDescent="0.2">
      <c r="A87" s="13"/>
      <c r="B87" s="14"/>
      <c r="C87" s="31"/>
      <c r="D87" s="32"/>
      <c r="E87" s="32"/>
      <c r="F87" s="32"/>
      <c r="G87" s="32"/>
      <c r="H87" s="32"/>
      <c r="I87" s="32"/>
    </row>
    <row r="88" spans="1:9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5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1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1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6"/>
      <c r="D93" s="17"/>
      <c r="E93" s="17"/>
      <c r="F93" s="17"/>
      <c r="G93" s="17"/>
      <c r="H93" s="17"/>
      <c r="I93" s="17"/>
    </row>
    <row r="94" spans="1:9" x14ac:dyDescent="0.2">
      <c r="A94" s="13"/>
      <c r="B94" s="14"/>
      <c r="C94" s="15"/>
      <c r="D94" s="30"/>
      <c r="E94" s="30"/>
      <c r="F94" s="30"/>
      <c r="G94" s="30"/>
      <c r="H94" s="30"/>
      <c r="I94" s="30"/>
    </row>
    <row r="95" spans="1:9" ht="15" x14ac:dyDescent="0.25">
      <c r="A95" s="13"/>
      <c r="B95" s="34"/>
      <c r="C95" s="15"/>
      <c r="D95" s="37"/>
      <c r="E95" s="37"/>
      <c r="F95" s="37"/>
      <c r="G95" s="37"/>
      <c r="H95" s="37"/>
      <c r="I95" s="37"/>
    </row>
    <row r="96" spans="1:9" x14ac:dyDescent="0.2">
      <c r="A96" s="13"/>
      <c r="B96" s="38"/>
      <c r="C96" s="15"/>
      <c r="D96" s="17"/>
      <c r="E96" s="17"/>
      <c r="F96" s="17"/>
      <c r="G96" s="17"/>
      <c r="H96" s="17"/>
      <c r="I96" s="17"/>
    </row>
    <row r="97" spans="1:9" x14ac:dyDescent="0.2">
      <c r="A97" s="4"/>
      <c r="B97" s="4"/>
    </row>
    <row r="98" spans="1:9" x14ac:dyDescent="0.2">
      <c r="B98" s="5"/>
      <c r="C98" s="5"/>
      <c r="D98" s="5"/>
      <c r="E98" s="5"/>
      <c r="F98" s="5"/>
      <c r="G98" s="5"/>
      <c r="H98" s="28"/>
      <c r="I98" s="28"/>
    </row>
    <row r="99" spans="1:9" x14ac:dyDescent="0.2">
      <c r="B99" s="5"/>
      <c r="C99" s="5"/>
      <c r="D99" s="5"/>
      <c r="E99" s="5"/>
      <c r="F99" s="5"/>
      <c r="G99" s="5"/>
      <c r="H99" s="5"/>
      <c r="I99" s="5"/>
    </row>
    <row r="100" spans="1:9" x14ac:dyDescent="0.2">
      <c r="B100" s="5"/>
      <c r="C100" s="5"/>
      <c r="D100" s="5"/>
      <c r="E100" s="5"/>
      <c r="F100" s="5"/>
      <c r="G100" s="5"/>
      <c r="H100" s="28"/>
      <c r="I100" s="5"/>
    </row>
    <row r="101" spans="1:9" x14ac:dyDescent="0.2">
      <c r="B101" s="5"/>
      <c r="C101" s="5"/>
      <c r="D101" s="5"/>
      <c r="E101" s="5"/>
      <c r="F101" s="5"/>
      <c r="G101" s="5"/>
      <c r="H101" s="5"/>
      <c r="I101" s="5"/>
    </row>
    <row r="102" spans="1:9" x14ac:dyDescent="0.2">
      <c r="B102" s="5"/>
      <c r="C102" s="5"/>
      <c r="D102" s="5"/>
      <c r="E102" s="5"/>
      <c r="F102" s="5"/>
      <c r="G102" s="5"/>
      <c r="H102" s="39"/>
      <c r="I102" s="5"/>
    </row>
    <row r="103" spans="1:9" x14ac:dyDescent="0.2">
      <c r="B103" s="5"/>
      <c r="C103" s="5"/>
      <c r="D103" s="5"/>
      <c r="E103" s="5"/>
      <c r="F103" s="5"/>
      <c r="G103" s="5"/>
      <c r="H103" s="5"/>
      <c r="I103" s="5"/>
    </row>
    <row r="104" spans="1:9" x14ac:dyDescent="0.2">
      <c r="B104" s="5"/>
      <c r="C104" s="5"/>
      <c r="D104" s="5"/>
      <c r="E104" s="5"/>
      <c r="F104" s="5"/>
      <c r="G104" s="5"/>
      <c r="H104" s="28"/>
      <c r="I104" s="28"/>
    </row>
    <row r="105" spans="1:9" x14ac:dyDescent="0.2">
      <c r="B105" s="5"/>
      <c r="C105" s="5"/>
      <c r="D105" s="5"/>
      <c r="E105" s="5"/>
      <c r="F105" s="5"/>
      <c r="G105" s="5"/>
      <c r="H105" s="5"/>
      <c r="I105" s="5"/>
    </row>
    <row r="106" spans="1:9" x14ac:dyDescent="0.2">
      <c r="B106" s="5"/>
      <c r="C106" s="5"/>
      <c r="D106" s="5"/>
      <c r="E106" s="5"/>
      <c r="F106" s="5"/>
      <c r="G106" s="5"/>
      <c r="H106" s="28"/>
      <c r="I106" s="5"/>
    </row>
    <row r="107" spans="1:9" x14ac:dyDescent="0.2">
      <c r="A107" s="4"/>
      <c r="B107" s="4"/>
    </row>
  </sheetData>
  <pageMargins left="0.75" right="0.75" top="0.5" bottom="1" header="0.5" footer="0.5"/>
  <pageSetup scale="60" fitToHeight="7" orientation="portrait" r:id="rId1"/>
  <headerFooter alignWithMargins="0">
    <oddFooter>&amp;CA-19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125"/>
  <sheetViews>
    <sheetView zoomScale="115" zoomScaleNormal="115" workbookViewId="0">
      <selection activeCell="G19" sqref="G19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183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184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184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185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186</v>
      </c>
      <c r="D9" s="25">
        <v>868000</v>
      </c>
      <c r="E9" s="25">
        <v>1395000</v>
      </c>
      <c r="F9" s="25">
        <v>0</v>
      </c>
      <c r="G9" s="25">
        <v>0</v>
      </c>
      <c r="H9" s="25">
        <f t="shared" ref="H9:H13" si="0">SUM(D9:G9)</f>
        <v>2263000</v>
      </c>
      <c r="I9" s="25">
        <v>0</v>
      </c>
    </row>
    <row r="10" spans="1:9" x14ac:dyDescent="0.2">
      <c r="A10" s="13"/>
      <c r="B10" s="14"/>
      <c r="C10" s="46" t="s">
        <v>187</v>
      </c>
      <c r="D10" s="25">
        <v>104000</v>
      </c>
      <c r="E10" s="25">
        <v>168000</v>
      </c>
      <c r="F10" s="25">
        <v>0</v>
      </c>
      <c r="G10" s="25">
        <v>0</v>
      </c>
      <c r="H10" s="25">
        <f t="shared" si="0"/>
        <v>272000</v>
      </c>
      <c r="I10" s="25">
        <v>0</v>
      </c>
    </row>
    <row r="11" spans="1:9" x14ac:dyDescent="0.2">
      <c r="A11" s="13"/>
      <c r="B11" s="21"/>
      <c r="C11" s="46" t="s">
        <v>52</v>
      </c>
      <c r="D11" s="25">
        <v>0</v>
      </c>
      <c r="E11" s="25">
        <v>0</v>
      </c>
      <c r="F11" s="25">
        <v>14000</v>
      </c>
      <c r="G11" s="25">
        <v>0</v>
      </c>
      <c r="H11" s="25">
        <f t="shared" si="0"/>
        <v>14000</v>
      </c>
      <c r="I11" s="25">
        <v>0</v>
      </c>
    </row>
    <row r="12" spans="1:9" x14ac:dyDescent="0.2">
      <c r="A12" s="13"/>
      <c r="B12" s="21"/>
      <c r="C12" s="46" t="s">
        <v>19</v>
      </c>
      <c r="D12" s="25">
        <v>0</v>
      </c>
      <c r="E12" s="25">
        <v>0</v>
      </c>
      <c r="F12" s="25">
        <v>11000</v>
      </c>
      <c r="G12" s="25">
        <v>0</v>
      </c>
      <c r="H12" s="25">
        <f t="shared" si="0"/>
        <v>11000</v>
      </c>
      <c r="I12" s="25">
        <v>0</v>
      </c>
    </row>
    <row r="13" spans="1:9" ht="13.5" thickBot="1" x14ac:dyDescent="0.25">
      <c r="A13" s="13"/>
      <c r="B13" s="21"/>
      <c r="C13" s="46" t="s">
        <v>20</v>
      </c>
      <c r="D13" s="25">
        <v>0</v>
      </c>
      <c r="E13" s="25">
        <v>0</v>
      </c>
      <c r="F13" s="25">
        <v>0</v>
      </c>
      <c r="G13" s="25">
        <v>0</v>
      </c>
      <c r="H13" s="25">
        <f t="shared" si="0"/>
        <v>0</v>
      </c>
      <c r="I13" s="25">
        <v>-2645000</v>
      </c>
    </row>
    <row r="14" spans="1:9" ht="13.5" thickBot="1" x14ac:dyDescent="0.25">
      <c r="A14" s="13"/>
      <c r="B14" s="14"/>
      <c r="C14" s="13" t="s">
        <v>21</v>
      </c>
      <c r="D14" s="22">
        <f>SUM(D9:D12)</f>
        <v>972000</v>
      </c>
      <c r="E14" s="23">
        <f>SUM(E9:E12)</f>
        <v>1563000</v>
      </c>
      <c r="F14" s="23">
        <f>SUM(F9:F12)</f>
        <v>25000</v>
      </c>
      <c r="G14" s="23">
        <f>SUM(G9:G12)</f>
        <v>0</v>
      </c>
      <c r="H14" s="23">
        <f>SUM(H9:H12)</f>
        <v>2560000</v>
      </c>
      <c r="I14" s="24">
        <f>SUM(I9:I13)</f>
        <v>-2645000</v>
      </c>
    </row>
    <row r="15" spans="1:9" x14ac:dyDescent="0.2">
      <c r="A15" s="13"/>
      <c r="B15" s="14"/>
      <c r="C15" s="15"/>
      <c r="D15" s="25"/>
      <c r="E15" s="25"/>
      <c r="F15" s="25"/>
      <c r="G15" s="25"/>
      <c r="H15" s="25"/>
      <c r="I15" s="25"/>
    </row>
    <row r="16" spans="1:9" x14ac:dyDescent="0.2">
      <c r="A16" s="13"/>
      <c r="B16" s="14" t="s">
        <v>59</v>
      </c>
      <c r="C16" s="13"/>
      <c r="D16" s="17"/>
      <c r="E16" s="17"/>
      <c r="F16" s="17"/>
      <c r="G16" s="17"/>
      <c r="H16" s="17"/>
      <c r="I16" s="17"/>
    </row>
    <row r="17" spans="1:9" x14ac:dyDescent="0.2">
      <c r="A17" s="13"/>
      <c r="B17" s="14"/>
      <c r="C17" s="15" t="s">
        <v>60</v>
      </c>
      <c r="D17" s="30">
        <v>20000</v>
      </c>
      <c r="E17" s="30">
        <v>32000</v>
      </c>
      <c r="F17" s="30">
        <v>0</v>
      </c>
      <c r="G17" s="30">
        <v>0</v>
      </c>
      <c r="H17" s="30">
        <f>SUM(D17:G17)</f>
        <v>52000</v>
      </c>
      <c r="I17" s="30">
        <v>0</v>
      </c>
    </row>
    <row r="18" spans="1:9" x14ac:dyDescent="0.2">
      <c r="A18" s="13"/>
      <c r="B18" s="14"/>
      <c r="C18" s="15" t="s">
        <v>61</v>
      </c>
      <c r="D18" s="30">
        <v>2000</v>
      </c>
      <c r="E18" s="30">
        <v>4000</v>
      </c>
      <c r="F18" s="30">
        <v>0</v>
      </c>
      <c r="G18" s="30">
        <v>0</v>
      </c>
      <c r="H18" s="30">
        <f t="shared" ref="H18:H27" si="1">SUM(D18:G18)</f>
        <v>6000</v>
      </c>
      <c r="I18" s="30">
        <v>0</v>
      </c>
    </row>
    <row r="19" spans="1:9" x14ac:dyDescent="0.2">
      <c r="A19" s="13"/>
      <c r="B19" s="14"/>
      <c r="C19" s="15" t="s">
        <v>62</v>
      </c>
      <c r="D19" s="30">
        <v>36000</v>
      </c>
      <c r="E19" s="30">
        <v>58000</v>
      </c>
      <c r="F19" s="30">
        <v>0</v>
      </c>
      <c r="G19" s="30">
        <v>0</v>
      </c>
      <c r="H19" s="30">
        <f t="shared" si="1"/>
        <v>94000</v>
      </c>
      <c r="I19" s="30">
        <v>0</v>
      </c>
    </row>
    <row r="20" spans="1:9" x14ac:dyDescent="0.2">
      <c r="A20" s="13"/>
      <c r="B20" s="14"/>
      <c r="C20" s="15" t="s">
        <v>63</v>
      </c>
      <c r="D20" s="30">
        <v>49000</v>
      </c>
      <c r="E20" s="30">
        <v>78000</v>
      </c>
      <c r="F20" s="30">
        <v>0</v>
      </c>
      <c r="G20" s="30">
        <v>0</v>
      </c>
      <c r="H20" s="30">
        <f t="shared" si="1"/>
        <v>127000</v>
      </c>
      <c r="I20" s="30">
        <v>0</v>
      </c>
    </row>
    <row r="21" spans="1:9" x14ac:dyDescent="0.2">
      <c r="A21" s="13"/>
      <c r="B21" s="14"/>
      <c r="C21" s="15" t="s">
        <v>64</v>
      </c>
      <c r="D21" s="30">
        <v>5000</v>
      </c>
      <c r="E21" s="30">
        <v>8000</v>
      </c>
      <c r="F21" s="30">
        <v>0</v>
      </c>
      <c r="G21" s="30">
        <v>0</v>
      </c>
      <c r="H21" s="30">
        <f t="shared" si="1"/>
        <v>13000</v>
      </c>
      <c r="I21" s="30">
        <v>0</v>
      </c>
    </row>
    <row r="22" spans="1:9" x14ac:dyDescent="0.2">
      <c r="A22" s="13"/>
      <c r="B22" s="14"/>
      <c r="C22" s="15" t="s">
        <v>65</v>
      </c>
      <c r="D22" s="30">
        <v>109000</v>
      </c>
      <c r="E22" s="30">
        <v>175000</v>
      </c>
      <c r="F22" s="30">
        <v>0</v>
      </c>
      <c r="G22" s="30">
        <v>0</v>
      </c>
      <c r="H22" s="30">
        <f t="shared" si="1"/>
        <v>284000</v>
      </c>
      <c r="I22" s="30">
        <v>0</v>
      </c>
    </row>
    <row r="23" spans="1:9" x14ac:dyDescent="0.2">
      <c r="A23" s="13"/>
      <c r="B23" s="14"/>
      <c r="C23" s="15" t="s">
        <v>125</v>
      </c>
      <c r="D23" s="30">
        <v>4000</v>
      </c>
      <c r="E23" s="30">
        <v>7000</v>
      </c>
      <c r="F23" s="30">
        <v>0</v>
      </c>
      <c r="G23" s="30">
        <v>0</v>
      </c>
      <c r="H23" s="30">
        <f t="shared" si="1"/>
        <v>11000</v>
      </c>
      <c r="I23" s="30">
        <v>0</v>
      </c>
    </row>
    <row r="24" spans="1:9" x14ac:dyDescent="0.2">
      <c r="A24" s="13"/>
      <c r="B24" s="14"/>
      <c r="C24" s="15" t="s">
        <v>77</v>
      </c>
      <c r="D24" s="30">
        <v>0</v>
      </c>
      <c r="E24" s="30">
        <v>0</v>
      </c>
      <c r="F24" s="30">
        <v>8000</v>
      </c>
      <c r="G24" s="30">
        <v>0</v>
      </c>
      <c r="H24" s="30">
        <f t="shared" si="1"/>
        <v>8000</v>
      </c>
      <c r="I24" s="30">
        <v>0</v>
      </c>
    </row>
    <row r="25" spans="1:9" x14ac:dyDescent="0.2">
      <c r="A25" s="13"/>
      <c r="B25" s="14"/>
      <c r="C25" s="15" t="s">
        <v>78</v>
      </c>
      <c r="D25" s="30">
        <v>0</v>
      </c>
      <c r="E25" s="30">
        <v>0</v>
      </c>
      <c r="F25" s="30">
        <v>0</v>
      </c>
      <c r="G25" s="30">
        <v>502000</v>
      </c>
      <c r="H25" s="30">
        <f t="shared" si="1"/>
        <v>502000</v>
      </c>
      <c r="I25" s="30">
        <v>0</v>
      </c>
    </row>
    <row r="26" spans="1:9" x14ac:dyDescent="0.2">
      <c r="A26" s="13"/>
      <c r="B26" s="14"/>
      <c r="C26" s="15" t="s">
        <v>19</v>
      </c>
      <c r="D26" s="30">
        <v>0</v>
      </c>
      <c r="E26" s="30">
        <v>0</v>
      </c>
      <c r="F26" s="30">
        <v>5000</v>
      </c>
      <c r="G26" s="30">
        <v>0</v>
      </c>
      <c r="H26" s="30">
        <f t="shared" si="1"/>
        <v>5000</v>
      </c>
      <c r="I26" s="30">
        <v>0</v>
      </c>
    </row>
    <row r="27" spans="1:9" ht="13.5" thickBot="1" x14ac:dyDescent="0.25">
      <c r="A27" s="13"/>
      <c r="B27" s="14"/>
      <c r="C27" s="15" t="s">
        <v>20</v>
      </c>
      <c r="D27" s="30">
        <v>0</v>
      </c>
      <c r="E27" s="30">
        <v>0</v>
      </c>
      <c r="F27" s="30">
        <v>0</v>
      </c>
      <c r="G27" s="30">
        <v>0</v>
      </c>
      <c r="H27" s="30">
        <f t="shared" si="1"/>
        <v>0</v>
      </c>
      <c r="I27" s="30">
        <v>-140000</v>
      </c>
    </row>
    <row r="28" spans="1:9" ht="13.5" thickBot="1" x14ac:dyDescent="0.25">
      <c r="A28" s="13"/>
      <c r="B28" s="14"/>
      <c r="C28" s="13" t="s">
        <v>21</v>
      </c>
      <c r="D28" s="22">
        <f t="shared" ref="D28:I28" si="2">SUM(D17:D27)</f>
        <v>225000</v>
      </c>
      <c r="E28" s="23">
        <f t="shared" si="2"/>
        <v>362000</v>
      </c>
      <c r="F28" s="23">
        <f t="shared" si="2"/>
        <v>13000</v>
      </c>
      <c r="G28" s="23">
        <f t="shared" si="2"/>
        <v>502000</v>
      </c>
      <c r="H28" s="23">
        <f t="shared" si="2"/>
        <v>1102000</v>
      </c>
      <c r="I28" s="24">
        <f t="shared" si="2"/>
        <v>-140000</v>
      </c>
    </row>
    <row r="29" spans="1:9" x14ac:dyDescent="0.2">
      <c r="A29" s="13"/>
      <c r="B29" s="14"/>
      <c r="C29" s="15"/>
      <c r="D29" s="25"/>
      <c r="E29" s="25"/>
      <c r="F29" s="25"/>
      <c r="G29" s="25"/>
      <c r="H29" s="25"/>
      <c r="I29" s="25"/>
    </row>
    <row r="30" spans="1:9" x14ac:dyDescent="0.2">
      <c r="A30" s="42"/>
      <c r="B30" s="48" t="s">
        <v>180</v>
      </c>
      <c r="C30" s="44"/>
      <c r="D30" s="49">
        <f t="shared" ref="D30:I30" si="3">D14+D28</f>
        <v>1197000</v>
      </c>
      <c r="E30" s="49">
        <f t="shared" si="3"/>
        <v>1925000</v>
      </c>
      <c r="F30" s="49">
        <f t="shared" si="3"/>
        <v>38000</v>
      </c>
      <c r="G30" s="49">
        <f t="shared" si="3"/>
        <v>502000</v>
      </c>
      <c r="H30" s="49">
        <f t="shared" si="3"/>
        <v>3662000</v>
      </c>
      <c r="I30" s="49">
        <f t="shared" si="3"/>
        <v>-2785000</v>
      </c>
    </row>
    <row r="31" spans="1:9" x14ac:dyDescent="0.2">
      <c r="A31" s="4"/>
      <c r="B31" s="4"/>
    </row>
    <row r="32" spans="1:9" x14ac:dyDescent="0.2">
      <c r="B32" s="5" t="s">
        <v>23</v>
      </c>
      <c r="C32" s="5"/>
      <c r="D32" s="5"/>
      <c r="E32" s="5"/>
      <c r="F32" s="5"/>
      <c r="G32" s="5"/>
      <c r="H32" s="28">
        <f>H30</f>
        <v>3662000</v>
      </c>
      <c r="I32" s="28">
        <f>I30</f>
        <v>-2785000</v>
      </c>
    </row>
    <row r="33" spans="1:9" x14ac:dyDescent="0.2">
      <c r="B33" s="5"/>
      <c r="C33" s="5"/>
      <c r="D33" s="5"/>
      <c r="E33" s="5"/>
      <c r="F33" s="5"/>
      <c r="G33" s="5"/>
      <c r="H33" s="28"/>
      <c r="I33" s="28"/>
    </row>
    <row r="34" spans="1:9" x14ac:dyDescent="0.2">
      <c r="B34" s="5" t="s">
        <v>24</v>
      </c>
      <c r="C34" s="5"/>
      <c r="D34" s="5"/>
      <c r="E34" s="5"/>
      <c r="F34" s="5"/>
      <c r="G34" s="5"/>
      <c r="H34" s="28">
        <f>ROUND((H32)*0.1,-3)</f>
        <v>366000</v>
      </c>
      <c r="I34" s="5"/>
    </row>
    <row r="35" spans="1:9" x14ac:dyDescent="0.2">
      <c r="B35" s="5"/>
      <c r="C35" s="5"/>
      <c r="D35" s="5"/>
      <c r="E35" s="5"/>
      <c r="F35" s="5"/>
      <c r="G35" s="5"/>
      <c r="H35" s="5"/>
      <c r="I35" s="5"/>
    </row>
    <row r="36" spans="1:9" x14ac:dyDescent="0.2">
      <c r="B36" s="5" t="s">
        <v>25</v>
      </c>
      <c r="C36" s="5"/>
      <c r="D36" s="5"/>
      <c r="E36" s="5"/>
      <c r="F36" s="5"/>
      <c r="G36" s="5"/>
      <c r="H36" s="28">
        <f>ROUND(H32*0.2,-3)</f>
        <v>732000</v>
      </c>
      <c r="I36" s="5"/>
    </row>
    <row r="37" spans="1:9" x14ac:dyDescent="0.2">
      <c r="B37" s="5"/>
      <c r="C37" s="5"/>
      <c r="D37" s="5"/>
      <c r="E37" s="5"/>
      <c r="F37" s="5"/>
      <c r="G37" s="5"/>
      <c r="H37" s="5"/>
      <c r="I37" s="5"/>
    </row>
    <row r="38" spans="1:9" x14ac:dyDescent="0.2">
      <c r="B38" s="5" t="s">
        <v>26</v>
      </c>
      <c r="C38" s="5"/>
      <c r="D38" s="5"/>
      <c r="E38" s="5"/>
      <c r="F38" s="5"/>
      <c r="G38" s="5"/>
      <c r="H38" s="28">
        <f>SUM(H32:H36)</f>
        <v>4760000</v>
      </c>
      <c r="I38" s="28">
        <f>SUM(I32:I36)</f>
        <v>-2785000</v>
      </c>
    </row>
    <row r="39" spans="1:9" x14ac:dyDescent="0.2">
      <c r="B39" s="5"/>
      <c r="C39" s="5"/>
      <c r="D39" s="5"/>
      <c r="E39" s="5"/>
      <c r="F39" s="5"/>
      <c r="G39" s="5"/>
      <c r="H39" s="5"/>
      <c r="I39" s="5"/>
    </row>
    <row r="40" spans="1:9" x14ac:dyDescent="0.2">
      <c r="B40" s="5" t="s">
        <v>27</v>
      </c>
      <c r="C40" s="5"/>
      <c r="D40" s="5"/>
      <c r="E40" s="5"/>
      <c r="F40" s="5"/>
      <c r="G40" s="5"/>
      <c r="H40" s="28">
        <f>H38+I38</f>
        <v>1975000</v>
      </c>
      <c r="I40" s="5"/>
    </row>
    <row r="41" spans="1:9" x14ac:dyDescent="0.2">
      <c r="A41" s="4"/>
      <c r="B41" s="4"/>
    </row>
    <row r="42" spans="1:9" ht="15" x14ac:dyDescent="0.25">
      <c r="A42" s="47"/>
      <c r="B42" s="4"/>
    </row>
    <row r="43" spans="1:9" ht="12.75" customHeight="1" x14ac:dyDescent="0.2">
      <c r="A43" s="4"/>
      <c r="B43" s="4"/>
    </row>
    <row r="44" spans="1:9" ht="12.75" customHeight="1" x14ac:dyDescent="0.25">
      <c r="A44" s="1"/>
      <c r="B44" s="2"/>
      <c r="C44" s="3"/>
      <c r="D44" s="3"/>
      <c r="E44" s="3"/>
      <c r="F44" s="3"/>
      <c r="G44" s="3"/>
      <c r="H44" s="3"/>
      <c r="I44" s="3"/>
    </row>
    <row r="45" spans="1:9" ht="12.75" customHeight="1" x14ac:dyDescent="0.25">
      <c r="A45" s="1"/>
      <c r="B45" s="2"/>
      <c r="C45" s="3"/>
      <c r="D45" s="3"/>
      <c r="E45" s="3"/>
      <c r="F45" s="3"/>
      <c r="G45" s="3"/>
      <c r="H45" s="3"/>
      <c r="I45" s="3"/>
    </row>
    <row r="46" spans="1:9" ht="12.75" customHeight="1" x14ac:dyDescent="0.25">
      <c r="A46" s="1"/>
      <c r="B46" s="2"/>
      <c r="C46" s="3"/>
      <c r="D46" s="3"/>
      <c r="E46" s="3"/>
      <c r="F46" s="3"/>
      <c r="G46" s="3"/>
      <c r="H46" s="3"/>
      <c r="I46" s="3"/>
    </row>
    <row r="47" spans="1:9" ht="12.75" customHeight="1" x14ac:dyDescent="0.2"/>
    <row r="48" spans="1:9" ht="12.75" customHeight="1" x14ac:dyDescent="0.2">
      <c r="D48" s="8"/>
      <c r="E48" s="8"/>
      <c r="F48" s="8"/>
      <c r="G48" s="8"/>
      <c r="H48" s="8"/>
      <c r="I48" s="8"/>
    </row>
    <row r="49" spans="1:9" ht="12.75" customHeight="1" x14ac:dyDescent="0.2">
      <c r="A49" s="13"/>
      <c r="B49" s="14"/>
      <c r="C49" s="15"/>
      <c r="D49" s="30"/>
      <c r="E49" s="30"/>
      <c r="F49" s="30"/>
      <c r="G49" s="30"/>
      <c r="H49" s="30"/>
      <c r="I49" s="30"/>
    </row>
    <row r="50" spans="1:9" ht="12.75" customHeight="1" x14ac:dyDescent="0.2">
      <c r="A50" s="13"/>
      <c r="B50" s="14"/>
      <c r="C50" s="15"/>
      <c r="D50" s="17"/>
      <c r="E50" s="17"/>
      <c r="F50" s="17"/>
      <c r="G50" s="17"/>
      <c r="H50" s="17"/>
      <c r="I50" s="17"/>
    </row>
    <row r="51" spans="1:9" ht="12.75" customHeight="1" x14ac:dyDescent="0.2">
      <c r="A51" s="13"/>
      <c r="B51" s="14"/>
      <c r="C51" s="31"/>
      <c r="D51" s="32"/>
      <c r="E51" s="32"/>
      <c r="F51" s="32"/>
      <c r="G51" s="32"/>
      <c r="H51" s="32"/>
      <c r="I51" s="32"/>
    </row>
    <row r="52" spans="1:9" ht="12.75" customHeight="1" x14ac:dyDescent="0.2">
      <c r="A52" s="13"/>
      <c r="B52" s="14"/>
      <c r="C52" s="33"/>
      <c r="D52" s="32"/>
      <c r="E52" s="32"/>
      <c r="F52" s="32"/>
      <c r="G52" s="32"/>
      <c r="H52" s="32"/>
      <c r="I52" s="32"/>
    </row>
    <row r="53" spans="1:9" ht="12.75" customHeight="1" x14ac:dyDescent="0.2">
      <c r="A53" s="13"/>
      <c r="B53" s="21"/>
      <c r="C53" s="33"/>
      <c r="D53" s="32"/>
      <c r="E53" s="32"/>
      <c r="F53" s="32"/>
      <c r="G53" s="32"/>
      <c r="H53" s="32"/>
      <c r="I53" s="32"/>
    </row>
    <row r="54" spans="1:9" ht="12.75" customHeight="1" x14ac:dyDescent="0.2">
      <c r="A54" s="13"/>
      <c r="B54" s="21"/>
      <c r="C54" s="33"/>
      <c r="D54" s="32"/>
      <c r="E54" s="32"/>
      <c r="F54" s="32"/>
      <c r="G54" s="32"/>
      <c r="H54" s="32"/>
      <c r="I54" s="32"/>
    </row>
    <row r="55" spans="1:9" ht="12.75" customHeight="1" x14ac:dyDescent="0.2">
      <c r="A55" s="13"/>
      <c r="B55" s="34"/>
      <c r="C55" s="31"/>
      <c r="D55" s="32"/>
      <c r="E55" s="32"/>
      <c r="F55" s="32"/>
      <c r="G55" s="32"/>
      <c r="H55" s="32"/>
      <c r="I55" s="32"/>
    </row>
    <row r="56" spans="1:9" ht="12.75" customHeight="1" x14ac:dyDescent="0.2">
      <c r="A56" s="13"/>
      <c r="B56" s="14"/>
      <c r="C56" s="31"/>
      <c r="D56" s="32"/>
      <c r="E56" s="32"/>
      <c r="F56" s="32"/>
      <c r="G56" s="32"/>
      <c r="H56" s="32"/>
      <c r="I56" s="32"/>
    </row>
    <row r="57" spans="1:9" ht="12.75" customHeight="1" x14ac:dyDescent="0.2">
      <c r="A57" s="13"/>
      <c r="B57" s="14"/>
      <c r="C57" s="31"/>
      <c r="D57" s="32"/>
      <c r="E57" s="32"/>
      <c r="F57" s="32"/>
      <c r="G57" s="32"/>
      <c r="H57" s="32"/>
      <c r="I57" s="32"/>
    </row>
    <row r="58" spans="1:9" ht="12.75" customHeight="1" x14ac:dyDescent="0.2">
      <c r="A58" s="13"/>
      <c r="B58" s="14"/>
      <c r="C58" s="31"/>
      <c r="D58" s="32"/>
      <c r="E58" s="32"/>
      <c r="F58" s="32"/>
      <c r="G58" s="32"/>
      <c r="H58" s="32"/>
      <c r="I58" s="32"/>
    </row>
    <row r="59" spans="1:9" x14ac:dyDescent="0.2">
      <c r="A59" s="13"/>
      <c r="B59" s="14"/>
      <c r="C59" s="33"/>
      <c r="D59" s="32"/>
      <c r="E59" s="32"/>
      <c r="F59" s="32"/>
      <c r="G59" s="32"/>
      <c r="H59" s="32"/>
      <c r="I59" s="32"/>
    </row>
    <row r="60" spans="1:9" ht="12.75" customHeight="1" x14ac:dyDescent="0.2">
      <c r="A60" s="13"/>
      <c r="B60" s="14"/>
      <c r="C60" s="33"/>
      <c r="D60" s="32"/>
      <c r="E60" s="32"/>
      <c r="F60" s="32"/>
      <c r="G60" s="32"/>
      <c r="H60" s="32"/>
      <c r="I60" s="32"/>
    </row>
    <row r="61" spans="1:9" ht="12.75" customHeight="1" x14ac:dyDescent="0.2">
      <c r="A61" s="13"/>
      <c r="B61" s="14"/>
      <c r="C61" s="33"/>
      <c r="D61" s="32"/>
      <c r="E61" s="32"/>
      <c r="F61" s="32"/>
      <c r="G61" s="32"/>
      <c r="H61" s="32"/>
      <c r="I61" s="32"/>
    </row>
    <row r="62" spans="1:9" ht="12.75" customHeight="1" x14ac:dyDescent="0.2">
      <c r="A62" s="13"/>
      <c r="B62" s="14"/>
      <c r="C62" s="33"/>
      <c r="D62" s="32"/>
      <c r="E62" s="32"/>
      <c r="F62" s="32"/>
      <c r="G62" s="32"/>
      <c r="H62" s="32"/>
      <c r="I62" s="32"/>
    </row>
    <row r="63" spans="1:9" ht="12.75" customHeight="1" x14ac:dyDescent="0.2">
      <c r="A63" s="13"/>
      <c r="B63" s="14"/>
      <c r="C63" s="33"/>
      <c r="D63" s="32"/>
      <c r="E63" s="32"/>
      <c r="F63" s="32"/>
      <c r="G63" s="32"/>
      <c r="H63" s="32"/>
      <c r="I63" s="32"/>
    </row>
    <row r="64" spans="1:9" s="5" customFormat="1" ht="12.75" customHeight="1" x14ac:dyDescent="0.2">
      <c r="A64" s="13"/>
      <c r="B64" s="14"/>
      <c r="C64" s="13"/>
      <c r="D64" s="17"/>
      <c r="E64" s="17"/>
      <c r="F64" s="17"/>
      <c r="G64" s="17"/>
      <c r="H64" s="17"/>
      <c r="I64" s="17"/>
    </row>
    <row r="65" spans="1:9" s="5" customFormat="1" ht="12.75" customHeight="1" x14ac:dyDescent="0.2">
      <c r="A65" s="13"/>
      <c r="B65" s="14"/>
      <c r="C65" s="15"/>
      <c r="D65" s="32"/>
      <c r="E65" s="32"/>
      <c r="F65" s="32"/>
      <c r="G65" s="32"/>
      <c r="H65" s="32"/>
      <c r="I65" s="32"/>
    </row>
    <row r="66" spans="1:9" s="5" customFormat="1" ht="12.75" customHeight="1" x14ac:dyDescent="0.2">
      <c r="A66" s="13"/>
      <c r="B66" s="14"/>
      <c r="C66" s="15"/>
      <c r="D66" s="17"/>
      <c r="E66" s="17"/>
      <c r="F66" s="17"/>
      <c r="G66" s="17"/>
      <c r="H66" s="17"/>
      <c r="I66" s="17"/>
    </row>
    <row r="67" spans="1:9" s="5" customFormat="1" ht="12.75" customHeight="1" x14ac:dyDescent="0.2">
      <c r="A67" s="13"/>
      <c r="B67" s="14"/>
      <c r="C67" s="31"/>
      <c r="D67" s="32"/>
      <c r="E67" s="32"/>
      <c r="F67" s="32"/>
      <c r="G67" s="32"/>
      <c r="H67" s="32"/>
      <c r="I67" s="32"/>
    </row>
    <row r="68" spans="1:9" s="5" customFormat="1" ht="12.75" customHeight="1" x14ac:dyDescent="0.2">
      <c r="A68" s="13"/>
      <c r="B68" s="14"/>
      <c r="C68" s="33"/>
      <c r="D68" s="32"/>
      <c r="E68" s="32"/>
      <c r="F68" s="32"/>
      <c r="G68" s="32"/>
      <c r="H68" s="32"/>
      <c r="I68" s="32"/>
    </row>
    <row r="69" spans="1:9" s="5" customFormat="1" ht="12.75" customHeight="1" x14ac:dyDescent="0.2">
      <c r="A69" s="13"/>
      <c r="B69" s="21"/>
      <c r="C69" s="33"/>
      <c r="D69" s="32"/>
      <c r="E69" s="32"/>
      <c r="F69" s="32"/>
      <c r="G69" s="32"/>
      <c r="H69" s="32"/>
      <c r="I69" s="32"/>
    </row>
    <row r="70" spans="1:9" s="5" customFormat="1" ht="12.75" customHeight="1" x14ac:dyDescent="0.2">
      <c r="A70" s="13"/>
      <c r="B70" s="21"/>
      <c r="C70" s="33"/>
      <c r="D70" s="32"/>
      <c r="E70" s="32"/>
      <c r="F70" s="32"/>
      <c r="G70" s="32"/>
      <c r="H70" s="32"/>
      <c r="I70" s="32"/>
    </row>
    <row r="71" spans="1:9" s="5" customFormat="1" ht="12.75" customHeight="1" x14ac:dyDescent="0.2">
      <c r="A71" s="13"/>
      <c r="B71" s="34"/>
      <c r="C71" s="31"/>
      <c r="D71" s="32"/>
      <c r="E71" s="32"/>
      <c r="F71" s="32"/>
      <c r="G71" s="32"/>
      <c r="H71" s="32"/>
      <c r="I71" s="32"/>
    </row>
    <row r="72" spans="1:9" s="5" customFormat="1" ht="12.75" customHeight="1" x14ac:dyDescent="0.2">
      <c r="A72" s="13"/>
      <c r="B72" s="34"/>
      <c r="C72" s="31"/>
      <c r="D72" s="32"/>
      <c r="E72" s="32"/>
      <c r="F72" s="32"/>
      <c r="G72" s="32"/>
      <c r="H72" s="32"/>
      <c r="I72" s="32"/>
    </row>
    <row r="73" spans="1:9" ht="12.75" customHeight="1" x14ac:dyDescent="0.2">
      <c r="A73" s="13"/>
      <c r="B73" s="34"/>
      <c r="C73" s="31"/>
      <c r="D73" s="32"/>
      <c r="E73" s="32"/>
      <c r="F73" s="32"/>
      <c r="G73" s="32"/>
      <c r="H73" s="32"/>
      <c r="I73" s="32"/>
    </row>
    <row r="74" spans="1:9" ht="12.75" customHeight="1" x14ac:dyDescent="0.2">
      <c r="A74" s="13"/>
      <c r="B74" s="14"/>
      <c r="C74" s="31"/>
      <c r="D74" s="32"/>
      <c r="E74" s="32"/>
      <c r="F74" s="32"/>
      <c r="G74" s="32"/>
      <c r="H74" s="32"/>
      <c r="I74" s="32"/>
    </row>
    <row r="75" spans="1:9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x14ac:dyDescent="0.2">
      <c r="A79" s="13"/>
      <c r="B79" s="14"/>
      <c r="C79" s="33"/>
      <c r="D79" s="32"/>
      <c r="E79" s="32"/>
      <c r="F79" s="32"/>
      <c r="G79" s="32"/>
      <c r="H79" s="32"/>
      <c r="I79" s="32"/>
    </row>
    <row r="80" spans="1:9" x14ac:dyDescent="0.2">
      <c r="A80" s="13"/>
      <c r="B80" s="14"/>
      <c r="C80" s="13"/>
      <c r="D80" s="17"/>
      <c r="E80" s="17"/>
      <c r="F80" s="17"/>
      <c r="G80" s="17"/>
      <c r="H80" s="17"/>
      <c r="I80" s="17"/>
    </row>
    <row r="81" spans="1:9" x14ac:dyDescent="0.2">
      <c r="A81" s="13"/>
      <c r="B81" s="14"/>
      <c r="C81" s="15"/>
      <c r="D81" s="32"/>
      <c r="E81" s="32"/>
      <c r="F81" s="32"/>
      <c r="G81" s="32"/>
      <c r="H81" s="32"/>
      <c r="I81" s="32"/>
    </row>
    <row r="82" spans="1:9" x14ac:dyDescent="0.2">
      <c r="A82" s="13"/>
      <c r="B82" s="14"/>
      <c r="C82" s="15"/>
      <c r="D82" s="17"/>
      <c r="E82" s="17"/>
      <c r="F82" s="17"/>
      <c r="G82" s="17"/>
      <c r="H82" s="17"/>
      <c r="I82" s="17"/>
    </row>
    <row r="83" spans="1:9" x14ac:dyDescent="0.2">
      <c r="A83" s="13"/>
      <c r="B83" s="14"/>
      <c r="C83" s="31"/>
      <c r="D83" s="32"/>
      <c r="E83" s="32"/>
      <c r="F83" s="32"/>
      <c r="G83" s="32"/>
      <c r="H83" s="32"/>
      <c r="I83" s="32"/>
    </row>
    <row r="84" spans="1:9" x14ac:dyDescent="0.2">
      <c r="A84" s="13"/>
      <c r="B84" s="14"/>
      <c r="C84" s="31"/>
      <c r="D84" s="32"/>
      <c r="E84" s="32"/>
      <c r="F84" s="32"/>
      <c r="G84" s="32"/>
      <c r="H84" s="32"/>
      <c r="I84" s="32"/>
    </row>
    <row r="85" spans="1:9" x14ac:dyDescent="0.2">
      <c r="A85" s="13"/>
      <c r="B85" s="21"/>
      <c r="C85" s="31"/>
      <c r="D85" s="32"/>
      <c r="E85" s="32"/>
      <c r="F85" s="32"/>
      <c r="G85" s="32"/>
      <c r="H85" s="32"/>
      <c r="I85" s="32"/>
    </row>
    <row r="86" spans="1:9" x14ac:dyDescent="0.2">
      <c r="A86" s="13"/>
      <c r="B86" s="21"/>
      <c r="C86" s="31"/>
      <c r="D86" s="32"/>
      <c r="E86" s="32"/>
      <c r="F86" s="32"/>
      <c r="G86" s="32"/>
      <c r="H86" s="32"/>
      <c r="I86" s="32"/>
    </row>
    <row r="87" spans="1:9" x14ac:dyDescent="0.2">
      <c r="A87" s="13"/>
      <c r="B87" s="34"/>
      <c r="C87" s="33"/>
      <c r="D87" s="32"/>
      <c r="E87" s="32"/>
      <c r="F87" s="32"/>
      <c r="G87" s="32"/>
      <c r="H87" s="32"/>
      <c r="I87" s="32"/>
    </row>
    <row r="88" spans="1:9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14"/>
      <c r="C89" s="31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1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1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1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13"/>
      <c r="D93" s="17"/>
      <c r="E93" s="17"/>
      <c r="F93" s="17"/>
      <c r="G93" s="17"/>
      <c r="H93" s="17"/>
      <c r="I93" s="17"/>
    </row>
    <row r="94" spans="1:9" x14ac:dyDescent="0.2">
      <c r="A94" s="13"/>
      <c r="B94" s="14"/>
      <c r="C94" s="15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15"/>
      <c r="D95" s="17"/>
      <c r="E95" s="17"/>
      <c r="F95" s="17"/>
      <c r="G95" s="17"/>
      <c r="H95" s="17"/>
      <c r="I95" s="17"/>
    </row>
    <row r="96" spans="1:9" x14ac:dyDescent="0.2">
      <c r="A96" s="13"/>
      <c r="B96" s="14"/>
      <c r="C96" s="35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35"/>
      <c r="D97" s="32"/>
      <c r="E97" s="32"/>
      <c r="F97" s="32"/>
      <c r="G97" s="32"/>
      <c r="H97" s="32"/>
      <c r="I97" s="32"/>
    </row>
    <row r="98" spans="1:9" x14ac:dyDescent="0.2">
      <c r="A98" s="13"/>
      <c r="B98" s="14"/>
      <c r="C98" s="35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14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21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21"/>
      <c r="C102" s="31"/>
      <c r="D102" s="32"/>
      <c r="E102" s="32"/>
      <c r="F102" s="32"/>
      <c r="G102" s="32"/>
      <c r="H102" s="32"/>
      <c r="I102" s="32"/>
    </row>
    <row r="103" spans="1:9" x14ac:dyDescent="0.2">
      <c r="A103" s="13"/>
      <c r="B103" s="3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35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31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31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6"/>
      <c r="D111" s="17"/>
      <c r="E111" s="17"/>
      <c r="F111" s="17"/>
      <c r="G111" s="17"/>
      <c r="H111" s="17"/>
      <c r="I111" s="17"/>
    </row>
    <row r="112" spans="1:9" x14ac:dyDescent="0.2">
      <c r="A112" s="13"/>
      <c r="B112" s="14"/>
      <c r="C112" s="15"/>
      <c r="D112" s="30"/>
      <c r="E112" s="30"/>
      <c r="F112" s="30"/>
      <c r="G112" s="30"/>
      <c r="H112" s="30"/>
      <c r="I112" s="30"/>
    </row>
    <row r="113" spans="1:9" ht="15" x14ac:dyDescent="0.25">
      <c r="A113" s="13"/>
      <c r="B113" s="34"/>
      <c r="C113" s="15"/>
      <c r="D113" s="37"/>
      <c r="E113" s="37"/>
      <c r="F113" s="37"/>
      <c r="G113" s="37"/>
      <c r="H113" s="37"/>
      <c r="I113" s="37"/>
    </row>
    <row r="114" spans="1:9" x14ac:dyDescent="0.2">
      <c r="A114" s="13"/>
      <c r="B114" s="38"/>
      <c r="C114" s="15"/>
      <c r="D114" s="17"/>
      <c r="E114" s="17"/>
      <c r="F114" s="17"/>
      <c r="G114" s="17"/>
      <c r="H114" s="17"/>
      <c r="I114" s="17"/>
    </row>
    <row r="115" spans="1:9" x14ac:dyDescent="0.2">
      <c r="A115" s="4"/>
      <c r="B115" s="4"/>
    </row>
    <row r="116" spans="1:9" x14ac:dyDescent="0.2">
      <c r="B116" s="5"/>
      <c r="C116" s="5"/>
      <c r="D116" s="5"/>
      <c r="E116" s="5"/>
      <c r="F116" s="5"/>
      <c r="G116" s="5"/>
      <c r="H116" s="28"/>
      <c r="I116" s="28"/>
    </row>
    <row r="117" spans="1:9" x14ac:dyDescent="0.2">
      <c r="B117" s="5"/>
      <c r="C117" s="5"/>
      <c r="D117" s="5"/>
      <c r="E117" s="5"/>
      <c r="F117" s="5"/>
      <c r="G117" s="5"/>
      <c r="H117" s="5"/>
      <c r="I117" s="5"/>
    </row>
    <row r="118" spans="1:9" x14ac:dyDescent="0.2">
      <c r="B118" s="5"/>
      <c r="C118" s="5"/>
      <c r="D118" s="5"/>
      <c r="E118" s="5"/>
      <c r="F118" s="5"/>
      <c r="G118" s="5"/>
      <c r="H118" s="28"/>
      <c r="I118" s="5"/>
    </row>
    <row r="119" spans="1:9" x14ac:dyDescent="0.2">
      <c r="B119" s="5"/>
      <c r="C119" s="5"/>
      <c r="D119" s="5"/>
      <c r="E119" s="5"/>
      <c r="F119" s="5"/>
      <c r="G119" s="5"/>
      <c r="H119" s="5"/>
      <c r="I119" s="5"/>
    </row>
    <row r="120" spans="1:9" x14ac:dyDescent="0.2">
      <c r="B120" s="5"/>
      <c r="C120" s="5"/>
      <c r="D120" s="5"/>
      <c r="E120" s="5"/>
      <c r="F120" s="5"/>
      <c r="G120" s="5"/>
      <c r="H120" s="39"/>
      <c r="I120" s="5"/>
    </row>
    <row r="121" spans="1:9" x14ac:dyDescent="0.2">
      <c r="B121" s="5"/>
      <c r="C121" s="5"/>
      <c r="D121" s="5"/>
      <c r="E121" s="5"/>
      <c r="F121" s="5"/>
      <c r="G121" s="5"/>
      <c r="H121" s="5"/>
      <c r="I121" s="5"/>
    </row>
    <row r="122" spans="1:9" x14ac:dyDescent="0.2">
      <c r="B122" s="5"/>
      <c r="C122" s="5"/>
      <c r="D122" s="5"/>
      <c r="E122" s="5"/>
      <c r="F122" s="5"/>
      <c r="G122" s="5"/>
      <c r="H122" s="28"/>
      <c r="I122" s="28"/>
    </row>
    <row r="123" spans="1:9" x14ac:dyDescent="0.2">
      <c r="B123" s="5"/>
      <c r="C123" s="5"/>
      <c r="D123" s="5"/>
      <c r="E123" s="5"/>
      <c r="F123" s="5"/>
      <c r="G123" s="5"/>
      <c r="H123" s="5"/>
      <c r="I123" s="5"/>
    </row>
    <row r="124" spans="1:9" x14ac:dyDescent="0.2">
      <c r="B124" s="5"/>
      <c r="C124" s="5"/>
      <c r="D124" s="5"/>
      <c r="E124" s="5"/>
      <c r="F124" s="5"/>
      <c r="G124" s="5"/>
      <c r="H124" s="28"/>
      <c r="I124" s="5"/>
    </row>
    <row r="125" spans="1:9" x14ac:dyDescent="0.2">
      <c r="A125" s="4"/>
      <c r="B125" s="4"/>
    </row>
  </sheetData>
  <pageMargins left="0.75" right="0.75" top="0.5" bottom="1" header="0.5" footer="0.5"/>
  <pageSetup scale="60" fitToHeight="7" orientation="portrait" r:id="rId1"/>
  <headerFooter alignWithMargins="0">
    <oddFooter>&amp;CA-19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9"/>
  <sheetViews>
    <sheetView workbookViewId="0">
      <selection activeCell="C22" sqref="C22"/>
    </sheetView>
  </sheetViews>
  <sheetFormatPr defaultColWidth="9.1406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bestFit="1" customWidth="1"/>
    <col min="8" max="8" width="16.5703125" style="4" bestFit="1" customWidth="1"/>
    <col min="9" max="9" width="11.85546875" style="4" bestFit="1" customWidth="1"/>
    <col min="10" max="11" width="11.42578125" style="4" bestFit="1" customWidth="1"/>
    <col min="12" max="12" width="10.140625" style="4" customWidth="1"/>
    <col min="13" max="16384" width="9.140625" style="4"/>
  </cols>
  <sheetData>
    <row r="1" spans="1:9" ht="16.5" customHeight="1" x14ac:dyDescent="0.25">
      <c r="A1" s="1" t="s">
        <v>28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29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30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9" t="s">
        <v>29</v>
      </c>
      <c r="B6" s="10"/>
      <c r="C6" s="11"/>
      <c r="D6" s="12"/>
      <c r="E6" s="12"/>
      <c r="F6" s="12"/>
      <c r="G6" s="12"/>
      <c r="H6" s="12"/>
      <c r="I6" s="12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31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18" t="s">
        <v>32</v>
      </c>
      <c r="D9" s="41">
        <v>66900</v>
      </c>
      <c r="E9" s="41">
        <v>51600</v>
      </c>
      <c r="F9" s="41">
        <v>2700</v>
      </c>
      <c r="G9" s="41">
        <v>0</v>
      </c>
      <c r="H9" s="41">
        <f t="shared" ref="H9:H14" si="0">SUM(D9:G9)</f>
        <v>121200</v>
      </c>
      <c r="I9" s="41">
        <v>0</v>
      </c>
    </row>
    <row r="10" spans="1:9" x14ac:dyDescent="0.2">
      <c r="A10" s="13"/>
      <c r="B10" s="14"/>
      <c r="C10" s="18" t="s">
        <v>16</v>
      </c>
      <c r="D10" s="41">
        <v>2300</v>
      </c>
      <c r="E10" s="41">
        <v>2500</v>
      </c>
      <c r="F10" s="41">
        <v>0</v>
      </c>
      <c r="G10" s="41">
        <v>0</v>
      </c>
      <c r="H10" s="41">
        <f t="shared" si="0"/>
        <v>4800</v>
      </c>
      <c r="I10" s="41">
        <v>0</v>
      </c>
    </row>
    <row r="11" spans="1:9" x14ac:dyDescent="0.2">
      <c r="A11" s="13"/>
      <c r="B11" s="14"/>
      <c r="C11" s="18" t="s">
        <v>17</v>
      </c>
      <c r="D11" s="41">
        <v>0</v>
      </c>
      <c r="E11" s="41">
        <v>0</v>
      </c>
      <c r="F11" s="41">
        <v>0</v>
      </c>
      <c r="G11" s="41">
        <v>9000</v>
      </c>
      <c r="H11" s="41">
        <f t="shared" si="0"/>
        <v>9000</v>
      </c>
      <c r="I11" s="41">
        <v>0</v>
      </c>
    </row>
    <row r="12" spans="1:9" x14ac:dyDescent="0.2">
      <c r="A12" s="13"/>
      <c r="B12" s="14"/>
      <c r="C12" s="18" t="s">
        <v>18</v>
      </c>
      <c r="D12" s="41">
        <v>0</v>
      </c>
      <c r="E12" s="41">
        <v>0</v>
      </c>
      <c r="F12" s="41">
        <v>800</v>
      </c>
      <c r="G12" s="41">
        <v>0</v>
      </c>
      <c r="H12" s="41">
        <f t="shared" si="0"/>
        <v>800</v>
      </c>
      <c r="I12" s="41">
        <v>0</v>
      </c>
    </row>
    <row r="13" spans="1:9" x14ac:dyDescent="0.2">
      <c r="A13" s="13"/>
      <c r="B13" s="14"/>
      <c r="C13" s="18" t="s">
        <v>19</v>
      </c>
      <c r="D13" s="41">
        <v>0</v>
      </c>
      <c r="E13" s="41">
        <v>0</v>
      </c>
      <c r="F13" s="41">
        <v>100</v>
      </c>
      <c r="G13" s="41">
        <v>0</v>
      </c>
      <c r="H13" s="41">
        <f t="shared" si="0"/>
        <v>100</v>
      </c>
      <c r="I13" s="41">
        <v>0</v>
      </c>
    </row>
    <row r="14" spans="1:9" ht="13.5" thickBot="1" x14ac:dyDescent="0.25">
      <c r="A14" s="13"/>
      <c r="B14" s="21"/>
      <c r="C14" s="18" t="s">
        <v>20</v>
      </c>
      <c r="D14" s="41">
        <v>0</v>
      </c>
      <c r="E14" s="41">
        <v>0</v>
      </c>
      <c r="F14" s="41">
        <v>0</v>
      </c>
      <c r="G14" s="41">
        <v>0</v>
      </c>
      <c r="H14" s="41">
        <f t="shared" si="0"/>
        <v>0</v>
      </c>
      <c r="I14" s="41">
        <v>-10600</v>
      </c>
    </row>
    <row r="15" spans="1:9" ht="13.5" thickBot="1" x14ac:dyDescent="0.25">
      <c r="A15" s="13"/>
      <c r="B15" s="14"/>
      <c r="C15" s="13" t="s">
        <v>21</v>
      </c>
      <c r="D15" s="22">
        <f>SUM(D9,D10,D11:D14)</f>
        <v>69200</v>
      </c>
      <c r="E15" s="23">
        <f t="shared" ref="E15:I15" si="1">SUM(E9,E10,E11:E14)</f>
        <v>54100</v>
      </c>
      <c r="F15" s="23">
        <f t="shared" si="1"/>
        <v>3600</v>
      </c>
      <c r="G15" s="23">
        <f t="shared" si="1"/>
        <v>9000</v>
      </c>
      <c r="H15" s="23">
        <f t="shared" si="1"/>
        <v>135900</v>
      </c>
      <c r="I15" s="24">
        <f t="shared" si="1"/>
        <v>-10600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12" x14ac:dyDescent="0.2">
      <c r="A17" s="9"/>
      <c r="B17" s="26" t="s">
        <v>33</v>
      </c>
      <c r="C17" s="11"/>
      <c r="D17" s="27">
        <f t="shared" ref="D17:I17" si="2">D15</f>
        <v>69200</v>
      </c>
      <c r="E17" s="27">
        <f t="shared" si="2"/>
        <v>54100</v>
      </c>
      <c r="F17" s="27">
        <f t="shared" si="2"/>
        <v>3600</v>
      </c>
      <c r="G17" s="27">
        <f t="shared" si="2"/>
        <v>9000</v>
      </c>
      <c r="H17" s="27">
        <f t="shared" si="2"/>
        <v>135900</v>
      </c>
      <c r="I17" s="27">
        <f t="shared" si="2"/>
        <v>-10600</v>
      </c>
    </row>
    <row r="18" spans="1:12" x14ac:dyDescent="0.2">
      <c r="A18" s="4"/>
      <c r="B18" s="4"/>
    </row>
    <row r="19" spans="1:12" x14ac:dyDescent="0.2">
      <c r="B19" s="5" t="s">
        <v>23</v>
      </c>
      <c r="C19" s="5"/>
      <c r="D19" s="5"/>
      <c r="E19" s="5"/>
      <c r="F19" s="5"/>
      <c r="G19" s="5"/>
      <c r="H19" s="28">
        <f>H17</f>
        <v>135900</v>
      </c>
      <c r="I19" s="28">
        <f>I17</f>
        <v>-10600</v>
      </c>
      <c r="K19" s="29"/>
    </row>
    <row r="20" spans="1:12" x14ac:dyDescent="0.2">
      <c r="B20" s="5"/>
      <c r="C20" s="5"/>
      <c r="D20" s="5"/>
      <c r="E20" s="5"/>
      <c r="F20" s="5"/>
      <c r="G20" s="5"/>
      <c r="H20" s="28"/>
      <c r="I20" s="28"/>
    </row>
    <row r="21" spans="1:12" x14ac:dyDescent="0.2">
      <c r="B21" s="5" t="s">
        <v>24</v>
      </c>
      <c r="C21" s="5"/>
      <c r="D21" s="5"/>
      <c r="E21" s="5"/>
      <c r="F21" s="5"/>
      <c r="G21" s="5"/>
      <c r="H21" s="28">
        <f>ROUND(H19*0.1,-2)</f>
        <v>13600</v>
      </c>
      <c r="I21" s="5"/>
    </row>
    <row r="22" spans="1:12" x14ac:dyDescent="0.2">
      <c r="B22" s="5"/>
      <c r="C22" s="5"/>
      <c r="D22" s="5"/>
      <c r="E22" s="5"/>
      <c r="F22" s="5"/>
      <c r="G22" s="5"/>
      <c r="H22" s="5"/>
      <c r="I22" s="5"/>
    </row>
    <row r="23" spans="1:12" x14ac:dyDescent="0.2">
      <c r="B23" s="5" t="s">
        <v>25</v>
      </c>
      <c r="C23" s="5"/>
      <c r="D23" s="5"/>
      <c r="E23" s="5"/>
      <c r="F23" s="5"/>
      <c r="G23" s="5"/>
      <c r="H23" s="28">
        <f>ROUND(H19*0.2,-2)</f>
        <v>27200</v>
      </c>
      <c r="I23" s="5"/>
    </row>
    <row r="24" spans="1:12" x14ac:dyDescent="0.2">
      <c r="B24" s="5"/>
      <c r="C24" s="5"/>
      <c r="D24" s="5"/>
      <c r="E24" s="5"/>
      <c r="F24" s="5"/>
      <c r="G24" s="5"/>
      <c r="H24" s="5"/>
      <c r="I24" s="5"/>
    </row>
    <row r="25" spans="1:12" x14ac:dyDescent="0.2">
      <c r="B25" s="5" t="s">
        <v>26</v>
      </c>
      <c r="C25" s="5"/>
      <c r="D25" s="5"/>
      <c r="E25" s="5"/>
      <c r="F25" s="5"/>
      <c r="G25" s="5"/>
      <c r="H25" s="28">
        <f>SUM(H19:H23)</f>
        <v>176700</v>
      </c>
      <c r="I25" s="28">
        <f>SUM(I19:I23)</f>
        <v>-10600</v>
      </c>
      <c r="K25" s="40"/>
      <c r="L25" s="40"/>
    </row>
    <row r="26" spans="1:12" x14ac:dyDescent="0.2">
      <c r="B26" s="5"/>
      <c r="C26" s="5"/>
      <c r="D26" s="5"/>
      <c r="E26" s="5"/>
      <c r="F26" s="5"/>
      <c r="G26" s="5"/>
      <c r="H26" s="5"/>
      <c r="I26" s="5"/>
      <c r="K26" s="40"/>
    </row>
    <row r="27" spans="1:12" x14ac:dyDescent="0.2">
      <c r="B27" s="5" t="s">
        <v>27</v>
      </c>
      <c r="C27" s="5"/>
      <c r="D27" s="5"/>
      <c r="E27" s="5"/>
      <c r="F27" s="5"/>
      <c r="G27" s="5"/>
      <c r="H27" s="28">
        <f>H25+I25</f>
        <v>166100</v>
      </c>
      <c r="I27" s="5"/>
      <c r="K27" s="40"/>
    </row>
    <row r="28" spans="1:12" x14ac:dyDescent="0.2">
      <c r="A28" s="13"/>
      <c r="B28" s="14"/>
      <c r="C28" s="15"/>
      <c r="D28" s="25"/>
      <c r="E28" s="25"/>
      <c r="F28" s="25"/>
      <c r="G28" s="25"/>
      <c r="H28" s="25"/>
      <c r="I28" s="25"/>
    </row>
    <row r="29" spans="1:12" x14ac:dyDescent="0.2">
      <c r="A29" s="13"/>
      <c r="B29" s="14"/>
      <c r="C29" s="15"/>
      <c r="D29" s="25"/>
      <c r="E29" s="25"/>
      <c r="F29" s="25"/>
      <c r="G29" s="25"/>
      <c r="H29" s="25"/>
      <c r="I29" s="25"/>
    </row>
    <row r="30" spans="1:12" x14ac:dyDescent="0.2">
      <c r="A30" s="13"/>
      <c r="B30" s="14"/>
      <c r="C30" s="15"/>
      <c r="D30" s="25"/>
      <c r="E30" s="25"/>
      <c r="F30" s="25"/>
      <c r="G30" s="25"/>
      <c r="H30" s="25"/>
      <c r="I30" s="25"/>
    </row>
    <row r="31" spans="1:12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12" x14ac:dyDescent="0.2">
      <c r="A32" s="13"/>
      <c r="B32" s="14"/>
      <c r="C32" s="15"/>
      <c r="D32" s="25"/>
      <c r="E32" s="25"/>
      <c r="F32" s="25"/>
      <c r="G32" s="25"/>
      <c r="H32" s="25"/>
      <c r="I32" s="25"/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9" x14ac:dyDescent="0.2">
      <c r="A36" s="13"/>
      <c r="B36" s="14"/>
      <c r="C36" s="15"/>
      <c r="D36" s="25"/>
      <c r="E36" s="25"/>
      <c r="F36" s="25"/>
      <c r="G36" s="25"/>
      <c r="H36" s="25"/>
      <c r="I36" s="25"/>
    </row>
    <row r="37" spans="1:9" x14ac:dyDescent="0.2">
      <c r="A37" s="13"/>
      <c r="B37" s="14"/>
      <c r="C37" s="15"/>
      <c r="D37" s="25"/>
      <c r="E37" s="25"/>
      <c r="F37" s="25"/>
      <c r="G37" s="25"/>
      <c r="H37" s="25"/>
      <c r="I37" s="25"/>
    </row>
    <row r="38" spans="1:9" x14ac:dyDescent="0.2">
      <c r="A38" s="13"/>
      <c r="B38" s="14"/>
      <c r="C38" s="15"/>
      <c r="D38" s="25"/>
      <c r="E38" s="25"/>
      <c r="F38" s="25"/>
      <c r="G38" s="25"/>
      <c r="H38" s="25"/>
      <c r="I38" s="25"/>
    </row>
    <row r="39" spans="1:9" x14ac:dyDescent="0.2">
      <c r="A39" s="13"/>
      <c r="B39" s="14"/>
      <c r="C39" s="15"/>
      <c r="D39" s="25"/>
      <c r="E39" s="25"/>
      <c r="F39" s="25"/>
      <c r="G39" s="25"/>
      <c r="H39" s="25"/>
      <c r="I39" s="25"/>
    </row>
    <row r="40" spans="1:9" x14ac:dyDescent="0.2">
      <c r="A40" s="13"/>
      <c r="B40" s="14"/>
      <c r="C40" s="15"/>
      <c r="D40" s="25"/>
      <c r="E40" s="25"/>
      <c r="F40" s="25"/>
      <c r="G40" s="25"/>
      <c r="H40" s="25"/>
      <c r="I40" s="25"/>
    </row>
    <row r="41" spans="1:9" x14ac:dyDescent="0.2">
      <c r="A41" s="13"/>
      <c r="B41" s="14"/>
      <c r="C41" s="15"/>
      <c r="D41" s="25"/>
      <c r="E41" s="25"/>
      <c r="F41" s="25"/>
      <c r="G41" s="25"/>
      <c r="H41" s="25"/>
      <c r="I41" s="25"/>
    </row>
    <row r="42" spans="1:9" x14ac:dyDescent="0.2">
      <c r="A42" s="13"/>
      <c r="B42" s="14"/>
      <c r="C42" s="15"/>
      <c r="D42" s="25"/>
      <c r="E42" s="25"/>
      <c r="F42" s="25"/>
      <c r="G42" s="25"/>
      <c r="H42" s="25"/>
      <c r="I42" s="25"/>
    </row>
    <row r="43" spans="1:9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9" x14ac:dyDescent="0.2">
      <c r="A44" s="13"/>
      <c r="B44" s="14"/>
      <c r="C44" s="15"/>
      <c r="D44" s="25"/>
      <c r="E44" s="25"/>
      <c r="F44" s="25"/>
      <c r="G44" s="25"/>
      <c r="H44" s="25"/>
      <c r="I44" s="25"/>
    </row>
    <row r="45" spans="1:9" x14ac:dyDescent="0.2">
      <c r="A45" s="13"/>
      <c r="B45" s="14"/>
      <c r="C45" s="15"/>
      <c r="D45" s="25"/>
      <c r="E45" s="25"/>
      <c r="F45" s="25"/>
      <c r="G45" s="25"/>
      <c r="H45" s="25"/>
      <c r="I45" s="25"/>
    </row>
    <row r="46" spans="1:9" x14ac:dyDescent="0.2">
      <c r="A46" s="13"/>
      <c r="B46" s="14"/>
      <c r="C46" s="15"/>
      <c r="D46" s="25"/>
      <c r="E46" s="25"/>
      <c r="F46" s="25"/>
      <c r="G46" s="25"/>
      <c r="H46" s="25"/>
      <c r="I46" s="25"/>
    </row>
    <row r="47" spans="1:9" x14ac:dyDescent="0.2">
      <c r="A47" s="13"/>
      <c r="B47" s="14"/>
      <c r="C47" s="15"/>
      <c r="D47" s="25"/>
      <c r="E47" s="25"/>
      <c r="F47" s="25"/>
      <c r="G47" s="25"/>
      <c r="H47" s="25"/>
      <c r="I47" s="25"/>
    </row>
    <row r="48" spans="1:9" x14ac:dyDescent="0.2">
      <c r="A48" s="13"/>
      <c r="B48" s="14"/>
      <c r="C48" s="15"/>
      <c r="D48" s="25"/>
      <c r="E48" s="25"/>
      <c r="F48" s="25"/>
      <c r="G48" s="25"/>
      <c r="H48" s="25"/>
      <c r="I48" s="25"/>
    </row>
    <row r="49" spans="1:9" x14ac:dyDescent="0.2">
      <c r="A49" s="13"/>
      <c r="B49" s="14"/>
      <c r="C49" s="15"/>
      <c r="D49" s="25"/>
      <c r="E49" s="25"/>
      <c r="F49" s="25"/>
      <c r="G49" s="25"/>
      <c r="H49" s="25"/>
      <c r="I49" s="25"/>
    </row>
    <row r="50" spans="1:9" x14ac:dyDescent="0.2">
      <c r="A50" s="13"/>
      <c r="B50" s="14"/>
      <c r="C50" s="15"/>
      <c r="D50" s="25"/>
      <c r="E50" s="25"/>
      <c r="F50" s="25"/>
      <c r="G50" s="25"/>
      <c r="H50" s="25"/>
      <c r="I50" s="25"/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9" x14ac:dyDescent="0.2">
      <c r="A53" s="13"/>
      <c r="B53" s="14"/>
      <c r="C53" s="15"/>
      <c r="D53" s="25"/>
      <c r="E53" s="25"/>
      <c r="F53" s="25"/>
      <c r="G53" s="25"/>
      <c r="H53" s="25"/>
      <c r="I53" s="25"/>
    </row>
    <row r="54" spans="1:9" x14ac:dyDescent="0.2">
      <c r="A54" s="13"/>
      <c r="B54" s="14"/>
      <c r="C54" s="15"/>
      <c r="D54" s="25"/>
      <c r="E54" s="25"/>
      <c r="F54" s="25"/>
      <c r="G54" s="25"/>
      <c r="H54" s="25"/>
      <c r="I54" s="25"/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13"/>
      <c r="B56" s="14"/>
      <c r="C56" s="15"/>
      <c r="D56" s="25"/>
      <c r="E56" s="25"/>
      <c r="F56" s="25"/>
      <c r="G56" s="25"/>
      <c r="H56" s="25"/>
      <c r="I56" s="25"/>
    </row>
    <row r="57" spans="1:9" ht="12.75" customHeight="1" x14ac:dyDescent="0.2">
      <c r="A57" s="4"/>
      <c r="B57" s="4"/>
    </row>
    <row r="58" spans="1:9" ht="12.75" customHeight="1" x14ac:dyDescent="0.25">
      <c r="A58" s="1"/>
      <c r="B58" s="2"/>
      <c r="C58" s="3"/>
      <c r="D58" s="3"/>
      <c r="E58" s="3"/>
      <c r="F58" s="3"/>
      <c r="G58" s="3"/>
      <c r="H58" s="3"/>
      <c r="I58" s="3"/>
    </row>
    <row r="59" spans="1:9" ht="12.75" customHeight="1" x14ac:dyDescent="0.25">
      <c r="A59" s="1"/>
      <c r="B59" s="2"/>
      <c r="C59" s="3"/>
      <c r="D59" s="3"/>
      <c r="E59" s="3"/>
      <c r="F59" s="3"/>
      <c r="G59" s="3"/>
      <c r="H59" s="3"/>
      <c r="I59" s="3"/>
    </row>
    <row r="60" spans="1:9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</row>
    <row r="61" spans="1:9" ht="12.75" customHeight="1" x14ac:dyDescent="0.2"/>
    <row r="62" spans="1:9" ht="12.75" customHeight="1" x14ac:dyDescent="0.2">
      <c r="D62" s="8"/>
      <c r="E62" s="8"/>
      <c r="F62" s="8"/>
      <c r="G62" s="8"/>
      <c r="H62" s="8"/>
      <c r="I62" s="8"/>
    </row>
    <row r="63" spans="1:9" ht="12.75" customHeight="1" x14ac:dyDescent="0.2">
      <c r="A63" s="13"/>
      <c r="B63" s="14"/>
      <c r="C63" s="15"/>
      <c r="D63" s="30"/>
      <c r="E63" s="30"/>
      <c r="F63" s="30"/>
      <c r="G63" s="30"/>
      <c r="H63" s="30"/>
      <c r="I63" s="30"/>
    </row>
    <row r="64" spans="1:9" ht="12.75" customHeight="1" x14ac:dyDescent="0.2">
      <c r="A64" s="13"/>
      <c r="B64" s="14"/>
      <c r="C64" s="15"/>
      <c r="D64" s="17"/>
      <c r="E64" s="17"/>
      <c r="F64" s="17"/>
      <c r="G64" s="17"/>
      <c r="H64" s="17"/>
      <c r="I64" s="17"/>
    </row>
    <row r="65" spans="1:9" ht="12.75" customHeight="1" x14ac:dyDescent="0.2">
      <c r="A65" s="13"/>
      <c r="B65" s="14"/>
      <c r="C65" s="31"/>
      <c r="D65" s="32"/>
      <c r="E65" s="32"/>
      <c r="F65" s="32"/>
      <c r="G65" s="32"/>
      <c r="H65" s="32"/>
      <c r="I65" s="32"/>
    </row>
    <row r="66" spans="1:9" ht="12.75" customHeight="1" x14ac:dyDescent="0.2">
      <c r="A66" s="13"/>
      <c r="B66" s="14"/>
      <c r="C66" s="33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21"/>
      <c r="C67" s="33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21"/>
      <c r="C68" s="33"/>
      <c r="D68" s="32"/>
      <c r="E68" s="32"/>
      <c r="F68" s="32"/>
      <c r="G68" s="32"/>
      <c r="H68" s="32"/>
      <c r="I68" s="32"/>
    </row>
    <row r="69" spans="1:9" ht="12.75" customHeight="1" x14ac:dyDescent="0.2">
      <c r="A69" s="13"/>
      <c r="B69" s="34"/>
      <c r="C69" s="31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14"/>
      <c r="C70" s="31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x14ac:dyDescent="0.2">
      <c r="A73" s="13"/>
      <c r="B73" s="14"/>
      <c r="C73" s="33"/>
      <c r="D73" s="32"/>
      <c r="E73" s="32"/>
      <c r="F73" s="32"/>
      <c r="G73" s="32"/>
      <c r="H73" s="32"/>
      <c r="I73" s="32"/>
    </row>
    <row r="74" spans="1:9" ht="12.75" customHeight="1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s="5" customFormat="1" ht="12.75" customHeight="1" x14ac:dyDescent="0.2">
      <c r="A78" s="13"/>
      <c r="B78" s="14"/>
      <c r="C78" s="13"/>
      <c r="D78" s="17"/>
      <c r="E78" s="17"/>
      <c r="F78" s="17"/>
      <c r="G78" s="17"/>
      <c r="H78" s="17"/>
      <c r="I78" s="17"/>
    </row>
    <row r="79" spans="1:9" s="5" customFormat="1" ht="12.75" customHeight="1" x14ac:dyDescent="0.2">
      <c r="A79" s="13"/>
      <c r="B79" s="14"/>
      <c r="C79" s="15"/>
      <c r="D79" s="32"/>
      <c r="E79" s="32"/>
      <c r="F79" s="32"/>
      <c r="G79" s="32"/>
      <c r="H79" s="32"/>
      <c r="I79" s="32"/>
    </row>
    <row r="80" spans="1:9" s="5" customFormat="1" ht="12.75" customHeight="1" x14ac:dyDescent="0.2">
      <c r="A80" s="13"/>
      <c r="B80" s="14"/>
      <c r="C80" s="15"/>
      <c r="D80" s="17"/>
      <c r="E80" s="17"/>
      <c r="F80" s="17"/>
      <c r="G80" s="17"/>
      <c r="H80" s="17"/>
      <c r="I80" s="17"/>
    </row>
    <row r="81" spans="1:9" s="5" customFormat="1" ht="12.75" customHeight="1" x14ac:dyDescent="0.2">
      <c r="A81" s="13"/>
      <c r="B81" s="14"/>
      <c r="C81" s="31"/>
      <c r="D81" s="32"/>
      <c r="E81" s="32"/>
      <c r="F81" s="32"/>
      <c r="G81" s="32"/>
      <c r="H81" s="32"/>
      <c r="I81" s="32"/>
    </row>
    <row r="82" spans="1:9" s="5" customFormat="1" ht="12.75" customHeight="1" x14ac:dyDescent="0.2">
      <c r="A82" s="13"/>
      <c r="B82" s="14"/>
      <c r="C82" s="33"/>
      <c r="D82" s="32"/>
      <c r="E82" s="32"/>
      <c r="F82" s="32"/>
      <c r="G82" s="32"/>
      <c r="H82" s="32"/>
      <c r="I82" s="32"/>
    </row>
    <row r="83" spans="1:9" s="5" customFormat="1" ht="12.75" customHeight="1" x14ac:dyDescent="0.2">
      <c r="A83" s="13"/>
      <c r="B83" s="21"/>
      <c r="C83" s="33"/>
      <c r="D83" s="32"/>
      <c r="E83" s="32"/>
      <c r="F83" s="32"/>
      <c r="G83" s="32"/>
      <c r="H83" s="32"/>
      <c r="I83" s="32"/>
    </row>
    <row r="84" spans="1:9" s="5" customFormat="1" ht="12.75" customHeight="1" x14ac:dyDescent="0.2">
      <c r="A84" s="13"/>
      <c r="B84" s="21"/>
      <c r="C84" s="33"/>
      <c r="D84" s="32"/>
      <c r="E84" s="32"/>
      <c r="F84" s="32"/>
      <c r="G84" s="32"/>
      <c r="H84" s="32"/>
      <c r="I84" s="32"/>
    </row>
    <row r="85" spans="1:9" s="5" customFormat="1" ht="12.75" customHeight="1" x14ac:dyDescent="0.2">
      <c r="A85" s="13"/>
      <c r="B85" s="34"/>
      <c r="C85" s="31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34"/>
      <c r="C86" s="31"/>
      <c r="D86" s="32"/>
      <c r="E86" s="32"/>
      <c r="F86" s="32"/>
      <c r="G86" s="32"/>
      <c r="H86" s="32"/>
      <c r="I86" s="32"/>
    </row>
    <row r="87" spans="1:9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</row>
    <row r="88" spans="1:9" ht="12.75" customHeight="1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14"/>
      <c r="C89" s="33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3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3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13"/>
      <c r="D94" s="17"/>
      <c r="E94" s="17"/>
      <c r="F94" s="17"/>
      <c r="G94" s="17"/>
      <c r="H94" s="17"/>
      <c r="I94" s="17"/>
    </row>
    <row r="95" spans="1:9" x14ac:dyDescent="0.2">
      <c r="A95" s="13"/>
      <c r="B95" s="14"/>
      <c r="C95" s="15"/>
      <c r="D95" s="32"/>
      <c r="E95" s="32"/>
      <c r="F95" s="32"/>
      <c r="G95" s="32"/>
      <c r="H95" s="32"/>
      <c r="I95" s="32"/>
    </row>
    <row r="96" spans="1:9" x14ac:dyDescent="0.2">
      <c r="A96" s="13"/>
      <c r="B96" s="14"/>
      <c r="C96" s="15"/>
      <c r="D96" s="17"/>
      <c r="E96" s="17"/>
      <c r="F96" s="17"/>
      <c r="G96" s="17"/>
      <c r="H96" s="17"/>
      <c r="I96" s="17"/>
    </row>
    <row r="97" spans="1:9" x14ac:dyDescent="0.2">
      <c r="A97" s="13"/>
      <c r="B97" s="14"/>
      <c r="C97" s="31"/>
      <c r="D97" s="32"/>
      <c r="E97" s="32"/>
      <c r="F97" s="32"/>
      <c r="G97" s="32"/>
      <c r="H97" s="32"/>
      <c r="I97" s="32"/>
    </row>
    <row r="98" spans="1:9" x14ac:dyDescent="0.2">
      <c r="A98" s="13"/>
      <c r="B98" s="14"/>
      <c r="C98" s="31"/>
      <c r="D98" s="32"/>
      <c r="E98" s="32"/>
      <c r="F98" s="32"/>
      <c r="G98" s="32"/>
      <c r="H98" s="32"/>
      <c r="I98" s="32"/>
    </row>
    <row r="99" spans="1:9" x14ac:dyDescent="0.2">
      <c r="A99" s="13"/>
      <c r="B99" s="21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21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34"/>
      <c r="C101" s="33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1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13"/>
      <c r="D107" s="17"/>
      <c r="E107" s="17"/>
      <c r="F107" s="17"/>
      <c r="G107" s="17"/>
      <c r="H107" s="17"/>
      <c r="I107" s="17"/>
    </row>
    <row r="108" spans="1:9" x14ac:dyDescent="0.2">
      <c r="A108" s="13"/>
      <c r="B108" s="14"/>
      <c r="C108" s="15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15"/>
      <c r="D109" s="17"/>
      <c r="E109" s="17"/>
      <c r="F109" s="17"/>
      <c r="G109" s="17"/>
      <c r="H109" s="17"/>
      <c r="I109" s="17"/>
    </row>
    <row r="110" spans="1:9" x14ac:dyDescent="0.2">
      <c r="A110" s="13"/>
      <c r="B110" s="14"/>
      <c r="C110" s="35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5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1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21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21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34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1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5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1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6"/>
      <c r="D125" s="17"/>
      <c r="E125" s="17"/>
      <c r="F125" s="17"/>
      <c r="G125" s="17"/>
      <c r="H125" s="17"/>
      <c r="I125" s="17"/>
    </row>
    <row r="126" spans="1:9" x14ac:dyDescent="0.2">
      <c r="A126" s="13"/>
      <c r="B126" s="14"/>
      <c r="C126" s="15"/>
      <c r="D126" s="30"/>
      <c r="E126" s="30"/>
      <c r="F126" s="30"/>
      <c r="G126" s="30"/>
      <c r="H126" s="30"/>
      <c r="I126" s="30"/>
    </row>
    <row r="127" spans="1:9" ht="15" x14ac:dyDescent="0.25">
      <c r="A127" s="13"/>
      <c r="B127" s="34"/>
      <c r="C127" s="15"/>
      <c r="D127" s="37"/>
      <c r="E127" s="37"/>
      <c r="F127" s="37"/>
      <c r="G127" s="37"/>
      <c r="H127" s="37"/>
      <c r="I127" s="37"/>
    </row>
    <row r="128" spans="1:9" x14ac:dyDescent="0.2">
      <c r="A128" s="13"/>
      <c r="B128" s="38"/>
      <c r="C128" s="15"/>
      <c r="D128" s="17"/>
      <c r="E128" s="17"/>
      <c r="F128" s="17"/>
      <c r="G128" s="17"/>
      <c r="H128" s="17"/>
      <c r="I128" s="17"/>
    </row>
    <row r="129" spans="1:9" x14ac:dyDescent="0.2">
      <c r="A129" s="4"/>
      <c r="B129" s="4"/>
    </row>
    <row r="130" spans="1:9" x14ac:dyDescent="0.2">
      <c r="B130" s="5"/>
      <c r="C130" s="5"/>
      <c r="D130" s="5"/>
      <c r="E130" s="5"/>
      <c r="F130" s="5"/>
      <c r="G130" s="5"/>
      <c r="H130" s="28"/>
      <c r="I130" s="28"/>
    </row>
    <row r="131" spans="1:9" x14ac:dyDescent="0.2">
      <c r="B131" s="5"/>
      <c r="C131" s="5"/>
      <c r="D131" s="5"/>
      <c r="E131" s="5"/>
      <c r="F131" s="5"/>
      <c r="G131" s="5"/>
      <c r="H131" s="5"/>
      <c r="I131" s="5"/>
    </row>
    <row r="132" spans="1:9" x14ac:dyDescent="0.2">
      <c r="B132" s="5"/>
      <c r="C132" s="5"/>
      <c r="D132" s="5"/>
      <c r="E132" s="5"/>
      <c r="F132" s="5"/>
      <c r="G132" s="5"/>
      <c r="H132" s="28"/>
      <c r="I132" s="5"/>
    </row>
    <row r="133" spans="1:9" x14ac:dyDescent="0.2">
      <c r="B133" s="5"/>
      <c r="C133" s="5"/>
      <c r="D133" s="5"/>
      <c r="E133" s="5"/>
      <c r="F133" s="5"/>
      <c r="G133" s="5"/>
      <c r="H133" s="5"/>
      <c r="I133" s="5"/>
    </row>
    <row r="134" spans="1:9" x14ac:dyDescent="0.2">
      <c r="B134" s="5"/>
      <c r="C134" s="5"/>
      <c r="D134" s="5"/>
      <c r="E134" s="5"/>
      <c r="F134" s="5"/>
      <c r="G134" s="5"/>
      <c r="H134" s="39"/>
      <c r="I134" s="5"/>
    </row>
    <row r="135" spans="1:9" x14ac:dyDescent="0.2">
      <c r="B135" s="5"/>
      <c r="C135" s="5"/>
      <c r="D135" s="5"/>
      <c r="E135" s="5"/>
      <c r="F135" s="5"/>
      <c r="G135" s="5"/>
      <c r="H135" s="5"/>
      <c r="I135" s="5"/>
    </row>
    <row r="136" spans="1:9" x14ac:dyDescent="0.2">
      <c r="B136" s="5"/>
      <c r="C136" s="5"/>
      <c r="D136" s="5"/>
      <c r="E136" s="5"/>
      <c r="F136" s="5"/>
      <c r="G136" s="5"/>
      <c r="H136" s="28"/>
      <c r="I136" s="28"/>
    </row>
    <row r="137" spans="1:9" x14ac:dyDescent="0.2">
      <c r="B137" s="5"/>
      <c r="C137" s="5"/>
      <c r="D137" s="5"/>
      <c r="E137" s="5"/>
      <c r="F137" s="5"/>
      <c r="G137" s="5"/>
      <c r="H137" s="5"/>
      <c r="I137" s="5"/>
    </row>
    <row r="138" spans="1:9" x14ac:dyDescent="0.2">
      <c r="B138" s="5"/>
      <c r="C138" s="5"/>
      <c r="D138" s="5"/>
      <c r="E138" s="5"/>
      <c r="F138" s="5"/>
      <c r="G138" s="5"/>
      <c r="H138" s="28"/>
      <c r="I138" s="5"/>
    </row>
    <row r="139" spans="1:9" x14ac:dyDescent="0.2">
      <c r="A139" s="4"/>
      <c r="B139" s="4"/>
    </row>
  </sheetData>
  <pageMargins left="0.75" right="0.75" top="0.5" bottom="1" header="0.5" footer="0.5"/>
  <pageSetup scale="61" fitToHeight="7" orientation="portrait" r:id="rId1"/>
  <headerFooter alignWithMargins="0">
    <oddFooter>&amp;CA-2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1"/>
  <sheetViews>
    <sheetView topLeftCell="A2" workbookViewId="0">
      <selection activeCell="C4" sqref="C4"/>
    </sheetView>
  </sheetViews>
  <sheetFormatPr defaultColWidth="9.1406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bestFit="1" customWidth="1"/>
    <col min="8" max="8" width="16.5703125" style="4" bestFit="1" customWidth="1"/>
    <col min="9" max="9" width="11.85546875" style="4" bestFit="1" customWidth="1"/>
    <col min="10" max="11" width="11.42578125" style="4" bestFit="1" customWidth="1"/>
    <col min="12" max="16384" width="9.140625" style="4"/>
  </cols>
  <sheetData>
    <row r="1" spans="1:9" ht="16.5" customHeight="1" x14ac:dyDescent="0.25">
      <c r="A1" s="1" t="s">
        <v>34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35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6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9" t="s">
        <v>35</v>
      </c>
      <c r="B6" s="10"/>
      <c r="C6" s="11"/>
      <c r="D6" s="12"/>
      <c r="E6" s="12"/>
      <c r="F6" s="12"/>
      <c r="G6" s="12"/>
      <c r="H6" s="12"/>
      <c r="I6" s="12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13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18" t="s">
        <v>36</v>
      </c>
      <c r="D9" s="41">
        <v>1400</v>
      </c>
      <c r="E9" s="41">
        <v>1500</v>
      </c>
      <c r="F9" s="41">
        <v>0</v>
      </c>
      <c r="G9" s="41">
        <v>0</v>
      </c>
      <c r="H9" s="41">
        <f t="shared" ref="H9:H16" si="0">SUM(D9:G9)</f>
        <v>2900</v>
      </c>
      <c r="I9" s="41">
        <v>0</v>
      </c>
    </row>
    <row r="10" spans="1:9" ht="15" customHeight="1" x14ac:dyDescent="0.2">
      <c r="A10" s="13"/>
      <c r="B10" s="14"/>
      <c r="C10" s="18" t="s">
        <v>14</v>
      </c>
      <c r="D10" s="41">
        <v>36700</v>
      </c>
      <c r="E10" s="41">
        <v>39400</v>
      </c>
      <c r="F10" s="41">
        <v>7400</v>
      </c>
      <c r="G10" s="41">
        <v>0</v>
      </c>
      <c r="H10" s="41">
        <f t="shared" si="0"/>
        <v>83500</v>
      </c>
      <c r="I10" s="41">
        <v>0</v>
      </c>
    </row>
    <row r="11" spans="1:9" x14ac:dyDescent="0.2">
      <c r="A11" s="13"/>
      <c r="B11" s="14"/>
      <c r="C11" s="18" t="s">
        <v>15</v>
      </c>
      <c r="D11" s="41">
        <v>29300</v>
      </c>
      <c r="E11" s="41">
        <v>31400</v>
      </c>
      <c r="F11" s="41">
        <v>0</v>
      </c>
      <c r="G11" s="41">
        <v>0</v>
      </c>
      <c r="H11" s="41">
        <f t="shared" si="0"/>
        <v>60700</v>
      </c>
      <c r="I11" s="41">
        <v>0</v>
      </c>
    </row>
    <row r="12" spans="1:9" x14ac:dyDescent="0.2">
      <c r="A12" s="13"/>
      <c r="B12" s="14"/>
      <c r="C12" s="18" t="s">
        <v>16</v>
      </c>
      <c r="D12" s="41">
        <v>1400</v>
      </c>
      <c r="E12" s="41">
        <v>1500</v>
      </c>
      <c r="F12" s="41">
        <v>0</v>
      </c>
      <c r="G12" s="41">
        <v>0</v>
      </c>
      <c r="H12" s="41">
        <f t="shared" si="0"/>
        <v>2900</v>
      </c>
      <c r="I12" s="41">
        <v>0</v>
      </c>
    </row>
    <row r="13" spans="1:9" x14ac:dyDescent="0.2">
      <c r="A13" s="13"/>
      <c r="B13" s="14"/>
      <c r="C13" s="18" t="s">
        <v>17</v>
      </c>
      <c r="D13" s="41">
        <v>23900</v>
      </c>
      <c r="E13" s="41">
        <v>25600</v>
      </c>
      <c r="F13" s="41">
        <v>0</v>
      </c>
      <c r="G13" s="41">
        <v>28200</v>
      </c>
      <c r="H13" s="41">
        <f t="shared" si="0"/>
        <v>77700</v>
      </c>
      <c r="I13" s="41">
        <v>0</v>
      </c>
    </row>
    <row r="14" spans="1:9" x14ac:dyDescent="0.2">
      <c r="A14" s="13"/>
      <c r="B14" s="14"/>
      <c r="C14" s="18" t="s">
        <v>18</v>
      </c>
      <c r="D14" s="41">
        <v>0</v>
      </c>
      <c r="E14" s="41">
        <v>0</v>
      </c>
      <c r="F14" s="41">
        <v>100</v>
      </c>
      <c r="G14" s="41">
        <v>0</v>
      </c>
      <c r="H14" s="41">
        <f t="shared" si="0"/>
        <v>100</v>
      </c>
      <c r="I14" s="41">
        <v>0</v>
      </c>
    </row>
    <row r="15" spans="1:9" x14ac:dyDescent="0.2">
      <c r="A15" s="13"/>
      <c r="B15" s="14"/>
      <c r="C15" s="18" t="s">
        <v>19</v>
      </c>
      <c r="D15" s="41">
        <v>0</v>
      </c>
      <c r="E15" s="41">
        <v>0</v>
      </c>
      <c r="F15" s="41">
        <v>0</v>
      </c>
      <c r="G15" s="41">
        <v>0</v>
      </c>
      <c r="H15" s="41">
        <f t="shared" si="0"/>
        <v>0</v>
      </c>
      <c r="I15" s="41">
        <v>0</v>
      </c>
    </row>
    <row r="16" spans="1:9" ht="13.5" thickBot="1" x14ac:dyDescent="0.25">
      <c r="A16" s="13"/>
      <c r="B16" s="21"/>
      <c r="C16" s="18" t="s">
        <v>20</v>
      </c>
      <c r="D16" s="41">
        <v>0</v>
      </c>
      <c r="E16" s="41">
        <v>0</v>
      </c>
      <c r="F16" s="41">
        <v>0</v>
      </c>
      <c r="G16" s="41">
        <v>0</v>
      </c>
      <c r="H16" s="41">
        <f t="shared" si="0"/>
        <v>0</v>
      </c>
      <c r="I16" s="41">
        <v>-112300</v>
      </c>
    </row>
    <row r="17" spans="1:11" ht="13.5" thickBot="1" x14ac:dyDescent="0.25">
      <c r="A17" s="13"/>
      <c r="B17" s="14"/>
      <c r="C17" s="13" t="s">
        <v>21</v>
      </c>
      <c r="D17" s="22">
        <f>SUM(D9,D10:D11,D12,D13:D16)</f>
        <v>92700</v>
      </c>
      <c r="E17" s="23">
        <f t="shared" ref="E17:I17" si="1">SUM(E9,E10:E11,E12,E13:E16)</f>
        <v>99400</v>
      </c>
      <c r="F17" s="23">
        <f t="shared" si="1"/>
        <v>7500</v>
      </c>
      <c r="G17" s="23">
        <f t="shared" si="1"/>
        <v>28200</v>
      </c>
      <c r="H17" s="23">
        <f t="shared" si="1"/>
        <v>227800</v>
      </c>
      <c r="I17" s="24">
        <f t="shared" si="1"/>
        <v>-112300</v>
      </c>
    </row>
    <row r="18" spans="1:11" x14ac:dyDescent="0.2">
      <c r="A18" s="13"/>
      <c r="B18" s="14"/>
      <c r="C18" s="15"/>
      <c r="D18" s="25"/>
      <c r="E18" s="25"/>
      <c r="F18" s="25"/>
      <c r="G18" s="25"/>
      <c r="H18" s="25"/>
      <c r="I18" s="25"/>
    </row>
    <row r="19" spans="1:11" x14ac:dyDescent="0.2">
      <c r="A19" s="9"/>
      <c r="B19" s="26" t="s">
        <v>37</v>
      </c>
      <c r="C19" s="11"/>
      <c r="D19" s="27">
        <f>D17</f>
        <v>92700</v>
      </c>
      <c r="E19" s="27">
        <f t="shared" ref="E19:I19" si="2">E17</f>
        <v>99400</v>
      </c>
      <c r="F19" s="27">
        <f t="shared" si="2"/>
        <v>7500</v>
      </c>
      <c r="G19" s="27">
        <f t="shared" si="2"/>
        <v>28200</v>
      </c>
      <c r="H19" s="27">
        <f t="shared" si="2"/>
        <v>227800</v>
      </c>
      <c r="I19" s="27">
        <f t="shared" si="2"/>
        <v>-112300</v>
      </c>
    </row>
    <row r="20" spans="1:11" x14ac:dyDescent="0.2">
      <c r="A20" s="4"/>
      <c r="B20" s="4"/>
    </row>
    <row r="21" spans="1:11" x14ac:dyDescent="0.2">
      <c r="B21" s="5" t="s">
        <v>23</v>
      </c>
      <c r="C21" s="5"/>
      <c r="D21" s="5"/>
      <c r="E21" s="5"/>
      <c r="F21" s="5"/>
      <c r="G21" s="5"/>
      <c r="H21" s="28">
        <f>H19</f>
        <v>227800</v>
      </c>
      <c r="I21" s="28">
        <f>I19</f>
        <v>-112300</v>
      </c>
      <c r="K21" s="29"/>
    </row>
    <row r="22" spans="1:11" x14ac:dyDescent="0.2">
      <c r="B22" s="5"/>
      <c r="C22" s="5"/>
      <c r="D22" s="5"/>
      <c r="E22" s="5"/>
      <c r="F22" s="5"/>
      <c r="G22" s="5"/>
      <c r="H22" s="28"/>
      <c r="I22" s="28"/>
    </row>
    <row r="23" spans="1:11" x14ac:dyDescent="0.2">
      <c r="B23" s="5" t="s">
        <v>24</v>
      </c>
      <c r="C23" s="5"/>
      <c r="D23" s="5"/>
      <c r="E23" s="5"/>
      <c r="F23" s="5"/>
      <c r="G23" s="5"/>
      <c r="H23" s="28">
        <f>ROUND(H21*0.1,-2)</f>
        <v>22800</v>
      </c>
      <c r="I23" s="5"/>
    </row>
    <row r="24" spans="1:11" x14ac:dyDescent="0.2">
      <c r="B24" s="5"/>
      <c r="C24" s="5"/>
      <c r="D24" s="5"/>
      <c r="E24" s="5"/>
      <c r="F24" s="5"/>
      <c r="G24" s="5"/>
      <c r="H24" s="5"/>
      <c r="I24" s="5"/>
    </row>
    <row r="25" spans="1:11" x14ac:dyDescent="0.2">
      <c r="B25" s="5" t="s">
        <v>25</v>
      </c>
      <c r="C25" s="5"/>
      <c r="D25" s="5"/>
      <c r="E25" s="5"/>
      <c r="F25" s="5"/>
      <c r="G25" s="5"/>
      <c r="H25" s="28">
        <f>ROUND(H21*0.2,-2)</f>
        <v>45600</v>
      </c>
      <c r="I25" s="5"/>
    </row>
    <row r="26" spans="1:11" x14ac:dyDescent="0.2">
      <c r="B26" s="5"/>
      <c r="C26" s="5"/>
      <c r="D26" s="5"/>
      <c r="E26" s="5"/>
      <c r="F26" s="5"/>
      <c r="G26" s="5"/>
      <c r="H26" s="5"/>
      <c r="I26" s="5"/>
    </row>
    <row r="27" spans="1:11" x14ac:dyDescent="0.2">
      <c r="B27" s="5" t="s">
        <v>26</v>
      </c>
      <c r="C27" s="5"/>
      <c r="D27" s="5"/>
      <c r="E27" s="5"/>
      <c r="F27" s="5"/>
      <c r="G27" s="5"/>
      <c r="H27" s="28">
        <f>SUM(H21:H25)</f>
        <v>296200</v>
      </c>
      <c r="I27" s="28">
        <f>SUM(I21:I25)</f>
        <v>-112300</v>
      </c>
    </row>
    <row r="28" spans="1:11" x14ac:dyDescent="0.2">
      <c r="B28" s="5"/>
      <c r="C28" s="5"/>
      <c r="D28" s="5"/>
      <c r="E28" s="5"/>
      <c r="F28" s="5"/>
      <c r="G28" s="5"/>
      <c r="H28" s="5"/>
      <c r="I28" s="5"/>
    </row>
    <row r="29" spans="1:11" x14ac:dyDescent="0.2">
      <c r="B29" s="5" t="s">
        <v>27</v>
      </c>
      <c r="C29" s="5"/>
      <c r="D29" s="5"/>
      <c r="E29" s="5"/>
      <c r="F29" s="5"/>
      <c r="G29" s="5"/>
      <c r="H29" s="28">
        <f>H27+I27</f>
        <v>183900</v>
      </c>
      <c r="I29" s="5"/>
    </row>
    <row r="30" spans="1:11" x14ac:dyDescent="0.2">
      <c r="A30" s="13"/>
      <c r="B30" s="14"/>
      <c r="C30" s="15"/>
      <c r="D30" s="25"/>
      <c r="E30" s="25"/>
      <c r="F30" s="25"/>
      <c r="G30" s="25"/>
      <c r="H30" s="25"/>
      <c r="I30" s="25"/>
    </row>
    <row r="31" spans="1:11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11" x14ac:dyDescent="0.2">
      <c r="A32" s="13"/>
      <c r="B32" s="14"/>
      <c r="C32" s="15"/>
      <c r="D32" s="25"/>
      <c r="E32" s="25"/>
      <c r="F32" s="25"/>
      <c r="G32" s="25"/>
      <c r="H32" s="25"/>
      <c r="I32" s="25"/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9" x14ac:dyDescent="0.2">
      <c r="A36" s="13"/>
      <c r="B36" s="14"/>
      <c r="C36" s="15"/>
      <c r="D36" s="25"/>
      <c r="E36" s="25"/>
      <c r="F36" s="25"/>
      <c r="G36" s="25"/>
      <c r="H36" s="25"/>
      <c r="I36" s="25"/>
    </row>
    <row r="37" spans="1:9" x14ac:dyDescent="0.2">
      <c r="A37" s="13"/>
      <c r="B37" s="14"/>
      <c r="C37" s="15"/>
      <c r="D37" s="25"/>
      <c r="E37" s="25"/>
      <c r="F37" s="25"/>
      <c r="G37" s="25"/>
      <c r="H37" s="25"/>
      <c r="I37" s="25"/>
    </row>
    <row r="38" spans="1:9" x14ac:dyDescent="0.2">
      <c r="A38" s="13"/>
      <c r="B38" s="14"/>
      <c r="C38" s="15"/>
      <c r="D38" s="25"/>
      <c r="E38" s="25"/>
      <c r="F38" s="25"/>
      <c r="G38" s="25"/>
      <c r="H38" s="25"/>
      <c r="I38" s="25"/>
    </row>
    <row r="39" spans="1:9" x14ac:dyDescent="0.2">
      <c r="A39" s="13"/>
      <c r="B39" s="14"/>
      <c r="C39" s="15"/>
      <c r="D39" s="25"/>
      <c r="E39" s="25"/>
      <c r="F39" s="25"/>
      <c r="G39" s="25"/>
      <c r="H39" s="25"/>
      <c r="I39" s="25"/>
    </row>
    <row r="40" spans="1:9" x14ac:dyDescent="0.2">
      <c r="A40" s="13"/>
      <c r="B40" s="14"/>
      <c r="C40" s="15"/>
      <c r="D40" s="25"/>
      <c r="E40" s="25"/>
      <c r="F40" s="25"/>
      <c r="G40" s="25"/>
      <c r="H40" s="25"/>
      <c r="I40" s="25"/>
    </row>
    <row r="41" spans="1:9" x14ac:dyDescent="0.2">
      <c r="A41" s="13"/>
      <c r="B41" s="14"/>
      <c r="C41" s="15"/>
      <c r="D41" s="25"/>
      <c r="E41" s="25"/>
      <c r="F41" s="25"/>
      <c r="G41" s="25"/>
      <c r="H41" s="25"/>
      <c r="I41" s="25"/>
    </row>
    <row r="42" spans="1:9" x14ac:dyDescent="0.2">
      <c r="A42" s="13"/>
      <c r="B42" s="14"/>
      <c r="C42" s="15"/>
      <c r="D42" s="25"/>
      <c r="E42" s="25"/>
      <c r="F42" s="25"/>
      <c r="G42" s="25"/>
      <c r="H42" s="25"/>
      <c r="I42" s="25"/>
    </row>
    <row r="43" spans="1:9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9" x14ac:dyDescent="0.2">
      <c r="A44" s="13"/>
      <c r="B44" s="14"/>
      <c r="C44" s="15"/>
      <c r="D44" s="25"/>
      <c r="E44" s="25"/>
      <c r="F44" s="25"/>
      <c r="G44" s="25"/>
      <c r="H44" s="25"/>
      <c r="I44" s="25"/>
    </row>
    <row r="45" spans="1:9" x14ac:dyDescent="0.2">
      <c r="A45" s="13"/>
      <c r="B45" s="14"/>
      <c r="C45" s="15"/>
      <c r="D45" s="25"/>
      <c r="E45" s="25"/>
      <c r="F45" s="25"/>
      <c r="G45" s="25"/>
      <c r="H45" s="25"/>
      <c r="I45" s="25"/>
    </row>
    <row r="46" spans="1:9" x14ac:dyDescent="0.2">
      <c r="A46" s="13"/>
      <c r="B46" s="14"/>
      <c r="C46" s="15"/>
      <c r="D46" s="25"/>
      <c r="E46" s="25"/>
      <c r="F46" s="25"/>
      <c r="G46" s="25"/>
      <c r="H46" s="25"/>
      <c r="I46" s="25"/>
    </row>
    <row r="47" spans="1:9" x14ac:dyDescent="0.2">
      <c r="A47" s="13"/>
      <c r="B47" s="14"/>
      <c r="C47" s="15"/>
      <c r="D47" s="25"/>
      <c r="E47" s="25"/>
      <c r="F47" s="25"/>
      <c r="G47" s="25"/>
      <c r="H47" s="25"/>
      <c r="I47" s="25"/>
    </row>
    <row r="48" spans="1:9" x14ac:dyDescent="0.2">
      <c r="A48" s="13"/>
      <c r="B48" s="14"/>
      <c r="C48" s="15"/>
      <c r="D48" s="25"/>
      <c r="E48" s="25"/>
      <c r="F48" s="25"/>
      <c r="G48" s="25"/>
      <c r="H48" s="25"/>
      <c r="I48" s="25"/>
    </row>
    <row r="49" spans="1:9" x14ac:dyDescent="0.2">
      <c r="A49" s="13"/>
      <c r="B49" s="14"/>
      <c r="C49" s="15"/>
      <c r="D49" s="25"/>
      <c r="E49" s="25"/>
      <c r="F49" s="25"/>
      <c r="G49" s="25"/>
      <c r="H49" s="25"/>
      <c r="I49" s="25"/>
    </row>
    <row r="50" spans="1:9" x14ac:dyDescent="0.2">
      <c r="A50" s="13"/>
      <c r="B50" s="14"/>
      <c r="C50" s="15"/>
      <c r="D50" s="25"/>
      <c r="E50" s="25"/>
      <c r="F50" s="25"/>
      <c r="G50" s="25"/>
      <c r="H50" s="25"/>
      <c r="I50" s="25"/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9" x14ac:dyDescent="0.2">
      <c r="A53" s="13"/>
      <c r="B53" s="14"/>
      <c r="C53" s="15"/>
      <c r="D53" s="25"/>
      <c r="E53" s="25"/>
      <c r="F53" s="25"/>
      <c r="G53" s="25"/>
      <c r="H53" s="25"/>
      <c r="I53" s="25"/>
    </row>
    <row r="54" spans="1:9" x14ac:dyDescent="0.2">
      <c r="A54" s="13"/>
      <c r="B54" s="14"/>
      <c r="C54" s="15"/>
      <c r="D54" s="25"/>
      <c r="E54" s="25"/>
      <c r="F54" s="25"/>
      <c r="G54" s="25"/>
      <c r="H54" s="25"/>
      <c r="I54" s="25"/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13"/>
      <c r="B56" s="14"/>
      <c r="C56" s="15"/>
      <c r="D56" s="25"/>
      <c r="E56" s="25"/>
      <c r="F56" s="25"/>
      <c r="G56" s="25"/>
      <c r="H56" s="25"/>
      <c r="I56" s="25"/>
    </row>
    <row r="57" spans="1:9" x14ac:dyDescent="0.2">
      <c r="A57" s="13"/>
      <c r="B57" s="14"/>
      <c r="C57" s="15"/>
      <c r="D57" s="25"/>
      <c r="E57" s="25"/>
      <c r="F57" s="25"/>
      <c r="G57" s="25"/>
      <c r="H57" s="25"/>
      <c r="I57" s="25"/>
    </row>
    <row r="58" spans="1:9" x14ac:dyDescent="0.2">
      <c r="A58" s="13"/>
      <c r="B58" s="14"/>
      <c r="C58" s="15"/>
      <c r="D58" s="25"/>
      <c r="E58" s="25"/>
      <c r="F58" s="25"/>
      <c r="G58" s="25"/>
      <c r="H58" s="25"/>
      <c r="I58" s="25"/>
    </row>
    <row r="59" spans="1:9" ht="12.75" customHeight="1" x14ac:dyDescent="0.2">
      <c r="A59" s="4"/>
      <c r="B59" s="4"/>
    </row>
    <row r="60" spans="1:9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</row>
    <row r="61" spans="1:9" ht="12.75" customHeight="1" x14ac:dyDescent="0.25">
      <c r="A61" s="1"/>
      <c r="B61" s="2"/>
      <c r="C61" s="3"/>
      <c r="D61" s="3"/>
      <c r="E61" s="3"/>
      <c r="F61" s="3"/>
      <c r="G61" s="3"/>
      <c r="H61" s="3"/>
      <c r="I61" s="3"/>
    </row>
    <row r="62" spans="1:9" ht="12.75" customHeight="1" x14ac:dyDescent="0.25">
      <c r="A62" s="1"/>
      <c r="B62" s="2"/>
      <c r="C62" s="3"/>
      <c r="D62" s="3"/>
      <c r="E62" s="3"/>
      <c r="F62" s="3"/>
      <c r="G62" s="3"/>
      <c r="H62" s="3"/>
      <c r="I62" s="3"/>
    </row>
    <row r="63" spans="1:9" ht="12.75" customHeight="1" x14ac:dyDescent="0.2"/>
    <row r="64" spans="1:9" ht="12.75" customHeight="1" x14ac:dyDescent="0.2">
      <c r="D64" s="8"/>
      <c r="E64" s="8"/>
      <c r="F64" s="8"/>
      <c r="G64" s="8"/>
      <c r="H64" s="8"/>
      <c r="I64" s="8"/>
    </row>
    <row r="65" spans="1:9" ht="12.75" customHeight="1" x14ac:dyDescent="0.2">
      <c r="A65" s="13"/>
      <c r="B65" s="14"/>
      <c r="C65" s="15"/>
      <c r="D65" s="30"/>
      <c r="E65" s="30"/>
      <c r="F65" s="30"/>
      <c r="G65" s="30"/>
      <c r="H65" s="30"/>
      <c r="I65" s="30"/>
    </row>
    <row r="66" spans="1:9" ht="12.75" customHeight="1" x14ac:dyDescent="0.2">
      <c r="A66" s="13"/>
      <c r="B66" s="14"/>
      <c r="C66" s="15"/>
      <c r="D66" s="17"/>
      <c r="E66" s="17"/>
      <c r="F66" s="17"/>
      <c r="G66" s="17"/>
      <c r="H66" s="17"/>
      <c r="I66" s="17"/>
    </row>
    <row r="67" spans="1:9" ht="12.75" customHeight="1" x14ac:dyDescent="0.2">
      <c r="A67" s="13"/>
      <c r="B67" s="14"/>
      <c r="C67" s="31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14"/>
      <c r="C68" s="33"/>
      <c r="D68" s="32"/>
      <c r="E68" s="32"/>
      <c r="F68" s="32"/>
      <c r="G68" s="32"/>
      <c r="H68" s="32"/>
      <c r="I68" s="32"/>
    </row>
    <row r="69" spans="1:9" ht="12.75" customHeight="1" x14ac:dyDescent="0.2">
      <c r="A69" s="13"/>
      <c r="B69" s="21"/>
      <c r="C69" s="33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21"/>
      <c r="C70" s="33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34"/>
      <c r="C71" s="31"/>
      <c r="D71" s="32"/>
      <c r="E71" s="32"/>
      <c r="F71" s="32"/>
      <c r="G71" s="32"/>
      <c r="H71" s="32"/>
      <c r="I71" s="32"/>
    </row>
    <row r="72" spans="1:9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ht="12.75" customHeight="1" x14ac:dyDescent="0.2">
      <c r="A73" s="13"/>
      <c r="B73" s="14"/>
      <c r="C73" s="31"/>
      <c r="D73" s="32"/>
      <c r="E73" s="32"/>
      <c r="F73" s="32"/>
      <c r="G73" s="32"/>
      <c r="H73" s="32"/>
      <c r="I73" s="32"/>
    </row>
    <row r="74" spans="1:9" ht="12.75" customHeight="1" x14ac:dyDescent="0.2">
      <c r="A74" s="13"/>
      <c r="B74" s="14"/>
      <c r="C74" s="31"/>
      <c r="D74" s="32"/>
      <c r="E74" s="32"/>
      <c r="F74" s="32"/>
      <c r="G74" s="32"/>
      <c r="H74" s="32"/>
      <c r="I74" s="32"/>
    </row>
    <row r="75" spans="1:9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ht="12.75" customHeight="1" x14ac:dyDescent="0.2">
      <c r="A79" s="13"/>
      <c r="B79" s="14"/>
      <c r="C79" s="33"/>
      <c r="D79" s="32"/>
      <c r="E79" s="32"/>
      <c r="F79" s="32"/>
      <c r="G79" s="32"/>
      <c r="H79" s="32"/>
      <c r="I79" s="32"/>
    </row>
    <row r="80" spans="1:9" s="5" customFormat="1" ht="12.75" customHeight="1" x14ac:dyDescent="0.2">
      <c r="A80" s="13"/>
      <c r="B80" s="14"/>
      <c r="C80" s="13"/>
      <c r="D80" s="17"/>
      <c r="E80" s="17"/>
      <c r="F80" s="17"/>
      <c r="G80" s="17"/>
      <c r="H80" s="17"/>
      <c r="I80" s="17"/>
    </row>
    <row r="81" spans="1:9" s="5" customFormat="1" ht="12.75" customHeight="1" x14ac:dyDescent="0.2">
      <c r="A81" s="13"/>
      <c r="B81" s="14"/>
      <c r="C81" s="15"/>
      <c r="D81" s="32"/>
      <c r="E81" s="32"/>
      <c r="F81" s="32"/>
      <c r="G81" s="32"/>
      <c r="H81" s="32"/>
      <c r="I81" s="32"/>
    </row>
    <row r="82" spans="1:9" s="5" customFormat="1" ht="12.75" customHeight="1" x14ac:dyDescent="0.2">
      <c r="A82" s="13"/>
      <c r="B82" s="14"/>
      <c r="C82" s="15"/>
      <c r="D82" s="17"/>
      <c r="E82" s="17"/>
      <c r="F82" s="17"/>
      <c r="G82" s="17"/>
      <c r="H82" s="17"/>
      <c r="I82" s="17"/>
    </row>
    <row r="83" spans="1:9" s="5" customFormat="1" ht="12.75" customHeight="1" x14ac:dyDescent="0.2">
      <c r="A83" s="13"/>
      <c r="B83" s="14"/>
      <c r="C83" s="31"/>
      <c r="D83" s="32"/>
      <c r="E83" s="32"/>
      <c r="F83" s="32"/>
      <c r="G83" s="32"/>
      <c r="H83" s="32"/>
      <c r="I83" s="32"/>
    </row>
    <row r="84" spans="1:9" s="5" customFormat="1" ht="12.75" customHeight="1" x14ac:dyDescent="0.2">
      <c r="A84" s="13"/>
      <c r="B84" s="14"/>
      <c r="C84" s="33"/>
      <c r="D84" s="32"/>
      <c r="E84" s="32"/>
      <c r="F84" s="32"/>
      <c r="G84" s="32"/>
      <c r="H84" s="32"/>
      <c r="I84" s="32"/>
    </row>
    <row r="85" spans="1:9" s="5" customFormat="1" ht="12.75" customHeight="1" x14ac:dyDescent="0.2">
      <c r="A85" s="13"/>
      <c r="B85" s="21"/>
      <c r="C85" s="33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21"/>
      <c r="C86" s="33"/>
      <c r="D86" s="32"/>
      <c r="E86" s="32"/>
      <c r="F86" s="32"/>
      <c r="G86" s="32"/>
      <c r="H86" s="32"/>
      <c r="I86" s="32"/>
    </row>
    <row r="87" spans="1:9" s="5" customFormat="1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</row>
    <row r="88" spans="1:9" s="5" customFormat="1" ht="12.75" customHeight="1" x14ac:dyDescent="0.2">
      <c r="A88" s="13"/>
      <c r="B88" s="34"/>
      <c r="C88" s="31"/>
      <c r="D88" s="32"/>
      <c r="E88" s="32"/>
      <c r="F88" s="32"/>
      <c r="G88" s="32"/>
      <c r="H88" s="32"/>
      <c r="I88" s="32"/>
    </row>
    <row r="89" spans="1:9" ht="12.75" customHeight="1" x14ac:dyDescent="0.2">
      <c r="A89" s="13"/>
      <c r="B89" s="34"/>
      <c r="C89" s="31"/>
      <c r="D89" s="32"/>
      <c r="E89" s="32"/>
      <c r="F89" s="32"/>
      <c r="G89" s="32"/>
      <c r="H89" s="32"/>
      <c r="I89" s="32"/>
    </row>
    <row r="90" spans="1:9" ht="12.75" customHeight="1" x14ac:dyDescent="0.2">
      <c r="A90" s="13"/>
      <c r="B90" s="14"/>
      <c r="C90" s="31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3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3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33"/>
      <c r="D95" s="32"/>
      <c r="E95" s="32"/>
      <c r="F95" s="32"/>
      <c r="G95" s="32"/>
      <c r="H95" s="32"/>
      <c r="I95" s="32"/>
    </row>
    <row r="96" spans="1:9" x14ac:dyDescent="0.2">
      <c r="A96" s="13"/>
      <c r="B96" s="14"/>
      <c r="C96" s="13"/>
      <c r="D96" s="17"/>
      <c r="E96" s="17"/>
      <c r="F96" s="17"/>
      <c r="G96" s="17"/>
      <c r="H96" s="17"/>
      <c r="I96" s="17"/>
    </row>
    <row r="97" spans="1:9" x14ac:dyDescent="0.2">
      <c r="A97" s="13"/>
      <c r="B97" s="14"/>
      <c r="C97" s="15"/>
      <c r="D97" s="32"/>
      <c r="E97" s="32"/>
      <c r="F97" s="32"/>
      <c r="G97" s="32"/>
      <c r="H97" s="32"/>
      <c r="I97" s="32"/>
    </row>
    <row r="98" spans="1:9" x14ac:dyDescent="0.2">
      <c r="A98" s="13"/>
      <c r="B98" s="14"/>
      <c r="C98" s="15"/>
      <c r="D98" s="17"/>
      <c r="E98" s="17"/>
      <c r="F98" s="17"/>
      <c r="G98" s="17"/>
      <c r="H98" s="17"/>
      <c r="I98" s="17"/>
    </row>
    <row r="99" spans="1:9" x14ac:dyDescent="0.2">
      <c r="A99" s="13"/>
      <c r="B99" s="14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14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21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21"/>
      <c r="C102" s="31"/>
      <c r="D102" s="32"/>
      <c r="E102" s="32"/>
      <c r="F102" s="32"/>
      <c r="G102" s="32"/>
      <c r="H102" s="32"/>
      <c r="I102" s="32"/>
    </row>
    <row r="103" spans="1:9" x14ac:dyDescent="0.2">
      <c r="A103" s="13"/>
      <c r="B103" s="34"/>
      <c r="C103" s="33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31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13"/>
      <c r="D109" s="17"/>
      <c r="E109" s="17"/>
      <c r="F109" s="17"/>
      <c r="G109" s="17"/>
      <c r="H109" s="17"/>
      <c r="I109" s="17"/>
    </row>
    <row r="110" spans="1:9" x14ac:dyDescent="0.2">
      <c r="A110" s="13"/>
      <c r="B110" s="14"/>
      <c r="C110" s="15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15"/>
      <c r="D111" s="17"/>
      <c r="E111" s="17"/>
      <c r="F111" s="17"/>
      <c r="G111" s="17"/>
      <c r="H111" s="17"/>
      <c r="I111" s="17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5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5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14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21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21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3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1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1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5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1"/>
      <c r="D126" s="32"/>
      <c r="E126" s="32"/>
      <c r="F126" s="32"/>
      <c r="G126" s="32"/>
      <c r="H126" s="32"/>
      <c r="I126" s="32"/>
    </row>
    <row r="127" spans="1:9" x14ac:dyDescent="0.2">
      <c r="A127" s="13"/>
      <c r="B127" s="14"/>
      <c r="C127" s="36"/>
      <c r="D127" s="17"/>
      <c r="E127" s="17"/>
      <c r="F127" s="17"/>
      <c r="G127" s="17"/>
      <c r="H127" s="17"/>
      <c r="I127" s="17"/>
    </row>
    <row r="128" spans="1:9" x14ac:dyDescent="0.2">
      <c r="A128" s="13"/>
      <c r="B128" s="14"/>
      <c r="C128" s="15"/>
      <c r="D128" s="30"/>
      <c r="E128" s="30"/>
      <c r="F128" s="30"/>
      <c r="G128" s="30"/>
      <c r="H128" s="30"/>
      <c r="I128" s="30"/>
    </row>
    <row r="129" spans="1:9" ht="15" x14ac:dyDescent="0.25">
      <c r="A129" s="13"/>
      <c r="B129" s="34"/>
      <c r="C129" s="15"/>
      <c r="D129" s="37"/>
      <c r="E129" s="37"/>
      <c r="F129" s="37"/>
      <c r="G129" s="37"/>
      <c r="H129" s="37"/>
      <c r="I129" s="37"/>
    </row>
    <row r="130" spans="1:9" x14ac:dyDescent="0.2">
      <c r="A130" s="13"/>
      <c r="B130" s="38"/>
      <c r="C130" s="15"/>
      <c r="D130" s="17"/>
      <c r="E130" s="17"/>
      <c r="F130" s="17"/>
      <c r="G130" s="17"/>
      <c r="H130" s="17"/>
      <c r="I130" s="17"/>
    </row>
    <row r="131" spans="1:9" x14ac:dyDescent="0.2">
      <c r="A131" s="4"/>
      <c r="B131" s="4"/>
    </row>
    <row r="132" spans="1:9" x14ac:dyDescent="0.2">
      <c r="B132" s="5"/>
      <c r="C132" s="5"/>
      <c r="D132" s="5"/>
      <c r="E132" s="5"/>
      <c r="F132" s="5"/>
      <c r="G132" s="5"/>
      <c r="H132" s="28"/>
      <c r="I132" s="28"/>
    </row>
    <row r="133" spans="1:9" x14ac:dyDescent="0.2">
      <c r="B133" s="5"/>
      <c r="C133" s="5"/>
      <c r="D133" s="5"/>
      <c r="E133" s="5"/>
      <c r="F133" s="5"/>
      <c r="G133" s="5"/>
      <c r="H133" s="5"/>
      <c r="I133" s="5"/>
    </row>
    <row r="134" spans="1:9" x14ac:dyDescent="0.2">
      <c r="B134" s="5"/>
      <c r="C134" s="5"/>
      <c r="D134" s="5"/>
      <c r="E134" s="5"/>
      <c r="F134" s="5"/>
      <c r="G134" s="5"/>
      <c r="H134" s="28"/>
      <c r="I134" s="5"/>
    </row>
    <row r="135" spans="1:9" x14ac:dyDescent="0.2">
      <c r="B135" s="5"/>
      <c r="C135" s="5"/>
      <c r="D135" s="5"/>
      <c r="E135" s="5"/>
      <c r="F135" s="5"/>
      <c r="G135" s="5"/>
      <c r="H135" s="5"/>
      <c r="I135" s="5"/>
    </row>
    <row r="136" spans="1:9" x14ac:dyDescent="0.2">
      <c r="B136" s="5"/>
      <c r="C136" s="5"/>
      <c r="D136" s="5"/>
      <c r="E136" s="5"/>
      <c r="F136" s="5"/>
      <c r="G136" s="5"/>
      <c r="H136" s="39"/>
      <c r="I136" s="5"/>
    </row>
    <row r="137" spans="1:9" x14ac:dyDescent="0.2">
      <c r="B137" s="5"/>
      <c r="C137" s="5"/>
      <c r="D137" s="5"/>
      <c r="E137" s="5"/>
      <c r="F137" s="5"/>
      <c r="G137" s="5"/>
      <c r="H137" s="5"/>
      <c r="I137" s="5"/>
    </row>
    <row r="138" spans="1:9" x14ac:dyDescent="0.2">
      <c r="B138" s="5"/>
      <c r="C138" s="5"/>
      <c r="D138" s="5"/>
      <c r="E138" s="5"/>
      <c r="F138" s="5"/>
      <c r="G138" s="5"/>
      <c r="H138" s="28"/>
      <c r="I138" s="28"/>
    </row>
    <row r="139" spans="1:9" x14ac:dyDescent="0.2">
      <c r="B139" s="5"/>
      <c r="C139" s="5"/>
      <c r="D139" s="5"/>
      <c r="E139" s="5"/>
      <c r="F139" s="5"/>
      <c r="G139" s="5"/>
      <c r="H139" s="5"/>
      <c r="I139" s="5"/>
    </row>
    <row r="140" spans="1:9" x14ac:dyDescent="0.2">
      <c r="B140" s="5"/>
      <c r="C140" s="5"/>
      <c r="D140" s="5"/>
      <c r="E140" s="5"/>
      <c r="F140" s="5"/>
      <c r="G140" s="5"/>
      <c r="H140" s="28"/>
      <c r="I140" s="5"/>
    </row>
    <row r="141" spans="1:9" x14ac:dyDescent="0.2">
      <c r="A141" s="4"/>
      <c r="B141" s="4"/>
    </row>
  </sheetData>
  <pageMargins left="0.75" right="0.75" top="0.5" bottom="1" header="0.5" footer="0.5"/>
  <pageSetup scale="61" fitToHeight="7" orientation="portrait" r:id="rId1"/>
  <headerFooter alignWithMargins="0">
    <oddFooter>&amp;CA-3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68"/>
  <sheetViews>
    <sheetView topLeftCell="A13" zoomScale="85" zoomScaleNormal="85" workbookViewId="0">
      <selection activeCell="H78" sqref="H78"/>
    </sheetView>
  </sheetViews>
  <sheetFormatPr defaultColWidth="9.140625" defaultRowHeight="12.75" x14ac:dyDescent="0.2"/>
  <cols>
    <col min="1" max="1" width="4.140625" style="5" customWidth="1"/>
    <col min="2" max="2" width="3.5703125" style="6" customWidth="1"/>
    <col min="3" max="3" width="48.1406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customWidth="1"/>
    <col min="8" max="8" width="16.5703125" style="4" bestFit="1" customWidth="1"/>
    <col min="9" max="9" width="16.85546875" style="4" customWidth="1"/>
    <col min="10" max="11" width="11.140625" style="4" bestFit="1" customWidth="1"/>
    <col min="12" max="16384" width="9.140625" style="4"/>
  </cols>
  <sheetData>
    <row r="1" spans="1:9" ht="16.5" customHeight="1" x14ac:dyDescent="0.25">
      <c r="A1" s="1" t="s">
        <v>38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39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39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42</v>
      </c>
      <c r="D9" s="25">
        <v>0</v>
      </c>
      <c r="E9" s="25">
        <v>0</v>
      </c>
      <c r="F9" s="25">
        <v>0</v>
      </c>
      <c r="G9" s="25">
        <v>3811000</v>
      </c>
      <c r="H9" s="25">
        <f>SUM(D9:G9)</f>
        <v>3811000</v>
      </c>
      <c r="I9" s="25">
        <v>0</v>
      </c>
    </row>
    <row r="10" spans="1:9" x14ac:dyDescent="0.2">
      <c r="A10" s="13"/>
      <c r="B10" s="14"/>
      <c r="C10" s="46" t="s">
        <v>43</v>
      </c>
      <c r="D10" s="25">
        <v>2954000</v>
      </c>
      <c r="E10" s="25">
        <v>4749000</v>
      </c>
      <c r="F10" s="25">
        <v>0</v>
      </c>
      <c r="G10" s="25">
        <v>0</v>
      </c>
      <c r="H10" s="25">
        <f t="shared" ref="H10:H21" si="0">SUM(D10:G10)</f>
        <v>7703000</v>
      </c>
      <c r="I10" s="25">
        <v>0</v>
      </c>
    </row>
    <row r="11" spans="1:9" x14ac:dyDescent="0.2">
      <c r="A11" s="13"/>
      <c r="B11" s="14"/>
      <c r="C11" s="46" t="s">
        <v>44</v>
      </c>
      <c r="D11" s="25">
        <v>1422000</v>
      </c>
      <c r="E11" s="25">
        <v>2286000</v>
      </c>
      <c r="F11" s="25">
        <v>0</v>
      </c>
      <c r="G11" s="25">
        <v>0</v>
      </c>
      <c r="H11" s="25">
        <f t="shared" si="0"/>
        <v>3708000</v>
      </c>
      <c r="I11" s="25">
        <v>0</v>
      </c>
    </row>
    <row r="12" spans="1:9" x14ac:dyDescent="0.2">
      <c r="A12" s="13"/>
      <c r="B12" s="14"/>
      <c r="C12" s="46" t="s">
        <v>45</v>
      </c>
      <c r="D12" s="25">
        <v>539000</v>
      </c>
      <c r="E12" s="25">
        <v>867000</v>
      </c>
      <c r="F12" s="25">
        <v>0</v>
      </c>
      <c r="G12" s="25">
        <v>0</v>
      </c>
      <c r="H12" s="25">
        <f t="shared" si="0"/>
        <v>1406000</v>
      </c>
      <c r="I12" s="25">
        <v>0</v>
      </c>
    </row>
    <row r="13" spans="1:9" x14ac:dyDescent="0.2">
      <c r="A13" s="13"/>
      <c r="B13" s="14"/>
      <c r="C13" s="46" t="s">
        <v>46</v>
      </c>
      <c r="D13" s="25">
        <v>1265000</v>
      </c>
      <c r="E13" s="25">
        <v>2033000</v>
      </c>
      <c r="F13" s="25">
        <v>0</v>
      </c>
      <c r="G13" s="25">
        <v>0</v>
      </c>
      <c r="H13" s="25">
        <f t="shared" si="0"/>
        <v>3298000</v>
      </c>
      <c r="I13" s="25">
        <v>0</v>
      </c>
    </row>
    <row r="14" spans="1:9" x14ac:dyDescent="0.2">
      <c r="A14" s="13"/>
      <c r="B14" s="14"/>
      <c r="C14" s="46" t="s">
        <v>47</v>
      </c>
      <c r="D14" s="25">
        <v>415000</v>
      </c>
      <c r="E14" s="25">
        <v>667000</v>
      </c>
      <c r="F14" s="25">
        <v>0</v>
      </c>
      <c r="G14" s="25">
        <v>0</v>
      </c>
      <c r="H14" s="25">
        <f t="shared" si="0"/>
        <v>1082000</v>
      </c>
      <c r="I14" s="25">
        <v>0</v>
      </c>
    </row>
    <row r="15" spans="1:9" x14ac:dyDescent="0.2">
      <c r="A15" s="13"/>
      <c r="B15" s="14"/>
      <c r="C15" s="46" t="s">
        <v>48</v>
      </c>
      <c r="D15" s="25">
        <v>388000</v>
      </c>
      <c r="E15" s="25">
        <v>623000</v>
      </c>
      <c r="F15" s="25">
        <v>0</v>
      </c>
      <c r="G15" s="25">
        <v>0</v>
      </c>
      <c r="H15" s="25">
        <f t="shared" si="0"/>
        <v>1011000</v>
      </c>
      <c r="I15" s="25">
        <v>0</v>
      </c>
    </row>
    <row r="16" spans="1:9" x14ac:dyDescent="0.2">
      <c r="A16" s="13"/>
      <c r="B16" s="14"/>
      <c r="C16" s="46" t="s">
        <v>49</v>
      </c>
      <c r="D16" s="25">
        <v>161000</v>
      </c>
      <c r="E16" s="25">
        <v>260000</v>
      </c>
      <c r="F16" s="25">
        <v>0</v>
      </c>
      <c r="G16" s="25">
        <v>0</v>
      </c>
      <c r="H16" s="25">
        <f t="shared" si="0"/>
        <v>421000</v>
      </c>
      <c r="I16" s="25">
        <v>0</v>
      </c>
    </row>
    <row r="17" spans="1:14" x14ac:dyDescent="0.2">
      <c r="A17" s="13"/>
      <c r="B17" s="14"/>
      <c r="C17" s="46" t="s">
        <v>50</v>
      </c>
      <c r="D17" s="25">
        <v>47000</v>
      </c>
      <c r="E17" s="25">
        <v>75000</v>
      </c>
      <c r="F17" s="25">
        <v>0</v>
      </c>
      <c r="G17" s="25">
        <v>1041000</v>
      </c>
      <c r="H17" s="25">
        <f t="shared" si="0"/>
        <v>1163000</v>
      </c>
      <c r="I17" s="25">
        <v>0</v>
      </c>
    </row>
    <row r="18" spans="1:14" x14ac:dyDescent="0.2">
      <c r="A18" s="13"/>
      <c r="B18" s="14"/>
      <c r="C18" s="46" t="s">
        <v>51</v>
      </c>
      <c r="D18" s="25">
        <v>83000</v>
      </c>
      <c r="E18" s="25">
        <v>134000</v>
      </c>
      <c r="F18" s="25">
        <v>0</v>
      </c>
      <c r="G18" s="25">
        <v>0</v>
      </c>
      <c r="H18" s="25">
        <f t="shared" si="0"/>
        <v>217000</v>
      </c>
      <c r="I18" s="25">
        <v>0</v>
      </c>
    </row>
    <row r="19" spans="1:14" x14ac:dyDescent="0.2">
      <c r="A19" s="13"/>
      <c r="B19" s="21"/>
      <c r="C19" s="46" t="s">
        <v>52</v>
      </c>
      <c r="D19" s="25">
        <v>0</v>
      </c>
      <c r="E19" s="25">
        <v>0</v>
      </c>
      <c r="F19" s="25">
        <v>202000</v>
      </c>
      <c r="G19" s="25">
        <v>0</v>
      </c>
      <c r="H19" s="25">
        <f t="shared" si="0"/>
        <v>202000</v>
      </c>
      <c r="I19" s="25">
        <v>0</v>
      </c>
    </row>
    <row r="20" spans="1:14" x14ac:dyDescent="0.2">
      <c r="A20" s="13"/>
      <c r="B20" s="21"/>
      <c r="C20" s="46" t="s">
        <v>19</v>
      </c>
      <c r="D20" s="25">
        <v>0</v>
      </c>
      <c r="E20" s="25">
        <v>0</v>
      </c>
      <c r="F20" s="25">
        <v>51000</v>
      </c>
      <c r="G20" s="25">
        <v>0</v>
      </c>
      <c r="H20" s="25">
        <f t="shared" si="0"/>
        <v>51000</v>
      </c>
      <c r="I20" s="25">
        <v>0</v>
      </c>
    </row>
    <row r="21" spans="1:14" ht="13.5" thickBot="1" x14ac:dyDescent="0.25">
      <c r="A21" s="13"/>
      <c r="B21" s="21"/>
      <c r="C21" s="46" t="s">
        <v>20</v>
      </c>
      <c r="D21" s="25">
        <v>0</v>
      </c>
      <c r="E21" s="25">
        <v>0</v>
      </c>
      <c r="F21" s="25">
        <v>0</v>
      </c>
      <c r="G21" s="25">
        <v>0</v>
      </c>
      <c r="H21" s="25">
        <f t="shared" si="0"/>
        <v>0</v>
      </c>
      <c r="I21" s="25">
        <v>-9250000</v>
      </c>
    </row>
    <row r="22" spans="1:14" ht="13.5" thickBot="1" x14ac:dyDescent="0.25">
      <c r="A22" s="13"/>
      <c r="B22" s="14"/>
      <c r="C22" s="13" t="s">
        <v>21</v>
      </c>
      <c r="D22" s="22">
        <f>SUM(D9:D20)</f>
        <v>7274000</v>
      </c>
      <c r="E22" s="23">
        <f>SUM(E9:E20)</f>
        <v>11694000</v>
      </c>
      <c r="F22" s="23">
        <f>SUM(F9:F20)</f>
        <v>253000</v>
      </c>
      <c r="G22" s="23">
        <f>SUM(G9:G20)</f>
        <v>4852000</v>
      </c>
      <c r="H22" s="23">
        <f>SUM(H9:H20)</f>
        <v>24073000</v>
      </c>
      <c r="I22" s="24">
        <f>SUM(I9:I21)</f>
        <v>-9250000</v>
      </c>
    </row>
    <row r="23" spans="1:14" x14ac:dyDescent="0.2">
      <c r="A23" s="13"/>
      <c r="B23" s="14"/>
      <c r="C23" s="15"/>
      <c r="D23" s="25"/>
      <c r="E23" s="25"/>
      <c r="F23" s="25"/>
      <c r="G23" s="25"/>
      <c r="H23" s="25"/>
      <c r="I23" s="25"/>
    </row>
    <row r="24" spans="1:14" ht="15" x14ac:dyDescent="0.25">
      <c r="A24" s="13"/>
      <c r="B24" s="14" t="s">
        <v>53</v>
      </c>
      <c r="C24" s="15"/>
      <c r="D24" s="17"/>
      <c r="E24" s="17"/>
      <c r="F24" s="17"/>
      <c r="G24" s="17"/>
      <c r="H24" s="17"/>
      <c r="I24" s="17"/>
      <c r="N24" s="47"/>
    </row>
    <row r="25" spans="1:14" x14ac:dyDescent="0.2">
      <c r="A25" s="13"/>
      <c r="B25" s="14"/>
      <c r="C25" s="46" t="s">
        <v>42</v>
      </c>
      <c r="D25" s="25">
        <v>0</v>
      </c>
      <c r="E25" s="25">
        <v>0</v>
      </c>
      <c r="F25" s="25">
        <v>0</v>
      </c>
      <c r="G25" s="25">
        <v>3811000</v>
      </c>
      <c r="H25" s="25">
        <f>SUM(D25:G25)</f>
        <v>3811000</v>
      </c>
      <c r="I25" s="25">
        <v>0</v>
      </c>
    </row>
    <row r="26" spans="1:14" x14ac:dyDescent="0.2">
      <c r="A26" s="13"/>
      <c r="B26" s="14"/>
      <c r="C26" s="46" t="s">
        <v>43</v>
      </c>
      <c r="D26" s="25">
        <v>2954000</v>
      </c>
      <c r="E26" s="25">
        <v>4749000</v>
      </c>
      <c r="F26" s="25">
        <v>0</v>
      </c>
      <c r="G26" s="25">
        <v>0</v>
      </c>
      <c r="H26" s="25">
        <f t="shared" ref="H26:H37" si="1">SUM(D26:G26)</f>
        <v>7703000</v>
      </c>
      <c r="I26" s="25">
        <v>0</v>
      </c>
    </row>
    <row r="27" spans="1:14" x14ac:dyDescent="0.2">
      <c r="A27" s="13"/>
      <c r="B27" s="21"/>
      <c r="C27" s="46" t="s">
        <v>44</v>
      </c>
      <c r="D27" s="25">
        <v>1422000</v>
      </c>
      <c r="E27" s="25">
        <v>2286000</v>
      </c>
      <c r="F27" s="25">
        <v>0</v>
      </c>
      <c r="G27" s="25">
        <v>0</v>
      </c>
      <c r="H27" s="25">
        <f t="shared" si="1"/>
        <v>3708000</v>
      </c>
      <c r="I27" s="25">
        <v>0</v>
      </c>
    </row>
    <row r="28" spans="1:14" x14ac:dyDescent="0.2">
      <c r="A28" s="13"/>
      <c r="B28" s="21"/>
      <c r="C28" s="46" t="s">
        <v>54</v>
      </c>
      <c r="D28" s="25">
        <v>539000</v>
      </c>
      <c r="E28" s="25">
        <v>867000</v>
      </c>
      <c r="F28" s="25">
        <v>0</v>
      </c>
      <c r="G28" s="25">
        <v>0</v>
      </c>
      <c r="H28" s="25">
        <f t="shared" si="1"/>
        <v>1406000</v>
      </c>
      <c r="I28" s="25">
        <v>0</v>
      </c>
    </row>
    <row r="29" spans="1:14" x14ac:dyDescent="0.2">
      <c r="A29" s="13"/>
      <c r="B29" s="21"/>
      <c r="C29" s="46" t="s">
        <v>46</v>
      </c>
      <c r="D29" s="25">
        <v>1265000</v>
      </c>
      <c r="E29" s="25">
        <v>2033000</v>
      </c>
      <c r="F29" s="25">
        <v>0</v>
      </c>
      <c r="G29" s="25">
        <v>0</v>
      </c>
      <c r="H29" s="25">
        <f t="shared" si="1"/>
        <v>3298000</v>
      </c>
      <c r="I29" s="25">
        <v>0</v>
      </c>
    </row>
    <row r="30" spans="1:14" x14ac:dyDescent="0.2">
      <c r="A30" s="13"/>
      <c r="B30" s="21"/>
      <c r="C30" s="46" t="s">
        <v>47</v>
      </c>
      <c r="D30" s="25">
        <v>415000</v>
      </c>
      <c r="E30" s="25">
        <v>667000</v>
      </c>
      <c r="F30" s="25">
        <v>0</v>
      </c>
      <c r="G30" s="25">
        <v>0</v>
      </c>
      <c r="H30" s="25">
        <f t="shared" si="1"/>
        <v>1082000</v>
      </c>
      <c r="I30" s="25">
        <v>0</v>
      </c>
    </row>
    <row r="31" spans="1:14" x14ac:dyDescent="0.2">
      <c r="A31" s="13"/>
      <c r="B31" s="21"/>
      <c r="C31" s="46" t="s">
        <v>48</v>
      </c>
      <c r="D31" s="25">
        <v>388000</v>
      </c>
      <c r="E31" s="25">
        <v>623000</v>
      </c>
      <c r="F31" s="25">
        <v>0</v>
      </c>
      <c r="G31" s="25">
        <v>0</v>
      </c>
      <c r="H31" s="25">
        <f t="shared" si="1"/>
        <v>1011000</v>
      </c>
      <c r="I31" s="25">
        <v>0</v>
      </c>
    </row>
    <row r="32" spans="1:14" x14ac:dyDescent="0.2">
      <c r="A32" s="13"/>
      <c r="B32" s="21"/>
      <c r="C32" s="46" t="s">
        <v>49</v>
      </c>
      <c r="D32" s="25">
        <v>161000</v>
      </c>
      <c r="E32" s="25">
        <v>260000</v>
      </c>
      <c r="F32" s="25">
        <v>0</v>
      </c>
      <c r="G32" s="25">
        <v>0</v>
      </c>
      <c r="H32" s="25">
        <f t="shared" si="1"/>
        <v>421000</v>
      </c>
      <c r="I32" s="25">
        <v>0</v>
      </c>
    </row>
    <row r="33" spans="1:9" x14ac:dyDescent="0.2">
      <c r="A33" s="13"/>
      <c r="B33" s="21"/>
      <c r="C33" s="46" t="s">
        <v>50</v>
      </c>
      <c r="D33" s="25">
        <v>47000</v>
      </c>
      <c r="E33" s="25">
        <v>75000</v>
      </c>
      <c r="F33" s="25">
        <v>0</v>
      </c>
      <c r="G33" s="25">
        <v>1041000</v>
      </c>
      <c r="H33" s="25">
        <f t="shared" si="1"/>
        <v>1163000</v>
      </c>
      <c r="I33" s="25">
        <v>0</v>
      </c>
    </row>
    <row r="34" spans="1:9" x14ac:dyDescent="0.2">
      <c r="A34" s="13"/>
      <c r="B34" s="34"/>
      <c r="C34" s="46" t="s">
        <v>51</v>
      </c>
      <c r="D34" s="25">
        <v>83000</v>
      </c>
      <c r="E34" s="25">
        <v>134000</v>
      </c>
      <c r="F34" s="25">
        <v>0</v>
      </c>
      <c r="G34" s="25">
        <v>0</v>
      </c>
      <c r="H34" s="25">
        <f t="shared" si="1"/>
        <v>217000</v>
      </c>
      <c r="I34" s="25">
        <v>0</v>
      </c>
    </row>
    <row r="35" spans="1:9" x14ac:dyDescent="0.2">
      <c r="A35" s="13"/>
      <c r="B35" s="34"/>
      <c r="C35" s="46" t="s">
        <v>52</v>
      </c>
      <c r="D35" s="25">
        <v>0</v>
      </c>
      <c r="E35" s="25">
        <v>0</v>
      </c>
      <c r="F35" s="25">
        <v>202000</v>
      </c>
      <c r="G35" s="25">
        <v>0</v>
      </c>
      <c r="H35" s="25">
        <f t="shared" si="1"/>
        <v>202000</v>
      </c>
      <c r="I35" s="25">
        <v>0</v>
      </c>
    </row>
    <row r="36" spans="1:9" x14ac:dyDescent="0.2">
      <c r="A36" s="13"/>
      <c r="B36" s="34"/>
      <c r="C36" s="46" t="s">
        <v>19</v>
      </c>
      <c r="D36" s="25">
        <v>0</v>
      </c>
      <c r="E36" s="25">
        <v>0</v>
      </c>
      <c r="F36" s="25">
        <v>51000</v>
      </c>
      <c r="G36" s="25">
        <v>0</v>
      </c>
      <c r="H36" s="25">
        <f t="shared" si="1"/>
        <v>51000</v>
      </c>
      <c r="I36" s="25">
        <v>0</v>
      </c>
    </row>
    <row r="37" spans="1:9" ht="13.5" thickBot="1" x14ac:dyDescent="0.25">
      <c r="A37" s="13"/>
      <c r="B37" s="14"/>
      <c r="C37" s="46" t="s">
        <v>20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1"/>
        <v>0</v>
      </c>
      <c r="I37" s="25">
        <v>-9250000</v>
      </c>
    </row>
    <row r="38" spans="1:9" ht="13.5" thickBot="1" x14ac:dyDescent="0.25">
      <c r="A38" s="13"/>
      <c r="B38" s="14"/>
      <c r="C38" s="13" t="s">
        <v>21</v>
      </c>
      <c r="D38" s="22">
        <f t="shared" ref="D38:I38" si="2">SUM(D25:D37)</f>
        <v>7274000</v>
      </c>
      <c r="E38" s="23">
        <f t="shared" si="2"/>
        <v>11694000</v>
      </c>
      <c r="F38" s="23">
        <f t="shared" si="2"/>
        <v>253000</v>
      </c>
      <c r="G38" s="23">
        <f t="shared" si="2"/>
        <v>4852000</v>
      </c>
      <c r="H38" s="23">
        <f t="shared" si="2"/>
        <v>24073000</v>
      </c>
      <c r="I38" s="24">
        <f t="shared" si="2"/>
        <v>-9250000</v>
      </c>
    </row>
    <row r="39" spans="1:9" x14ac:dyDescent="0.2">
      <c r="A39" s="13"/>
      <c r="B39" s="14"/>
      <c r="C39" s="13"/>
      <c r="D39" s="17"/>
      <c r="E39" s="17"/>
      <c r="F39" s="17"/>
      <c r="G39" s="17"/>
      <c r="H39" s="17"/>
      <c r="I39" s="17"/>
    </row>
    <row r="40" spans="1:9" x14ac:dyDescent="0.2">
      <c r="A40" s="13"/>
      <c r="B40" s="14" t="s">
        <v>55</v>
      </c>
      <c r="C40" s="13"/>
      <c r="D40" s="17"/>
      <c r="E40" s="17"/>
      <c r="F40" s="17"/>
      <c r="G40" s="17"/>
      <c r="H40" s="17"/>
      <c r="I40" s="17"/>
    </row>
    <row r="41" spans="1:9" x14ac:dyDescent="0.2">
      <c r="A41" s="13"/>
      <c r="B41" s="14"/>
      <c r="C41" s="15" t="s">
        <v>56</v>
      </c>
      <c r="D41" s="30">
        <v>419000</v>
      </c>
      <c r="E41" s="30">
        <v>673000</v>
      </c>
      <c r="F41" s="30">
        <v>0</v>
      </c>
      <c r="G41" s="30">
        <v>0</v>
      </c>
      <c r="H41" s="30">
        <f>SUM(D41:G41)</f>
        <v>1092000</v>
      </c>
      <c r="I41" s="30">
        <v>0</v>
      </c>
    </row>
    <row r="42" spans="1:9" x14ac:dyDescent="0.2">
      <c r="A42" s="13"/>
      <c r="B42" s="14"/>
      <c r="C42" s="15" t="s">
        <v>57</v>
      </c>
      <c r="D42" s="30">
        <v>0</v>
      </c>
      <c r="E42" s="30">
        <v>0</v>
      </c>
      <c r="F42" s="30">
        <v>0</v>
      </c>
      <c r="G42" s="30">
        <v>5538000</v>
      </c>
      <c r="H42" s="30">
        <f t="shared" ref="H42:H46" si="3">SUM(D42:G42)</f>
        <v>5538000</v>
      </c>
      <c r="I42" s="30">
        <v>0</v>
      </c>
    </row>
    <row r="43" spans="1:9" x14ac:dyDescent="0.2">
      <c r="A43" s="13"/>
      <c r="B43" s="14"/>
      <c r="C43" s="15" t="s">
        <v>58</v>
      </c>
      <c r="D43" s="30">
        <v>148000</v>
      </c>
      <c r="E43" s="30">
        <v>238000</v>
      </c>
      <c r="F43" s="30">
        <v>0</v>
      </c>
      <c r="G43" s="30">
        <v>0</v>
      </c>
      <c r="H43" s="30">
        <f t="shared" si="3"/>
        <v>386000</v>
      </c>
      <c r="I43" s="30">
        <v>0</v>
      </c>
    </row>
    <row r="44" spans="1:9" x14ac:dyDescent="0.2">
      <c r="A44" s="13"/>
      <c r="B44" s="14"/>
      <c r="C44" s="15" t="s">
        <v>52</v>
      </c>
      <c r="D44" s="30">
        <v>0</v>
      </c>
      <c r="E44" s="30">
        <v>0</v>
      </c>
      <c r="F44" s="30">
        <v>14000</v>
      </c>
      <c r="G44" s="30">
        <v>0</v>
      </c>
      <c r="H44" s="30">
        <f t="shared" si="3"/>
        <v>14000</v>
      </c>
      <c r="I44" s="30">
        <v>0</v>
      </c>
    </row>
    <row r="45" spans="1:9" x14ac:dyDescent="0.2">
      <c r="A45" s="13"/>
      <c r="B45" s="14"/>
      <c r="C45" s="15" t="s">
        <v>19</v>
      </c>
      <c r="D45" s="30">
        <v>0</v>
      </c>
      <c r="E45" s="30">
        <v>0</v>
      </c>
      <c r="F45" s="30">
        <v>104000</v>
      </c>
      <c r="G45" s="30">
        <v>0</v>
      </c>
      <c r="H45" s="30">
        <f t="shared" si="3"/>
        <v>104000</v>
      </c>
      <c r="I45" s="30">
        <v>0</v>
      </c>
    </row>
    <row r="46" spans="1:9" ht="13.5" thickBot="1" x14ac:dyDescent="0.25">
      <c r="A46" s="13"/>
      <c r="B46" s="14"/>
      <c r="C46" s="15" t="s">
        <v>20</v>
      </c>
      <c r="D46" s="30">
        <v>0</v>
      </c>
      <c r="E46" s="30">
        <v>0</v>
      </c>
      <c r="F46" s="30">
        <v>0</v>
      </c>
      <c r="G46" s="30">
        <v>0</v>
      </c>
      <c r="H46" s="30">
        <f t="shared" si="3"/>
        <v>0</v>
      </c>
      <c r="I46" s="30">
        <v>-406000</v>
      </c>
    </row>
    <row r="47" spans="1:9" ht="13.5" thickBot="1" x14ac:dyDescent="0.25">
      <c r="A47" s="13"/>
      <c r="B47" s="14"/>
      <c r="C47" s="13" t="s">
        <v>21</v>
      </c>
      <c r="D47" s="22">
        <f t="shared" ref="D47:I47" si="4">SUM(D41:D46)</f>
        <v>567000</v>
      </c>
      <c r="E47" s="23">
        <f t="shared" si="4"/>
        <v>911000</v>
      </c>
      <c r="F47" s="23">
        <f t="shared" si="4"/>
        <v>118000</v>
      </c>
      <c r="G47" s="23">
        <f t="shared" si="4"/>
        <v>5538000</v>
      </c>
      <c r="H47" s="23">
        <f t="shared" si="4"/>
        <v>7134000</v>
      </c>
      <c r="I47" s="24">
        <f t="shared" si="4"/>
        <v>-406000</v>
      </c>
    </row>
    <row r="48" spans="1:9" x14ac:dyDescent="0.2">
      <c r="A48" s="13"/>
      <c r="B48" s="14"/>
      <c r="C48" s="13"/>
      <c r="D48" s="17"/>
      <c r="E48" s="17"/>
      <c r="F48" s="17"/>
      <c r="G48" s="17"/>
      <c r="H48" s="17"/>
      <c r="I48" s="17"/>
    </row>
    <row r="49" spans="1:9" x14ac:dyDescent="0.2">
      <c r="A49" s="13"/>
      <c r="B49" s="14" t="s">
        <v>59</v>
      </c>
      <c r="C49" s="13"/>
      <c r="D49" s="17"/>
      <c r="E49" s="17"/>
      <c r="F49" s="17"/>
      <c r="G49" s="17"/>
      <c r="H49" s="17"/>
      <c r="I49" s="17"/>
    </row>
    <row r="50" spans="1:9" x14ac:dyDescent="0.2">
      <c r="A50" s="13"/>
      <c r="B50" s="14"/>
      <c r="C50" s="15" t="s">
        <v>60</v>
      </c>
      <c r="D50" s="30">
        <v>54000</v>
      </c>
      <c r="E50" s="30">
        <v>87000</v>
      </c>
      <c r="F50" s="30">
        <v>0</v>
      </c>
      <c r="G50" s="30">
        <v>0</v>
      </c>
      <c r="H50" s="30">
        <f>SUM(D50:G50)</f>
        <v>141000</v>
      </c>
      <c r="I50" s="30">
        <v>0</v>
      </c>
    </row>
    <row r="51" spans="1:9" x14ac:dyDescent="0.2">
      <c r="A51" s="13"/>
      <c r="B51" s="14"/>
      <c r="C51" s="15" t="s">
        <v>61</v>
      </c>
      <c r="D51" s="30">
        <v>1078000</v>
      </c>
      <c r="E51" s="30">
        <v>1733000</v>
      </c>
      <c r="F51" s="30">
        <v>0</v>
      </c>
      <c r="G51" s="30">
        <v>0</v>
      </c>
      <c r="H51" s="30">
        <f t="shared" ref="H51:H70" si="5">SUM(D51:G51)</f>
        <v>2811000</v>
      </c>
      <c r="I51" s="30">
        <v>0</v>
      </c>
    </row>
    <row r="52" spans="1:9" x14ac:dyDescent="0.2">
      <c r="A52" s="13"/>
      <c r="B52" s="14"/>
      <c r="C52" s="15" t="s">
        <v>62</v>
      </c>
      <c r="D52" s="30">
        <v>158000</v>
      </c>
      <c r="E52" s="30">
        <v>254000</v>
      </c>
      <c r="F52" s="30">
        <v>0</v>
      </c>
      <c r="G52" s="30">
        <v>0</v>
      </c>
      <c r="H52" s="30">
        <f t="shared" si="5"/>
        <v>412000</v>
      </c>
      <c r="I52" s="30">
        <v>0</v>
      </c>
    </row>
    <row r="53" spans="1:9" x14ac:dyDescent="0.2">
      <c r="A53" s="13"/>
      <c r="B53" s="14"/>
      <c r="C53" s="15" t="s">
        <v>63</v>
      </c>
      <c r="D53" s="30">
        <v>857000</v>
      </c>
      <c r="E53" s="30">
        <v>1377000</v>
      </c>
      <c r="F53" s="30">
        <v>0</v>
      </c>
      <c r="G53" s="30">
        <v>0</v>
      </c>
      <c r="H53" s="30">
        <f t="shared" si="5"/>
        <v>2234000</v>
      </c>
      <c r="I53" s="30">
        <v>0</v>
      </c>
    </row>
    <row r="54" spans="1:9" x14ac:dyDescent="0.2">
      <c r="A54" s="13"/>
      <c r="B54" s="14"/>
      <c r="C54" s="15" t="s">
        <v>64</v>
      </c>
      <c r="D54" s="30">
        <v>97000</v>
      </c>
      <c r="E54" s="30">
        <v>156000</v>
      </c>
      <c r="F54" s="30">
        <v>0</v>
      </c>
      <c r="G54" s="30">
        <v>0</v>
      </c>
      <c r="H54" s="30">
        <f t="shared" si="5"/>
        <v>253000</v>
      </c>
      <c r="I54" s="30">
        <v>0</v>
      </c>
    </row>
    <row r="55" spans="1:9" x14ac:dyDescent="0.2">
      <c r="A55" s="13"/>
      <c r="B55" s="14"/>
      <c r="C55" s="15" t="s">
        <v>65</v>
      </c>
      <c r="D55" s="30">
        <v>836000</v>
      </c>
      <c r="E55" s="30">
        <v>1344000</v>
      </c>
      <c r="F55" s="30">
        <v>0</v>
      </c>
      <c r="G55" s="30">
        <v>0</v>
      </c>
      <c r="H55" s="30">
        <f t="shared" si="5"/>
        <v>2180000</v>
      </c>
      <c r="I55" s="30">
        <v>0</v>
      </c>
    </row>
    <row r="56" spans="1:9" x14ac:dyDescent="0.2">
      <c r="A56" s="13"/>
      <c r="B56" s="14"/>
      <c r="C56" s="15" t="s">
        <v>66</v>
      </c>
      <c r="D56" s="30">
        <v>0</v>
      </c>
      <c r="E56" s="30">
        <v>0</v>
      </c>
      <c r="F56" s="30">
        <v>0</v>
      </c>
      <c r="G56" s="30">
        <v>21000</v>
      </c>
      <c r="H56" s="30">
        <f t="shared" si="5"/>
        <v>21000</v>
      </c>
      <c r="I56" s="30">
        <v>0</v>
      </c>
    </row>
    <row r="57" spans="1:9" x14ac:dyDescent="0.2">
      <c r="A57" s="13"/>
      <c r="B57" s="14"/>
      <c r="C57" s="15" t="s">
        <v>67</v>
      </c>
      <c r="D57" s="30">
        <v>0</v>
      </c>
      <c r="E57" s="30">
        <v>0</v>
      </c>
      <c r="F57" s="30">
        <v>0</v>
      </c>
      <c r="G57" s="30">
        <v>50000</v>
      </c>
      <c r="H57" s="30">
        <f t="shared" si="5"/>
        <v>50000</v>
      </c>
      <c r="I57" s="30">
        <v>0</v>
      </c>
    </row>
    <row r="58" spans="1:9" x14ac:dyDescent="0.2">
      <c r="A58" s="13"/>
      <c r="B58" s="14"/>
      <c r="C58" s="15" t="s">
        <v>68</v>
      </c>
      <c r="D58" s="30">
        <v>0</v>
      </c>
      <c r="E58" s="30">
        <v>0</v>
      </c>
      <c r="F58" s="30">
        <v>0</v>
      </c>
      <c r="G58" s="30">
        <v>370000</v>
      </c>
      <c r="H58" s="30">
        <f t="shared" si="5"/>
        <v>370000</v>
      </c>
      <c r="I58" s="30">
        <v>0</v>
      </c>
    </row>
    <row r="59" spans="1:9" x14ac:dyDescent="0.2">
      <c r="A59" s="13"/>
      <c r="B59" s="14"/>
      <c r="C59" s="15" t="s">
        <v>69</v>
      </c>
      <c r="D59" s="30">
        <v>0</v>
      </c>
      <c r="E59" s="30">
        <v>0</v>
      </c>
      <c r="F59" s="30">
        <v>0</v>
      </c>
      <c r="G59" s="30">
        <v>151000</v>
      </c>
      <c r="H59" s="30">
        <f t="shared" si="5"/>
        <v>151000</v>
      </c>
      <c r="I59" s="30">
        <v>0</v>
      </c>
    </row>
    <row r="60" spans="1:9" x14ac:dyDescent="0.2">
      <c r="A60" s="13"/>
      <c r="B60" s="14"/>
      <c r="C60" s="15" t="s">
        <v>70</v>
      </c>
      <c r="D60" s="30">
        <v>0</v>
      </c>
      <c r="E60" s="30">
        <v>0</v>
      </c>
      <c r="F60" s="30">
        <v>0</v>
      </c>
      <c r="G60" s="30">
        <v>40000</v>
      </c>
      <c r="H60" s="30">
        <f t="shared" si="5"/>
        <v>40000</v>
      </c>
      <c r="I60" s="30">
        <v>0</v>
      </c>
    </row>
    <row r="61" spans="1:9" x14ac:dyDescent="0.2">
      <c r="A61" s="13"/>
      <c r="B61" s="14"/>
      <c r="C61" s="15" t="s">
        <v>71</v>
      </c>
      <c r="D61" s="30">
        <v>0</v>
      </c>
      <c r="E61" s="30">
        <v>0</v>
      </c>
      <c r="F61" s="30">
        <v>0</v>
      </c>
      <c r="G61" s="30">
        <v>26000</v>
      </c>
      <c r="H61" s="30">
        <f t="shared" si="5"/>
        <v>26000</v>
      </c>
      <c r="I61" s="30">
        <v>0</v>
      </c>
    </row>
    <row r="62" spans="1:9" x14ac:dyDescent="0.2">
      <c r="A62" s="13"/>
      <c r="B62" s="14"/>
      <c r="C62" s="15" t="s">
        <v>72</v>
      </c>
      <c r="D62" s="30">
        <v>0</v>
      </c>
      <c r="E62" s="30">
        <v>0</v>
      </c>
      <c r="F62" s="30">
        <v>0</v>
      </c>
      <c r="G62" s="30">
        <v>4000</v>
      </c>
      <c r="H62" s="30">
        <f t="shared" si="5"/>
        <v>4000</v>
      </c>
      <c r="I62" s="30">
        <v>0</v>
      </c>
    </row>
    <row r="63" spans="1:9" x14ac:dyDescent="0.2">
      <c r="A63" s="13"/>
      <c r="B63" s="14"/>
      <c r="C63" s="15" t="s">
        <v>73</v>
      </c>
      <c r="D63" s="30">
        <v>0</v>
      </c>
      <c r="E63" s="30">
        <v>0</v>
      </c>
      <c r="F63" s="30">
        <v>0</v>
      </c>
      <c r="G63" s="30">
        <v>150000</v>
      </c>
      <c r="H63" s="30">
        <f t="shared" si="5"/>
        <v>150000</v>
      </c>
      <c r="I63" s="30">
        <v>0</v>
      </c>
    </row>
    <row r="64" spans="1:9" x14ac:dyDescent="0.2">
      <c r="A64" s="13"/>
      <c r="B64" s="14"/>
      <c r="C64" s="15" t="s">
        <v>74</v>
      </c>
      <c r="D64" s="30">
        <v>0</v>
      </c>
      <c r="E64" s="30">
        <v>0</v>
      </c>
      <c r="F64" s="30">
        <v>0</v>
      </c>
      <c r="G64" s="67">
        <v>57948000</v>
      </c>
      <c r="H64" s="30">
        <f t="shared" si="5"/>
        <v>57948000</v>
      </c>
      <c r="I64" s="30">
        <v>0</v>
      </c>
    </row>
    <row r="65" spans="1:9" x14ac:dyDescent="0.2">
      <c r="A65" s="13"/>
      <c r="B65" s="14"/>
      <c r="C65" s="15" t="s">
        <v>75</v>
      </c>
      <c r="D65" s="30">
        <v>0</v>
      </c>
      <c r="E65" s="30">
        <v>0</v>
      </c>
      <c r="F65" s="30">
        <v>0</v>
      </c>
      <c r="G65" s="30">
        <v>7211000</v>
      </c>
      <c r="H65" s="30">
        <f t="shared" si="5"/>
        <v>7211000</v>
      </c>
      <c r="I65" s="30">
        <v>0</v>
      </c>
    </row>
    <row r="66" spans="1:9" x14ac:dyDescent="0.2">
      <c r="A66" s="13"/>
      <c r="B66" s="14"/>
      <c r="C66" s="15" t="s">
        <v>76</v>
      </c>
      <c r="D66" s="30">
        <v>0</v>
      </c>
      <c r="E66" s="30">
        <v>0</v>
      </c>
      <c r="F66" s="30">
        <v>0</v>
      </c>
      <c r="G66" s="30">
        <v>85000</v>
      </c>
      <c r="H66" s="30">
        <f t="shared" si="5"/>
        <v>85000</v>
      </c>
      <c r="I66" s="30">
        <v>0</v>
      </c>
    </row>
    <row r="67" spans="1:9" x14ac:dyDescent="0.2">
      <c r="A67" s="13"/>
      <c r="B67" s="14"/>
      <c r="C67" s="15" t="s">
        <v>77</v>
      </c>
      <c r="D67" s="30">
        <v>0</v>
      </c>
      <c r="E67" s="30">
        <v>0</v>
      </c>
      <c r="F67" s="30">
        <v>119000</v>
      </c>
      <c r="G67" s="30">
        <v>0</v>
      </c>
      <c r="H67" s="30">
        <f t="shared" si="5"/>
        <v>119000</v>
      </c>
      <c r="I67" s="30">
        <v>0</v>
      </c>
    </row>
    <row r="68" spans="1:9" x14ac:dyDescent="0.2">
      <c r="A68" s="13"/>
      <c r="B68" s="14"/>
      <c r="C68" s="15" t="s">
        <v>78</v>
      </c>
      <c r="D68" s="30">
        <v>0</v>
      </c>
      <c r="E68" s="30">
        <v>0</v>
      </c>
      <c r="F68" s="30">
        <v>0</v>
      </c>
      <c r="G68" s="30">
        <v>2804000</v>
      </c>
      <c r="H68" s="30">
        <f t="shared" si="5"/>
        <v>2804000</v>
      </c>
      <c r="I68" s="30">
        <v>0</v>
      </c>
    </row>
    <row r="69" spans="1:9" x14ac:dyDescent="0.2">
      <c r="A69" s="13"/>
      <c r="B69" s="14"/>
      <c r="C69" s="15" t="s">
        <v>19</v>
      </c>
      <c r="D69" s="30">
        <v>0</v>
      </c>
      <c r="E69" s="30">
        <v>0</v>
      </c>
      <c r="F69" s="30">
        <v>51000</v>
      </c>
      <c r="G69" s="30">
        <v>0</v>
      </c>
      <c r="H69" s="30">
        <f t="shared" si="5"/>
        <v>51000</v>
      </c>
      <c r="I69" s="30">
        <v>0</v>
      </c>
    </row>
    <row r="70" spans="1:9" ht="13.5" thickBot="1" x14ac:dyDescent="0.25">
      <c r="A70" s="13"/>
      <c r="B70" s="14"/>
      <c r="C70" s="15" t="s">
        <v>20</v>
      </c>
      <c r="D70" s="30">
        <v>0</v>
      </c>
      <c r="E70" s="30">
        <v>0</v>
      </c>
      <c r="F70" s="30">
        <v>0</v>
      </c>
      <c r="G70" s="30">
        <v>0</v>
      </c>
      <c r="H70" s="30">
        <f t="shared" si="5"/>
        <v>0</v>
      </c>
      <c r="I70" s="30">
        <v>-1911000</v>
      </c>
    </row>
    <row r="71" spans="1:9" ht="13.5" thickBot="1" x14ac:dyDescent="0.25">
      <c r="A71" s="13"/>
      <c r="B71" s="14"/>
      <c r="C71" s="13" t="s">
        <v>21</v>
      </c>
      <c r="D71" s="22">
        <f>SUM(D50:D70)</f>
        <v>3080000</v>
      </c>
      <c r="E71" s="23">
        <f t="shared" ref="E71:I71" si="6">SUM(E50:E70)</f>
        <v>4951000</v>
      </c>
      <c r="F71" s="23">
        <f t="shared" si="6"/>
        <v>170000</v>
      </c>
      <c r="G71" s="23">
        <f t="shared" si="6"/>
        <v>68860000</v>
      </c>
      <c r="H71" s="23">
        <f>SUM(H50:H70)</f>
        <v>77061000</v>
      </c>
      <c r="I71" s="24">
        <f t="shared" si="6"/>
        <v>-1911000</v>
      </c>
    </row>
    <row r="72" spans="1:9" x14ac:dyDescent="0.2">
      <c r="A72" s="13"/>
      <c r="B72" s="14"/>
      <c r="C72" s="15"/>
      <c r="D72" s="25"/>
      <c r="E72" s="25"/>
      <c r="F72" s="25"/>
      <c r="G72" s="25"/>
      <c r="H72" s="25"/>
      <c r="I72" s="25"/>
    </row>
    <row r="73" spans="1:9" x14ac:dyDescent="0.2">
      <c r="A73" s="42"/>
      <c r="B73" s="48" t="s">
        <v>79</v>
      </c>
      <c r="C73" s="44"/>
      <c r="D73" s="49">
        <f t="shared" ref="D73:I73" si="7">D22+D38+D47+D71</f>
        <v>18195000</v>
      </c>
      <c r="E73" s="49">
        <f t="shared" si="7"/>
        <v>29250000</v>
      </c>
      <c r="F73" s="49">
        <f t="shared" si="7"/>
        <v>794000</v>
      </c>
      <c r="G73" s="49">
        <f t="shared" si="7"/>
        <v>84102000</v>
      </c>
      <c r="H73" s="49">
        <f t="shared" si="7"/>
        <v>132341000</v>
      </c>
      <c r="I73" s="49">
        <f t="shared" si="7"/>
        <v>-20817000</v>
      </c>
    </row>
    <row r="74" spans="1:9" x14ac:dyDescent="0.2">
      <c r="A74" s="4"/>
      <c r="B74" s="4"/>
    </row>
    <row r="75" spans="1:9" x14ac:dyDescent="0.2">
      <c r="B75" s="5" t="s">
        <v>23</v>
      </c>
      <c r="C75" s="5"/>
      <c r="D75" s="5"/>
      <c r="E75" s="5"/>
      <c r="F75" s="5"/>
      <c r="G75" s="5"/>
      <c r="H75" s="28">
        <f>H73</f>
        <v>132341000</v>
      </c>
      <c r="I75" s="28">
        <f>I73</f>
        <v>-20817000</v>
      </c>
    </row>
    <row r="76" spans="1:9" x14ac:dyDescent="0.2">
      <c r="B76" s="5"/>
      <c r="C76" s="5"/>
      <c r="D76" s="5"/>
      <c r="E76" s="5"/>
      <c r="F76" s="5"/>
      <c r="G76" s="5"/>
      <c r="H76" s="28"/>
      <c r="I76" s="28"/>
    </row>
    <row r="77" spans="1:9" x14ac:dyDescent="0.2">
      <c r="B77" s="5" t="s">
        <v>24</v>
      </c>
      <c r="C77" s="5"/>
      <c r="D77" s="5"/>
      <c r="E77" s="5"/>
      <c r="F77" s="5"/>
      <c r="G77" s="5"/>
      <c r="H77" s="28">
        <f>ROUND((H75-H64)*0.1,-3)</f>
        <v>7439000</v>
      </c>
      <c r="I77" s="5"/>
    </row>
    <row r="78" spans="1:9" x14ac:dyDescent="0.2">
      <c r="B78" s="5"/>
      <c r="C78" s="5"/>
      <c r="D78" s="5"/>
      <c r="E78" s="5"/>
      <c r="F78" s="5"/>
      <c r="G78" s="5"/>
      <c r="H78" s="5"/>
      <c r="I78" s="5"/>
    </row>
    <row r="79" spans="1:9" x14ac:dyDescent="0.2">
      <c r="B79" s="5" t="s">
        <v>25</v>
      </c>
      <c r="C79" s="5"/>
      <c r="D79" s="5"/>
      <c r="E79" s="5"/>
      <c r="F79" s="5"/>
      <c r="G79" s="5"/>
      <c r="H79" s="28">
        <f>ROUND((H75-H64)*0.2,-3)</f>
        <v>14879000</v>
      </c>
      <c r="I79" s="5"/>
    </row>
    <row r="80" spans="1:9" x14ac:dyDescent="0.2">
      <c r="B80" s="5"/>
      <c r="C80" s="5"/>
      <c r="D80" s="5"/>
      <c r="E80" s="5"/>
      <c r="F80" s="5"/>
      <c r="G80" s="5"/>
      <c r="H80" s="5"/>
      <c r="I80" s="5"/>
    </row>
    <row r="81" spans="1:9" x14ac:dyDescent="0.2">
      <c r="B81" s="5" t="s">
        <v>26</v>
      </c>
      <c r="C81" s="5"/>
      <c r="D81" s="5"/>
      <c r="E81" s="5"/>
      <c r="F81" s="5"/>
      <c r="G81" s="5"/>
      <c r="H81" s="28">
        <f>SUM(H75:H79)</f>
        <v>154659000</v>
      </c>
      <c r="I81" s="28">
        <f>SUM(I75:I79)</f>
        <v>-20817000</v>
      </c>
    </row>
    <row r="82" spans="1:9" x14ac:dyDescent="0.2">
      <c r="B82" s="5"/>
      <c r="C82" s="5"/>
      <c r="D82" s="5"/>
      <c r="E82" s="5"/>
      <c r="F82" s="5"/>
      <c r="G82" s="5"/>
      <c r="H82" s="5"/>
      <c r="I82" s="5"/>
    </row>
    <row r="83" spans="1:9" x14ac:dyDescent="0.2">
      <c r="B83" s="5" t="s">
        <v>27</v>
      </c>
      <c r="C83" s="5"/>
      <c r="D83" s="5"/>
      <c r="E83" s="5"/>
      <c r="F83" s="5"/>
      <c r="G83" s="5"/>
      <c r="H83" s="28">
        <f>H81+I81</f>
        <v>133842000</v>
      </c>
      <c r="I83" s="5"/>
    </row>
    <row r="84" spans="1:9" x14ac:dyDescent="0.2">
      <c r="A84" s="4"/>
      <c r="B84" s="4"/>
    </row>
    <row r="85" spans="1:9" ht="15" x14ac:dyDescent="0.25">
      <c r="A85" s="47"/>
      <c r="B85" s="4" t="s">
        <v>80</v>
      </c>
    </row>
    <row r="86" spans="1:9" ht="12.75" customHeight="1" x14ac:dyDescent="0.2">
      <c r="A86" s="4"/>
      <c r="B86" s="4"/>
    </row>
    <row r="87" spans="1:9" ht="12.75" customHeight="1" x14ac:dyDescent="0.25">
      <c r="A87" s="1"/>
      <c r="B87" s="2"/>
      <c r="C87" s="3"/>
      <c r="D87" s="3"/>
      <c r="E87" s="3"/>
      <c r="F87" s="3"/>
      <c r="G87" s="3"/>
      <c r="H87" s="3"/>
      <c r="I87" s="3"/>
    </row>
    <row r="88" spans="1:9" ht="12.75" customHeight="1" x14ac:dyDescent="0.25">
      <c r="A88" s="1"/>
      <c r="B88" s="2"/>
      <c r="C88" s="3"/>
      <c r="D88" s="3"/>
      <c r="E88" s="3"/>
      <c r="F88" s="3"/>
      <c r="G88" s="3"/>
      <c r="H88" s="3"/>
      <c r="I88" s="3"/>
    </row>
    <row r="89" spans="1:9" ht="12.75" customHeight="1" x14ac:dyDescent="0.25">
      <c r="A89" s="1"/>
      <c r="B89" s="2"/>
      <c r="C89" s="3"/>
      <c r="D89" s="3"/>
      <c r="E89" s="3"/>
      <c r="F89" s="3"/>
      <c r="G89" s="3"/>
      <c r="H89" s="3"/>
      <c r="I89" s="3"/>
    </row>
    <row r="90" spans="1:9" ht="12.75" customHeight="1" x14ac:dyDescent="0.2"/>
    <row r="91" spans="1:9" ht="12.75" customHeight="1" x14ac:dyDescent="0.2">
      <c r="D91" s="8"/>
      <c r="E91" s="8"/>
      <c r="F91" s="8"/>
      <c r="G91" s="8"/>
      <c r="H91" s="8"/>
      <c r="I91" s="8"/>
    </row>
    <row r="92" spans="1:9" ht="12.75" customHeight="1" x14ac:dyDescent="0.2">
      <c r="A92" s="13"/>
      <c r="B92" s="14"/>
      <c r="C92" s="15"/>
      <c r="D92" s="30"/>
      <c r="E92" s="30"/>
      <c r="F92" s="30"/>
      <c r="G92" s="30"/>
      <c r="H92" s="30"/>
      <c r="I92" s="30"/>
    </row>
    <row r="93" spans="1:9" ht="12.75" customHeight="1" x14ac:dyDescent="0.2">
      <c r="A93" s="13"/>
      <c r="B93" s="14"/>
      <c r="C93" s="15"/>
      <c r="D93" s="17"/>
      <c r="E93" s="17"/>
      <c r="F93" s="17"/>
      <c r="G93" s="17"/>
      <c r="H93" s="17"/>
      <c r="I93" s="17"/>
    </row>
    <row r="94" spans="1:9" ht="12.75" customHeight="1" x14ac:dyDescent="0.2">
      <c r="A94" s="13"/>
      <c r="B94" s="14"/>
      <c r="C94" s="31"/>
      <c r="D94" s="32"/>
      <c r="E94" s="32"/>
      <c r="F94" s="32"/>
      <c r="G94" s="32"/>
      <c r="H94" s="32"/>
      <c r="I94" s="32"/>
    </row>
    <row r="95" spans="1:9" ht="12.75" customHeight="1" x14ac:dyDescent="0.2">
      <c r="A95" s="13"/>
      <c r="B95" s="14"/>
      <c r="C95" s="33"/>
      <c r="D95" s="32"/>
      <c r="E95" s="32"/>
      <c r="F95" s="32"/>
      <c r="G95" s="32"/>
      <c r="H95" s="32"/>
      <c r="I95" s="32"/>
    </row>
    <row r="96" spans="1:9" ht="12.75" customHeight="1" x14ac:dyDescent="0.2">
      <c r="A96" s="13"/>
      <c r="B96" s="21"/>
      <c r="C96" s="33"/>
      <c r="D96" s="32"/>
      <c r="E96" s="32"/>
      <c r="F96" s="32"/>
      <c r="G96" s="32"/>
      <c r="H96" s="32"/>
      <c r="I96" s="32"/>
    </row>
    <row r="97" spans="1:9" ht="12.75" customHeight="1" x14ac:dyDescent="0.2">
      <c r="A97" s="13"/>
      <c r="B97" s="21"/>
      <c r="C97" s="33"/>
      <c r="D97" s="32"/>
      <c r="E97" s="32"/>
      <c r="F97" s="32"/>
      <c r="G97" s="32"/>
      <c r="H97" s="32"/>
      <c r="I97" s="32"/>
    </row>
    <row r="98" spans="1:9" ht="12.75" customHeight="1" x14ac:dyDescent="0.2">
      <c r="A98" s="13"/>
      <c r="B98" s="34"/>
      <c r="C98" s="31"/>
      <c r="D98" s="32"/>
      <c r="E98" s="32"/>
      <c r="F98" s="32"/>
      <c r="G98" s="32"/>
      <c r="H98" s="32"/>
      <c r="I98" s="32"/>
    </row>
    <row r="99" spans="1:9" ht="12.75" customHeight="1" x14ac:dyDescent="0.2">
      <c r="A99" s="13"/>
      <c r="B99" s="14"/>
      <c r="C99" s="31"/>
      <c r="D99" s="32"/>
      <c r="E99" s="32"/>
      <c r="F99" s="32"/>
      <c r="G99" s="32"/>
      <c r="H99" s="32"/>
      <c r="I99" s="32"/>
    </row>
    <row r="100" spans="1:9" ht="12.75" customHeight="1" x14ac:dyDescent="0.2">
      <c r="A100" s="13"/>
      <c r="B100" s="14"/>
      <c r="C100" s="31"/>
      <c r="D100" s="32"/>
      <c r="E100" s="32"/>
      <c r="F100" s="32"/>
      <c r="G100" s="32"/>
      <c r="H100" s="32"/>
      <c r="I100" s="32"/>
    </row>
    <row r="101" spans="1:9" ht="12.75" customHeight="1" x14ac:dyDescent="0.2">
      <c r="A101" s="13"/>
      <c r="B101" s="14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3"/>
      <c r="D102" s="32"/>
      <c r="E102" s="32"/>
      <c r="F102" s="32"/>
      <c r="G102" s="32"/>
      <c r="H102" s="32"/>
      <c r="I102" s="32"/>
    </row>
    <row r="103" spans="1:9" ht="12.75" customHeight="1" x14ac:dyDescent="0.2">
      <c r="A103" s="13"/>
      <c r="B103" s="14"/>
      <c r="C103" s="33"/>
      <c r="D103" s="32"/>
      <c r="E103" s="32"/>
      <c r="F103" s="32"/>
      <c r="G103" s="32"/>
      <c r="H103" s="32"/>
      <c r="I103" s="32"/>
    </row>
    <row r="104" spans="1:9" ht="12.75" customHeight="1" x14ac:dyDescent="0.2">
      <c r="A104" s="13"/>
      <c r="B104" s="14"/>
      <c r="C104" s="33"/>
      <c r="D104" s="32"/>
      <c r="E104" s="32"/>
      <c r="F104" s="32"/>
      <c r="G104" s="32"/>
      <c r="H104" s="32"/>
      <c r="I104" s="32"/>
    </row>
    <row r="105" spans="1:9" ht="12.75" customHeight="1" x14ac:dyDescent="0.2">
      <c r="A105" s="13"/>
      <c r="B105" s="14"/>
      <c r="C105" s="33"/>
      <c r="D105" s="32"/>
      <c r="E105" s="32"/>
      <c r="F105" s="32"/>
      <c r="G105" s="32"/>
      <c r="H105" s="32"/>
      <c r="I105" s="32"/>
    </row>
    <row r="106" spans="1:9" ht="12.75" customHeight="1" x14ac:dyDescent="0.2">
      <c r="A106" s="13"/>
      <c r="B106" s="14"/>
      <c r="C106" s="33"/>
      <c r="D106" s="32"/>
      <c r="E106" s="32"/>
      <c r="F106" s="32"/>
      <c r="G106" s="32"/>
      <c r="H106" s="32"/>
      <c r="I106" s="32"/>
    </row>
    <row r="107" spans="1:9" s="5" customFormat="1" ht="12.75" customHeight="1" x14ac:dyDescent="0.2">
      <c r="A107" s="13"/>
      <c r="B107" s="14"/>
      <c r="C107" s="13"/>
      <c r="D107" s="17"/>
      <c r="E107" s="17"/>
      <c r="F107" s="17"/>
      <c r="G107" s="17"/>
      <c r="H107" s="17"/>
      <c r="I107" s="17"/>
    </row>
    <row r="108" spans="1:9" s="5" customFormat="1" ht="12.75" customHeight="1" x14ac:dyDescent="0.2">
      <c r="A108" s="13"/>
      <c r="B108" s="14"/>
      <c r="C108" s="15"/>
      <c r="D108" s="32"/>
      <c r="E108" s="32"/>
      <c r="F108" s="32"/>
      <c r="G108" s="32"/>
      <c r="H108" s="32"/>
      <c r="I108" s="32"/>
    </row>
    <row r="109" spans="1:9" s="5" customFormat="1" ht="12.75" customHeight="1" x14ac:dyDescent="0.2">
      <c r="A109" s="13"/>
      <c r="B109" s="14"/>
      <c r="C109" s="15"/>
      <c r="D109" s="17"/>
      <c r="E109" s="17"/>
      <c r="F109" s="17"/>
      <c r="G109" s="17"/>
      <c r="H109" s="17"/>
      <c r="I109" s="17"/>
    </row>
    <row r="110" spans="1:9" s="5" customFormat="1" ht="12.75" customHeight="1" x14ac:dyDescent="0.2">
      <c r="A110" s="13"/>
      <c r="B110" s="14"/>
      <c r="C110" s="31"/>
      <c r="D110" s="32"/>
      <c r="E110" s="32"/>
      <c r="F110" s="32"/>
      <c r="G110" s="32"/>
      <c r="H110" s="32"/>
      <c r="I110" s="32"/>
    </row>
    <row r="111" spans="1:9" s="5" customFormat="1" ht="12.75" customHeight="1" x14ac:dyDescent="0.2">
      <c r="A111" s="13"/>
      <c r="B111" s="14"/>
      <c r="C111" s="33"/>
      <c r="D111" s="32"/>
      <c r="E111" s="32"/>
      <c r="F111" s="32"/>
      <c r="G111" s="32"/>
      <c r="H111" s="32"/>
      <c r="I111" s="32"/>
    </row>
    <row r="112" spans="1:9" s="5" customFormat="1" ht="12.75" customHeight="1" x14ac:dyDescent="0.2">
      <c r="A112" s="13"/>
      <c r="B112" s="21"/>
      <c r="C112" s="33"/>
      <c r="D112" s="32"/>
      <c r="E112" s="32"/>
      <c r="F112" s="32"/>
      <c r="G112" s="32"/>
      <c r="H112" s="32"/>
      <c r="I112" s="32"/>
    </row>
    <row r="113" spans="1:9" s="5" customFormat="1" ht="12.75" customHeight="1" x14ac:dyDescent="0.2">
      <c r="A113" s="13"/>
      <c r="B113" s="21"/>
      <c r="C113" s="33"/>
      <c r="D113" s="32"/>
      <c r="E113" s="32"/>
      <c r="F113" s="32"/>
      <c r="G113" s="32"/>
      <c r="H113" s="32"/>
      <c r="I113" s="32"/>
    </row>
    <row r="114" spans="1:9" s="5" customFormat="1" ht="12.75" customHeight="1" x14ac:dyDescent="0.2">
      <c r="A114" s="13"/>
      <c r="B114" s="34"/>
      <c r="C114" s="31"/>
      <c r="D114" s="32"/>
      <c r="E114" s="32"/>
      <c r="F114" s="32"/>
      <c r="G114" s="32"/>
      <c r="H114" s="32"/>
      <c r="I114" s="32"/>
    </row>
    <row r="115" spans="1:9" s="5" customFormat="1" ht="12.75" customHeight="1" x14ac:dyDescent="0.2">
      <c r="A115" s="13"/>
      <c r="B115" s="34"/>
      <c r="C115" s="31"/>
      <c r="D115" s="32"/>
      <c r="E115" s="32"/>
      <c r="F115" s="32"/>
      <c r="G115" s="32"/>
      <c r="H115" s="32"/>
      <c r="I115" s="32"/>
    </row>
    <row r="116" spans="1:9" ht="12.75" customHeight="1" x14ac:dyDescent="0.2">
      <c r="A116" s="13"/>
      <c r="B116" s="34"/>
      <c r="C116" s="31"/>
      <c r="D116" s="32"/>
      <c r="E116" s="32"/>
      <c r="F116" s="32"/>
      <c r="G116" s="32"/>
      <c r="H116" s="32"/>
      <c r="I116" s="32"/>
    </row>
    <row r="117" spans="1:9" ht="12.75" customHeight="1" x14ac:dyDescent="0.2">
      <c r="A117" s="13"/>
      <c r="B117" s="14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14"/>
      <c r="C118" s="33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3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3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3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3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13"/>
      <c r="D123" s="17"/>
      <c r="E123" s="17"/>
      <c r="F123" s="17"/>
      <c r="G123" s="17"/>
      <c r="H123" s="17"/>
      <c r="I123" s="17"/>
    </row>
    <row r="124" spans="1:9" x14ac:dyDescent="0.2">
      <c r="A124" s="13"/>
      <c r="B124" s="14"/>
      <c r="C124" s="15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15"/>
      <c r="D125" s="17"/>
      <c r="E125" s="17"/>
      <c r="F125" s="17"/>
      <c r="G125" s="17"/>
      <c r="H125" s="17"/>
      <c r="I125" s="17"/>
    </row>
    <row r="126" spans="1:9" x14ac:dyDescent="0.2">
      <c r="A126" s="13"/>
      <c r="B126" s="14"/>
      <c r="C126" s="31"/>
      <c r="D126" s="32"/>
      <c r="E126" s="32"/>
      <c r="F126" s="32"/>
      <c r="G126" s="32"/>
      <c r="H126" s="32"/>
      <c r="I126" s="32"/>
    </row>
    <row r="127" spans="1:9" x14ac:dyDescent="0.2">
      <c r="A127" s="13"/>
      <c r="B127" s="14"/>
      <c r="C127" s="31"/>
      <c r="D127" s="32"/>
      <c r="E127" s="32"/>
      <c r="F127" s="32"/>
      <c r="G127" s="32"/>
      <c r="H127" s="32"/>
      <c r="I127" s="32"/>
    </row>
    <row r="128" spans="1:9" x14ac:dyDescent="0.2">
      <c r="A128" s="13"/>
      <c r="B128" s="21"/>
      <c r="C128" s="31"/>
      <c r="D128" s="32"/>
      <c r="E128" s="32"/>
      <c r="F128" s="32"/>
      <c r="G128" s="32"/>
      <c r="H128" s="32"/>
      <c r="I128" s="32"/>
    </row>
    <row r="129" spans="1:9" x14ac:dyDescent="0.2">
      <c r="A129" s="13"/>
      <c r="B129" s="21"/>
      <c r="C129" s="31"/>
      <c r="D129" s="32"/>
      <c r="E129" s="32"/>
      <c r="F129" s="32"/>
      <c r="G129" s="32"/>
      <c r="H129" s="32"/>
      <c r="I129" s="32"/>
    </row>
    <row r="130" spans="1:9" x14ac:dyDescent="0.2">
      <c r="A130" s="13"/>
      <c r="B130" s="34"/>
      <c r="C130" s="33"/>
      <c r="D130" s="32"/>
      <c r="E130" s="32"/>
      <c r="F130" s="32"/>
      <c r="G130" s="32"/>
      <c r="H130" s="32"/>
      <c r="I130" s="32"/>
    </row>
    <row r="131" spans="1:9" x14ac:dyDescent="0.2">
      <c r="A131" s="13"/>
      <c r="B131" s="14"/>
      <c r="C131" s="31"/>
      <c r="D131" s="32"/>
      <c r="E131" s="32"/>
      <c r="F131" s="32"/>
      <c r="G131" s="32"/>
      <c r="H131" s="32"/>
      <c r="I131" s="32"/>
    </row>
    <row r="132" spans="1:9" x14ac:dyDescent="0.2">
      <c r="A132" s="13"/>
      <c r="B132" s="14"/>
      <c r="C132" s="31"/>
      <c r="D132" s="32"/>
      <c r="E132" s="32"/>
      <c r="F132" s="32"/>
      <c r="G132" s="32"/>
      <c r="H132" s="32"/>
      <c r="I132" s="32"/>
    </row>
    <row r="133" spans="1:9" x14ac:dyDescent="0.2">
      <c r="A133" s="13"/>
      <c r="B133" s="14"/>
      <c r="C133" s="31"/>
      <c r="D133" s="32"/>
      <c r="E133" s="32"/>
      <c r="F133" s="32"/>
      <c r="G133" s="32"/>
      <c r="H133" s="32"/>
      <c r="I133" s="32"/>
    </row>
    <row r="134" spans="1:9" x14ac:dyDescent="0.2">
      <c r="A134" s="13"/>
      <c r="B134" s="14"/>
      <c r="C134" s="31"/>
      <c r="D134" s="32"/>
      <c r="E134" s="32"/>
      <c r="F134" s="32"/>
      <c r="G134" s="32"/>
      <c r="H134" s="32"/>
      <c r="I134" s="32"/>
    </row>
    <row r="135" spans="1:9" x14ac:dyDescent="0.2">
      <c r="A135" s="13"/>
      <c r="B135" s="14"/>
      <c r="C135" s="31"/>
      <c r="D135" s="32"/>
      <c r="E135" s="32"/>
      <c r="F135" s="32"/>
      <c r="G135" s="32"/>
      <c r="H135" s="32"/>
      <c r="I135" s="32"/>
    </row>
    <row r="136" spans="1:9" x14ac:dyDescent="0.2">
      <c r="A136" s="13"/>
      <c r="B136" s="14"/>
      <c r="C136" s="13"/>
      <c r="D136" s="17"/>
      <c r="E136" s="17"/>
      <c r="F136" s="17"/>
      <c r="G136" s="17"/>
      <c r="H136" s="17"/>
      <c r="I136" s="17"/>
    </row>
    <row r="137" spans="1:9" x14ac:dyDescent="0.2">
      <c r="A137" s="13"/>
      <c r="B137" s="14"/>
      <c r="C137" s="15"/>
      <c r="D137" s="32"/>
      <c r="E137" s="32"/>
      <c r="F137" s="32"/>
      <c r="G137" s="32"/>
      <c r="H137" s="32"/>
      <c r="I137" s="32"/>
    </row>
    <row r="138" spans="1:9" x14ac:dyDescent="0.2">
      <c r="A138" s="13"/>
      <c r="B138" s="14"/>
      <c r="C138" s="15"/>
      <c r="D138" s="17"/>
      <c r="E138" s="17"/>
      <c r="F138" s="17"/>
      <c r="G138" s="17"/>
      <c r="H138" s="17"/>
      <c r="I138" s="17"/>
    </row>
    <row r="139" spans="1:9" x14ac:dyDescent="0.2">
      <c r="A139" s="13"/>
      <c r="B139" s="14"/>
      <c r="C139" s="35"/>
      <c r="D139" s="32"/>
      <c r="E139" s="32"/>
      <c r="F139" s="32"/>
      <c r="G139" s="32"/>
      <c r="H139" s="32"/>
      <c r="I139" s="32"/>
    </row>
    <row r="140" spans="1:9" x14ac:dyDescent="0.2">
      <c r="A140" s="13"/>
      <c r="B140" s="14"/>
      <c r="C140" s="35"/>
      <c r="D140" s="32"/>
      <c r="E140" s="32"/>
      <c r="F140" s="32"/>
      <c r="G140" s="32"/>
      <c r="H140" s="32"/>
      <c r="I140" s="32"/>
    </row>
    <row r="141" spans="1:9" x14ac:dyDescent="0.2">
      <c r="A141" s="13"/>
      <c r="B141" s="14"/>
      <c r="C141" s="35"/>
      <c r="D141" s="32"/>
      <c r="E141" s="32"/>
      <c r="F141" s="32"/>
      <c r="G141" s="32"/>
      <c r="H141" s="32"/>
      <c r="I141" s="32"/>
    </row>
    <row r="142" spans="1:9" x14ac:dyDescent="0.2">
      <c r="A142" s="13"/>
      <c r="B142" s="14"/>
      <c r="C142" s="31"/>
      <c r="D142" s="32"/>
      <c r="E142" s="32"/>
      <c r="F142" s="32"/>
      <c r="G142" s="32"/>
      <c r="H142" s="32"/>
      <c r="I142" s="32"/>
    </row>
    <row r="143" spans="1:9" x14ac:dyDescent="0.2">
      <c r="A143" s="13"/>
      <c r="B143" s="14"/>
      <c r="C143" s="31"/>
      <c r="D143" s="32"/>
      <c r="E143" s="32"/>
      <c r="F143" s="32"/>
      <c r="G143" s="32"/>
      <c r="H143" s="32"/>
      <c r="I143" s="32"/>
    </row>
    <row r="144" spans="1:9" x14ac:dyDescent="0.2">
      <c r="A144" s="13"/>
      <c r="B144" s="21"/>
      <c r="C144" s="31"/>
      <c r="D144" s="32"/>
      <c r="E144" s="32"/>
      <c r="F144" s="32"/>
      <c r="G144" s="32"/>
      <c r="H144" s="32"/>
      <c r="I144" s="32"/>
    </row>
    <row r="145" spans="1:9" x14ac:dyDescent="0.2">
      <c r="A145" s="13"/>
      <c r="B145" s="21"/>
      <c r="C145" s="31"/>
      <c r="D145" s="32"/>
      <c r="E145" s="32"/>
      <c r="F145" s="32"/>
      <c r="G145" s="32"/>
      <c r="H145" s="32"/>
      <c r="I145" s="32"/>
    </row>
    <row r="146" spans="1:9" x14ac:dyDescent="0.2">
      <c r="A146" s="13"/>
      <c r="B146" s="34"/>
      <c r="C146" s="31"/>
      <c r="D146" s="32"/>
      <c r="E146" s="32"/>
      <c r="F146" s="32"/>
      <c r="G146" s="32"/>
      <c r="H146" s="32"/>
      <c r="I146" s="32"/>
    </row>
    <row r="147" spans="1:9" x14ac:dyDescent="0.2">
      <c r="A147" s="13"/>
      <c r="B147" s="14"/>
      <c r="C147" s="31"/>
      <c r="D147" s="32"/>
      <c r="E147" s="32"/>
      <c r="F147" s="32"/>
      <c r="G147" s="32"/>
      <c r="H147" s="32"/>
      <c r="I147" s="32"/>
    </row>
    <row r="148" spans="1:9" x14ac:dyDescent="0.2">
      <c r="A148" s="13"/>
      <c r="B148" s="14"/>
      <c r="C148" s="31"/>
      <c r="D148" s="32"/>
      <c r="E148" s="32"/>
      <c r="F148" s="32"/>
      <c r="G148" s="32"/>
      <c r="H148" s="32"/>
      <c r="I148" s="32"/>
    </row>
    <row r="149" spans="1:9" x14ac:dyDescent="0.2">
      <c r="A149" s="13"/>
      <c r="B149" s="14"/>
      <c r="C149" s="31"/>
      <c r="D149" s="32"/>
      <c r="E149" s="32"/>
      <c r="F149" s="32"/>
      <c r="G149" s="32"/>
      <c r="H149" s="32"/>
      <c r="I149" s="32"/>
    </row>
    <row r="150" spans="1:9" x14ac:dyDescent="0.2">
      <c r="A150" s="13"/>
      <c r="B150" s="14"/>
      <c r="C150" s="31"/>
      <c r="D150" s="32"/>
      <c r="E150" s="32"/>
      <c r="F150" s="32"/>
      <c r="G150" s="32"/>
      <c r="H150" s="32"/>
      <c r="I150" s="32"/>
    </row>
    <row r="151" spans="1:9" x14ac:dyDescent="0.2">
      <c r="A151" s="13"/>
      <c r="B151" s="14"/>
      <c r="C151" s="35"/>
      <c r="D151" s="32"/>
      <c r="E151" s="32"/>
      <c r="F151" s="32"/>
      <c r="G151" s="32"/>
      <c r="H151" s="32"/>
      <c r="I151" s="32"/>
    </row>
    <row r="152" spans="1:9" x14ac:dyDescent="0.2">
      <c r="A152" s="13"/>
      <c r="B152" s="14"/>
      <c r="C152" s="31"/>
      <c r="D152" s="32"/>
      <c r="E152" s="32"/>
      <c r="F152" s="32"/>
      <c r="G152" s="32"/>
      <c r="H152" s="32"/>
      <c r="I152" s="32"/>
    </row>
    <row r="153" spans="1:9" x14ac:dyDescent="0.2">
      <c r="A153" s="13"/>
      <c r="B153" s="14"/>
      <c r="C153" s="31"/>
      <c r="D153" s="32"/>
      <c r="E153" s="32"/>
      <c r="F153" s="32"/>
      <c r="G153" s="32"/>
      <c r="H153" s="32"/>
      <c r="I153" s="32"/>
    </row>
    <row r="154" spans="1:9" x14ac:dyDescent="0.2">
      <c r="A154" s="13"/>
      <c r="B154" s="14"/>
      <c r="C154" s="36"/>
      <c r="D154" s="17"/>
      <c r="E154" s="17"/>
      <c r="F154" s="17"/>
      <c r="G154" s="17"/>
      <c r="H154" s="17"/>
      <c r="I154" s="17"/>
    </row>
    <row r="155" spans="1:9" x14ac:dyDescent="0.2">
      <c r="A155" s="13"/>
      <c r="B155" s="14"/>
      <c r="C155" s="15"/>
      <c r="D155" s="30"/>
      <c r="E155" s="30"/>
      <c r="F155" s="30"/>
      <c r="G155" s="30"/>
      <c r="H155" s="30"/>
      <c r="I155" s="30"/>
    </row>
    <row r="156" spans="1:9" ht="15" x14ac:dyDescent="0.25">
      <c r="A156" s="13"/>
      <c r="B156" s="34"/>
      <c r="C156" s="15"/>
      <c r="D156" s="37"/>
      <c r="E156" s="37"/>
      <c r="F156" s="37"/>
      <c r="G156" s="37"/>
      <c r="H156" s="37"/>
      <c r="I156" s="37"/>
    </row>
    <row r="157" spans="1:9" x14ac:dyDescent="0.2">
      <c r="A157" s="13"/>
      <c r="B157" s="38"/>
      <c r="C157" s="15"/>
      <c r="D157" s="17"/>
      <c r="E157" s="17"/>
      <c r="F157" s="17"/>
      <c r="G157" s="17"/>
      <c r="H157" s="17"/>
      <c r="I157" s="17"/>
    </row>
    <row r="158" spans="1:9" x14ac:dyDescent="0.2">
      <c r="A158" s="4"/>
      <c r="B158" s="4"/>
    </row>
    <row r="159" spans="1:9" x14ac:dyDescent="0.2">
      <c r="B159" s="5"/>
      <c r="C159" s="5"/>
      <c r="D159" s="5"/>
      <c r="E159" s="5"/>
      <c r="F159" s="5"/>
      <c r="G159" s="5"/>
      <c r="H159" s="28"/>
      <c r="I159" s="28"/>
    </row>
    <row r="160" spans="1:9" x14ac:dyDescent="0.2">
      <c r="B160" s="5"/>
      <c r="C160" s="5"/>
      <c r="D160" s="5"/>
      <c r="E160" s="5"/>
      <c r="F160" s="5"/>
      <c r="G160" s="5"/>
      <c r="H160" s="5"/>
      <c r="I160" s="5"/>
    </row>
    <row r="161" spans="1:9" x14ac:dyDescent="0.2">
      <c r="B161" s="5"/>
      <c r="C161" s="5"/>
      <c r="D161" s="5"/>
      <c r="E161" s="5"/>
      <c r="F161" s="5"/>
      <c r="G161" s="5"/>
      <c r="H161" s="28"/>
      <c r="I161" s="5"/>
    </row>
    <row r="162" spans="1:9" x14ac:dyDescent="0.2">
      <c r="B162" s="5"/>
      <c r="C162" s="5"/>
      <c r="D162" s="5"/>
      <c r="E162" s="5"/>
      <c r="F162" s="5"/>
      <c r="G162" s="5"/>
      <c r="H162" s="5"/>
      <c r="I162" s="5"/>
    </row>
    <row r="163" spans="1:9" x14ac:dyDescent="0.2">
      <c r="B163" s="5"/>
      <c r="C163" s="5"/>
      <c r="D163" s="5"/>
      <c r="E163" s="5"/>
      <c r="F163" s="5"/>
      <c r="G163" s="5"/>
      <c r="H163" s="39"/>
      <c r="I163" s="5"/>
    </row>
    <row r="164" spans="1:9" x14ac:dyDescent="0.2">
      <c r="B164" s="5"/>
      <c r="C164" s="5"/>
      <c r="D164" s="5"/>
      <c r="E164" s="5"/>
      <c r="F164" s="5"/>
      <c r="G164" s="5"/>
      <c r="H164" s="5"/>
      <c r="I164" s="5"/>
    </row>
    <row r="165" spans="1:9" x14ac:dyDescent="0.2">
      <c r="B165" s="5"/>
      <c r="C165" s="5"/>
      <c r="D165" s="5"/>
      <c r="E165" s="5"/>
      <c r="F165" s="5"/>
      <c r="G165" s="5"/>
      <c r="H165" s="28"/>
      <c r="I165" s="28"/>
    </row>
    <row r="166" spans="1:9" x14ac:dyDescent="0.2">
      <c r="B166" s="5"/>
      <c r="C166" s="5"/>
      <c r="D166" s="5"/>
      <c r="E166" s="5"/>
      <c r="F166" s="5"/>
      <c r="G166" s="5"/>
      <c r="H166" s="5"/>
      <c r="I166" s="5"/>
    </row>
    <row r="167" spans="1:9" x14ac:dyDescent="0.2">
      <c r="B167" s="5"/>
      <c r="C167" s="5"/>
      <c r="D167" s="5"/>
      <c r="E167" s="5"/>
      <c r="F167" s="5"/>
      <c r="G167" s="5"/>
      <c r="H167" s="28"/>
      <c r="I167" s="5"/>
    </row>
    <row r="168" spans="1:9" x14ac:dyDescent="0.2">
      <c r="A168" s="4"/>
      <c r="B168" s="4"/>
    </row>
  </sheetData>
  <pageMargins left="0.75" right="0.75" top="0.5" bottom="1" header="0.5" footer="0.5"/>
  <pageSetup scale="59" fitToHeight="7" orientation="portrait" r:id="rId1"/>
  <headerFooter alignWithMargins="0">
    <oddFooter>&amp;CA-4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27"/>
  <sheetViews>
    <sheetView zoomScale="160" zoomScaleNormal="160" workbookViewId="0">
      <selection activeCell="D17" sqref="D17:E17"/>
    </sheetView>
  </sheetViews>
  <sheetFormatPr defaultColWidth="9.140625" defaultRowHeight="12.75" x14ac:dyDescent="0.2"/>
  <cols>
    <col min="1" max="1" width="4.140625" style="5" customWidth="1"/>
    <col min="2" max="2" width="3.5703125" style="6" customWidth="1"/>
    <col min="3" max="3" width="45.5703125" style="4" customWidth="1"/>
    <col min="4" max="4" width="16.140625" style="4" bestFit="1" customWidth="1"/>
    <col min="5" max="5" width="15.140625" style="4" customWidth="1"/>
    <col min="6" max="6" width="14.140625" style="4" bestFit="1" customWidth="1"/>
    <col min="7" max="7" width="17.140625" style="4" customWidth="1"/>
    <col min="8" max="8" width="16.5703125" style="4" bestFit="1" customWidth="1"/>
    <col min="9" max="9" width="16.85546875" style="4" customWidth="1"/>
    <col min="10" max="11" width="11.140625" style="4" bestFit="1" customWidth="1"/>
    <col min="12" max="16384" width="9.140625" style="4"/>
  </cols>
  <sheetData>
    <row r="1" spans="1:9" ht="16.5" customHeight="1" x14ac:dyDescent="0.25">
      <c r="A1" s="1" t="s">
        <v>81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82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82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83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84</v>
      </c>
      <c r="D9" s="25">
        <v>197000</v>
      </c>
      <c r="E9" s="25">
        <v>317000</v>
      </c>
      <c r="F9" s="25">
        <v>0</v>
      </c>
      <c r="G9" s="25">
        <v>0</v>
      </c>
      <c r="H9" s="25">
        <f t="shared" ref="H9:H14" si="0">SUM(D9:G9)</f>
        <v>514000</v>
      </c>
      <c r="I9" s="25">
        <v>0</v>
      </c>
    </row>
    <row r="10" spans="1:9" x14ac:dyDescent="0.2">
      <c r="A10" s="13"/>
      <c r="B10" s="14"/>
      <c r="C10" s="46" t="s">
        <v>49</v>
      </c>
      <c r="D10" s="25">
        <v>4000</v>
      </c>
      <c r="E10" s="25">
        <v>6000</v>
      </c>
      <c r="F10" s="25">
        <v>0</v>
      </c>
      <c r="G10" s="25">
        <v>0</v>
      </c>
      <c r="H10" s="25">
        <f t="shared" si="0"/>
        <v>10000</v>
      </c>
      <c r="I10" s="25">
        <v>0</v>
      </c>
    </row>
    <row r="11" spans="1:9" x14ac:dyDescent="0.2">
      <c r="A11" s="13"/>
      <c r="B11" s="14"/>
      <c r="C11" s="46" t="s">
        <v>85</v>
      </c>
      <c r="D11" s="25">
        <v>46000</v>
      </c>
      <c r="E11" s="25">
        <v>75000</v>
      </c>
      <c r="F11" s="25">
        <v>0</v>
      </c>
      <c r="G11" s="25">
        <v>0</v>
      </c>
      <c r="H11" s="25">
        <f t="shared" si="0"/>
        <v>121000</v>
      </c>
      <c r="I11" s="25">
        <v>0</v>
      </c>
    </row>
    <row r="12" spans="1:9" x14ac:dyDescent="0.2">
      <c r="A12" s="13"/>
      <c r="B12" s="21"/>
      <c r="C12" s="46" t="s">
        <v>52</v>
      </c>
      <c r="D12" s="25">
        <v>0</v>
      </c>
      <c r="E12" s="25">
        <v>0</v>
      </c>
      <c r="F12" s="25">
        <v>9000</v>
      </c>
      <c r="G12" s="25">
        <v>0</v>
      </c>
      <c r="H12" s="25">
        <f t="shared" si="0"/>
        <v>9000</v>
      </c>
      <c r="I12" s="25">
        <v>0</v>
      </c>
    </row>
    <row r="13" spans="1:9" x14ac:dyDescent="0.2">
      <c r="A13" s="13"/>
      <c r="B13" s="21"/>
      <c r="C13" s="46" t="s">
        <v>19</v>
      </c>
      <c r="D13" s="25">
        <v>0</v>
      </c>
      <c r="E13" s="25">
        <v>0</v>
      </c>
      <c r="F13" s="25">
        <v>11000</v>
      </c>
      <c r="G13" s="25">
        <v>0</v>
      </c>
      <c r="H13" s="25">
        <f t="shared" si="0"/>
        <v>11000</v>
      </c>
      <c r="I13" s="25">
        <v>0</v>
      </c>
    </row>
    <row r="14" spans="1:9" ht="13.5" thickBot="1" x14ac:dyDescent="0.25">
      <c r="A14" s="13"/>
      <c r="B14" s="21"/>
      <c r="C14" s="46" t="s">
        <v>20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0"/>
        <v>0</v>
      </c>
      <c r="I14" s="25">
        <v>-509000</v>
      </c>
    </row>
    <row r="15" spans="1:9" ht="13.5" thickBot="1" x14ac:dyDescent="0.25">
      <c r="A15" s="13"/>
      <c r="B15" s="14"/>
      <c r="C15" s="13" t="s">
        <v>21</v>
      </c>
      <c r="D15" s="22">
        <f>SUM(D9:D13)</f>
        <v>247000</v>
      </c>
      <c r="E15" s="23">
        <f>SUM(E9:E13)</f>
        <v>398000</v>
      </c>
      <c r="F15" s="23">
        <f>SUM(F9:F13)</f>
        <v>20000</v>
      </c>
      <c r="G15" s="23">
        <f>SUM(G9:G13)</f>
        <v>0</v>
      </c>
      <c r="H15" s="23">
        <f>SUM(H9:H13)</f>
        <v>665000</v>
      </c>
      <c r="I15" s="24">
        <f>SUM(I9:I14)</f>
        <v>-509000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9" x14ac:dyDescent="0.2">
      <c r="A17" s="13"/>
      <c r="B17" s="14" t="s">
        <v>59</v>
      </c>
      <c r="C17" s="13"/>
      <c r="D17" s="17"/>
      <c r="E17" s="17"/>
      <c r="F17" s="17"/>
      <c r="G17" s="17"/>
      <c r="H17" s="17"/>
      <c r="I17" s="17"/>
    </row>
    <row r="18" spans="1:9" x14ac:dyDescent="0.2">
      <c r="A18" s="13"/>
      <c r="B18" s="14"/>
      <c r="C18" s="15" t="s">
        <v>61</v>
      </c>
      <c r="D18" s="30">
        <v>74000</v>
      </c>
      <c r="E18" s="30">
        <v>119000</v>
      </c>
      <c r="F18" s="30">
        <v>0</v>
      </c>
      <c r="G18" s="30">
        <v>0</v>
      </c>
      <c r="H18" s="30">
        <f t="shared" ref="H18:H29" si="1">SUM(D18:G18)</f>
        <v>193000</v>
      </c>
      <c r="I18" s="30">
        <v>0</v>
      </c>
    </row>
    <row r="19" spans="1:9" x14ac:dyDescent="0.2">
      <c r="A19" s="13"/>
      <c r="B19" s="14"/>
      <c r="C19" s="15" t="s">
        <v>62</v>
      </c>
      <c r="D19" s="30">
        <v>33000</v>
      </c>
      <c r="E19" s="30">
        <v>53000</v>
      </c>
      <c r="F19" s="30">
        <v>0</v>
      </c>
      <c r="G19" s="30">
        <v>0</v>
      </c>
      <c r="H19" s="30">
        <f t="shared" si="1"/>
        <v>86000</v>
      </c>
      <c r="I19" s="30">
        <v>0</v>
      </c>
    </row>
    <row r="20" spans="1:9" x14ac:dyDescent="0.2">
      <c r="A20" s="13"/>
      <c r="B20" s="14"/>
      <c r="C20" s="15" t="s">
        <v>63</v>
      </c>
      <c r="D20" s="30">
        <v>18000</v>
      </c>
      <c r="E20" s="30">
        <v>29000</v>
      </c>
      <c r="F20" s="30">
        <v>0</v>
      </c>
      <c r="G20" s="30">
        <v>0</v>
      </c>
      <c r="H20" s="30">
        <f t="shared" si="1"/>
        <v>47000</v>
      </c>
      <c r="I20" s="30">
        <v>0</v>
      </c>
    </row>
    <row r="21" spans="1:9" x14ac:dyDescent="0.2">
      <c r="A21" s="13"/>
      <c r="B21" s="14"/>
      <c r="C21" s="15" t="s">
        <v>64</v>
      </c>
      <c r="D21" s="30">
        <v>62000</v>
      </c>
      <c r="E21" s="30">
        <v>100000</v>
      </c>
      <c r="F21" s="30">
        <v>0</v>
      </c>
      <c r="G21" s="30">
        <v>45000</v>
      </c>
      <c r="H21" s="30">
        <f t="shared" si="1"/>
        <v>207000</v>
      </c>
      <c r="I21" s="30">
        <v>0</v>
      </c>
    </row>
    <row r="22" spans="1:9" x14ac:dyDescent="0.2">
      <c r="A22" s="13"/>
      <c r="B22" s="14"/>
      <c r="C22" s="15" t="s">
        <v>67</v>
      </c>
      <c r="D22" s="30">
        <v>0</v>
      </c>
      <c r="E22" s="30">
        <v>0</v>
      </c>
      <c r="F22" s="30">
        <v>0</v>
      </c>
      <c r="G22" s="30">
        <v>18000</v>
      </c>
      <c r="H22" s="30">
        <f t="shared" si="1"/>
        <v>18000</v>
      </c>
      <c r="I22" s="30">
        <v>0</v>
      </c>
    </row>
    <row r="23" spans="1:9" x14ac:dyDescent="0.2">
      <c r="A23" s="13"/>
      <c r="B23" s="14"/>
      <c r="C23" s="15" t="s">
        <v>86</v>
      </c>
      <c r="D23" s="30">
        <v>0</v>
      </c>
      <c r="E23" s="30">
        <v>0</v>
      </c>
      <c r="F23" s="30">
        <v>0</v>
      </c>
      <c r="G23" s="30">
        <v>12000</v>
      </c>
      <c r="H23" s="30">
        <f t="shared" si="1"/>
        <v>12000</v>
      </c>
      <c r="I23" s="30">
        <v>0</v>
      </c>
    </row>
    <row r="24" spans="1:9" x14ac:dyDescent="0.2">
      <c r="A24" s="13"/>
      <c r="B24" s="14"/>
      <c r="C24" s="15" t="s">
        <v>69</v>
      </c>
      <c r="D24" s="30">
        <v>0</v>
      </c>
      <c r="E24" s="30">
        <v>0</v>
      </c>
      <c r="F24" s="30">
        <v>0</v>
      </c>
      <c r="G24" s="30">
        <v>14000</v>
      </c>
      <c r="H24" s="30">
        <f t="shared" si="1"/>
        <v>14000</v>
      </c>
      <c r="I24" s="30">
        <v>0</v>
      </c>
    </row>
    <row r="25" spans="1:9" x14ac:dyDescent="0.2">
      <c r="A25" s="13"/>
      <c r="B25" s="14"/>
      <c r="C25" s="15" t="s">
        <v>68</v>
      </c>
      <c r="D25" s="30">
        <v>0</v>
      </c>
      <c r="E25" s="30">
        <v>0</v>
      </c>
      <c r="F25" s="30">
        <v>0</v>
      </c>
      <c r="G25" s="30">
        <v>53000</v>
      </c>
      <c r="H25" s="30">
        <f t="shared" si="1"/>
        <v>53000</v>
      </c>
      <c r="I25" s="30">
        <v>0</v>
      </c>
    </row>
    <row r="26" spans="1:9" x14ac:dyDescent="0.2">
      <c r="A26" s="13"/>
      <c r="B26" s="14"/>
      <c r="C26" s="15" t="s">
        <v>77</v>
      </c>
      <c r="D26" s="30">
        <v>0</v>
      </c>
      <c r="E26" s="30">
        <v>0</v>
      </c>
      <c r="F26" s="30">
        <v>8000</v>
      </c>
      <c r="G26" s="30">
        <v>0</v>
      </c>
      <c r="H26" s="30">
        <f t="shared" si="1"/>
        <v>8000</v>
      </c>
      <c r="I26" s="30">
        <v>0</v>
      </c>
    </row>
    <row r="27" spans="1:9" x14ac:dyDescent="0.2">
      <c r="A27" s="13"/>
      <c r="B27" s="14"/>
      <c r="C27" s="15" t="s">
        <v>78</v>
      </c>
      <c r="D27" s="30">
        <v>0</v>
      </c>
      <c r="E27" s="30">
        <v>0</v>
      </c>
      <c r="F27" s="30">
        <v>0</v>
      </c>
      <c r="G27" s="30">
        <v>223000</v>
      </c>
      <c r="H27" s="30">
        <f t="shared" si="1"/>
        <v>223000</v>
      </c>
      <c r="I27" s="30">
        <v>0</v>
      </c>
    </row>
    <row r="28" spans="1:9" x14ac:dyDescent="0.2">
      <c r="A28" s="13"/>
      <c r="B28" s="14"/>
      <c r="C28" s="15" t="s">
        <v>19</v>
      </c>
      <c r="D28" s="30">
        <v>0</v>
      </c>
      <c r="E28" s="30">
        <v>0</v>
      </c>
      <c r="F28" s="30">
        <v>1000</v>
      </c>
      <c r="G28" s="30">
        <v>0</v>
      </c>
      <c r="H28" s="30">
        <f t="shared" si="1"/>
        <v>1000</v>
      </c>
      <c r="I28" s="30">
        <v>0</v>
      </c>
    </row>
    <row r="29" spans="1:9" ht="13.5" thickBot="1" x14ac:dyDescent="0.25">
      <c r="A29" s="13"/>
      <c r="B29" s="14"/>
      <c r="C29" s="15" t="s">
        <v>20</v>
      </c>
      <c r="D29" s="30">
        <v>0</v>
      </c>
      <c r="E29" s="30">
        <v>0</v>
      </c>
      <c r="F29" s="30">
        <v>0</v>
      </c>
      <c r="G29" s="30">
        <v>0</v>
      </c>
      <c r="H29" s="30">
        <f t="shared" si="1"/>
        <v>0</v>
      </c>
      <c r="I29" s="30">
        <v>-78000</v>
      </c>
    </row>
    <row r="30" spans="1:9" ht="13.5" thickBot="1" x14ac:dyDescent="0.25">
      <c r="A30" s="13"/>
      <c r="B30" s="14"/>
      <c r="C30" s="13" t="s">
        <v>21</v>
      </c>
      <c r="D30" s="22">
        <f t="shared" ref="D30:I30" si="2">SUM(D18:D29)</f>
        <v>187000</v>
      </c>
      <c r="E30" s="23">
        <f t="shared" si="2"/>
        <v>301000</v>
      </c>
      <c r="F30" s="23">
        <f t="shared" si="2"/>
        <v>9000</v>
      </c>
      <c r="G30" s="23">
        <f t="shared" si="2"/>
        <v>365000</v>
      </c>
      <c r="H30" s="23">
        <f t="shared" si="2"/>
        <v>862000</v>
      </c>
      <c r="I30" s="24">
        <f t="shared" si="2"/>
        <v>-78000</v>
      </c>
    </row>
    <row r="31" spans="1:9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9" x14ac:dyDescent="0.2">
      <c r="A32" s="42"/>
      <c r="B32" s="48" t="s">
        <v>87</v>
      </c>
      <c r="C32" s="44"/>
      <c r="D32" s="49">
        <f t="shared" ref="D32:I32" si="3">D15+D30</f>
        <v>434000</v>
      </c>
      <c r="E32" s="49">
        <f t="shared" si="3"/>
        <v>699000</v>
      </c>
      <c r="F32" s="49">
        <f t="shared" si="3"/>
        <v>29000</v>
      </c>
      <c r="G32" s="49">
        <f t="shared" si="3"/>
        <v>365000</v>
      </c>
      <c r="H32" s="49">
        <f t="shared" si="3"/>
        <v>1527000</v>
      </c>
      <c r="I32" s="49">
        <f t="shared" si="3"/>
        <v>-587000</v>
      </c>
    </row>
    <row r="33" spans="1:9" x14ac:dyDescent="0.2">
      <c r="A33" s="4"/>
      <c r="B33" s="4"/>
    </row>
    <row r="34" spans="1:9" x14ac:dyDescent="0.2">
      <c r="B34" s="5" t="s">
        <v>23</v>
      </c>
      <c r="C34" s="5"/>
      <c r="D34" s="5"/>
      <c r="E34" s="5"/>
      <c r="F34" s="5"/>
      <c r="G34" s="5"/>
      <c r="H34" s="28">
        <f>H32</f>
        <v>1527000</v>
      </c>
      <c r="I34" s="28">
        <f>I32</f>
        <v>-587000</v>
      </c>
    </row>
    <row r="35" spans="1:9" x14ac:dyDescent="0.2">
      <c r="B35" s="5"/>
      <c r="C35" s="5"/>
      <c r="D35" s="5"/>
      <c r="E35" s="5"/>
      <c r="F35" s="5"/>
      <c r="G35" s="5"/>
      <c r="H35" s="28"/>
      <c r="I35" s="28"/>
    </row>
    <row r="36" spans="1:9" x14ac:dyDescent="0.2">
      <c r="B36" s="5" t="s">
        <v>24</v>
      </c>
      <c r="C36" s="5"/>
      <c r="D36" s="5"/>
      <c r="E36" s="5"/>
      <c r="F36" s="5"/>
      <c r="G36" s="5"/>
      <c r="H36" s="28">
        <f>ROUND((H34)*0.1,-3)</f>
        <v>153000</v>
      </c>
      <c r="I36" s="5"/>
    </row>
    <row r="37" spans="1:9" x14ac:dyDescent="0.2">
      <c r="B37" s="5"/>
      <c r="C37" s="5"/>
      <c r="D37" s="5"/>
      <c r="E37" s="5"/>
      <c r="F37" s="5"/>
      <c r="G37" s="5"/>
      <c r="H37" s="5"/>
      <c r="I37" s="5"/>
    </row>
    <row r="38" spans="1:9" x14ac:dyDescent="0.2">
      <c r="B38" s="5" t="s">
        <v>25</v>
      </c>
      <c r="C38" s="5"/>
      <c r="D38" s="5"/>
      <c r="E38" s="5"/>
      <c r="F38" s="5"/>
      <c r="G38" s="5"/>
      <c r="H38" s="28">
        <f>ROUND(H34*0.2,-3)</f>
        <v>305000</v>
      </c>
      <c r="I38" s="5"/>
    </row>
    <row r="39" spans="1:9" x14ac:dyDescent="0.2">
      <c r="B39" s="5"/>
      <c r="C39" s="5"/>
      <c r="D39" s="5"/>
      <c r="E39" s="5"/>
      <c r="F39" s="5"/>
      <c r="G39" s="5"/>
      <c r="H39" s="5"/>
      <c r="I39" s="5"/>
    </row>
    <row r="40" spans="1:9" x14ac:dyDescent="0.2">
      <c r="B40" s="5" t="s">
        <v>26</v>
      </c>
      <c r="C40" s="5"/>
      <c r="D40" s="5"/>
      <c r="E40" s="5"/>
      <c r="F40" s="5"/>
      <c r="G40" s="5"/>
      <c r="H40" s="28">
        <f>SUM(H34:H38)</f>
        <v>1985000</v>
      </c>
      <c r="I40" s="28">
        <f>SUM(I34:I38)</f>
        <v>-587000</v>
      </c>
    </row>
    <row r="41" spans="1:9" x14ac:dyDescent="0.2">
      <c r="B41" s="5"/>
      <c r="C41" s="5"/>
      <c r="D41" s="5"/>
      <c r="E41" s="5"/>
      <c r="F41" s="5"/>
      <c r="G41" s="5"/>
      <c r="H41" s="5"/>
      <c r="I41" s="5"/>
    </row>
    <row r="42" spans="1:9" x14ac:dyDescent="0.2">
      <c r="B42" s="5" t="s">
        <v>27</v>
      </c>
      <c r="C42" s="5"/>
      <c r="D42" s="5"/>
      <c r="E42" s="5"/>
      <c r="F42" s="5"/>
      <c r="G42" s="5"/>
      <c r="H42" s="28">
        <f>H40+I40</f>
        <v>1398000</v>
      </c>
      <c r="I42" s="5"/>
    </row>
    <row r="43" spans="1:9" x14ac:dyDescent="0.2">
      <c r="A43" s="4"/>
      <c r="B43" s="4"/>
    </row>
    <row r="44" spans="1:9" ht="15" x14ac:dyDescent="0.25">
      <c r="A44" s="47"/>
      <c r="B44" s="4"/>
    </row>
    <row r="45" spans="1:9" ht="12.75" customHeight="1" x14ac:dyDescent="0.2">
      <c r="A45" s="4"/>
      <c r="B45" s="4"/>
    </row>
    <row r="46" spans="1:9" ht="12.75" customHeight="1" x14ac:dyDescent="0.25">
      <c r="A46" s="1"/>
      <c r="B46" s="2"/>
      <c r="C46" s="3"/>
      <c r="D46" s="3"/>
      <c r="E46" s="3"/>
      <c r="F46" s="3"/>
      <c r="G46" s="3"/>
      <c r="H46" s="3"/>
      <c r="I46" s="3"/>
    </row>
    <row r="47" spans="1:9" ht="12.75" customHeight="1" x14ac:dyDescent="0.25">
      <c r="A47" s="1"/>
      <c r="B47" s="2"/>
      <c r="C47" s="3"/>
      <c r="D47" s="3"/>
      <c r="E47" s="3"/>
      <c r="F47" s="3"/>
      <c r="G47" s="3"/>
      <c r="H47" s="3"/>
      <c r="I47" s="3"/>
    </row>
    <row r="48" spans="1:9" ht="12.75" customHeight="1" x14ac:dyDescent="0.25">
      <c r="A48" s="1"/>
      <c r="B48" s="2"/>
      <c r="C48" s="3"/>
      <c r="D48" s="3"/>
      <c r="E48" s="3"/>
      <c r="F48" s="3"/>
      <c r="G48" s="3"/>
      <c r="H48" s="3"/>
      <c r="I48" s="3"/>
    </row>
    <row r="49" spans="1:9" ht="12.75" customHeight="1" x14ac:dyDescent="0.2"/>
    <row r="50" spans="1:9" ht="12.75" customHeight="1" x14ac:dyDescent="0.2">
      <c r="D50" s="8"/>
      <c r="E50" s="8"/>
      <c r="F50" s="8"/>
      <c r="G50" s="8"/>
      <c r="H50" s="8"/>
      <c r="I50" s="8"/>
    </row>
    <row r="51" spans="1:9" ht="12.75" customHeight="1" x14ac:dyDescent="0.2">
      <c r="A51" s="13"/>
      <c r="B51" s="14"/>
      <c r="C51" s="15"/>
      <c r="D51" s="30"/>
      <c r="E51" s="30"/>
      <c r="F51" s="30"/>
      <c r="G51" s="30"/>
      <c r="H51" s="30"/>
      <c r="I51" s="30"/>
    </row>
    <row r="52" spans="1:9" ht="12.75" customHeight="1" x14ac:dyDescent="0.2">
      <c r="A52" s="13"/>
      <c r="B52" s="14"/>
      <c r="C52" s="15"/>
      <c r="D52" s="17"/>
      <c r="E52" s="17"/>
      <c r="F52" s="17"/>
      <c r="G52" s="17"/>
      <c r="H52" s="17"/>
      <c r="I52" s="17"/>
    </row>
    <row r="53" spans="1:9" ht="12.75" customHeight="1" x14ac:dyDescent="0.2">
      <c r="A53" s="13"/>
      <c r="B53" s="14"/>
      <c r="C53" s="31"/>
      <c r="D53" s="32"/>
      <c r="E53" s="32"/>
      <c r="F53" s="32"/>
      <c r="G53" s="32"/>
      <c r="H53" s="32"/>
      <c r="I53" s="32"/>
    </row>
    <row r="54" spans="1:9" ht="12.75" customHeight="1" x14ac:dyDescent="0.2">
      <c r="A54" s="13"/>
      <c r="B54" s="14"/>
      <c r="C54" s="33"/>
      <c r="D54" s="32"/>
      <c r="E54" s="32"/>
      <c r="F54" s="32"/>
      <c r="G54" s="32"/>
      <c r="H54" s="32"/>
      <c r="I54" s="32"/>
    </row>
    <row r="55" spans="1:9" ht="12.75" customHeight="1" x14ac:dyDescent="0.2">
      <c r="A55" s="13"/>
      <c r="B55" s="21"/>
      <c r="C55" s="33"/>
      <c r="D55" s="32"/>
      <c r="E55" s="32"/>
      <c r="F55" s="32"/>
      <c r="G55" s="32"/>
      <c r="H55" s="32"/>
      <c r="I55" s="32"/>
    </row>
    <row r="56" spans="1:9" ht="12.75" customHeight="1" x14ac:dyDescent="0.2">
      <c r="A56" s="13"/>
      <c r="B56" s="21"/>
      <c r="C56" s="33"/>
      <c r="D56" s="32"/>
      <c r="E56" s="32"/>
      <c r="F56" s="32"/>
      <c r="G56" s="32"/>
      <c r="H56" s="32"/>
      <c r="I56" s="32"/>
    </row>
    <row r="57" spans="1:9" ht="12.75" customHeight="1" x14ac:dyDescent="0.2">
      <c r="A57" s="13"/>
      <c r="B57" s="34"/>
      <c r="C57" s="31"/>
      <c r="D57" s="32"/>
      <c r="E57" s="32"/>
      <c r="F57" s="32"/>
      <c r="G57" s="32"/>
      <c r="H57" s="32"/>
      <c r="I57" s="32"/>
    </row>
    <row r="58" spans="1:9" ht="12.75" customHeight="1" x14ac:dyDescent="0.2">
      <c r="A58" s="13"/>
      <c r="B58" s="14"/>
      <c r="C58" s="31"/>
      <c r="D58" s="32"/>
      <c r="E58" s="32"/>
      <c r="F58" s="32"/>
      <c r="G58" s="32"/>
      <c r="H58" s="32"/>
      <c r="I58" s="32"/>
    </row>
    <row r="59" spans="1:9" ht="12.75" customHeight="1" x14ac:dyDescent="0.2">
      <c r="A59" s="13"/>
      <c r="B59" s="14"/>
      <c r="C59" s="31"/>
      <c r="D59" s="32"/>
      <c r="E59" s="32"/>
      <c r="F59" s="32"/>
      <c r="G59" s="32"/>
      <c r="H59" s="32"/>
      <c r="I59" s="32"/>
    </row>
    <row r="60" spans="1:9" ht="12.75" customHeight="1" x14ac:dyDescent="0.2">
      <c r="A60" s="13"/>
      <c r="B60" s="14"/>
      <c r="C60" s="31"/>
      <c r="D60" s="32"/>
      <c r="E60" s="32"/>
      <c r="F60" s="32"/>
      <c r="G60" s="32"/>
      <c r="H60" s="32"/>
      <c r="I60" s="32"/>
    </row>
    <row r="61" spans="1:9" x14ac:dyDescent="0.2">
      <c r="A61" s="13"/>
      <c r="B61" s="14"/>
      <c r="C61" s="33"/>
      <c r="D61" s="32"/>
      <c r="E61" s="32"/>
      <c r="F61" s="32"/>
      <c r="G61" s="32"/>
      <c r="H61" s="32"/>
      <c r="I61" s="32"/>
    </row>
    <row r="62" spans="1:9" ht="12.75" customHeight="1" x14ac:dyDescent="0.2">
      <c r="A62" s="13"/>
      <c r="B62" s="14"/>
      <c r="C62" s="33"/>
      <c r="D62" s="32"/>
      <c r="E62" s="32"/>
      <c r="F62" s="32"/>
      <c r="G62" s="32"/>
      <c r="H62" s="32"/>
      <c r="I62" s="32"/>
    </row>
    <row r="63" spans="1:9" ht="12.75" customHeight="1" x14ac:dyDescent="0.2">
      <c r="A63" s="13"/>
      <c r="B63" s="14"/>
      <c r="C63" s="33"/>
      <c r="D63" s="32"/>
      <c r="E63" s="32"/>
      <c r="F63" s="32"/>
      <c r="G63" s="32"/>
      <c r="H63" s="32"/>
      <c r="I63" s="32"/>
    </row>
    <row r="64" spans="1:9" ht="12.75" customHeight="1" x14ac:dyDescent="0.2">
      <c r="A64" s="13"/>
      <c r="B64" s="14"/>
      <c r="C64" s="33"/>
      <c r="D64" s="32"/>
      <c r="E64" s="32"/>
      <c r="F64" s="32"/>
      <c r="G64" s="32"/>
      <c r="H64" s="32"/>
      <c r="I64" s="32"/>
    </row>
    <row r="65" spans="1:9" ht="12.75" customHeight="1" x14ac:dyDescent="0.2">
      <c r="A65" s="13"/>
      <c r="B65" s="14"/>
      <c r="C65" s="33"/>
      <c r="D65" s="32"/>
      <c r="E65" s="32"/>
      <c r="F65" s="32"/>
      <c r="G65" s="32"/>
      <c r="H65" s="32"/>
      <c r="I65" s="32"/>
    </row>
    <row r="66" spans="1:9" s="5" customFormat="1" ht="12.75" customHeight="1" x14ac:dyDescent="0.2">
      <c r="A66" s="13"/>
      <c r="B66" s="14"/>
      <c r="C66" s="13"/>
      <c r="D66" s="17"/>
      <c r="E66" s="17"/>
      <c r="F66" s="17"/>
      <c r="G66" s="17"/>
      <c r="H66" s="17"/>
      <c r="I66" s="17"/>
    </row>
    <row r="67" spans="1:9" s="5" customFormat="1" ht="12.75" customHeight="1" x14ac:dyDescent="0.2">
      <c r="A67" s="13"/>
      <c r="B67" s="14"/>
      <c r="C67" s="15"/>
      <c r="D67" s="32"/>
      <c r="E67" s="32"/>
      <c r="F67" s="32"/>
      <c r="G67" s="32"/>
      <c r="H67" s="32"/>
      <c r="I67" s="32"/>
    </row>
    <row r="68" spans="1:9" s="5" customFormat="1" ht="12.75" customHeight="1" x14ac:dyDescent="0.2">
      <c r="A68" s="13"/>
      <c r="B68" s="14"/>
      <c r="C68" s="15"/>
      <c r="D68" s="17"/>
      <c r="E68" s="17"/>
      <c r="F68" s="17"/>
      <c r="G68" s="17"/>
      <c r="H68" s="17"/>
      <c r="I68" s="17"/>
    </row>
    <row r="69" spans="1:9" s="5" customFormat="1" ht="12.75" customHeight="1" x14ac:dyDescent="0.2">
      <c r="A69" s="13"/>
      <c r="B69" s="14"/>
      <c r="C69" s="31"/>
      <c r="D69" s="32"/>
      <c r="E69" s="32"/>
      <c r="F69" s="32"/>
      <c r="G69" s="32"/>
      <c r="H69" s="32"/>
      <c r="I69" s="32"/>
    </row>
    <row r="70" spans="1:9" s="5" customFormat="1" ht="12.75" customHeight="1" x14ac:dyDescent="0.2">
      <c r="A70" s="13"/>
      <c r="B70" s="14"/>
      <c r="C70" s="33"/>
      <c r="D70" s="32"/>
      <c r="E70" s="32"/>
      <c r="F70" s="32"/>
      <c r="G70" s="32"/>
      <c r="H70" s="32"/>
      <c r="I70" s="32"/>
    </row>
    <row r="71" spans="1:9" s="5" customFormat="1" ht="12.75" customHeight="1" x14ac:dyDescent="0.2">
      <c r="A71" s="13"/>
      <c r="B71" s="21"/>
      <c r="C71" s="33"/>
      <c r="D71" s="32"/>
      <c r="E71" s="32"/>
      <c r="F71" s="32"/>
      <c r="G71" s="32"/>
      <c r="H71" s="32"/>
      <c r="I71" s="32"/>
    </row>
    <row r="72" spans="1:9" s="5" customFormat="1" ht="12.75" customHeight="1" x14ac:dyDescent="0.2">
      <c r="A72" s="13"/>
      <c r="B72" s="21"/>
      <c r="C72" s="33"/>
      <c r="D72" s="32"/>
      <c r="E72" s="32"/>
      <c r="F72" s="32"/>
      <c r="G72" s="32"/>
      <c r="H72" s="32"/>
      <c r="I72" s="32"/>
    </row>
    <row r="73" spans="1:9" s="5" customFormat="1" ht="12.75" customHeight="1" x14ac:dyDescent="0.2">
      <c r="A73" s="13"/>
      <c r="B73" s="34"/>
      <c r="C73" s="31"/>
      <c r="D73" s="32"/>
      <c r="E73" s="32"/>
      <c r="F73" s="32"/>
      <c r="G73" s="32"/>
      <c r="H73" s="32"/>
      <c r="I73" s="32"/>
    </row>
    <row r="74" spans="1:9" s="5" customFormat="1" ht="12.75" customHeight="1" x14ac:dyDescent="0.2">
      <c r="A74" s="13"/>
      <c r="B74" s="34"/>
      <c r="C74" s="31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34"/>
      <c r="C75" s="31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1"/>
      <c r="D76" s="32"/>
      <c r="E76" s="32"/>
      <c r="F76" s="32"/>
      <c r="G76" s="32"/>
      <c r="H76" s="32"/>
      <c r="I76" s="32"/>
    </row>
    <row r="77" spans="1:9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x14ac:dyDescent="0.2">
      <c r="A79" s="13"/>
      <c r="B79" s="14"/>
      <c r="C79" s="33"/>
      <c r="D79" s="32"/>
      <c r="E79" s="32"/>
      <c r="F79" s="32"/>
      <c r="G79" s="32"/>
      <c r="H79" s="32"/>
      <c r="I79" s="32"/>
    </row>
    <row r="80" spans="1:9" x14ac:dyDescent="0.2">
      <c r="A80" s="13"/>
      <c r="B80" s="14"/>
      <c r="C80" s="33"/>
      <c r="D80" s="32"/>
      <c r="E80" s="32"/>
      <c r="F80" s="32"/>
      <c r="G80" s="32"/>
      <c r="H80" s="32"/>
      <c r="I80" s="32"/>
    </row>
    <row r="81" spans="1:9" x14ac:dyDescent="0.2">
      <c r="A81" s="13"/>
      <c r="B81" s="14"/>
      <c r="C81" s="33"/>
      <c r="D81" s="32"/>
      <c r="E81" s="32"/>
      <c r="F81" s="32"/>
      <c r="G81" s="32"/>
      <c r="H81" s="32"/>
      <c r="I81" s="32"/>
    </row>
    <row r="82" spans="1:9" x14ac:dyDescent="0.2">
      <c r="A82" s="13"/>
      <c r="B82" s="14"/>
      <c r="C82" s="13"/>
      <c r="D82" s="17"/>
      <c r="E82" s="17"/>
      <c r="F82" s="17"/>
      <c r="G82" s="17"/>
      <c r="H82" s="17"/>
      <c r="I82" s="17"/>
    </row>
    <row r="83" spans="1:9" x14ac:dyDescent="0.2">
      <c r="A83" s="13"/>
      <c r="B83" s="14"/>
      <c r="C83" s="15"/>
      <c r="D83" s="32"/>
      <c r="E83" s="32"/>
      <c r="F83" s="32"/>
      <c r="G83" s="32"/>
      <c r="H83" s="32"/>
      <c r="I83" s="32"/>
    </row>
    <row r="84" spans="1:9" x14ac:dyDescent="0.2">
      <c r="A84" s="13"/>
      <c r="B84" s="14"/>
      <c r="C84" s="15"/>
      <c r="D84" s="17"/>
      <c r="E84" s="17"/>
      <c r="F84" s="17"/>
      <c r="G84" s="17"/>
      <c r="H84" s="17"/>
      <c r="I84" s="17"/>
    </row>
    <row r="85" spans="1:9" x14ac:dyDescent="0.2">
      <c r="A85" s="13"/>
      <c r="B85" s="14"/>
      <c r="C85" s="31"/>
      <c r="D85" s="32"/>
      <c r="E85" s="32"/>
      <c r="F85" s="32"/>
      <c r="G85" s="32"/>
      <c r="H85" s="32"/>
      <c r="I85" s="32"/>
    </row>
    <row r="86" spans="1:9" x14ac:dyDescent="0.2">
      <c r="A86" s="13"/>
      <c r="B86" s="14"/>
      <c r="C86" s="31"/>
      <c r="D86" s="32"/>
      <c r="E86" s="32"/>
      <c r="F86" s="32"/>
      <c r="G86" s="32"/>
      <c r="H86" s="32"/>
      <c r="I86" s="32"/>
    </row>
    <row r="87" spans="1:9" x14ac:dyDescent="0.2">
      <c r="A87" s="13"/>
      <c r="B87" s="21"/>
      <c r="C87" s="31"/>
      <c r="D87" s="32"/>
      <c r="E87" s="32"/>
      <c r="F87" s="32"/>
      <c r="G87" s="32"/>
      <c r="H87" s="32"/>
      <c r="I87" s="32"/>
    </row>
    <row r="88" spans="1:9" x14ac:dyDescent="0.2">
      <c r="A88" s="13"/>
      <c r="B88" s="21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34"/>
      <c r="C89" s="33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1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1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1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1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31"/>
      <c r="D94" s="32"/>
      <c r="E94" s="32"/>
      <c r="F94" s="32"/>
      <c r="G94" s="32"/>
      <c r="H94" s="32"/>
      <c r="I94" s="32"/>
    </row>
    <row r="95" spans="1:9" x14ac:dyDescent="0.2">
      <c r="A95" s="13"/>
      <c r="B95" s="14"/>
      <c r="C95" s="13"/>
      <c r="D95" s="17"/>
      <c r="E95" s="17"/>
      <c r="F95" s="17"/>
      <c r="G95" s="17"/>
      <c r="H95" s="17"/>
      <c r="I95" s="17"/>
    </row>
    <row r="96" spans="1:9" x14ac:dyDescent="0.2">
      <c r="A96" s="13"/>
      <c r="B96" s="14"/>
      <c r="C96" s="15"/>
      <c r="D96" s="32"/>
      <c r="E96" s="32"/>
      <c r="F96" s="32"/>
      <c r="G96" s="32"/>
      <c r="H96" s="32"/>
      <c r="I96" s="32"/>
    </row>
    <row r="97" spans="1:9" x14ac:dyDescent="0.2">
      <c r="A97" s="13"/>
      <c r="B97" s="14"/>
      <c r="C97" s="15"/>
      <c r="D97" s="17"/>
      <c r="E97" s="17"/>
      <c r="F97" s="17"/>
      <c r="G97" s="17"/>
      <c r="H97" s="17"/>
      <c r="I97" s="17"/>
    </row>
    <row r="98" spans="1:9" x14ac:dyDescent="0.2">
      <c r="A98" s="13"/>
      <c r="B98" s="14"/>
      <c r="C98" s="35"/>
      <c r="D98" s="32"/>
      <c r="E98" s="32"/>
      <c r="F98" s="32"/>
      <c r="G98" s="32"/>
      <c r="H98" s="32"/>
      <c r="I98" s="32"/>
    </row>
    <row r="99" spans="1:9" x14ac:dyDescent="0.2">
      <c r="A99" s="13"/>
      <c r="B99" s="14"/>
      <c r="C99" s="35"/>
      <c r="D99" s="32"/>
      <c r="E99" s="32"/>
      <c r="F99" s="32"/>
      <c r="G99" s="32"/>
      <c r="H99" s="32"/>
      <c r="I99" s="32"/>
    </row>
    <row r="100" spans="1:9" x14ac:dyDescent="0.2">
      <c r="A100" s="13"/>
      <c r="B100" s="14"/>
      <c r="C100" s="35"/>
      <c r="D100" s="32"/>
      <c r="E100" s="32"/>
      <c r="F100" s="32"/>
      <c r="G100" s="32"/>
      <c r="H100" s="32"/>
      <c r="I100" s="32"/>
    </row>
    <row r="101" spans="1:9" x14ac:dyDescent="0.2">
      <c r="A101" s="13"/>
      <c r="B101" s="14"/>
      <c r="C101" s="31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1"/>
      <c r="D102" s="32"/>
      <c r="E102" s="32"/>
      <c r="F102" s="32"/>
      <c r="G102" s="32"/>
      <c r="H102" s="32"/>
      <c r="I102" s="32"/>
    </row>
    <row r="103" spans="1:9" x14ac:dyDescent="0.2">
      <c r="A103" s="13"/>
      <c r="B103" s="21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21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3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31"/>
      <c r="D107" s="32"/>
      <c r="E107" s="32"/>
      <c r="F107" s="32"/>
      <c r="G107" s="32"/>
      <c r="H107" s="32"/>
      <c r="I107" s="32"/>
    </row>
    <row r="108" spans="1:9" x14ac:dyDescent="0.2">
      <c r="A108" s="13"/>
      <c r="B108" s="14"/>
      <c r="C108" s="31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31"/>
      <c r="D109" s="32"/>
      <c r="E109" s="32"/>
      <c r="F109" s="32"/>
      <c r="G109" s="32"/>
      <c r="H109" s="32"/>
      <c r="I109" s="32"/>
    </row>
    <row r="110" spans="1:9" x14ac:dyDescent="0.2">
      <c r="A110" s="13"/>
      <c r="B110" s="14"/>
      <c r="C110" s="35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1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1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6"/>
      <c r="D113" s="17"/>
      <c r="E113" s="17"/>
      <c r="F113" s="17"/>
      <c r="G113" s="17"/>
      <c r="H113" s="17"/>
      <c r="I113" s="17"/>
    </row>
    <row r="114" spans="1:9" x14ac:dyDescent="0.2">
      <c r="A114" s="13"/>
      <c r="B114" s="14"/>
      <c r="C114" s="15"/>
      <c r="D114" s="30"/>
      <c r="E114" s="30"/>
      <c r="F114" s="30"/>
      <c r="G114" s="30"/>
      <c r="H114" s="30"/>
      <c r="I114" s="30"/>
    </row>
    <row r="115" spans="1:9" ht="15" x14ac:dyDescent="0.25">
      <c r="A115" s="13"/>
      <c r="B115" s="34"/>
      <c r="C115" s="15"/>
      <c r="D115" s="37"/>
      <c r="E115" s="37"/>
      <c r="F115" s="37"/>
      <c r="G115" s="37"/>
      <c r="H115" s="37"/>
      <c r="I115" s="37"/>
    </row>
    <row r="116" spans="1:9" x14ac:dyDescent="0.2">
      <c r="A116" s="13"/>
      <c r="B116" s="38"/>
      <c r="C116" s="15"/>
      <c r="D116" s="17"/>
      <c r="E116" s="17"/>
      <c r="F116" s="17"/>
      <c r="G116" s="17"/>
      <c r="H116" s="17"/>
      <c r="I116" s="17"/>
    </row>
    <row r="117" spans="1:9" x14ac:dyDescent="0.2">
      <c r="A117" s="4"/>
      <c r="B117" s="4"/>
    </row>
    <row r="118" spans="1:9" x14ac:dyDescent="0.2">
      <c r="B118" s="5"/>
      <c r="C118" s="5"/>
      <c r="D118" s="5"/>
      <c r="E118" s="5"/>
      <c r="F118" s="5"/>
      <c r="G118" s="5"/>
      <c r="H118" s="28"/>
      <c r="I118" s="28"/>
    </row>
    <row r="119" spans="1:9" x14ac:dyDescent="0.2">
      <c r="B119" s="5"/>
      <c r="C119" s="5"/>
      <c r="D119" s="5"/>
      <c r="E119" s="5"/>
      <c r="F119" s="5"/>
      <c r="G119" s="5"/>
      <c r="H119" s="5"/>
      <c r="I119" s="5"/>
    </row>
    <row r="120" spans="1:9" x14ac:dyDescent="0.2">
      <c r="B120" s="5"/>
      <c r="C120" s="5"/>
      <c r="D120" s="5"/>
      <c r="E120" s="5"/>
      <c r="F120" s="5"/>
      <c r="G120" s="5"/>
      <c r="H120" s="28"/>
      <c r="I120" s="5"/>
    </row>
    <row r="121" spans="1:9" x14ac:dyDescent="0.2">
      <c r="B121" s="5"/>
      <c r="C121" s="5"/>
      <c r="D121" s="5"/>
      <c r="E121" s="5"/>
      <c r="F121" s="5"/>
      <c r="G121" s="5"/>
      <c r="H121" s="5"/>
      <c r="I121" s="5"/>
    </row>
    <row r="122" spans="1:9" x14ac:dyDescent="0.2">
      <c r="B122" s="5"/>
      <c r="C122" s="5"/>
      <c r="D122" s="5"/>
      <c r="E122" s="5"/>
      <c r="F122" s="5"/>
      <c r="G122" s="5"/>
      <c r="H122" s="39"/>
      <c r="I122" s="5"/>
    </row>
    <row r="123" spans="1:9" x14ac:dyDescent="0.2">
      <c r="B123" s="5"/>
      <c r="C123" s="5"/>
      <c r="D123" s="5"/>
      <c r="E123" s="5"/>
      <c r="F123" s="5"/>
      <c r="G123" s="5"/>
      <c r="H123" s="5"/>
      <c r="I123" s="5"/>
    </row>
    <row r="124" spans="1:9" x14ac:dyDescent="0.2">
      <c r="B124" s="5"/>
      <c r="C124" s="5"/>
      <c r="D124" s="5"/>
      <c r="E124" s="5"/>
      <c r="F124" s="5"/>
      <c r="G124" s="5"/>
      <c r="H124" s="28"/>
      <c r="I124" s="28"/>
    </row>
    <row r="125" spans="1:9" x14ac:dyDescent="0.2">
      <c r="B125" s="5"/>
      <c r="C125" s="5"/>
      <c r="D125" s="5"/>
      <c r="E125" s="5"/>
      <c r="F125" s="5"/>
      <c r="G125" s="5"/>
      <c r="H125" s="5"/>
      <c r="I125" s="5"/>
    </row>
    <row r="126" spans="1:9" x14ac:dyDescent="0.2">
      <c r="B126" s="5"/>
      <c r="C126" s="5"/>
      <c r="D126" s="5"/>
      <c r="E126" s="5"/>
      <c r="F126" s="5"/>
      <c r="G126" s="5"/>
      <c r="H126" s="28"/>
      <c r="I126" s="5"/>
    </row>
    <row r="127" spans="1:9" x14ac:dyDescent="0.2">
      <c r="A127" s="4"/>
      <c r="B127" s="4"/>
    </row>
  </sheetData>
  <pageMargins left="0.75" right="0.75" top="0.5" bottom="1" header="0.5" footer="0.5"/>
  <pageSetup scale="61" fitToHeight="7" orientation="portrait" r:id="rId1"/>
  <headerFooter alignWithMargins="0">
    <oddFooter>&amp;CA-5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39"/>
  <sheetViews>
    <sheetView topLeftCell="A2" zoomScale="130" zoomScaleNormal="130" workbookViewId="0">
      <selection activeCell="G19" sqref="G19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bestFit="1" customWidth="1"/>
    <col min="8" max="8" width="16.5703125" style="4" bestFit="1" customWidth="1"/>
    <col min="9" max="9" width="11.5703125" style="4" bestFit="1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88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89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30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9" t="s">
        <v>89</v>
      </c>
      <c r="B6" s="10"/>
      <c r="C6" s="11"/>
      <c r="D6" s="12"/>
      <c r="E6" s="12"/>
      <c r="F6" s="12"/>
      <c r="G6" s="12"/>
      <c r="H6" s="12"/>
      <c r="I6" s="12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31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18" t="s">
        <v>32</v>
      </c>
      <c r="D9" s="16">
        <v>67300</v>
      </c>
      <c r="E9" s="16">
        <v>52000</v>
      </c>
      <c r="F9" s="16">
        <v>9500</v>
      </c>
      <c r="G9" s="16">
        <v>0</v>
      </c>
      <c r="H9" s="16">
        <f t="shared" ref="H9:H14" si="0">SUM(D9:G9)</f>
        <v>128800</v>
      </c>
      <c r="I9" s="16">
        <v>0</v>
      </c>
    </row>
    <row r="10" spans="1:9" x14ac:dyDescent="0.2">
      <c r="A10" s="13"/>
      <c r="B10" s="14"/>
      <c r="C10" s="18" t="s">
        <v>16</v>
      </c>
      <c r="D10" s="16">
        <v>3200</v>
      </c>
      <c r="E10" s="16">
        <v>3400</v>
      </c>
      <c r="F10" s="16">
        <v>0</v>
      </c>
      <c r="G10" s="16">
        <v>0</v>
      </c>
      <c r="H10" s="16">
        <f t="shared" si="0"/>
        <v>6600</v>
      </c>
      <c r="I10" s="16">
        <v>0</v>
      </c>
    </row>
    <row r="11" spans="1:9" x14ac:dyDescent="0.2">
      <c r="A11" s="13"/>
      <c r="B11" s="14"/>
      <c r="C11" s="18" t="s">
        <v>17</v>
      </c>
      <c r="D11" s="16">
        <v>0</v>
      </c>
      <c r="E11" s="16">
        <v>0</v>
      </c>
      <c r="F11" s="16">
        <v>0</v>
      </c>
      <c r="G11" s="16">
        <v>21500</v>
      </c>
      <c r="H11" s="16">
        <f t="shared" si="0"/>
        <v>21500</v>
      </c>
      <c r="I11" s="16">
        <v>0</v>
      </c>
    </row>
    <row r="12" spans="1:9" x14ac:dyDescent="0.2">
      <c r="A12" s="13"/>
      <c r="B12" s="14"/>
      <c r="C12" s="18" t="s">
        <v>18</v>
      </c>
      <c r="D12" s="16">
        <v>0</v>
      </c>
      <c r="E12" s="16">
        <v>0</v>
      </c>
      <c r="F12" s="16">
        <v>900</v>
      </c>
      <c r="G12" s="16">
        <v>0</v>
      </c>
      <c r="H12" s="16">
        <f t="shared" si="0"/>
        <v>900</v>
      </c>
      <c r="I12" s="16">
        <v>0</v>
      </c>
    </row>
    <row r="13" spans="1:9" x14ac:dyDescent="0.2">
      <c r="A13" s="13"/>
      <c r="B13" s="14"/>
      <c r="C13" s="18" t="s">
        <v>19</v>
      </c>
      <c r="D13" s="16">
        <v>0</v>
      </c>
      <c r="E13" s="16">
        <v>0</v>
      </c>
      <c r="F13" s="16">
        <v>100</v>
      </c>
      <c r="G13" s="16">
        <v>0</v>
      </c>
      <c r="H13" s="16">
        <f t="shared" si="0"/>
        <v>100</v>
      </c>
      <c r="I13" s="16">
        <v>0</v>
      </c>
    </row>
    <row r="14" spans="1:9" ht="13.5" thickBot="1" x14ac:dyDescent="0.25">
      <c r="A14" s="13"/>
      <c r="B14" s="21"/>
      <c r="C14" s="18" t="s">
        <v>20</v>
      </c>
      <c r="D14" s="16">
        <v>0</v>
      </c>
      <c r="E14" s="16">
        <v>0</v>
      </c>
      <c r="F14" s="16">
        <v>0</v>
      </c>
      <c r="G14" s="16">
        <v>0</v>
      </c>
      <c r="H14" s="16">
        <f t="shared" si="0"/>
        <v>0</v>
      </c>
      <c r="I14" s="16">
        <v>-15100</v>
      </c>
    </row>
    <row r="15" spans="1:9" ht="13.5" thickBot="1" x14ac:dyDescent="0.25">
      <c r="A15" s="13"/>
      <c r="B15" s="14"/>
      <c r="C15" s="13" t="s">
        <v>21</v>
      </c>
      <c r="D15" s="22">
        <f>SUM(D9:D9,D10,D11:D14)</f>
        <v>70500</v>
      </c>
      <c r="E15" s="23">
        <f t="shared" ref="E15:I15" si="1">SUM(E9:E9,E10,E11:E14)</f>
        <v>55400</v>
      </c>
      <c r="F15" s="23">
        <f t="shared" si="1"/>
        <v>10500</v>
      </c>
      <c r="G15" s="23">
        <f t="shared" si="1"/>
        <v>21500</v>
      </c>
      <c r="H15" s="23">
        <f>SUM(H9:H9,H10,H11:H14)</f>
        <v>157900</v>
      </c>
      <c r="I15" s="24">
        <f t="shared" si="1"/>
        <v>-15100</v>
      </c>
    </row>
    <row r="16" spans="1:9" x14ac:dyDescent="0.2">
      <c r="A16" s="13"/>
      <c r="B16" s="14"/>
      <c r="C16" s="15"/>
      <c r="D16" s="25"/>
      <c r="E16" s="25"/>
      <c r="F16" s="25"/>
      <c r="G16" s="25"/>
      <c r="H16" s="25"/>
      <c r="I16" s="25"/>
    </row>
    <row r="17" spans="1:11" x14ac:dyDescent="0.2">
      <c r="A17" s="9"/>
      <c r="B17" s="26" t="s">
        <v>90</v>
      </c>
      <c r="C17" s="11"/>
      <c r="D17" s="27">
        <f>D15</f>
        <v>70500</v>
      </c>
      <c r="E17" s="27">
        <f t="shared" ref="E17:I17" si="2">E15</f>
        <v>55400</v>
      </c>
      <c r="F17" s="27">
        <f t="shared" si="2"/>
        <v>10500</v>
      </c>
      <c r="G17" s="27">
        <f t="shared" si="2"/>
        <v>21500</v>
      </c>
      <c r="H17" s="27">
        <f t="shared" si="2"/>
        <v>157900</v>
      </c>
      <c r="I17" s="27">
        <f t="shared" si="2"/>
        <v>-15100</v>
      </c>
    </row>
    <row r="18" spans="1:11" x14ac:dyDescent="0.2">
      <c r="A18" s="4"/>
      <c r="B18" s="4"/>
    </row>
    <row r="19" spans="1:11" x14ac:dyDescent="0.2">
      <c r="B19" s="5" t="s">
        <v>23</v>
      </c>
      <c r="C19" s="5"/>
      <c r="D19" s="5"/>
      <c r="E19" s="5"/>
      <c r="F19" s="5"/>
      <c r="G19" s="5"/>
      <c r="H19" s="28">
        <f>H17</f>
        <v>157900</v>
      </c>
      <c r="I19" s="28">
        <f>I17</f>
        <v>-15100</v>
      </c>
      <c r="K19" s="29"/>
    </row>
    <row r="20" spans="1:11" x14ac:dyDescent="0.2">
      <c r="B20" s="5"/>
      <c r="C20" s="5"/>
      <c r="D20" s="5"/>
      <c r="E20" s="5"/>
      <c r="F20" s="5"/>
      <c r="G20" s="5"/>
      <c r="H20" s="28"/>
      <c r="I20" s="28"/>
    </row>
    <row r="21" spans="1:11" x14ac:dyDescent="0.2">
      <c r="B21" s="5" t="s">
        <v>24</v>
      </c>
      <c r="C21" s="5"/>
      <c r="D21" s="5"/>
      <c r="E21" s="5"/>
      <c r="F21" s="5"/>
      <c r="G21" s="5"/>
      <c r="H21" s="28">
        <f>ROUND(H19*0.1,-2)</f>
        <v>15800</v>
      </c>
      <c r="I21" s="5"/>
    </row>
    <row r="22" spans="1:11" x14ac:dyDescent="0.2">
      <c r="B22" s="5"/>
      <c r="C22" s="5"/>
      <c r="D22" s="5"/>
      <c r="E22" s="5"/>
      <c r="F22" s="5"/>
      <c r="G22" s="5"/>
      <c r="H22" s="5"/>
      <c r="I22" s="5"/>
    </row>
    <row r="23" spans="1:11" x14ac:dyDescent="0.2">
      <c r="B23" s="5" t="s">
        <v>25</v>
      </c>
      <c r="C23" s="5"/>
      <c r="D23" s="5"/>
      <c r="E23" s="5"/>
      <c r="F23" s="5"/>
      <c r="G23" s="5"/>
      <c r="H23" s="28">
        <f>ROUND(H19*0.2,-2)</f>
        <v>31600</v>
      </c>
      <c r="I23" s="5"/>
    </row>
    <row r="24" spans="1:11" x14ac:dyDescent="0.2">
      <c r="B24" s="5"/>
      <c r="C24" s="5"/>
      <c r="D24" s="5"/>
      <c r="E24" s="5"/>
      <c r="F24" s="5"/>
      <c r="G24" s="5"/>
      <c r="H24" s="5"/>
      <c r="I24" s="5"/>
    </row>
    <row r="25" spans="1:11" x14ac:dyDescent="0.2">
      <c r="B25" s="5" t="s">
        <v>26</v>
      </c>
      <c r="C25" s="5"/>
      <c r="D25" s="5"/>
      <c r="E25" s="5"/>
      <c r="F25" s="5"/>
      <c r="G25" s="5"/>
      <c r="H25" s="28">
        <f>SUM(H19:H23)</f>
        <v>205300</v>
      </c>
      <c r="I25" s="28">
        <f>SUM(I19:I23)</f>
        <v>-15100</v>
      </c>
    </row>
    <row r="26" spans="1:11" x14ac:dyDescent="0.2">
      <c r="B26" s="5"/>
      <c r="C26" s="5"/>
      <c r="D26" s="5"/>
      <c r="E26" s="5"/>
      <c r="F26" s="5"/>
      <c r="G26" s="5"/>
      <c r="H26" s="5"/>
      <c r="I26" s="5"/>
    </row>
    <row r="27" spans="1:11" x14ac:dyDescent="0.2">
      <c r="B27" s="5" t="s">
        <v>27</v>
      </c>
      <c r="C27" s="5"/>
      <c r="D27" s="5"/>
      <c r="E27" s="5"/>
      <c r="F27" s="5"/>
      <c r="G27" s="5"/>
      <c r="H27" s="28">
        <f>H25+I25</f>
        <v>190200</v>
      </c>
      <c r="I27" s="5"/>
    </row>
    <row r="28" spans="1:11" x14ac:dyDescent="0.2">
      <c r="A28" s="13"/>
      <c r="B28" s="14"/>
      <c r="C28" s="15"/>
      <c r="D28" s="25"/>
      <c r="E28" s="25"/>
      <c r="F28" s="25"/>
      <c r="G28" s="25"/>
      <c r="H28" s="25"/>
      <c r="I28" s="25"/>
    </row>
    <row r="29" spans="1:11" x14ac:dyDescent="0.2">
      <c r="A29" s="13"/>
      <c r="B29" s="14"/>
      <c r="C29" s="15"/>
      <c r="D29" s="25"/>
      <c r="E29" s="25"/>
      <c r="F29" s="25"/>
      <c r="G29" s="25"/>
      <c r="H29" s="25"/>
      <c r="I29" s="25"/>
    </row>
    <row r="30" spans="1:11" x14ac:dyDescent="0.2">
      <c r="A30" s="13"/>
      <c r="B30" s="14"/>
      <c r="C30" s="15"/>
      <c r="D30" s="25"/>
      <c r="E30" s="25"/>
      <c r="F30" s="25"/>
      <c r="G30" s="25"/>
      <c r="H30" s="25"/>
      <c r="I30" s="25"/>
    </row>
    <row r="31" spans="1:11" x14ac:dyDescent="0.2">
      <c r="A31" s="13"/>
      <c r="B31" s="14"/>
      <c r="C31" s="15"/>
      <c r="D31" s="25"/>
      <c r="E31" s="25"/>
      <c r="F31" s="25"/>
      <c r="G31" s="25"/>
      <c r="H31" s="25"/>
      <c r="I31" s="25"/>
    </row>
    <row r="32" spans="1:11" x14ac:dyDescent="0.2">
      <c r="A32" s="13"/>
      <c r="B32" s="14"/>
      <c r="C32" s="15"/>
      <c r="D32" s="25"/>
      <c r="E32" s="25"/>
      <c r="F32" s="25"/>
      <c r="G32" s="25"/>
      <c r="H32" s="25"/>
      <c r="I32" s="25"/>
    </row>
    <row r="33" spans="1:9" x14ac:dyDescent="0.2">
      <c r="A33" s="13"/>
      <c r="B33" s="14"/>
      <c r="C33" s="15"/>
      <c r="D33" s="25"/>
      <c r="E33" s="25"/>
      <c r="F33" s="25"/>
      <c r="G33" s="25"/>
      <c r="H33" s="25"/>
      <c r="I33" s="25"/>
    </row>
    <row r="34" spans="1:9" x14ac:dyDescent="0.2">
      <c r="A34" s="13"/>
      <c r="B34" s="14"/>
      <c r="C34" s="15"/>
      <c r="D34" s="25"/>
      <c r="E34" s="25"/>
      <c r="F34" s="25"/>
      <c r="G34" s="25"/>
      <c r="H34" s="25"/>
      <c r="I34" s="25"/>
    </row>
    <row r="35" spans="1:9" x14ac:dyDescent="0.2">
      <c r="A35" s="13"/>
      <c r="B35" s="14"/>
      <c r="C35" s="15"/>
      <c r="D35" s="25"/>
      <c r="E35" s="25"/>
      <c r="F35" s="25"/>
      <c r="G35" s="25"/>
      <c r="H35" s="25"/>
      <c r="I35" s="25"/>
    </row>
    <row r="36" spans="1:9" x14ac:dyDescent="0.2">
      <c r="A36" s="13"/>
      <c r="B36" s="14"/>
      <c r="C36" s="15"/>
      <c r="D36" s="25"/>
      <c r="E36" s="25"/>
      <c r="F36" s="25"/>
      <c r="G36" s="25"/>
      <c r="H36" s="25"/>
      <c r="I36" s="25"/>
    </row>
    <row r="37" spans="1:9" x14ac:dyDescent="0.2">
      <c r="A37" s="13"/>
      <c r="B37" s="14"/>
      <c r="C37" s="15"/>
      <c r="D37" s="25"/>
      <c r="E37" s="25"/>
      <c r="F37" s="25"/>
      <c r="G37" s="25"/>
      <c r="H37" s="25"/>
      <c r="I37" s="25"/>
    </row>
    <row r="38" spans="1:9" x14ac:dyDescent="0.2">
      <c r="A38" s="13"/>
      <c r="B38" s="14"/>
      <c r="C38" s="15"/>
      <c r="D38" s="25"/>
      <c r="E38" s="25"/>
      <c r="F38" s="25"/>
      <c r="G38" s="25"/>
      <c r="H38" s="25"/>
      <c r="I38" s="25"/>
    </row>
    <row r="39" spans="1:9" x14ac:dyDescent="0.2">
      <c r="A39" s="13"/>
      <c r="B39" s="14"/>
      <c r="C39" s="15"/>
      <c r="D39" s="25"/>
      <c r="E39" s="25"/>
      <c r="F39" s="25"/>
      <c r="G39" s="25"/>
      <c r="H39" s="25"/>
      <c r="I39" s="25"/>
    </row>
    <row r="40" spans="1:9" x14ac:dyDescent="0.2">
      <c r="A40" s="13"/>
      <c r="B40" s="14"/>
      <c r="C40" s="15"/>
      <c r="D40" s="25"/>
      <c r="E40" s="25"/>
      <c r="F40" s="25"/>
      <c r="G40" s="25"/>
      <c r="H40" s="25"/>
      <c r="I40" s="25"/>
    </row>
    <row r="41" spans="1:9" x14ac:dyDescent="0.2">
      <c r="A41" s="13"/>
      <c r="B41" s="14"/>
      <c r="C41" s="15"/>
      <c r="D41" s="25"/>
      <c r="E41" s="25"/>
      <c r="F41" s="25"/>
      <c r="G41" s="25"/>
      <c r="H41" s="25"/>
      <c r="I41" s="25"/>
    </row>
    <row r="42" spans="1:9" x14ac:dyDescent="0.2">
      <c r="A42" s="13"/>
      <c r="B42" s="14"/>
      <c r="C42" s="15"/>
      <c r="D42" s="25"/>
      <c r="E42" s="25"/>
      <c r="F42" s="25"/>
      <c r="G42" s="25"/>
      <c r="H42" s="25"/>
      <c r="I42" s="25"/>
    </row>
    <row r="43" spans="1:9" x14ac:dyDescent="0.2">
      <c r="A43" s="13"/>
      <c r="B43" s="14"/>
      <c r="C43" s="15"/>
      <c r="D43" s="25"/>
      <c r="E43" s="25"/>
      <c r="F43" s="25"/>
      <c r="G43" s="25"/>
      <c r="H43" s="25"/>
      <c r="I43" s="25"/>
    </row>
    <row r="44" spans="1:9" x14ac:dyDescent="0.2">
      <c r="A44" s="13"/>
      <c r="B44" s="14"/>
      <c r="C44" s="15"/>
      <c r="D44" s="25"/>
      <c r="E44" s="25"/>
      <c r="F44" s="25"/>
      <c r="G44" s="25"/>
      <c r="H44" s="25"/>
      <c r="I44" s="25"/>
    </row>
    <row r="45" spans="1:9" x14ac:dyDescent="0.2">
      <c r="A45" s="13"/>
      <c r="B45" s="14"/>
      <c r="C45" s="15"/>
      <c r="D45" s="25"/>
      <c r="E45" s="25"/>
      <c r="F45" s="25"/>
      <c r="G45" s="25"/>
      <c r="H45" s="25"/>
      <c r="I45" s="25"/>
    </row>
    <row r="46" spans="1:9" x14ac:dyDescent="0.2">
      <c r="A46" s="13"/>
      <c r="B46" s="14"/>
      <c r="C46" s="15"/>
      <c r="D46" s="25"/>
      <c r="E46" s="25"/>
      <c r="F46" s="25"/>
      <c r="G46" s="25"/>
      <c r="H46" s="25"/>
      <c r="I46" s="25"/>
    </row>
    <row r="47" spans="1:9" x14ac:dyDescent="0.2">
      <c r="A47" s="13"/>
      <c r="B47" s="14"/>
      <c r="C47" s="15"/>
      <c r="D47" s="25"/>
      <c r="E47" s="25"/>
      <c r="F47" s="25"/>
      <c r="G47" s="25"/>
      <c r="H47" s="25"/>
      <c r="I47" s="25"/>
    </row>
    <row r="48" spans="1:9" x14ac:dyDescent="0.2">
      <c r="A48" s="13"/>
      <c r="B48" s="14"/>
      <c r="C48" s="15"/>
      <c r="D48" s="25"/>
      <c r="E48" s="25"/>
      <c r="F48" s="25"/>
      <c r="G48" s="25"/>
      <c r="H48" s="25"/>
      <c r="I48" s="25"/>
    </row>
    <row r="49" spans="1:9" x14ac:dyDescent="0.2">
      <c r="A49" s="13"/>
      <c r="B49" s="14"/>
      <c r="C49" s="15"/>
      <c r="D49" s="25"/>
      <c r="E49" s="25"/>
      <c r="F49" s="25"/>
      <c r="G49" s="25"/>
      <c r="H49" s="25"/>
      <c r="I49" s="25"/>
    </row>
    <row r="50" spans="1:9" x14ac:dyDescent="0.2">
      <c r="A50" s="13"/>
      <c r="B50" s="14"/>
      <c r="C50" s="15"/>
      <c r="D50" s="25"/>
      <c r="E50" s="25"/>
      <c r="F50" s="25"/>
      <c r="G50" s="25"/>
      <c r="H50" s="25"/>
      <c r="I50" s="25"/>
    </row>
    <row r="51" spans="1:9" x14ac:dyDescent="0.2">
      <c r="A51" s="13"/>
      <c r="B51" s="14"/>
      <c r="C51" s="15"/>
      <c r="D51" s="25"/>
      <c r="E51" s="25"/>
      <c r="F51" s="25"/>
      <c r="G51" s="25"/>
      <c r="H51" s="25"/>
      <c r="I51" s="25"/>
    </row>
    <row r="52" spans="1:9" x14ac:dyDescent="0.2">
      <c r="A52" s="13"/>
      <c r="B52" s="14"/>
      <c r="C52" s="15"/>
      <c r="D52" s="25"/>
      <c r="E52" s="25"/>
      <c r="F52" s="25"/>
      <c r="G52" s="25"/>
      <c r="H52" s="25"/>
      <c r="I52" s="25"/>
    </row>
    <row r="53" spans="1:9" x14ac:dyDescent="0.2">
      <c r="A53" s="13"/>
      <c r="B53" s="14"/>
      <c r="C53" s="15"/>
      <c r="D53" s="25"/>
      <c r="E53" s="25"/>
      <c r="F53" s="25"/>
      <c r="G53" s="25"/>
      <c r="H53" s="25"/>
      <c r="I53" s="25"/>
    </row>
    <row r="54" spans="1:9" x14ac:dyDescent="0.2">
      <c r="A54" s="13"/>
      <c r="B54" s="14"/>
      <c r="C54" s="15"/>
      <c r="D54" s="25"/>
      <c r="E54" s="25"/>
      <c r="F54" s="25"/>
      <c r="G54" s="25"/>
      <c r="H54" s="25"/>
      <c r="I54" s="25"/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13"/>
      <c r="B56" s="14"/>
      <c r="C56" s="15"/>
      <c r="D56" s="25"/>
      <c r="E56" s="25"/>
      <c r="F56" s="25"/>
      <c r="G56" s="25"/>
      <c r="H56" s="25"/>
      <c r="I56" s="25"/>
    </row>
    <row r="57" spans="1:9" ht="12.75" customHeight="1" x14ac:dyDescent="0.2">
      <c r="A57" s="4"/>
      <c r="B57" s="4"/>
    </row>
    <row r="58" spans="1:9" ht="12.75" customHeight="1" x14ac:dyDescent="0.25">
      <c r="A58" s="1"/>
      <c r="B58" s="2"/>
      <c r="C58" s="3"/>
      <c r="D58" s="3"/>
      <c r="E58" s="3"/>
      <c r="F58" s="3"/>
      <c r="G58" s="3"/>
      <c r="H58" s="3"/>
      <c r="I58" s="3"/>
    </row>
    <row r="59" spans="1:9" ht="12.75" customHeight="1" x14ac:dyDescent="0.25">
      <c r="A59" s="1"/>
      <c r="B59" s="2"/>
      <c r="C59" s="3"/>
      <c r="D59" s="3"/>
      <c r="E59" s="3"/>
      <c r="F59" s="3"/>
      <c r="G59" s="3"/>
      <c r="H59" s="3"/>
      <c r="I59" s="3"/>
    </row>
    <row r="60" spans="1:9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</row>
    <row r="61" spans="1:9" ht="12.75" customHeight="1" x14ac:dyDescent="0.2"/>
    <row r="62" spans="1:9" ht="12.75" customHeight="1" x14ac:dyDescent="0.2">
      <c r="D62" s="8"/>
      <c r="E62" s="8"/>
      <c r="F62" s="8"/>
      <c r="G62" s="8"/>
      <c r="H62" s="8"/>
      <c r="I62" s="8"/>
    </row>
    <row r="63" spans="1:9" ht="12.75" customHeight="1" x14ac:dyDescent="0.2">
      <c r="A63" s="13"/>
      <c r="B63" s="14"/>
      <c r="C63" s="15"/>
      <c r="D63" s="30"/>
      <c r="E63" s="30"/>
      <c r="F63" s="30"/>
      <c r="G63" s="30"/>
      <c r="H63" s="30"/>
      <c r="I63" s="30"/>
    </row>
    <row r="64" spans="1:9" ht="12.75" customHeight="1" x14ac:dyDescent="0.2">
      <c r="A64" s="13"/>
      <c r="B64" s="14"/>
      <c r="C64" s="15"/>
      <c r="D64" s="17"/>
      <c r="E64" s="17"/>
      <c r="F64" s="17"/>
      <c r="G64" s="17"/>
      <c r="H64" s="17"/>
      <c r="I64" s="17"/>
    </row>
    <row r="65" spans="1:9" ht="12.75" customHeight="1" x14ac:dyDescent="0.2">
      <c r="A65" s="13"/>
      <c r="B65" s="14"/>
      <c r="C65" s="31"/>
      <c r="D65" s="32"/>
      <c r="E65" s="32"/>
      <c r="F65" s="32"/>
      <c r="G65" s="32"/>
      <c r="H65" s="32"/>
      <c r="I65" s="32"/>
    </row>
    <row r="66" spans="1:9" ht="12.75" customHeight="1" x14ac:dyDescent="0.2">
      <c r="A66" s="13"/>
      <c r="B66" s="14"/>
      <c r="C66" s="33"/>
      <c r="D66" s="32"/>
      <c r="E66" s="32"/>
      <c r="F66" s="32"/>
      <c r="G66" s="32"/>
      <c r="H66" s="32"/>
      <c r="I66" s="32"/>
    </row>
    <row r="67" spans="1:9" ht="12.75" customHeight="1" x14ac:dyDescent="0.2">
      <c r="A67" s="13"/>
      <c r="B67" s="21"/>
      <c r="C67" s="33"/>
      <c r="D67" s="32"/>
      <c r="E67" s="32"/>
      <c r="F67" s="32"/>
      <c r="G67" s="32"/>
      <c r="H67" s="32"/>
      <c r="I67" s="32"/>
    </row>
    <row r="68" spans="1:9" ht="12.75" customHeight="1" x14ac:dyDescent="0.2">
      <c r="A68" s="13"/>
      <c r="B68" s="21"/>
      <c r="C68" s="33"/>
      <c r="D68" s="32"/>
      <c r="E68" s="32"/>
      <c r="F68" s="32"/>
      <c r="G68" s="32"/>
      <c r="H68" s="32"/>
      <c r="I68" s="32"/>
    </row>
    <row r="69" spans="1:9" ht="12.75" customHeight="1" x14ac:dyDescent="0.2">
      <c r="A69" s="13"/>
      <c r="B69" s="34"/>
      <c r="C69" s="31"/>
      <c r="D69" s="32"/>
      <c r="E69" s="32"/>
      <c r="F69" s="32"/>
      <c r="G69" s="32"/>
      <c r="H69" s="32"/>
      <c r="I69" s="32"/>
    </row>
    <row r="70" spans="1:9" ht="12.75" customHeight="1" x14ac:dyDescent="0.2">
      <c r="A70" s="13"/>
      <c r="B70" s="14"/>
      <c r="C70" s="31"/>
      <c r="D70" s="32"/>
      <c r="E70" s="32"/>
      <c r="F70" s="32"/>
      <c r="G70" s="32"/>
      <c r="H70" s="32"/>
      <c r="I70" s="32"/>
    </row>
    <row r="71" spans="1:9" ht="12.75" customHeight="1" x14ac:dyDescent="0.2">
      <c r="A71" s="13"/>
      <c r="B71" s="14"/>
      <c r="C71" s="31"/>
      <c r="D71" s="32"/>
      <c r="E71" s="32"/>
      <c r="F71" s="32"/>
      <c r="G71" s="32"/>
      <c r="H71" s="32"/>
      <c r="I71" s="32"/>
    </row>
    <row r="72" spans="1:9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</row>
    <row r="73" spans="1:9" x14ac:dyDescent="0.2">
      <c r="A73" s="13"/>
      <c r="B73" s="14"/>
      <c r="C73" s="33"/>
      <c r="D73" s="32"/>
      <c r="E73" s="32"/>
      <c r="F73" s="32"/>
      <c r="G73" s="32"/>
      <c r="H73" s="32"/>
      <c r="I73" s="32"/>
    </row>
    <row r="74" spans="1:9" ht="12.75" customHeight="1" x14ac:dyDescent="0.2">
      <c r="A74" s="13"/>
      <c r="B74" s="14"/>
      <c r="C74" s="33"/>
      <c r="D74" s="32"/>
      <c r="E74" s="32"/>
      <c r="F74" s="32"/>
      <c r="G74" s="32"/>
      <c r="H74" s="32"/>
      <c r="I74" s="32"/>
    </row>
    <row r="75" spans="1:9" ht="12.75" customHeight="1" x14ac:dyDescent="0.2">
      <c r="A75" s="13"/>
      <c r="B75" s="14"/>
      <c r="C75" s="33"/>
      <c r="D75" s="32"/>
      <c r="E75" s="32"/>
      <c r="F75" s="32"/>
      <c r="G75" s="32"/>
      <c r="H75" s="32"/>
      <c r="I75" s="32"/>
    </row>
    <row r="76" spans="1:9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</row>
    <row r="77" spans="1:9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</row>
    <row r="78" spans="1:9" s="5" customFormat="1" ht="12.75" customHeight="1" x14ac:dyDescent="0.2">
      <c r="A78" s="13"/>
      <c r="B78" s="14"/>
      <c r="C78" s="13"/>
      <c r="D78" s="17"/>
      <c r="E78" s="17"/>
      <c r="F78" s="17"/>
      <c r="G78" s="17"/>
      <c r="H78" s="17"/>
      <c r="I78" s="17"/>
    </row>
    <row r="79" spans="1:9" s="5" customFormat="1" ht="12.75" customHeight="1" x14ac:dyDescent="0.2">
      <c r="A79" s="13"/>
      <c r="B79" s="14"/>
      <c r="C79" s="15"/>
      <c r="D79" s="32"/>
      <c r="E79" s="32"/>
      <c r="F79" s="32"/>
      <c r="G79" s="32"/>
      <c r="H79" s="32"/>
      <c r="I79" s="32"/>
    </row>
    <row r="80" spans="1:9" s="5" customFormat="1" ht="12.75" customHeight="1" x14ac:dyDescent="0.2">
      <c r="A80" s="13"/>
      <c r="B80" s="14"/>
      <c r="C80" s="15"/>
      <c r="D80" s="17"/>
      <c r="E80" s="17"/>
      <c r="F80" s="17"/>
      <c r="G80" s="17"/>
      <c r="H80" s="17"/>
      <c r="I80" s="17"/>
    </row>
    <row r="81" spans="1:9" s="5" customFormat="1" ht="12.75" customHeight="1" x14ac:dyDescent="0.2">
      <c r="A81" s="13"/>
      <c r="B81" s="14"/>
      <c r="C81" s="31"/>
      <c r="D81" s="32"/>
      <c r="E81" s="32"/>
      <c r="F81" s="32"/>
      <c r="G81" s="32"/>
      <c r="H81" s="32"/>
      <c r="I81" s="32"/>
    </row>
    <row r="82" spans="1:9" s="5" customFormat="1" ht="12.75" customHeight="1" x14ac:dyDescent="0.2">
      <c r="A82" s="13"/>
      <c r="B82" s="14"/>
      <c r="C82" s="33"/>
      <c r="D82" s="32"/>
      <c r="E82" s="32"/>
      <c r="F82" s="32"/>
      <c r="G82" s="32"/>
      <c r="H82" s="32"/>
      <c r="I82" s="32"/>
    </row>
    <row r="83" spans="1:9" s="5" customFormat="1" ht="12.75" customHeight="1" x14ac:dyDescent="0.2">
      <c r="A83" s="13"/>
      <c r="B83" s="21"/>
      <c r="C83" s="33"/>
      <c r="D83" s="32"/>
      <c r="E83" s="32"/>
      <c r="F83" s="32"/>
      <c r="G83" s="32"/>
      <c r="H83" s="32"/>
      <c r="I83" s="32"/>
    </row>
    <row r="84" spans="1:9" s="5" customFormat="1" ht="12.75" customHeight="1" x14ac:dyDescent="0.2">
      <c r="A84" s="13"/>
      <c r="B84" s="21"/>
      <c r="C84" s="33"/>
      <c r="D84" s="32"/>
      <c r="E84" s="32"/>
      <c r="F84" s="32"/>
      <c r="G84" s="32"/>
      <c r="H84" s="32"/>
      <c r="I84" s="32"/>
    </row>
    <row r="85" spans="1:9" s="5" customFormat="1" ht="12.75" customHeight="1" x14ac:dyDescent="0.2">
      <c r="A85" s="13"/>
      <c r="B85" s="34"/>
      <c r="C85" s="31"/>
      <c r="D85" s="32"/>
      <c r="E85" s="32"/>
      <c r="F85" s="32"/>
      <c r="G85" s="32"/>
      <c r="H85" s="32"/>
      <c r="I85" s="32"/>
    </row>
    <row r="86" spans="1:9" s="5" customFormat="1" ht="12.75" customHeight="1" x14ac:dyDescent="0.2">
      <c r="A86" s="13"/>
      <c r="B86" s="34"/>
      <c r="C86" s="31"/>
      <c r="D86" s="32"/>
      <c r="E86" s="32"/>
      <c r="F86" s="32"/>
      <c r="G86" s="32"/>
      <c r="H86" s="32"/>
      <c r="I86" s="32"/>
    </row>
    <row r="87" spans="1:9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</row>
    <row r="88" spans="1:9" ht="12.75" customHeight="1" x14ac:dyDescent="0.2">
      <c r="A88" s="13"/>
      <c r="B88" s="14"/>
      <c r="C88" s="31"/>
      <c r="D88" s="32"/>
      <c r="E88" s="32"/>
      <c r="F88" s="32"/>
      <c r="G88" s="32"/>
      <c r="H88" s="32"/>
      <c r="I88" s="32"/>
    </row>
    <row r="89" spans="1:9" x14ac:dyDescent="0.2">
      <c r="A89" s="13"/>
      <c r="B89" s="14"/>
      <c r="C89" s="33"/>
      <c r="D89" s="32"/>
      <c r="E89" s="32"/>
      <c r="F89" s="32"/>
      <c r="G89" s="32"/>
      <c r="H89" s="32"/>
      <c r="I89" s="32"/>
    </row>
    <row r="90" spans="1:9" x14ac:dyDescent="0.2">
      <c r="A90" s="13"/>
      <c r="B90" s="14"/>
      <c r="C90" s="33"/>
      <c r="D90" s="32"/>
      <c r="E90" s="32"/>
      <c r="F90" s="32"/>
      <c r="G90" s="32"/>
      <c r="H90" s="32"/>
      <c r="I90" s="32"/>
    </row>
    <row r="91" spans="1:9" x14ac:dyDescent="0.2">
      <c r="A91" s="13"/>
      <c r="B91" s="14"/>
      <c r="C91" s="33"/>
      <c r="D91" s="32"/>
      <c r="E91" s="32"/>
      <c r="F91" s="32"/>
      <c r="G91" s="32"/>
      <c r="H91" s="32"/>
      <c r="I91" s="32"/>
    </row>
    <row r="92" spans="1:9" x14ac:dyDescent="0.2">
      <c r="A92" s="13"/>
      <c r="B92" s="14"/>
      <c r="C92" s="33"/>
      <c r="D92" s="32"/>
      <c r="E92" s="32"/>
      <c r="F92" s="32"/>
      <c r="G92" s="32"/>
      <c r="H92" s="32"/>
      <c r="I92" s="32"/>
    </row>
    <row r="93" spans="1:9" x14ac:dyDescent="0.2">
      <c r="A93" s="13"/>
      <c r="B93" s="14"/>
      <c r="C93" s="33"/>
      <c r="D93" s="32"/>
      <c r="E93" s="32"/>
      <c r="F93" s="32"/>
      <c r="G93" s="32"/>
      <c r="H93" s="32"/>
      <c r="I93" s="32"/>
    </row>
    <row r="94" spans="1:9" x14ac:dyDescent="0.2">
      <c r="A94" s="13"/>
      <c r="B94" s="14"/>
      <c r="C94" s="13"/>
      <c r="D94" s="17"/>
      <c r="E94" s="17"/>
      <c r="F94" s="17"/>
      <c r="G94" s="17"/>
      <c r="H94" s="17"/>
      <c r="I94" s="17"/>
    </row>
    <row r="95" spans="1:9" x14ac:dyDescent="0.2">
      <c r="A95" s="13"/>
      <c r="B95" s="14"/>
      <c r="C95" s="15"/>
      <c r="D95" s="32"/>
      <c r="E95" s="32"/>
      <c r="F95" s="32"/>
      <c r="G95" s="32"/>
      <c r="H95" s="32"/>
      <c r="I95" s="32"/>
    </row>
    <row r="96" spans="1:9" x14ac:dyDescent="0.2">
      <c r="A96" s="13"/>
      <c r="B96" s="14"/>
      <c r="C96" s="15"/>
      <c r="D96" s="17"/>
      <c r="E96" s="17"/>
      <c r="F96" s="17"/>
      <c r="G96" s="17"/>
      <c r="H96" s="17"/>
      <c r="I96" s="17"/>
    </row>
    <row r="97" spans="1:9" x14ac:dyDescent="0.2">
      <c r="A97" s="13"/>
      <c r="B97" s="14"/>
      <c r="C97" s="31"/>
      <c r="D97" s="32"/>
      <c r="E97" s="32"/>
      <c r="F97" s="32"/>
      <c r="G97" s="32"/>
      <c r="H97" s="32"/>
      <c r="I97" s="32"/>
    </row>
    <row r="98" spans="1:9" x14ac:dyDescent="0.2">
      <c r="A98" s="13"/>
      <c r="B98" s="14"/>
      <c r="C98" s="31"/>
      <c r="D98" s="32"/>
      <c r="E98" s="32"/>
      <c r="F98" s="32"/>
      <c r="G98" s="32"/>
      <c r="H98" s="32"/>
      <c r="I98" s="32"/>
    </row>
    <row r="99" spans="1:9" x14ac:dyDescent="0.2">
      <c r="A99" s="13"/>
      <c r="B99" s="21"/>
      <c r="C99" s="31"/>
      <c r="D99" s="32"/>
      <c r="E99" s="32"/>
      <c r="F99" s="32"/>
      <c r="G99" s="32"/>
      <c r="H99" s="32"/>
      <c r="I99" s="32"/>
    </row>
    <row r="100" spans="1:9" x14ac:dyDescent="0.2">
      <c r="A100" s="13"/>
      <c r="B100" s="21"/>
      <c r="C100" s="31"/>
      <c r="D100" s="32"/>
      <c r="E100" s="32"/>
      <c r="F100" s="32"/>
      <c r="G100" s="32"/>
      <c r="H100" s="32"/>
      <c r="I100" s="32"/>
    </row>
    <row r="101" spans="1:9" x14ac:dyDescent="0.2">
      <c r="A101" s="13"/>
      <c r="B101" s="34"/>
      <c r="C101" s="33"/>
      <c r="D101" s="32"/>
      <c r="E101" s="32"/>
      <c r="F101" s="32"/>
      <c r="G101" s="32"/>
      <c r="H101" s="32"/>
      <c r="I101" s="32"/>
    </row>
    <row r="102" spans="1:9" x14ac:dyDescent="0.2">
      <c r="A102" s="13"/>
      <c r="B102" s="14"/>
      <c r="C102" s="31"/>
      <c r="D102" s="32"/>
      <c r="E102" s="32"/>
      <c r="F102" s="32"/>
      <c r="G102" s="32"/>
      <c r="H102" s="32"/>
      <c r="I102" s="32"/>
    </row>
    <row r="103" spans="1:9" x14ac:dyDescent="0.2">
      <c r="A103" s="13"/>
      <c r="B103" s="14"/>
      <c r="C103" s="31"/>
      <c r="D103" s="32"/>
      <c r="E103" s="32"/>
      <c r="F103" s="32"/>
      <c r="G103" s="32"/>
      <c r="H103" s="32"/>
      <c r="I103" s="32"/>
    </row>
    <row r="104" spans="1:9" x14ac:dyDescent="0.2">
      <c r="A104" s="13"/>
      <c r="B104" s="14"/>
      <c r="C104" s="31"/>
      <c r="D104" s="32"/>
      <c r="E104" s="32"/>
      <c r="F104" s="32"/>
      <c r="G104" s="32"/>
      <c r="H104" s="32"/>
      <c r="I104" s="32"/>
    </row>
    <row r="105" spans="1:9" x14ac:dyDescent="0.2">
      <c r="A105" s="13"/>
      <c r="B105" s="14"/>
      <c r="C105" s="31"/>
      <c r="D105" s="32"/>
      <c r="E105" s="32"/>
      <c r="F105" s="32"/>
      <c r="G105" s="32"/>
      <c r="H105" s="32"/>
      <c r="I105" s="32"/>
    </row>
    <row r="106" spans="1:9" x14ac:dyDescent="0.2">
      <c r="A106" s="13"/>
      <c r="B106" s="14"/>
      <c r="C106" s="31"/>
      <c r="D106" s="32"/>
      <c r="E106" s="32"/>
      <c r="F106" s="32"/>
      <c r="G106" s="32"/>
      <c r="H106" s="32"/>
      <c r="I106" s="32"/>
    </row>
    <row r="107" spans="1:9" x14ac:dyDescent="0.2">
      <c r="A107" s="13"/>
      <c r="B107" s="14"/>
      <c r="C107" s="13"/>
      <c r="D107" s="17"/>
      <c r="E107" s="17"/>
      <c r="F107" s="17"/>
      <c r="G107" s="17"/>
      <c r="H107" s="17"/>
      <c r="I107" s="17"/>
    </row>
    <row r="108" spans="1:9" x14ac:dyDescent="0.2">
      <c r="A108" s="13"/>
      <c r="B108" s="14"/>
      <c r="C108" s="15"/>
      <c r="D108" s="32"/>
      <c r="E108" s="32"/>
      <c r="F108" s="32"/>
      <c r="G108" s="32"/>
      <c r="H108" s="32"/>
      <c r="I108" s="32"/>
    </row>
    <row r="109" spans="1:9" x14ac:dyDescent="0.2">
      <c r="A109" s="13"/>
      <c r="B109" s="14"/>
      <c r="C109" s="15"/>
      <c r="D109" s="17"/>
      <c r="E109" s="17"/>
      <c r="F109" s="17"/>
      <c r="G109" s="17"/>
      <c r="H109" s="17"/>
      <c r="I109" s="17"/>
    </row>
    <row r="110" spans="1:9" x14ac:dyDescent="0.2">
      <c r="A110" s="13"/>
      <c r="B110" s="14"/>
      <c r="C110" s="35"/>
      <c r="D110" s="32"/>
      <c r="E110" s="32"/>
      <c r="F110" s="32"/>
      <c r="G110" s="32"/>
      <c r="H110" s="32"/>
      <c r="I110" s="32"/>
    </row>
    <row r="111" spans="1:9" x14ac:dyDescent="0.2">
      <c r="A111" s="13"/>
      <c r="B111" s="14"/>
      <c r="C111" s="35"/>
      <c r="D111" s="32"/>
      <c r="E111" s="32"/>
      <c r="F111" s="32"/>
      <c r="G111" s="32"/>
      <c r="H111" s="32"/>
      <c r="I111" s="32"/>
    </row>
    <row r="112" spans="1:9" x14ac:dyDescent="0.2">
      <c r="A112" s="13"/>
      <c r="B112" s="14"/>
      <c r="C112" s="35"/>
      <c r="D112" s="32"/>
      <c r="E112" s="32"/>
      <c r="F112" s="32"/>
      <c r="G112" s="32"/>
      <c r="H112" s="32"/>
      <c r="I112" s="32"/>
    </row>
    <row r="113" spans="1:9" x14ac:dyDescent="0.2">
      <c r="A113" s="13"/>
      <c r="B113" s="14"/>
      <c r="C113" s="31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21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21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34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1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31"/>
      <c r="D119" s="32"/>
      <c r="E119" s="32"/>
      <c r="F119" s="32"/>
      <c r="G119" s="32"/>
      <c r="H119" s="32"/>
      <c r="I119" s="32"/>
    </row>
    <row r="120" spans="1:9" x14ac:dyDescent="0.2">
      <c r="A120" s="13"/>
      <c r="B120" s="14"/>
      <c r="C120" s="31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31"/>
      <c r="D121" s="32"/>
      <c r="E121" s="32"/>
      <c r="F121" s="32"/>
      <c r="G121" s="32"/>
      <c r="H121" s="32"/>
      <c r="I121" s="32"/>
    </row>
    <row r="122" spans="1:9" x14ac:dyDescent="0.2">
      <c r="A122" s="13"/>
      <c r="B122" s="14"/>
      <c r="C122" s="35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1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1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6"/>
      <c r="D125" s="17"/>
      <c r="E125" s="17"/>
      <c r="F125" s="17"/>
      <c r="G125" s="17"/>
      <c r="H125" s="17"/>
      <c r="I125" s="17"/>
    </row>
    <row r="126" spans="1:9" x14ac:dyDescent="0.2">
      <c r="A126" s="13"/>
      <c r="B126" s="14"/>
      <c r="C126" s="15"/>
      <c r="D126" s="30"/>
      <c r="E126" s="30"/>
      <c r="F126" s="30"/>
      <c r="G126" s="30"/>
      <c r="H126" s="30"/>
      <c r="I126" s="30"/>
    </row>
    <row r="127" spans="1:9" ht="15" x14ac:dyDescent="0.25">
      <c r="A127" s="13"/>
      <c r="B127" s="34"/>
      <c r="C127" s="15"/>
      <c r="D127" s="37"/>
      <c r="E127" s="37"/>
      <c r="F127" s="37"/>
      <c r="G127" s="37"/>
      <c r="H127" s="37"/>
      <c r="I127" s="37"/>
    </row>
    <row r="128" spans="1:9" x14ac:dyDescent="0.2">
      <c r="A128" s="13"/>
      <c r="B128" s="38"/>
      <c r="C128" s="15"/>
      <c r="D128" s="17"/>
      <c r="E128" s="17"/>
      <c r="F128" s="17"/>
      <c r="G128" s="17"/>
      <c r="H128" s="17"/>
      <c r="I128" s="17"/>
    </row>
    <row r="129" spans="1:9" x14ac:dyDescent="0.2">
      <c r="A129" s="4"/>
      <c r="B129" s="4"/>
    </row>
    <row r="130" spans="1:9" x14ac:dyDescent="0.2">
      <c r="B130" s="5"/>
      <c r="C130" s="5"/>
      <c r="D130" s="5"/>
      <c r="E130" s="5"/>
      <c r="F130" s="5"/>
      <c r="G130" s="5"/>
      <c r="H130" s="28"/>
      <c r="I130" s="28"/>
    </row>
    <row r="131" spans="1:9" x14ac:dyDescent="0.2">
      <c r="B131" s="5"/>
      <c r="C131" s="5"/>
      <c r="D131" s="5"/>
      <c r="E131" s="5"/>
      <c r="F131" s="5"/>
      <c r="G131" s="5"/>
      <c r="H131" s="5"/>
      <c r="I131" s="5"/>
    </row>
    <row r="132" spans="1:9" x14ac:dyDescent="0.2">
      <c r="B132" s="5"/>
      <c r="C132" s="5"/>
      <c r="D132" s="5"/>
      <c r="E132" s="5"/>
      <c r="F132" s="5"/>
      <c r="G132" s="5"/>
      <c r="H132" s="28"/>
      <c r="I132" s="5"/>
    </row>
    <row r="133" spans="1:9" x14ac:dyDescent="0.2">
      <c r="B133" s="5"/>
      <c r="C133" s="5"/>
      <c r="D133" s="5"/>
      <c r="E133" s="5"/>
      <c r="F133" s="5"/>
      <c r="G133" s="5"/>
      <c r="H133" s="5"/>
      <c r="I133" s="5"/>
    </row>
    <row r="134" spans="1:9" x14ac:dyDescent="0.2">
      <c r="B134" s="5"/>
      <c r="C134" s="5"/>
      <c r="D134" s="5"/>
      <c r="E134" s="5"/>
      <c r="F134" s="5"/>
      <c r="G134" s="5"/>
      <c r="H134" s="39"/>
      <c r="I134" s="5"/>
    </row>
    <row r="135" spans="1:9" x14ac:dyDescent="0.2">
      <c r="B135" s="5"/>
      <c r="C135" s="5"/>
      <c r="D135" s="5"/>
      <c r="E135" s="5"/>
      <c r="F135" s="5"/>
      <c r="G135" s="5"/>
      <c r="H135" s="5"/>
      <c r="I135" s="5"/>
    </row>
    <row r="136" spans="1:9" x14ac:dyDescent="0.2">
      <c r="B136" s="5"/>
      <c r="C136" s="5"/>
      <c r="D136" s="5"/>
      <c r="E136" s="5"/>
      <c r="F136" s="5"/>
      <c r="G136" s="5"/>
      <c r="H136" s="28"/>
      <c r="I136" s="28"/>
    </row>
    <row r="137" spans="1:9" x14ac:dyDescent="0.2">
      <c r="B137" s="5"/>
      <c r="C137" s="5"/>
      <c r="D137" s="5"/>
      <c r="E137" s="5"/>
      <c r="F137" s="5"/>
      <c r="G137" s="5"/>
      <c r="H137" s="5"/>
      <c r="I137" s="5"/>
    </row>
    <row r="138" spans="1:9" x14ac:dyDescent="0.2">
      <c r="B138" s="5"/>
      <c r="C138" s="5"/>
      <c r="D138" s="5"/>
      <c r="E138" s="5"/>
      <c r="F138" s="5"/>
      <c r="G138" s="5"/>
      <c r="H138" s="28"/>
      <c r="I138" s="5"/>
    </row>
    <row r="139" spans="1:9" x14ac:dyDescent="0.2">
      <c r="A139" s="4"/>
      <c r="B139" s="4"/>
    </row>
  </sheetData>
  <pageMargins left="0.75" right="0.75" top="0.5" bottom="1" header="0.5" footer="0.5"/>
  <pageSetup scale="61" fitToHeight="7" orientation="portrait" r:id="rId1"/>
  <headerFooter alignWithMargins="0">
    <oddFooter>&amp;CA-6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1"/>
  <sheetViews>
    <sheetView workbookViewId="0">
      <selection activeCell="C63" sqref="C63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2.42578125" style="4" customWidth="1"/>
    <col min="8" max="8" width="17.42578125" style="4" bestFit="1" customWidth="1"/>
    <col min="9" max="9" width="16.5703125" style="4" bestFit="1" customWidth="1"/>
    <col min="10" max="10" width="11.5703125" style="4" bestFit="1" customWidth="1"/>
    <col min="11" max="16384" width="9.42578125" style="4"/>
  </cols>
  <sheetData>
    <row r="1" spans="1:10" ht="16.5" customHeight="1" x14ac:dyDescent="0.25">
      <c r="A1" s="1" t="s">
        <v>91</v>
      </c>
      <c r="B1" s="2"/>
      <c r="C1" s="3"/>
      <c r="D1" s="3"/>
      <c r="E1" s="3"/>
      <c r="F1" s="3"/>
      <c r="G1" s="3"/>
      <c r="H1" s="3"/>
      <c r="I1" s="3"/>
      <c r="J1" s="3"/>
    </row>
    <row r="2" spans="1:10" ht="16.5" customHeight="1" x14ac:dyDescent="0.25">
      <c r="A2" s="1" t="s">
        <v>92</v>
      </c>
      <c r="B2" s="2"/>
      <c r="C2" s="3"/>
      <c r="D2" s="3"/>
      <c r="E2" s="3"/>
      <c r="F2" s="3"/>
      <c r="G2" s="3"/>
      <c r="H2" s="3"/>
      <c r="I2" s="3"/>
      <c r="J2" s="3"/>
    </row>
    <row r="3" spans="1:10" ht="16.5" customHeight="1" x14ac:dyDescent="0.25">
      <c r="A3" s="1" t="s">
        <v>6</v>
      </c>
      <c r="B3" s="2"/>
      <c r="C3" s="3"/>
      <c r="D3" s="3"/>
      <c r="E3" s="3"/>
      <c r="F3" s="3"/>
      <c r="G3" s="3"/>
      <c r="H3" s="3"/>
      <c r="I3" s="3"/>
      <c r="J3" s="3"/>
    </row>
    <row r="4" spans="1:10" ht="14.25" customHeight="1" x14ac:dyDescent="0.2"/>
    <row r="5" spans="1:10" ht="25.5" x14ac:dyDescent="0.2">
      <c r="D5" s="8" t="s">
        <v>7</v>
      </c>
      <c r="E5" s="8" t="s">
        <v>8</v>
      </c>
      <c r="F5" s="8" t="s">
        <v>9</v>
      </c>
      <c r="G5" s="8" t="s">
        <v>93</v>
      </c>
      <c r="H5" s="8" t="s">
        <v>10</v>
      </c>
      <c r="I5" s="8" t="s">
        <v>11</v>
      </c>
      <c r="J5" s="8" t="s">
        <v>12</v>
      </c>
    </row>
    <row r="6" spans="1:10" x14ac:dyDescent="0.2">
      <c r="A6" s="9" t="s">
        <v>92</v>
      </c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">
      <c r="A7" s="13"/>
      <c r="B7" s="14"/>
      <c r="C7" s="15"/>
      <c r="D7" s="16"/>
      <c r="E7" s="16"/>
      <c r="F7" s="16"/>
      <c r="G7" s="16"/>
      <c r="H7" s="16"/>
      <c r="I7" s="16"/>
      <c r="J7" s="16"/>
    </row>
    <row r="8" spans="1:10" x14ac:dyDescent="0.2">
      <c r="A8" s="13"/>
      <c r="B8" s="14" t="s">
        <v>13</v>
      </c>
      <c r="C8" s="15"/>
      <c r="D8" s="17"/>
      <c r="E8" s="17"/>
      <c r="F8" s="17"/>
      <c r="G8" s="17"/>
      <c r="H8" s="17"/>
      <c r="I8" s="17"/>
      <c r="J8" s="17"/>
    </row>
    <row r="9" spans="1:10" x14ac:dyDescent="0.2">
      <c r="A9" s="13"/>
      <c r="B9" s="14"/>
      <c r="C9" s="18" t="s">
        <v>36</v>
      </c>
      <c r="D9" s="16">
        <v>1200</v>
      </c>
      <c r="E9" s="16">
        <v>1300</v>
      </c>
      <c r="F9" s="16">
        <v>0</v>
      </c>
      <c r="G9" s="16">
        <v>0</v>
      </c>
      <c r="H9" s="16">
        <v>0</v>
      </c>
      <c r="I9" s="16">
        <f>SUM(D9:H9)</f>
        <v>2500</v>
      </c>
      <c r="J9" s="16">
        <v>0</v>
      </c>
    </row>
    <row r="10" spans="1:10" s="7" customFormat="1" x14ac:dyDescent="0.2">
      <c r="A10" s="19"/>
      <c r="B10" s="20"/>
      <c r="C10" s="18" t="s">
        <v>14</v>
      </c>
      <c r="D10" s="16">
        <v>386600</v>
      </c>
      <c r="E10" s="16">
        <v>414200</v>
      </c>
      <c r="F10" s="16">
        <v>58900</v>
      </c>
      <c r="G10" s="16">
        <v>0</v>
      </c>
      <c r="H10" s="16">
        <v>0</v>
      </c>
      <c r="I10" s="16">
        <f t="shared" ref="I10:I16" si="0">SUM(D10:H10)</f>
        <v>859700</v>
      </c>
      <c r="J10" s="16">
        <v>0</v>
      </c>
    </row>
    <row r="11" spans="1:10" ht="15" customHeight="1" x14ac:dyDescent="0.2">
      <c r="A11" s="13"/>
      <c r="B11" s="14"/>
      <c r="C11" s="18" t="s">
        <v>15</v>
      </c>
      <c r="D11" s="16">
        <v>237400</v>
      </c>
      <c r="E11" s="16">
        <v>254300</v>
      </c>
      <c r="F11" s="16">
        <v>0</v>
      </c>
      <c r="G11" s="16">
        <v>0</v>
      </c>
      <c r="H11" s="16">
        <v>0</v>
      </c>
      <c r="I11" s="16">
        <f>SUM(D11:H11)</f>
        <v>491700</v>
      </c>
      <c r="J11" s="16">
        <v>0</v>
      </c>
    </row>
    <row r="12" spans="1:10" x14ac:dyDescent="0.2">
      <c r="A12" s="13"/>
      <c r="B12" s="14"/>
      <c r="C12" s="18" t="s">
        <v>16</v>
      </c>
      <c r="D12" s="16">
        <v>30600</v>
      </c>
      <c r="E12" s="16">
        <v>32800</v>
      </c>
      <c r="F12" s="16">
        <v>0</v>
      </c>
      <c r="G12" s="16">
        <v>0</v>
      </c>
      <c r="H12" s="16">
        <v>0</v>
      </c>
      <c r="I12" s="16">
        <f>SUM(D12:H12)</f>
        <v>63400</v>
      </c>
      <c r="J12" s="16">
        <v>0</v>
      </c>
    </row>
    <row r="13" spans="1:10" x14ac:dyDescent="0.2">
      <c r="A13" s="13"/>
      <c r="B13" s="14"/>
      <c r="C13" s="18" t="s">
        <v>17</v>
      </c>
      <c r="D13" s="16">
        <v>79300</v>
      </c>
      <c r="E13" s="16">
        <v>85000</v>
      </c>
      <c r="F13" s="16">
        <v>0</v>
      </c>
      <c r="G13" s="16">
        <v>0</v>
      </c>
      <c r="H13" s="16">
        <v>221900</v>
      </c>
      <c r="I13" s="16">
        <f>SUM(D13:H13)</f>
        <v>386200</v>
      </c>
      <c r="J13" s="16">
        <v>0</v>
      </c>
    </row>
    <row r="14" spans="1:10" x14ac:dyDescent="0.2">
      <c r="A14" s="13"/>
      <c r="B14" s="14"/>
      <c r="C14" s="18" t="s">
        <v>18</v>
      </c>
      <c r="D14" s="16">
        <v>0</v>
      </c>
      <c r="E14" s="16">
        <v>0</v>
      </c>
      <c r="F14" s="16">
        <v>900</v>
      </c>
      <c r="G14" s="16">
        <v>0</v>
      </c>
      <c r="H14" s="16">
        <v>0</v>
      </c>
      <c r="I14" s="16">
        <f t="shared" si="0"/>
        <v>900</v>
      </c>
      <c r="J14" s="16">
        <v>0</v>
      </c>
    </row>
    <row r="15" spans="1:10" x14ac:dyDescent="0.2">
      <c r="A15" s="13"/>
      <c r="B15" s="14"/>
      <c r="C15" s="18" t="s">
        <v>19</v>
      </c>
      <c r="D15" s="16">
        <v>0</v>
      </c>
      <c r="E15" s="16">
        <v>0</v>
      </c>
      <c r="F15" s="16">
        <v>900</v>
      </c>
      <c r="G15" s="16">
        <v>0</v>
      </c>
      <c r="H15" s="16">
        <v>0</v>
      </c>
      <c r="I15" s="16">
        <f t="shared" si="0"/>
        <v>900</v>
      </c>
      <c r="J15" s="16">
        <v>0</v>
      </c>
    </row>
    <row r="16" spans="1:10" ht="13.5" thickBot="1" x14ac:dyDescent="0.25">
      <c r="A16" s="13"/>
      <c r="B16" s="21"/>
      <c r="C16" s="18" t="s">
        <v>20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f t="shared" si="0"/>
        <v>0</v>
      </c>
      <c r="J16" s="16">
        <v>-765700</v>
      </c>
    </row>
    <row r="17" spans="1:10" ht="13.5" thickBot="1" x14ac:dyDescent="0.25">
      <c r="A17" s="13"/>
      <c r="B17" s="14"/>
      <c r="C17" s="13" t="s">
        <v>21</v>
      </c>
      <c r="D17" s="22">
        <f t="shared" ref="D17:J17" si="1">SUM(D9,D10:D11,D12,D13:D16)</f>
        <v>735100</v>
      </c>
      <c r="E17" s="23">
        <f t="shared" si="1"/>
        <v>787600</v>
      </c>
      <c r="F17" s="23">
        <f t="shared" si="1"/>
        <v>60700</v>
      </c>
      <c r="G17" s="23">
        <f t="shared" si="1"/>
        <v>0</v>
      </c>
      <c r="H17" s="23">
        <f t="shared" si="1"/>
        <v>221900</v>
      </c>
      <c r="I17" s="23">
        <f t="shared" si="1"/>
        <v>1805300</v>
      </c>
      <c r="J17" s="24">
        <f t="shared" si="1"/>
        <v>-765700</v>
      </c>
    </row>
    <row r="18" spans="1:10" x14ac:dyDescent="0.2">
      <c r="A18" s="13"/>
      <c r="B18" s="14"/>
      <c r="C18" s="15"/>
      <c r="D18" s="25"/>
      <c r="E18" s="25"/>
      <c r="F18" s="25"/>
      <c r="G18" s="25"/>
      <c r="H18" s="25"/>
      <c r="I18" s="25"/>
      <c r="J18" s="25"/>
    </row>
    <row r="19" spans="1:10" x14ac:dyDescent="0.2">
      <c r="A19" s="9"/>
      <c r="B19" s="26" t="s">
        <v>94</v>
      </c>
      <c r="C19" s="11"/>
      <c r="D19" s="27">
        <f>D17</f>
        <v>735100</v>
      </c>
      <c r="E19" s="27">
        <f t="shared" ref="E19:J19" si="2">E17</f>
        <v>787600</v>
      </c>
      <c r="F19" s="27">
        <f t="shared" si="2"/>
        <v>60700</v>
      </c>
      <c r="G19" s="27">
        <f t="shared" si="2"/>
        <v>0</v>
      </c>
      <c r="H19" s="27">
        <f t="shared" si="2"/>
        <v>221900</v>
      </c>
      <c r="I19" s="27">
        <f t="shared" si="2"/>
        <v>1805300</v>
      </c>
      <c r="J19" s="27">
        <f t="shared" si="2"/>
        <v>-765700</v>
      </c>
    </row>
    <row r="20" spans="1:10" x14ac:dyDescent="0.2">
      <c r="A20" s="4"/>
      <c r="B20" s="4"/>
    </row>
    <row r="21" spans="1:10" x14ac:dyDescent="0.2">
      <c r="B21" s="5" t="s">
        <v>23</v>
      </c>
      <c r="C21" s="5"/>
      <c r="D21" s="5"/>
      <c r="E21" s="5"/>
      <c r="F21" s="5"/>
      <c r="G21" s="5"/>
      <c r="H21" s="5"/>
      <c r="I21" s="28">
        <f>I19</f>
        <v>1805300</v>
      </c>
      <c r="J21" s="28">
        <f>J19</f>
        <v>-765700</v>
      </c>
    </row>
    <row r="22" spans="1:10" x14ac:dyDescent="0.2">
      <c r="B22" s="5"/>
      <c r="C22" s="5"/>
      <c r="D22" s="5"/>
      <c r="E22" s="5"/>
      <c r="F22" s="5"/>
      <c r="G22" s="5"/>
      <c r="H22" s="5"/>
      <c r="I22" s="28"/>
      <c r="J22" s="28"/>
    </row>
    <row r="23" spans="1:10" x14ac:dyDescent="0.2">
      <c r="B23" s="5" t="s">
        <v>24</v>
      </c>
      <c r="C23" s="5"/>
      <c r="D23" s="5"/>
      <c r="E23" s="5"/>
      <c r="F23" s="5"/>
      <c r="G23" s="5"/>
      <c r="H23" s="5"/>
      <c r="I23" s="28">
        <f>ROUND(I21*0.1,-2)</f>
        <v>180500</v>
      </c>
      <c r="J23" s="5"/>
    </row>
    <row r="24" spans="1:10" x14ac:dyDescent="0.2"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B25" s="5" t="s">
        <v>25</v>
      </c>
      <c r="C25" s="5"/>
      <c r="D25" s="5"/>
      <c r="E25" s="5"/>
      <c r="F25" s="5"/>
      <c r="G25" s="5"/>
      <c r="H25" s="5"/>
      <c r="I25" s="28">
        <f>ROUND(I21*0.2,-2)</f>
        <v>361100</v>
      </c>
      <c r="J25" s="5"/>
    </row>
    <row r="26" spans="1:10" x14ac:dyDescent="0.2"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B27" s="5" t="s">
        <v>26</v>
      </c>
      <c r="C27" s="5"/>
      <c r="D27" s="5"/>
      <c r="E27" s="5"/>
      <c r="F27" s="5"/>
      <c r="G27" s="5"/>
      <c r="H27" s="5"/>
      <c r="I27" s="28">
        <f>SUM(I21:I25)</f>
        <v>2346900</v>
      </c>
      <c r="J27" s="28">
        <f>SUM(J21:J25)</f>
        <v>-765700</v>
      </c>
    </row>
    <row r="28" spans="1:10" x14ac:dyDescent="0.2"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B29" s="5" t="s">
        <v>27</v>
      </c>
      <c r="C29" s="5"/>
      <c r="D29" s="5"/>
      <c r="E29" s="5"/>
      <c r="F29" s="5"/>
      <c r="G29" s="5"/>
      <c r="H29" s="5"/>
      <c r="I29" s="28">
        <f>I27+J27</f>
        <v>1581200</v>
      </c>
      <c r="J29" s="5"/>
    </row>
    <row r="30" spans="1:10" x14ac:dyDescent="0.2">
      <c r="A30" s="13"/>
      <c r="B30" s="14"/>
      <c r="C30" s="15"/>
      <c r="D30" s="25"/>
      <c r="E30" s="25"/>
      <c r="F30" s="25"/>
      <c r="G30" s="25"/>
      <c r="H30" s="25"/>
      <c r="I30" s="25"/>
      <c r="J30" s="25"/>
    </row>
    <row r="31" spans="1:10" x14ac:dyDescent="0.2">
      <c r="A31" s="13"/>
      <c r="B31" s="14"/>
      <c r="C31" s="15"/>
      <c r="D31" s="25"/>
      <c r="E31" s="25"/>
      <c r="F31" s="25"/>
      <c r="G31" s="25"/>
      <c r="H31" s="25"/>
      <c r="I31" s="25"/>
      <c r="J31" s="25"/>
    </row>
    <row r="32" spans="1:10" x14ac:dyDescent="0.2">
      <c r="A32" s="13"/>
      <c r="B32" s="14"/>
      <c r="C32" s="15"/>
      <c r="D32" s="25"/>
      <c r="E32" s="25"/>
      <c r="F32" s="25"/>
      <c r="G32" s="25"/>
      <c r="H32" s="25"/>
      <c r="I32" s="25"/>
      <c r="J32" s="25"/>
    </row>
    <row r="33" spans="1:10" x14ac:dyDescent="0.2">
      <c r="A33" s="13"/>
      <c r="B33" s="14"/>
      <c r="C33" s="15"/>
      <c r="D33" s="25"/>
      <c r="E33" s="25"/>
      <c r="F33" s="25"/>
      <c r="G33" s="25"/>
      <c r="H33" s="25"/>
      <c r="I33" s="25"/>
      <c r="J33" s="25"/>
    </row>
    <row r="34" spans="1:10" x14ac:dyDescent="0.2">
      <c r="A34" s="13"/>
      <c r="B34" s="14"/>
      <c r="C34" s="15"/>
      <c r="D34" s="25"/>
      <c r="E34" s="25"/>
      <c r="F34" s="25"/>
      <c r="G34" s="25"/>
      <c r="H34" s="25"/>
      <c r="I34" s="25"/>
      <c r="J34" s="25"/>
    </row>
    <row r="35" spans="1:10" x14ac:dyDescent="0.2">
      <c r="A35" s="13"/>
      <c r="B35" s="14"/>
      <c r="C35" s="15"/>
      <c r="D35" s="25"/>
      <c r="E35" s="25"/>
      <c r="F35" s="25"/>
      <c r="G35" s="25"/>
      <c r="H35" s="25"/>
      <c r="I35" s="25"/>
      <c r="J35" s="25"/>
    </row>
    <row r="36" spans="1:10" x14ac:dyDescent="0.2">
      <c r="A36" s="13"/>
      <c r="B36" s="14"/>
      <c r="C36" s="15"/>
      <c r="D36" s="25"/>
      <c r="E36" s="25"/>
      <c r="F36" s="25"/>
      <c r="G36" s="25"/>
      <c r="H36" s="25"/>
      <c r="I36" s="25"/>
      <c r="J36" s="25"/>
    </row>
    <row r="37" spans="1:10" x14ac:dyDescent="0.2">
      <c r="A37" s="13"/>
      <c r="B37" s="14"/>
      <c r="C37" s="15"/>
      <c r="D37" s="25"/>
      <c r="E37" s="25"/>
      <c r="F37" s="25"/>
      <c r="G37" s="25"/>
      <c r="H37" s="25"/>
      <c r="I37" s="25"/>
      <c r="J37" s="25"/>
    </row>
    <row r="38" spans="1:10" x14ac:dyDescent="0.2">
      <c r="A38" s="13"/>
      <c r="B38" s="14"/>
      <c r="C38" s="15"/>
      <c r="D38" s="25"/>
      <c r="E38" s="25"/>
      <c r="F38" s="25"/>
      <c r="G38" s="25"/>
      <c r="H38" s="25"/>
      <c r="I38" s="25"/>
      <c r="J38" s="25"/>
    </row>
    <row r="39" spans="1:10" x14ac:dyDescent="0.2">
      <c r="A39" s="13"/>
      <c r="B39" s="14"/>
      <c r="C39" s="15"/>
      <c r="D39" s="25"/>
      <c r="E39" s="25"/>
      <c r="F39" s="25"/>
      <c r="G39" s="25"/>
      <c r="H39" s="25"/>
      <c r="I39" s="25"/>
      <c r="J39" s="25"/>
    </row>
    <row r="40" spans="1:10" x14ac:dyDescent="0.2">
      <c r="A40" s="13"/>
      <c r="B40" s="14"/>
      <c r="C40" s="15"/>
      <c r="D40" s="25"/>
      <c r="E40" s="25"/>
      <c r="F40" s="25"/>
      <c r="G40" s="25"/>
      <c r="H40" s="25"/>
      <c r="I40" s="25"/>
      <c r="J40" s="25"/>
    </row>
    <row r="41" spans="1:10" x14ac:dyDescent="0.2">
      <c r="A41" s="13"/>
      <c r="B41" s="14"/>
      <c r="C41" s="15"/>
      <c r="D41" s="25"/>
      <c r="E41" s="25"/>
      <c r="F41" s="25"/>
      <c r="G41" s="25"/>
      <c r="H41" s="25"/>
      <c r="I41" s="25"/>
      <c r="J41" s="25"/>
    </row>
    <row r="42" spans="1:10" x14ac:dyDescent="0.2">
      <c r="A42" s="13"/>
      <c r="B42" s="14"/>
      <c r="C42" s="15"/>
      <c r="D42" s="25"/>
      <c r="E42" s="25"/>
      <c r="F42" s="25"/>
      <c r="G42" s="25"/>
      <c r="H42" s="25"/>
      <c r="I42" s="25"/>
      <c r="J42" s="25"/>
    </row>
    <row r="43" spans="1:10" x14ac:dyDescent="0.2">
      <c r="A43" s="13"/>
      <c r="B43" s="14"/>
      <c r="C43" s="15"/>
      <c r="D43" s="25"/>
      <c r="E43" s="25"/>
      <c r="F43" s="25"/>
      <c r="G43" s="25"/>
      <c r="H43" s="25"/>
      <c r="I43" s="25"/>
      <c r="J43" s="25"/>
    </row>
    <row r="44" spans="1:10" x14ac:dyDescent="0.2">
      <c r="A44" s="13"/>
      <c r="B44" s="14"/>
      <c r="C44" s="15"/>
      <c r="D44" s="25"/>
      <c r="E44" s="25"/>
      <c r="F44" s="25"/>
      <c r="G44" s="25"/>
      <c r="H44" s="25"/>
      <c r="I44" s="25"/>
      <c r="J44" s="25"/>
    </row>
    <row r="45" spans="1:10" x14ac:dyDescent="0.2">
      <c r="A45" s="13"/>
      <c r="B45" s="14"/>
      <c r="C45" s="15"/>
      <c r="D45" s="25"/>
      <c r="E45" s="25"/>
      <c r="F45" s="25"/>
      <c r="G45" s="25"/>
      <c r="H45" s="25"/>
      <c r="I45" s="25"/>
      <c r="J45" s="25"/>
    </row>
    <row r="46" spans="1:10" x14ac:dyDescent="0.2">
      <c r="A46" s="13"/>
      <c r="B46" s="14"/>
      <c r="C46" s="15"/>
      <c r="D46" s="25"/>
      <c r="E46" s="25"/>
      <c r="F46" s="25"/>
      <c r="G46" s="25"/>
      <c r="H46" s="25"/>
      <c r="I46" s="25"/>
      <c r="J46" s="25"/>
    </row>
    <row r="47" spans="1:10" x14ac:dyDescent="0.2">
      <c r="A47" s="13"/>
      <c r="B47" s="14"/>
      <c r="C47" s="15"/>
      <c r="D47" s="25"/>
      <c r="E47" s="25"/>
      <c r="F47" s="25"/>
      <c r="G47" s="25"/>
      <c r="H47" s="25"/>
      <c r="I47" s="25"/>
      <c r="J47" s="25"/>
    </row>
    <row r="48" spans="1:10" x14ac:dyDescent="0.2">
      <c r="A48" s="13"/>
      <c r="B48" s="14"/>
      <c r="C48" s="15"/>
      <c r="D48" s="25"/>
      <c r="E48" s="25"/>
      <c r="F48" s="25"/>
      <c r="G48" s="25"/>
      <c r="H48" s="25"/>
      <c r="I48" s="25"/>
      <c r="J48" s="25"/>
    </row>
    <row r="49" spans="1:10" x14ac:dyDescent="0.2">
      <c r="A49" s="13"/>
      <c r="B49" s="14"/>
      <c r="C49" s="15"/>
      <c r="D49" s="25"/>
      <c r="E49" s="25"/>
      <c r="F49" s="25"/>
      <c r="G49" s="25"/>
      <c r="H49" s="25"/>
      <c r="I49" s="25"/>
      <c r="J49" s="25"/>
    </row>
    <row r="50" spans="1:10" x14ac:dyDescent="0.2">
      <c r="A50" s="13"/>
      <c r="B50" s="14"/>
      <c r="C50" s="15"/>
      <c r="D50" s="25"/>
      <c r="E50" s="25"/>
      <c r="F50" s="25"/>
      <c r="G50" s="25"/>
      <c r="H50" s="25"/>
      <c r="I50" s="25"/>
      <c r="J50" s="25"/>
    </row>
    <row r="51" spans="1:10" x14ac:dyDescent="0.2">
      <c r="A51" s="13"/>
      <c r="B51" s="14"/>
      <c r="C51" s="15"/>
      <c r="D51" s="25"/>
      <c r="E51" s="25"/>
      <c r="F51" s="25"/>
      <c r="G51" s="25"/>
      <c r="H51" s="25"/>
      <c r="I51" s="25"/>
      <c r="J51" s="25"/>
    </row>
    <row r="52" spans="1:10" x14ac:dyDescent="0.2">
      <c r="A52" s="13"/>
      <c r="B52" s="14"/>
      <c r="C52" s="15"/>
      <c r="D52" s="25"/>
      <c r="E52" s="25"/>
      <c r="F52" s="25"/>
      <c r="G52" s="25"/>
      <c r="H52" s="25"/>
      <c r="I52" s="25"/>
      <c r="J52" s="25"/>
    </row>
    <row r="53" spans="1:10" x14ac:dyDescent="0.2">
      <c r="A53" s="13"/>
      <c r="B53" s="14"/>
      <c r="C53" s="15"/>
      <c r="D53" s="25"/>
      <c r="E53" s="25"/>
      <c r="F53" s="25"/>
      <c r="G53" s="25"/>
      <c r="H53" s="25"/>
      <c r="I53" s="25"/>
      <c r="J53" s="25"/>
    </row>
    <row r="54" spans="1:10" x14ac:dyDescent="0.2">
      <c r="A54" s="13"/>
      <c r="B54" s="14"/>
      <c r="C54" s="15"/>
      <c r="D54" s="25"/>
      <c r="E54" s="25"/>
      <c r="F54" s="25"/>
      <c r="G54" s="25"/>
      <c r="H54" s="25"/>
      <c r="I54" s="25"/>
      <c r="J54" s="25"/>
    </row>
    <row r="55" spans="1:10" x14ac:dyDescent="0.2">
      <c r="A55" s="13"/>
      <c r="B55" s="14"/>
      <c r="C55" s="15"/>
      <c r="D55" s="25"/>
      <c r="E55" s="25"/>
      <c r="F55" s="25"/>
      <c r="G55" s="25"/>
      <c r="H55" s="25"/>
      <c r="I55" s="25"/>
      <c r="J55" s="25"/>
    </row>
    <row r="56" spans="1:10" x14ac:dyDescent="0.2">
      <c r="A56" s="13"/>
      <c r="B56" s="14"/>
      <c r="C56" s="15"/>
      <c r="D56" s="25"/>
      <c r="E56" s="25"/>
      <c r="F56" s="25"/>
      <c r="G56" s="25"/>
      <c r="H56" s="25"/>
      <c r="I56" s="25"/>
      <c r="J56" s="25"/>
    </row>
    <row r="57" spans="1:10" x14ac:dyDescent="0.2">
      <c r="A57" s="13"/>
      <c r="B57" s="14"/>
      <c r="C57" s="15"/>
      <c r="D57" s="25"/>
      <c r="E57" s="25"/>
      <c r="F57" s="25"/>
      <c r="G57" s="25"/>
      <c r="H57" s="25"/>
      <c r="I57" s="25"/>
      <c r="J57" s="25"/>
    </row>
    <row r="58" spans="1:10" x14ac:dyDescent="0.2">
      <c r="A58" s="13"/>
      <c r="B58" s="14"/>
      <c r="C58" s="15"/>
      <c r="D58" s="25"/>
      <c r="E58" s="25"/>
      <c r="F58" s="25"/>
      <c r="G58" s="25"/>
      <c r="H58" s="25"/>
      <c r="I58" s="25"/>
      <c r="J58" s="25"/>
    </row>
    <row r="59" spans="1:10" ht="12.75" customHeight="1" x14ac:dyDescent="0.2">
      <c r="A59" s="4"/>
      <c r="B59" s="4"/>
    </row>
    <row r="60" spans="1:10" ht="12.75" customHeight="1" x14ac:dyDescent="0.25">
      <c r="A60" s="1"/>
      <c r="B60" s="2"/>
      <c r="C60" s="3"/>
      <c r="D60" s="3"/>
      <c r="E60" s="3"/>
      <c r="F60" s="3"/>
      <c r="G60" s="3"/>
      <c r="H60" s="3"/>
      <c r="I60" s="3"/>
      <c r="J60" s="3"/>
    </row>
    <row r="61" spans="1:10" ht="12.75" customHeight="1" x14ac:dyDescent="0.25">
      <c r="A61" s="1"/>
      <c r="B61" s="2"/>
      <c r="C61" s="3"/>
      <c r="D61" s="3"/>
      <c r="E61" s="3"/>
      <c r="F61" s="3"/>
      <c r="G61" s="3"/>
      <c r="H61" s="3"/>
      <c r="I61" s="3"/>
      <c r="J61" s="3"/>
    </row>
    <row r="62" spans="1:10" ht="12.75" customHeight="1" x14ac:dyDescent="0.25">
      <c r="A62" s="1"/>
      <c r="B62" s="2"/>
      <c r="C62" s="3"/>
      <c r="D62" s="3"/>
      <c r="E62" s="3"/>
      <c r="F62" s="3"/>
      <c r="G62" s="3"/>
      <c r="H62" s="3"/>
      <c r="I62" s="3"/>
      <c r="J62" s="3"/>
    </row>
    <row r="63" spans="1:10" ht="12.75" customHeight="1" x14ac:dyDescent="0.2"/>
    <row r="64" spans="1:10" ht="12.75" customHeight="1" x14ac:dyDescent="0.2">
      <c r="D64" s="8"/>
      <c r="E64" s="8"/>
      <c r="F64" s="8"/>
      <c r="G64" s="8"/>
      <c r="H64" s="8"/>
      <c r="I64" s="8"/>
      <c r="J64" s="8"/>
    </row>
    <row r="65" spans="1:10" ht="12.75" customHeight="1" x14ac:dyDescent="0.2">
      <c r="A65" s="13"/>
      <c r="B65" s="14"/>
      <c r="C65" s="15"/>
      <c r="D65" s="30"/>
      <c r="E65" s="30"/>
      <c r="F65" s="30"/>
      <c r="G65" s="30"/>
      <c r="H65" s="30"/>
      <c r="I65" s="30"/>
      <c r="J65" s="30"/>
    </row>
    <row r="66" spans="1:10" ht="12.75" customHeight="1" x14ac:dyDescent="0.2">
      <c r="A66" s="13"/>
      <c r="B66" s="14"/>
      <c r="C66" s="15"/>
      <c r="D66" s="17"/>
      <c r="E66" s="17"/>
      <c r="F66" s="17"/>
      <c r="G66" s="17"/>
      <c r="H66" s="17"/>
      <c r="I66" s="17"/>
      <c r="J66" s="17"/>
    </row>
    <row r="67" spans="1:10" ht="12.75" customHeight="1" x14ac:dyDescent="0.2">
      <c r="A67" s="13"/>
      <c r="B67" s="14"/>
      <c r="C67" s="31"/>
      <c r="D67" s="32"/>
      <c r="E67" s="32"/>
      <c r="F67" s="32"/>
      <c r="G67" s="32"/>
      <c r="H67" s="32"/>
      <c r="I67" s="32"/>
      <c r="J67" s="32"/>
    </row>
    <row r="68" spans="1:10" ht="12.75" customHeight="1" x14ac:dyDescent="0.2">
      <c r="A68" s="13"/>
      <c r="B68" s="14"/>
      <c r="C68" s="33"/>
      <c r="D68" s="32"/>
      <c r="E68" s="32"/>
      <c r="F68" s="32"/>
      <c r="G68" s="32"/>
      <c r="H68" s="32"/>
      <c r="I68" s="32"/>
      <c r="J68" s="32"/>
    </row>
    <row r="69" spans="1:10" ht="12.75" customHeight="1" x14ac:dyDescent="0.2">
      <c r="A69" s="13"/>
      <c r="B69" s="21"/>
      <c r="C69" s="33"/>
      <c r="D69" s="32"/>
      <c r="E69" s="32"/>
      <c r="F69" s="32"/>
      <c r="G69" s="32"/>
      <c r="H69" s="32"/>
      <c r="I69" s="32"/>
      <c r="J69" s="32"/>
    </row>
    <row r="70" spans="1:10" ht="12.75" customHeight="1" x14ac:dyDescent="0.2">
      <c r="A70" s="13"/>
      <c r="B70" s="21"/>
      <c r="C70" s="33"/>
      <c r="D70" s="32"/>
      <c r="E70" s="32"/>
      <c r="F70" s="32"/>
      <c r="G70" s="32"/>
      <c r="H70" s="32"/>
      <c r="I70" s="32"/>
      <c r="J70" s="32"/>
    </row>
    <row r="71" spans="1:10" ht="12.75" customHeight="1" x14ac:dyDescent="0.2">
      <c r="A71" s="13"/>
      <c r="B71" s="34"/>
      <c r="C71" s="31"/>
      <c r="D71" s="32"/>
      <c r="E71" s="32"/>
      <c r="F71" s="32"/>
      <c r="G71" s="32"/>
      <c r="H71" s="32"/>
      <c r="I71" s="32"/>
      <c r="J71" s="32"/>
    </row>
    <row r="72" spans="1:10" ht="12.75" customHeight="1" x14ac:dyDescent="0.2">
      <c r="A72" s="13"/>
      <c r="B72" s="14"/>
      <c r="C72" s="31"/>
      <c r="D72" s="32"/>
      <c r="E72" s="32"/>
      <c r="F72" s="32"/>
      <c r="G72" s="32"/>
      <c r="H72" s="32"/>
      <c r="I72" s="32"/>
      <c r="J72" s="32"/>
    </row>
    <row r="73" spans="1:10" ht="12.75" customHeight="1" x14ac:dyDescent="0.2">
      <c r="A73" s="13"/>
      <c r="B73" s="14"/>
      <c r="C73" s="31"/>
      <c r="D73" s="32"/>
      <c r="E73" s="32"/>
      <c r="F73" s="32"/>
      <c r="G73" s="32"/>
      <c r="H73" s="32"/>
      <c r="I73" s="32"/>
      <c r="J73" s="32"/>
    </row>
    <row r="74" spans="1:10" ht="12.75" customHeight="1" x14ac:dyDescent="0.2">
      <c r="A74" s="13"/>
      <c r="B74" s="14"/>
      <c r="C74" s="31"/>
      <c r="D74" s="32"/>
      <c r="E74" s="32"/>
      <c r="F74" s="32"/>
      <c r="G74" s="32"/>
      <c r="H74" s="32"/>
      <c r="I74" s="32"/>
      <c r="J74" s="32"/>
    </row>
    <row r="75" spans="1:10" x14ac:dyDescent="0.2">
      <c r="A75" s="13"/>
      <c r="B75" s="14"/>
      <c r="C75" s="33"/>
      <c r="D75" s="32"/>
      <c r="E75" s="32"/>
      <c r="F75" s="32"/>
      <c r="G75" s="32"/>
      <c r="H75" s="32"/>
      <c r="I75" s="32"/>
      <c r="J75" s="32"/>
    </row>
    <row r="76" spans="1:10" ht="12.75" customHeight="1" x14ac:dyDescent="0.2">
      <c r="A76" s="13"/>
      <c r="B76" s="14"/>
      <c r="C76" s="33"/>
      <c r="D76" s="32"/>
      <c r="E76" s="32"/>
      <c r="F76" s="32"/>
      <c r="G76" s="32"/>
      <c r="H76" s="32"/>
      <c r="I76" s="32"/>
      <c r="J76" s="32"/>
    </row>
    <row r="77" spans="1:10" ht="12.75" customHeight="1" x14ac:dyDescent="0.2">
      <c r="A77" s="13"/>
      <c r="B77" s="14"/>
      <c r="C77" s="33"/>
      <c r="D77" s="32"/>
      <c r="E77" s="32"/>
      <c r="F77" s="32"/>
      <c r="G77" s="32"/>
      <c r="H77" s="32"/>
      <c r="I77" s="32"/>
      <c r="J77" s="32"/>
    </row>
    <row r="78" spans="1:10" ht="12.75" customHeight="1" x14ac:dyDescent="0.2">
      <c r="A78" s="13"/>
      <c r="B78" s="14"/>
      <c r="C78" s="33"/>
      <c r="D78" s="32"/>
      <c r="E78" s="32"/>
      <c r="F78" s="32"/>
      <c r="G78" s="32"/>
      <c r="H78" s="32"/>
      <c r="I78" s="32"/>
      <c r="J78" s="32"/>
    </row>
    <row r="79" spans="1:10" ht="12.75" customHeight="1" x14ac:dyDescent="0.2">
      <c r="A79" s="13"/>
      <c r="B79" s="14"/>
      <c r="C79" s="33"/>
      <c r="D79" s="32"/>
      <c r="E79" s="32"/>
      <c r="F79" s="32"/>
      <c r="G79" s="32"/>
      <c r="H79" s="32"/>
      <c r="I79" s="32"/>
      <c r="J79" s="32"/>
    </row>
    <row r="80" spans="1:10" s="5" customFormat="1" ht="12.75" customHeight="1" x14ac:dyDescent="0.2">
      <c r="A80" s="13"/>
      <c r="B80" s="14"/>
      <c r="C80" s="13"/>
      <c r="D80" s="17"/>
      <c r="E80" s="17"/>
      <c r="F80" s="17"/>
      <c r="G80" s="17"/>
      <c r="H80" s="17"/>
      <c r="I80" s="17"/>
      <c r="J80" s="17"/>
    </row>
    <row r="81" spans="1:10" s="5" customFormat="1" ht="12.75" customHeight="1" x14ac:dyDescent="0.2">
      <c r="A81" s="13"/>
      <c r="B81" s="14"/>
      <c r="C81" s="15"/>
      <c r="D81" s="32"/>
      <c r="E81" s="32"/>
      <c r="F81" s="32"/>
      <c r="G81" s="32"/>
      <c r="H81" s="32"/>
      <c r="I81" s="32"/>
      <c r="J81" s="32"/>
    </row>
    <row r="82" spans="1:10" s="5" customFormat="1" ht="12.75" customHeight="1" x14ac:dyDescent="0.2">
      <c r="A82" s="13"/>
      <c r="B82" s="14"/>
      <c r="C82" s="15"/>
      <c r="D82" s="17"/>
      <c r="E82" s="17"/>
      <c r="F82" s="17"/>
      <c r="G82" s="17"/>
      <c r="H82" s="17"/>
      <c r="I82" s="17"/>
      <c r="J82" s="17"/>
    </row>
    <row r="83" spans="1:10" s="5" customFormat="1" ht="12.75" customHeight="1" x14ac:dyDescent="0.2">
      <c r="A83" s="13"/>
      <c r="B83" s="14"/>
      <c r="C83" s="31"/>
      <c r="D83" s="32"/>
      <c r="E83" s="32"/>
      <c r="F83" s="32"/>
      <c r="G83" s="32"/>
      <c r="H83" s="32"/>
      <c r="I83" s="32"/>
      <c r="J83" s="32"/>
    </row>
    <row r="84" spans="1:10" s="5" customFormat="1" ht="12.75" customHeight="1" x14ac:dyDescent="0.2">
      <c r="A84" s="13"/>
      <c r="B84" s="14"/>
      <c r="C84" s="33"/>
      <c r="D84" s="32"/>
      <c r="E84" s="32"/>
      <c r="F84" s="32"/>
      <c r="G84" s="32"/>
      <c r="H84" s="32"/>
      <c r="I84" s="32"/>
      <c r="J84" s="32"/>
    </row>
    <row r="85" spans="1:10" s="5" customFormat="1" ht="12.75" customHeight="1" x14ac:dyDescent="0.2">
      <c r="A85" s="13"/>
      <c r="B85" s="21"/>
      <c r="C85" s="33"/>
      <c r="D85" s="32"/>
      <c r="E85" s="32"/>
      <c r="F85" s="32"/>
      <c r="G85" s="32"/>
      <c r="H85" s="32"/>
      <c r="I85" s="32"/>
      <c r="J85" s="32"/>
    </row>
    <row r="86" spans="1:10" s="5" customFormat="1" ht="12.75" customHeight="1" x14ac:dyDescent="0.2">
      <c r="A86" s="13"/>
      <c r="B86" s="21"/>
      <c r="C86" s="33"/>
      <c r="D86" s="32"/>
      <c r="E86" s="32"/>
      <c r="F86" s="32"/>
      <c r="G86" s="32"/>
      <c r="H86" s="32"/>
      <c r="I86" s="32"/>
      <c r="J86" s="32"/>
    </row>
    <row r="87" spans="1:10" s="5" customFormat="1" ht="12.75" customHeight="1" x14ac:dyDescent="0.2">
      <c r="A87" s="13"/>
      <c r="B87" s="34"/>
      <c r="C87" s="31"/>
      <c r="D87" s="32"/>
      <c r="E87" s="32"/>
      <c r="F87" s="32"/>
      <c r="G87" s="32"/>
      <c r="H87" s="32"/>
      <c r="I87" s="32"/>
      <c r="J87" s="32"/>
    </row>
    <row r="88" spans="1:10" s="5" customFormat="1" ht="12.75" customHeight="1" x14ac:dyDescent="0.2">
      <c r="A88" s="13"/>
      <c r="B88" s="34"/>
      <c r="C88" s="31"/>
      <c r="D88" s="32"/>
      <c r="E88" s="32"/>
      <c r="F88" s="32"/>
      <c r="G88" s="32"/>
      <c r="H88" s="32"/>
      <c r="I88" s="32"/>
      <c r="J88" s="32"/>
    </row>
    <row r="89" spans="1:10" ht="12.75" customHeight="1" x14ac:dyDescent="0.2">
      <c r="A89" s="13"/>
      <c r="B89" s="34"/>
      <c r="C89" s="31"/>
      <c r="D89" s="32"/>
      <c r="E89" s="32"/>
      <c r="F89" s="32"/>
      <c r="G89" s="32"/>
      <c r="H89" s="32"/>
      <c r="I89" s="32"/>
      <c r="J89" s="32"/>
    </row>
    <row r="90" spans="1:10" ht="12.75" customHeight="1" x14ac:dyDescent="0.2">
      <c r="A90" s="13"/>
      <c r="B90" s="14"/>
      <c r="C90" s="31"/>
      <c r="D90" s="32"/>
      <c r="E90" s="32"/>
      <c r="F90" s="32"/>
      <c r="G90" s="32"/>
      <c r="H90" s="32"/>
      <c r="I90" s="32"/>
      <c r="J90" s="32"/>
    </row>
    <row r="91" spans="1:10" x14ac:dyDescent="0.2">
      <c r="A91" s="13"/>
      <c r="B91" s="14"/>
      <c r="C91" s="33"/>
      <c r="D91" s="32"/>
      <c r="E91" s="32"/>
      <c r="F91" s="32"/>
      <c r="G91" s="32"/>
      <c r="H91" s="32"/>
      <c r="I91" s="32"/>
      <c r="J91" s="32"/>
    </row>
    <row r="92" spans="1:10" x14ac:dyDescent="0.2">
      <c r="A92" s="13"/>
      <c r="B92" s="14"/>
      <c r="C92" s="33"/>
      <c r="D92" s="32"/>
      <c r="E92" s="32"/>
      <c r="F92" s="32"/>
      <c r="G92" s="32"/>
      <c r="H92" s="32"/>
      <c r="I92" s="32"/>
      <c r="J92" s="32"/>
    </row>
    <row r="93" spans="1:10" x14ac:dyDescent="0.2">
      <c r="A93" s="13"/>
      <c r="B93" s="14"/>
      <c r="C93" s="33"/>
      <c r="D93" s="32"/>
      <c r="E93" s="32"/>
      <c r="F93" s="32"/>
      <c r="G93" s="32"/>
      <c r="H93" s="32"/>
      <c r="I93" s="32"/>
      <c r="J93" s="32"/>
    </row>
    <row r="94" spans="1:10" x14ac:dyDescent="0.2">
      <c r="A94" s="13"/>
      <c r="B94" s="14"/>
      <c r="C94" s="33"/>
      <c r="D94" s="32"/>
      <c r="E94" s="32"/>
      <c r="F94" s="32"/>
      <c r="G94" s="32"/>
      <c r="H94" s="32"/>
      <c r="I94" s="32"/>
      <c r="J94" s="32"/>
    </row>
    <row r="95" spans="1:10" x14ac:dyDescent="0.2">
      <c r="A95" s="13"/>
      <c r="B95" s="14"/>
      <c r="C95" s="33"/>
      <c r="D95" s="32"/>
      <c r="E95" s="32"/>
      <c r="F95" s="32"/>
      <c r="G95" s="32"/>
      <c r="H95" s="32"/>
      <c r="I95" s="32"/>
      <c r="J95" s="32"/>
    </row>
    <row r="96" spans="1:10" x14ac:dyDescent="0.2">
      <c r="A96" s="13"/>
      <c r="B96" s="14"/>
      <c r="C96" s="13"/>
      <c r="D96" s="17"/>
      <c r="E96" s="17"/>
      <c r="F96" s="17"/>
      <c r="G96" s="17"/>
      <c r="H96" s="17"/>
      <c r="I96" s="17"/>
      <c r="J96" s="17"/>
    </row>
    <row r="97" spans="1:10" x14ac:dyDescent="0.2">
      <c r="A97" s="13"/>
      <c r="B97" s="14"/>
      <c r="C97" s="15"/>
      <c r="D97" s="32"/>
      <c r="E97" s="32"/>
      <c r="F97" s="32"/>
      <c r="G97" s="32"/>
      <c r="H97" s="32"/>
      <c r="I97" s="32"/>
      <c r="J97" s="32"/>
    </row>
    <row r="98" spans="1:10" x14ac:dyDescent="0.2">
      <c r="A98" s="13"/>
      <c r="B98" s="14"/>
      <c r="C98" s="15"/>
      <c r="D98" s="17"/>
      <c r="E98" s="17"/>
      <c r="F98" s="17"/>
      <c r="G98" s="17"/>
      <c r="H98" s="17"/>
      <c r="I98" s="17"/>
      <c r="J98" s="17"/>
    </row>
    <row r="99" spans="1:10" x14ac:dyDescent="0.2">
      <c r="A99" s="13"/>
      <c r="B99" s="14"/>
      <c r="C99" s="31"/>
      <c r="D99" s="32"/>
      <c r="E99" s="32"/>
      <c r="F99" s="32"/>
      <c r="G99" s="32"/>
      <c r="H99" s="32"/>
      <c r="I99" s="32"/>
      <c r="J99" s="32"/>
    </row>
    <row r="100" spans="1:10" x14ac:dyDescent="0.2">
      <c r="A100" s="13"/>
      <c r="B100" s="14"/>
      <c r="C100" s="31"/>
      <c r="D100" s="32"/>
      <c r="E100" s="32"/>
      <c r="F100" s="32"/>
      <c r="G100" s="32"/>
      <c r="H100" s="32"/>
      <c r="I100" s="32"/>
      <c r="J100" s="32"/>
    </row>
    <row r="101" spans="1:10" x14ac:dyDescent="0.2">
      <c r="A101" s="13"/>
      <c r="B101" s="21"/>
      <c r="C101" s="31"/>
      <c r="D101" s="32"/>
      <c r="E101" s="32"/>
      <c r="F101" s="32"/>
      <c r="G101" s="32"/>
      <c r="H101" s="32"/>
      <c r="I101" s="32"/>
      <c r="J101" s="32"/>
    </row>
    <row r="102" spans="1:10" x14ac:dyDescent="0.2">
      <c r="A102" s="13"/>
      <c r="B102" s="21"/>
      <c r="C102" s="31"/>
      <c r="D102" s="32"/>
      <c r="E102" s="32"/>
      <c r="F102" s="32"/>
      <c r="G102" s="32"/>
      <c r="H102" s="32"/>
      <c r="I102" s="32"/>
      <c r="J102" s="32"/>
    </row>
    <row r="103" spans="1:10" x14ac:dyDescent="0.2">
      <c r="A103" s="13"/>
      <c r="B103" s="34"/>
      <c r="C103" s="33"/>
      <c r="D103" s="32"/>
      <c r="E103" s="32"/>
      <c r="F103" s="32"/>
      <c r="G103" s="32"/>
      <c r="H103" s="32"/>
      <c r="I103" s="32"/>
      <c r="J103" s="32"/>
    </row>
    <row r="104" spans="1:10" x14ac:dyDescent="0.2">
      <c r="A104" s="13"/>
      <c r="B104" s="14"/>
      <c r="C104" s="31"/>
      <c r="D104" s="32"/>
      <c r="E104" s="32"/>
      <c r="F104" s="32"/>
      <c r="G104" s="32"/>
      <c r="H104" s="32"/>
      <c r="I104" s="32"/>
      <c r="J104" s="32"/>
    </row>
    <row r="105" spans="1:10" x14ac:dyDescent="0.2">
      <c r="A105" s="13"/>
      <c r="B105" s="14"/>
      <c r="C105" s="31"/>
      <c r="D105" s="32"/>
      <c r="E105" s="32"/>
      <c r="F105" s="32"/>
      <c r="G105" s="32"/>
      <c r="H105" s="32"/>
      <c r="I105" s="32"/>
      <c r="J105" s="32"/>
    </row>
    <row r="106" spans="1:10" x14ac:dyDescent="0.2">
      <c r="A106" s="13"/>
      <c r="B106" s="14"/>
      <c r="C106" s="31"/>
      <c r="D106" s="32"/>
      <c r="E106" s="32"/>
      <c r="F106" s="32"/>
      <c r="G106" s="32"/>
      <c r="H106" s="32"/>
      <c r="I106" s="32"/>
      <c r="J106" s="32"/>
    </row>
    <row r="107" spans="1:10" x14ac:dyDescent="0.2">
      <c r="A107" s="13"/>
      <c r="B107" s="14"/>
      <c r="C107" s="31"/>
      <c r="D107" s="32"/>
      <c r="E107" s="32"/>
      <c r="F107" s="32"/>
      <c r="G107" s="32"/>
      <c r="H107" s="32"/>
      <c r="I107" s="32"/>
      <c r="J107" s="32"/>
    </row>
    <row r="108" spans="1:10" x14ac:dyDescent="0.2">
      <c r="A108" s="13"/>
      <c r="B108" s="14"/>
      <c r="C108" s="31"/>
      <c r="D108" s="32"/>
      <c r="E108" s="32"/>
      <c r="F108" s="32"/>
      <c r="G108" s="32"/>
      <c r="H108" s="32"/>
      <c r="I108" s="32"/>
      <c r="J108" s="32"/>
    </row>
    <row r="109" spans="1:10" x14ac:dyDescent="0.2">
      <c r="A109" s="13"/>
      <c r="B109" s="14"/>
      <c r="C109" s="13"/>
      <c r="D109" s="17"/>
      <c r="E109" s="17"/>
      <c r="F109" s="17"/>
      <c r="G109" s="17"/>
      <c r="H109" s="17"/>
      <c r="I109" s="17"/>
      <c r="J109" s="17"/>
    </row>
    <row r="110" spans="1:10" x14ac:dyDescent="0.2">
      <c r="A110" s="13"/>
      <c r="B110" s="14"/>
      <c r="C110" s="15"/>
      <c r="D110" s="32"/>
      <c r="E110" s="32"/>
      <c r="F110" s="32"/>
      <c r="G110" s="32"/>
      <c r="H110" s="32"/>
      <c r="I110" s="32"/>
      <c r="J110" s="32"/>
    </row>
    <row r="111" spans="1:10" x14ac:dyDescent="0.2">
      <c r="A111" s="13"/>
      <c r="B111" s="14"/>
      <c r="C111" s="15"/>
      <c r="D111" s="17"/>
      <c r="E111" s="17"/>
      <c r="F111" s="17"/>
      <c r="G111" s="17"/>
      <c r="H111" s="17"/>
      <c r="I111" s="17"/>
      <c r="J111" s="17"/>
    </row>
    <row r="112" spans="1:10" x14ac:dyDescent="0.2">
      <c r="A112" s="13"/>
      <c r="B112" s="14"/>
      <c r="C112" s="35"/>
      <c r="D112" s="32"/>
      <c r="E112" s="32"/>
      <c r="F112" s="32"/>
      <c r="G112" s="32"/>
      <c r="H112" s="32"/>
      <c r="I112" s="32"/>
      <c r="J112" s="32"/>
    </row>
    <row r="113" spans="1:10" x14ac:dyDescent="0.2">
      <c r="A113" s="13"/>
      <c r="B113" s="14"/>
      <c r="C113" s="35"/>
      <c r="D113" s="32"/>
      <c r="E113" s="32"/>
      <c r="F113" s="32"/>
      <c r="G113" s="32"/>
      <c r="H113" s="32"/>
      <c r="I113" s="32"/>
      <c r="J113" s="32"/>
    </row>
    <row r="114" spans="1:10" x14ac:dyDescent="0.2">
      <c r="A114" s="13"/>
      <c r="B114" s="14"/>
      <c r="C114" s="35"/>
      <c r="D114" s="32"/>
      <c r="E114" s="32"/>
      <c r="F114" s="32"/>
      <c r="G114" s="32"/>
      <c r="H114" s="32"/>
      <c r="I114" s="32"/>
      <c r="J114" s="32"/>
    </row>
    <row r="115" spans="1:10" x14ac:dyDescent="0.2">
      <c r="A115" s="13"/>
      <c r="B115" s="14"/>
      <c r="C115" s="31"/>
      <c r="D115" s="32"/>
      <c r="E115" s="32"/>
      <c r="F115" s="32"/>
      <c r="G115" s="32"/>
      <c r="H115" s="32"/>
      <c r="I115" s="32"/>
      <c r="J115" s="32"/>
    </row>
    <row r="116" spans="1:10" x14ac:dyDescent="0.2">
      <c r="A116" s="13"/>
      <c r="B116" s="14"/>
      <c r="C116" s="31"/>
      <c r="D116" s="32"/>
      <c r="E116" s="32"/>
      <c r="F116" s="32"/>
      <c r="G116" s="32"/>
      <c r="H116" s="32"/>
      <c r="I116" s="32"/>
      <c r="J116" s="32"/>
    </row>
    <row r="117" spans="1:10" x14ac:dyDescent="0.2">
      <c r="A117" s="13"/>
      <c r="B117" s="21"/>
      <c r="C117" s="31"/>
      <c r="D117" s="32"/>
      <c r="E117" s="32"/>
      <c r="F117" s="32"/>
      <c r="G117" s="32"/>
      <c r="H117" s="32"/>
      <c r="I117" s="32"/>
      <c r="J117" s="32"/>
    </row>
    <row r="118" spans="1:10" x14ac:dyDescent="0.2">
      <c r="A118" s="13"/>
      <c r="B118" s="21"/>
      <c r="C118" s="31"/>
      <c r="D118" s="32"/>
      <c r="E118" s="32"/>
      <c r="F118" s="32"/>
      <c r="G118" s="32"/>
      <c r="H118" s="32"/>
      <c r="I118" s="32"/>
      <c r="J118" s="32"/>
    </row>
    <row r="119" spans="1:10" x14ac:dyDescent="0.2">
      <c r="A119" s="13"/>
      <c r="B119" s="34"/>
      <c r="C119" s="31"/>
      <c r="D119" s="32"/>
      <c r="E119" s="32"/>
      <c r="F119" s="32"/>
      <c r="G119" s="32"/>
      <c r="H119" s="32"/>
      <c r="I119" s="32"/>
      <c r="J119" s="32"/>
    </row>
    <row r="120" spans="1:10" x14ac:dyDescent="0.2">
      <c r="A120" s="13"/>
      <c r="B120" s="14"/>
      <c r="C120" s="31"/>
      <c r="D120" s="32"/>
      <c r="E120" s="32"/>
      <c r="F120" s="32"/>
      <c r="G120" s="32"/>
      <c r="H120" s="32"/>
      <c r="I120" s="32"/>
      <c r="J120" s="32"/>
    </row>
    <row r="121" spans="1:10" x14ac:dyDescent="0.2">
      <c r="A121" s="13"/>
      <c r="B121" s="14"/>
      <c r="C121" s="31"/>
      <c r="D121" s="32"/>
      <c r="E121" s="32"/>
      <c r="F121" s="32"/>
      <c r="G121" s="32"/>
      <c r="H121" s="32"/>
      <c r="I121" s="32"/>
      <c r="J121" s="32"/>
    </row>
    <row r="122" spans="1:10" x14ac:dyDescent="0.2">
      <c r="A122" s="13"/>
      <c r="B122" s="14"/>
      <c r="C122" s="31"/>
      <c r="D122" s="32"/>
      <c r="E122" s="32"/>
      <c r="F122" s="32"/>
      <c r="G122" s="32"/>
      <c r="H122" s="32"/>
      <c r="I122" s="32"/>
      <c r="J122" s="32"/>
    </row>
    <row r="123" spans="1:10" x14ac:dyDescent="0.2">
      <c r="A123" s="13"/>
      <c r="B123" s="14"/>
      <c r="C123" s="31"/>
      <c r="D123" s="32"/>
      <c r="E123" s="32"/>
      <c r="F123" s="32"/>
      <c r="G123" s="32"/>
      <c r="H123" s="32"/>
      <c r="I123" s="32"/>
      <c r="J123" s="32"/>
    </row>
    <row r="124" spans="1:10" x14ac:dyDescent="0.2">
      <c r="A124" s="13"/>
      <c r="B124" s="14"/>
      <c r="C124" s="35"/>
      <c r="D124" s="32"/>
      <c r="E124" s="32"/>
      <c r="F124" s="32"/>
      <c r="G124" s="32"/>
      <c r="H124" s="32"/>
      <c r="I124" s="32"/>
      <c r="J124" s="32"/>
    </row>
    <row r="125" spans="1:10" x14ac:dyDescent="0.2">
      <c r="A125" s="13"/>
      <c r="B125" s="14"/>
      <c r="C125" s="31"/>
      <c r="D125" s="32"/>
      <c r="E125" s="32"/>
      <c r="F125" s="32"/>
      <c r="G125" s="32"/>
      <c r="H125" s="32"/>
      <c r="I125" s="32"/>
      <c r="J125" s="32"/>
    </row>
    <row r="126" spans="1:10" x14ac:dyDescent="0.2">
      <c r="A126" s="13"/>
      <c r="B126" s="14"/>
      <c r="C126" s="31"/>
      <c r="D126" s="32"/>
      <c r="E126" s="32"/>
      <c r="F126" s="32"/>
      <c r="G126" s="32"/>
      <c r="H126" s="32"/>
      <c r="I126" s="32"/>
      <c r="J126" s="32"/>
    </row>
    <row r="127" spans="1:10" x14ac:dyDescent="0.2">
      <c r="A127" s="13"/>
      <c r="B127" s="14"/>
      <c r="C127" s="36"/>
      <c r="D127" s="17"/>
      <c r="E127" s="17"/>
      <c r="F127" s="17"/>
      <c r="G127" s="17"/>
      <c r="H127" s="17"/>
      <c r="I127" s="17"/>
      <c r="J127" s="17"/>
    </row>
    <row r="128" spans="1:10" x14ac:dyDescent="0.2">
      <c r="A128" s="13"/>
      <c r="B128" s="14"/>
      <c r="C128" s="15"/>
      <c r="D128" s="30"/>
      <c r="E128" s="30"/>
      <c r="F128" s="30"/>
      <c r="G128" s="30"/>
      <c r="H128" s="30"/>
      <c r="I128" s="30"/>
      <c r="J128" s="30"/>
    </row>
    <row r="129" spans="1:10" ht="15" x14ac:dyDescent="0.25">
      <c r="A129" s="13"/>
      <c r="B129" s="34"/>
      <c r="C129" s="15"/>
      <c r="D129" s="37"/>
      <c r="E129" s="37"/>
      <c r="F129" s="37"/>
      <c r="G129" s="37"/>
      <c r="H129" s="37"/>
      <c r="I129" s="37"/>
      <c r="J129" s="37"/>
    </row>
    <row r="130" spans="1:10" x14ac:dyDescent="0.2">
      <c r="A130" s="13"/>
      <c r="B130" s="38"/>
      <c r="C130" s="15"/>
      <c r="D130" s="17"/>
      <c r="E130" s="17"/>
      <c r="F130" s="17"/>
      <c r="G130" s="17"/>
      <c r="H130" s="17"/>
      <c r="I130" s="17"/>
      <c r="J130" s="17"/>
    </row>
    <row r="131" spans="1:10" x14ac:dyDescent="0.2">
      <c r="A131" s="4"/>
      <c r="B131" s="4"/>
    </row>
    <row r="132" spans="1:10" x14ac:dyDescent="0.2">
      <c r="B132" s="5"/>
      <c r="C132" s="5"/>
      <c r="D132" s="5"/>
      <c r="E132" s="5"/>
      <c r="F132" s="5"/>
      <c r="G132" s="5"/>
      <c r="H132" s="5"/>
      <c r="I132" s="28"/>
      <c r="J132" s="28"/>
    </row>
    <row r="133" spans="1:10" x14ac:dyDescent="0.2"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2">
      <c r="B134" s="5"/>
      <c r="C134" s="5"/>
      <c r="D134" s="5"/>
      <c r="E134" s="5"/>
      <c r="F134" s="5"/>
      <c r="G134" s="5"/>
      <c r="H134" s="5"/>
      <c r="I134" s="28"/>
      <c r="J134" s="5"/>
    </row>
    <row r="135" spans="1:10" x14ac:dyDescent="0.2"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">
      <c r="B136" s="5"/>
      <c r="C136" s="5"/>
      <c r="D136" s="5"/>
      <c r="E136" s="5"/>
      <c r="F136" s="5"/>
      <c r="G136" s="5"/>
      <c r="H136" s="5"/>
      <c r="I136" s="39"/>
      <c r="J136" s="5"/>
    </row>
    <row r="137" spans="1:10" x14ac:dyDescent="0.2"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">
      <c r="B138" s="5"/>
      <c r="C138" s="5"/>
      <c r="D138" s="5"/>
      <c r="E138" s="5"/>
      <c r="F138" s="5"/>
      <c r="G138" s="5"/>
      <c r="H138" s="5"/>
      <c r="I138" s="28"/>
      <c r="J138" s="28"/>
    </row>
    <row r="139" spans="1:10" x14ac:dyDescent="0.2"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">
      <c r="B140" s="5"/>
      <c r="C140" s="5"/>
      <c r="D140" s="5"/>
      <c r="E140" s="5"/>
      <c r="F140" s="5"/>
      <c r="G140" s="5"/>
      <c r="H140" s="5"/>
      <c r="I140" s="28"/>
      <c r="J140" s="5"/>
    </row>
    <row r="141" spans="1:10" x14ac:dyDescent="0.2">
      <c r="A141" s="4"/>
      <c r="B141" s="4"/>
    </row>
  </sheetData>
  <pageMargins left="0.75" right="0.75" top="0.5" bottom="1" header="0.5" footer="0.5"/>
  <pageSetup scale="61" fitToHeight="7" orientation="portrait" r:id="rId1"/>
  <headerFooter alignWithMargins="0">
    <oddFooter>&amp;CA-7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51"/>
  <sheetViews>
    <sheetView topLeftCell="A11" workbookViewId="0">
      <selection activeCell="G45" sqref="G45"/>
    </sheetView>
  </sheetViews>
  <sheetFormatPr defaultColWidth="9.42578125" defaultRowHeight="12.75" x14ac:dyDescent="0.2"/>
  <cols>
    <col min="1" max="1" width="4.42578125" style="5" customWidth="1"/>
    <col min="2" max="2" width="3.5703125" style="6" customWidth="1"/>
    <col min="3" max="3" width="45.5703125" style="4" customWidth="1"/>
    <col min="4" max="4" width="16.42578125" style="4" bestFit="1" customWidth="1"/>
    <col min="5" max="5" width="15.42578125" style="4" customWidth="1"/>
    <col min="6" max="6" width="14.42578125" style="4" bestFit="1" customWidth="1"/>
    <col min="7" max="7" width="17.42578125" style="4" customWidth="1"/>
    <col min="8" max="8" width="16.5703125" style="4" bestFit="1" customWidth="1"/>
    <col min="9" max="9" width="16.5703125" style="4" customWidth="1"/>
    <col min="10" max="11" width="11.42578125" style="4" bestFit="1" customWidth="1"/>
    <col min="12" max="16384" width="9.42578125" style="4"/>
  </cols>
  <sheetData>
    <row r="1" spans="1:9" ht="16.5" customHeight="1" x14ac:dyDescent="0.25">
      <c r="A1" s="1" t="s">
        <v>95</v>
      </c>
      <c r="B1" s="2"/>
      <c r="C1" s="3"/>
      <c r="D1" s="3"/>
      <c r="E1" s="3"/>
      <c r="F1" s="3"/>
      <c r="G1" s="3"/>
      <c r="H1" s="3"/>
      <c r="I1" s="3"/>
    </row>
    <row r="2" spans="1:9" ht="16.5" customHeight="1" x14ac:dyDescent="0.25">
      <c r="A2" s="1" t="s">
        <v>96</v>
      </c>
      <c r="B2" s="2"/>
      <c r="C2" s="3"/>
      <c r="D2" s="3"/>
      <c r="E2" s="3"/>
      <c r="F2" s="3"/>
      <c r="G2" s="3"/>
      <c r="H2" s="3"/>
      <c r="I2" s="3"/>
    </row>
    <row r="3" spans="1:9" ht="16.5" customHeight="1" x14ac:dyDescent="0.25">
      <c r="A3" s="1" t="s">
        <v>40</v>
      </c>
      <c r="B3" s="2"/>
      <c r="C3" s="3"/>
      <c r="D3" s="3"/>
      <c r="E3" s="3"/>
      <c r="F3" s="3"/>
      <c r="G3" s="3"/>
      <c r="H3" s="3"/>
      <c r="I3" s="3"/>
    </row>
    <row r="4" spans="1:9" ht="14.25" customHeight="1" x14ac:dyDescent="0.2"/>
    <row r="5" spans="1:9" ht="25.5" x14ac:dyDescent="0.2"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spans="1:9" x14ac:dyDescent="0.2">
      <c r="A6" s="42" t="s">
        <v>96</v>
      </c>
      <c r="B6" s="43"/>
      <c r="C6" s="44"/>
      <c r="D6" s="45"/>
      <c r="E6" s="45"/>
      <c r="F6" s="45"/>
      <c r="G6" s="45"/>
      <c r="H6" s="45"/>
      <c r="I6" s="45"/>
    </row>
    <row r="7" spans="1:9" x14ac:dyDescent="0.2">
      <c r="A7" s="13"/>
      <c r="B7" s="14"/>
      <c r="C7" s="15"/>
      <c r="D7" s="16"/>
      <c r="E7" s="16"/>
      <c r="F7" s="16"/>
      <c r="G7" s="16"/>
      <c r="H7" s="16"/>
      <c r="I7" s="16"/>
    </row>
    <row r="8" spans="1:9" x14ac:dyDescent="0.2">
      <c r="A8" s="13"/>
      <c r="B8" s="14" t="s">
        <v>41</v>
      </c>
      <c r="C8" s="15"/>
      <c r="D8" s="17"/>
      <c r="E8" s="17"/>
      <c r="F8" s="17"/>
      <c r="G8" s="17"/>
      <c r="H8" s="17"/>
      <c r="I8" s="17"/>
    </row>
    <row r="9" spans="1:9" x14ac:dyDescent="0.2">
      <c r="A9" s="13"/>
      <c r="B9" s="14"/>
      <c r="C9" s="46" t="s">
        <v>97</v>
      </c>
      <c r="D9" s="25">
        <v>3162000</v>
      </c>
      <c r="E9" s="25">
        <v>5083000</v>
      </c>
      <c r="F9" s="25">
        <v>0</v>
      </c>
      <c r="G9" s="25">
        <v>0</v>
      </c>
      <c r="H9" s="25">
        <f t="shared" ref="H9:H19" si="0">SUM(D9:G9)</f>
        <v>8245000</v>
      </c>
      <c r="I9" s="25">
        <v>0</v>
      </c>
    </row>
    <row r="10" spans="1:9" x14ac:dyDescent="0.2">
      <c r="A10" s="13"/>
      <c r="B10" s="14"/>
      <c r="C10" s="46" t="s">
        <v>84</v>
      </c>
      <c r="D10" s="25">
        <v>1867000</v>
      </c>
      <c r="E10" s="25">
        <v>3002000</v>
      </c>
      <c r="F10" s="25">
        <v>0</v>
      </c>
      <c r="G10" s="25">
        <v>0</v>
      </c>
      <c r="H10" s="25">
        <f t="shared" si="0"/>
        <v>4869000</v>
      </c>
      <c r="I10" s="25">
        <v>0</v>
      </c>
    </row>
    <row r="11" spans="1:9" x14ac:dyDescent="0.2">
      <c r="A11" s="13"/>
      <c r="B11" s="14"/>
      <c r="C11" s="46" t="s">
        <v>98</v>
      </c>
      <c r="D11" s="25">
        <v>669000</v>
      </c>
      <c r="E11" s="25">
        <v>1075000</v>
      </c>
      <c r="F11" s="25">
        <v>0</v>
      </c>
      <c r="G11" s="25">
        <v>0</v>
      </c>
      <c r="H11" s="25">
        <f t="shared" si="0"/>
        <v>1744000</v>
      </c>
      <c r="I11" s="25">
        <v>0</v>
      </c>
    </row>
    <row r="12" spans="1:9" x14ac:dyDescent="0.2">
      <c r="A12" s="13"/>
      <c r="B12" s="14"/>
      <c r="C12" s="46" t="s">
        <v>46</v>
      </c>
      <c r="D12" s="25">
        <v>72000</v>
      </c>
      <c r="E12" s="25">
        <v>116000</v>
      </c>
      <c r="F12" s="25">
        <v>0</v>
      </c>
      <c r="G12" s="25">
        <v>0</v>
      </c>
      <c r="H12" s="25">
        <f t="shared" si="0"/>
        <v>188000</v>
      </c>
      <c r="I12" s="25">
        <v>0</v>
      </c>
    </row>
    <row r="13" spans="1:9" x14ac:dyDescent="0.2">
      <c r="A13" s="13"/>
      <c r="B13" s="14"/>
      <c r="C13" s="46" t="s">
        <v>99</v>
      </c>
      <c r="D13" s="25">
        <v>859000</v>
      </c>
      <c r="E13" s="25">
        <v>1381000</v>
      </c>
      <c r="F13" s="25">
        <v>0</v>
      </c>
      <c r="G13" s="25">
        <v>0</v>
      </c>
      <c r="H13" s="25">
        <f t="shared" si="0"/>
        <v>2240000</v>
      </c>
      <c r="I13" s="25">
        <v>0</v>
      </c>
    </row>
    <row r="14" spans="1:9" x14ac:dyDescent="0.2">
      <c r="A14" s="13"/>
      <c r="B14" s="14"/>
      <c r="C14" s="46" t="s">
        <v>49</v>
      </c>
      <c r="D14" s="25">
        <v>74000</v>
      </c>
      <c r="E14" s="25">
        <v>119000</v>
      </c>
      <c r="F14" s="25">
        <v>0</v>
      </c>
      <c r="G14" s="25">
        <v>0</v>
      </c>
      <c r="H14" s="25">
        <f t="shared" si="0"/>
        <v>193000</v>
      </c>
      <c r="I14" s="25">
        <v>0</v>
      </c>
    </row>
    <row r="15" spans="1:9" x14ac:dyDescent="0.2">
      <c r="A15" s="13"/>
      <c r="B15" s="14"/>
      <c r="C15" s="46" t="s">
        <v>50</v>
      </c>
      <c r="D15" s="25">
        <v>93000</v>
      </c>
      <c r="E15" s="25">
        <v>150000</v>
      </c>
      <c r="F15" s="25">
        <v>0</v>
      </c>
      <c r="G15" s="25">
        <v>502000</v>
      </c>
      <c r="H15" s="25">
        <f t="shared" si="0"/>
        <v>745000</v>
      </c>
      <c r="I15" s="25">
        <v>0</v>
      </c>
    </row>
    <row r="16" spans="1:9" x14ac:dyDescent="0.2">
      <c r="A16" s="13"/>
      <c r="B16" s="14"/>
      <c r="C16" s="46" t="s">
        <v>51</v>
      </c>
      <c r="D16" s="25">
        <v>139000</v>
      </c>
      <c r="E16" s="25">
        <v>223000</v>
      </c>
      <c r="F16" s="25">
        <v>0</v>
      </c>
      <c r="G16" s="25">
        <v>0</v>
      </c>
      <c r="H16" s="25">
        <f t="shared" si="0"/>
        <v>362000</v>
      </c>
      <c r="I16" s="25">
        <v>0</v>
      </c>
    </row>
    <row r="17" spans="1:9" x14ac:dyDescent="0.2">
      <c r="A17" s="13"/>
      <c r="B17" s="21"/>
      <c r="C17" s="46" t="s">
        <v>52</v>
      </c>
      <c r="D17" s="25">
        <v>0</v>
      </c>
      <c r="E17" s="25">
        <v>0</v>
      </c>
      <c r="F17" s="25">
        <v>166000</v>
      </c>
      <c r="G17" s="25">
        <v>0</v>
      </c>
      <c r="H17" s="25">
        <f t="shared" si="0"/>
        <v>166000</v>
      </c>
      <c r="I17" s="25">
        <v>0</v>
      </c>
    </row>
    <row r="18" spans="1:9" x14ac:dyDescent="0.2">
      <c r="A18" s="13"/>
      <c r="B18" s="21"/>
      <c r="C18" s="46" t="s">
        <v>19</v>
      </c>
      <c r="D18" s="25">
        <v>0</v>
      </c>
      <c r="E18" s="25">
        <v>0</v>
      </c>
      <c r="F18" s="25">
        <v>16000</v>
      </c>
      <c r="G18" s="25">
        <v>0</v>
      </c>
      <c r="H18" s="25">
        <f t="shared" si="0"/>
        <v>16000</v>
      </c>
      <c r="I18" s="25">
        <v>0</v>
      </c>
    </row>
    <row r="19" spans="1:9" ht="13.5" thickBot="1" x14ac:dyDescent="0.25">
      <c r="A19" s="13"/>
      <c r="B19" s="21"/>
      <c r="C19" s="46" t="s">
        <v>20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0"/>
        <v>0</v>
      </c>
      <c r="I19" s="25">
        <v>-8778000</v>
      </c>
    </row>
    <row r="20" spans="1:9" ht="13.5" thickBot="1" x14ac:dyDescent="0.25">
      <c r="A20" s="13"/>
      <c r="B20" s="14"/>
      <c r="C20" s="13" t="s">
        <v>21</v>
      </c>
      <c r="D20" s="22">
        <f>SUM(D9:D18)</f>
        <v>6935000</v>
      </c>
      <c r="E20" s="23">
        <f>SUM(E9:E18)</f>
        <v>11149000</v>
      </c>
      <c r="F20" s="23">
        <f>SUM(F9:F18)</f>
        <v>182000</v>
      </c>
      <c r="G20" s="23">
        <f>SUM(G9:G18)</f>
        <v>502000</v>
      </c>
      <c r="H20" s="23">
        <f>SUM(H9:H18)</f>
        <v>18768000</v>
      </c>
      <c r="I20" s="24">
        <f>SUM(I9:I19)</f>
        <v>-8778000</v>
      </c>
    </row>
    <row r="21" spans="1:9" x14ac:dyDescent="0.2">
      <c r="A21" s="13"/>
      <c r="B21" s="14"/>
      <c r="C21" s="15"/>
      <c r="D21" s="25"/>
      <c r="E21" s="25"/>
      <c r="F21" s="25"/>
      <c r="G21" s="25"/>
      <c r="H21" s="25"/>
      <c r="I21" s="25"/>
    </row>
    <row r="22" spans="1:9" x14ac:dyDescent="0.2">
      <c r="A22" s="13"/>
      <c r="B22" s="14" t="s">
        <v>55</v>
      </c>
      <c r="C22" s="13"/>
      <c r="D22" s="17"/>
      <c r="E22" s="17"/>
      <c r="F22" s="17"/>
      <c r="G22" s="17"/>
      <c r="H22" s="17"/>
      <c r="I22" s="17"/>
    </row>
    <row r="23" spans="1:9" x14ac:dyDescent="0.2">
      <c r="A23" s="13"/>
      <c r="B23" s="14"/>
      <c r="C23" s="15" t="s">
        <v>56</v>
      </c>
      <c r="D23" s="30">
        <v>1195000</v>
      </c>
      <c r="E23" s="30">
        <v>1921000</v>
      </c>
      <c r="F23" s="30">
        <v>0</v>
      </c>
      <c r="G23" s="30">
        <v>0</v>
      </c>
      <c r="H23" s="30">
        <f>SUM(D23:G23)</f>
        <v>3116000</v>
      </c>
      <c r="I23" s="30">
        <v>0</v>
      </c>
    </row>
    <row r="24" spans="1:9" x14ac:dyDescent="0.2">
      <c r="A24" s="13"/>
      <c r="B24" s="14"/>
      <c r="C24" s="15" t="s">
        <v>57</v>
      </c>
      <c r="D24" s="30">
        <v>0</v>
      </c>
      <c r="E24" s="30">
        <v>0</v>
      </c>
      <c r="F24" s="30">
        <v>0</v>
      </c>
      <c r="G24" s="30">
        <v>3293000</v>
      </c>
      <c r="H24" s="30">
        <f t="shared" ref="H24:H29" si="1">SUM(D24:G24)</f>
        <v>3293000</v>
      </c>
      <c r="I24" s="30">
        <v>0</v>
      </c>
    </row>
    <row r="25" spans="1:9" x14ac:dyDescent="0.2">
      <c r="A25" s="13"/>
      <c r="B25" s="14"/>
      <c r="C25" s="15" t="s">
        <v>100</v>
      </c>
      <c r="D25" s="30">
        <v>763000</v>
      </c>
      <c r="E25" s="30">
        <v>1226000</v>
      </c>
      <c r="F25" s="30">
        <v>0</v>
      </c>
      <c r="G25" s="30">
        <v>0</v>
      </c>
      <c r="H25" s="30">
        <f t="shared" si="1"/>
        <v>1989000</v>
      </c>
      <c r="I25" s="30">
        <v>0</v>
      </c>
    </row>
    <row r="26" spans="1:9" x14ac:dyDescent="0.2">
      <c r="A26" s="13"/>
      <c r="B26" s="14"/>
      <c r="C26" s="15" t="s">
        <v>101</v>
      </c>
      <c r="D26" s="30">
        <v>19000</v>
      </c>
      <c r="E26" s="30">
        <v>30000</v>
      </c>
      <c r="F26" s="30">
        <v>0</v>
      </c>
      <c r="G26" s="30">
        <v>0</v>
      </c>
      <c r="H26" s="30">
        <f t="shared" si="1"/>
        <v>49000</v>
      </c>
      <c r="I26" s="30">
        <v>0</v>
      </c>
    </row>
    <row r="27" spans="1:9" x14ac:dyDescent="0.2">
      <c r="A27" s="13"/>
      <c r="B27" s="14"/>
      <c r="C27" s="15" t="s">
        <v>52</v>
      </c>
      <c r="D27" s="30">
        <v>0</v>
      </c>
      <c r="E27" s="30">
        <v>0</v>
      </c>
      <c r="F27" s="30">
        <v>79000</v>
      </c>
      <c r="G27" s="30">
        <v>0</v>
      </c>
      <c r="H27" s="30">
        <f t="shared" si="1"/>
        <v>79000</v>
      </c>
      <c r="I27" s="30">
        <v>0</v>
      </c>
    </row>
    <row r="28" spans="1:9" x14ac:dyDescent="0.2">
      <c r="A28" s="13"/>
      <c r="B28" s="14"/>
      <c r="C28" s="15" t="s">
        <v>19</v>
      </c>
      <c r="D28" s="30">
        <v>0</v>
      </c>
      <c r="E28" s="30">
        <v>0</v>
      </c>
      <c r="F28" s="30">
        <v>4000</v>
      </c>
      <c r="G28" s="30">
        <v>0</v>
      </c>
      <c r="H28" s="30">
        <f t="shared" si="1"/>
        <v>4000</v>
      </c>
      <c r="I28" s="30">
        <v>0</v>
      </c>
    </row>
    <row r="29" spans="1:9" ht="13.5" thickBot="1" x14ac:dyDescent="0.25">
      <c r="A29" s="13"/>
      <c r="B29" s="14"/>
      <c r="C29" s="15" t="s">
        <v>20</v>
      </c>
      <c r="D29" s="30">
        <v>0</v>
      </c>
      <c r="E29" s="30">
        <v>0</v>
      </c>
      <c r="F29" s="30">
        <v>0</v>
      </c>
      <c r="G29" s="30">
        <v>0</v>
      </c>
      <c r="H29" s="30">
        <f t="shared" si="1"/>
        <v>0</v>
      </c>
      <c r="I29" s="30">
        <v>-384000</v>
      </c>
    </row>
    <row r="30" spans="1:9" ht="13.5" thickBot="1" x14ac:dyDescent="0.25">
      <c r="A30" s="13"/>
      <c r="B30" s="14"/>
      <c r="C30" s="13" t="s">
        <v>21</v>
      </c>
      <c r="D30" s="22">
        <f t="shared" ref="D30:I30" si="2">SUM(D23:D29)</f>
        <v>1977000</v>
      </c>
      <c r="E30" s="23">
        <f t="shared" si="2"/>
        <v>3177000</v>
      </c>
      <c r="F30" s="23">
        <f t="shared" si="2"/>
        <v>83000</v>
      </c>
      <c r="G30" s="23">
        <f t="shared" si="2"/>
        <v>3293000</v>
      </c>
      <c r="H30" s="23">
        <f t="shared" si="2"/>
        <v>8530000</v>
      </c>
      <c r="I30" s="24">
        <f t="shared" si="2"/>
        <v>-384000</v>
      </c>
    </row>
    <row r="31" spans="1:9" x14ac:dyDescent="0.2">
      <c r="A31" s="13"/>
      <c r="B31" s="14"/>
      <c r="C31" s="13"/>
      <c r="D31" s="17"/>
      <c r="E31" s="17"/>
      <c r="F31" s="17"/>
      <c r="G31" s="17"/>
      <c r="H31" s="17"/>
      <c r="I31" s="17"/>
    </row>
    <row r="32" spans="1:9" x14ac:dyDescent="0.2">
      <c r="A32" s="13"/>
      <c r="B32" s="14" t="s">
        <v>59</v>
      </c>
      <c r="C32" s="13"/>
      <c r="D32" s="17"/>
      <c r="E32" s="17"/>
      <c r="F32" s="17"/>
      <c r="G32" s="17"/>
      <c r="H32" s="17"/>
      <c r="I32" s="17"/>
    </row>
    <row r="33" spans="1:9" x14ac:dyDescent="0.2">
      <c r="A33" s="13"/>
      <c r="B33" s="14"/>
      <c r="C33" s="15" t="s">
        <v>102</v>
      </c>
      <c r="D33" s="30">
        <v>323000</v>
      </c>
      <c r="E33" s="30">
        <v>519000</v>
      </c>
      <c r="F33" s="30">
        <v>0</v>
      </c>
      <c r="G33" s="30">
        <v>0</v>
      </c>
      <c r="H33" s="30">
        <f t="shared" ref="H33:H53" si="3">SUM(D33:G33)</f>
        <v>842000</v>
      </c>
      <c r="I33" s="30">
        <v>0</v>
      </c>
    </row>
    <row r="34" spans="1:9" ht="12.6" customHeight="1" x14ac:dyDescent="0.2">
      <c r="A34" s="13"/>
      <c r="B34" s="14"/>
      <c r="C34" s="15" t="s">
        <v>61</v>
      </c>
      <c r="D34" s="30">
        <v>699000</v>
      </c>
      <c r="E34" s="30">
        <v>1123000</v>
      </c>
      <c r="F34" s="30">
        <v>0</v>
      </c>
      <c r="G34" s="30">
        <v>0</v>
      </c>
      <c r="H34" s="30">
        <f t="shared" si="3"/>
        <v>1822000</v>
      </c>
      <c r="I34" s="30">
        <v>0</v>
      </c>
    </row>
    <row r="35" spans="1:9" ht="12.6" customHeight="1" x14ac:dyDescent="0.2">
      <c r="A35" s="13"/>
      <c r="B35" s="14"/>
      <c r="C35" s="15" t="s">
        <v>62</v>
      </c>
      <c r="D35" s="30">
        <v>243000</v>
      </c>
      <c r="E35" s="30">
        <v>390000</v>
      </c>
      <c r="F35" s="30">
        <v>0</v>
      </c>
      <c r="G35" s="30">
        <v>0</v>
      </c>
      <c r="H35" s="30">
        <f t="shared" si="3"/>
        <v>633000</v>
      </c>
      <c r="I35" s="30">
        <v>0</v>
      </c>
    </row>
    <row r="36" spans="1:9" ht="12.6" customHeight="1" x14ac:dyDescent="0.2">
      <c r="A36" s="13"/>
      <c r="B36" s="14"/>
      <c r="C36" s="15" t="s">
        <v>63</v>
      </c>
      <c r="D36" s="30">
        <v>1598000</v>
      </c>
      <c r="E36" s="30">
        <v>2568000</v>
      </c>
      <c r="F36" s="30">
        <v>0</v>
      </c>
      <c r="G36" s="30">
        <v>0</v>
      </c>
      <c r="H36" s="30">
        <f t="shared" si="3"/>
        <v>4166000</v>
      </c>
      <c r="I36" s="30">
        <v>0</v>
      </c>
    </row>
    <row r="37" spans="1:9" x14ac:dyDescent="0.2">
      <c r="A37" s="13"/>
      <c r="B37" s="14"/>
      <c r="C37" s="15" t="s">
        <v>65</v>
      </c>
      <c r="D37" s="30">
        <v>58000</v>
      </c>
      <c r="E37" s="30">
        <v>94000</v>
      </c>
      <c r="F37" s="30">
        <v>0</v>
      </c>
      <c r="G37" s="30">
        <v>0</v>
      </c>
      <c r="H37" s="30">
        <f t="shared" si="3"/>
        <v>152000</v>
      </c>
      <c r="I37" s="30">
        <v>0</v>
      </c>
    </row>
    <row r="38" spans="1:9" x14ac:dyDescent="0.2">
      <c r="A38" s="13"/>
      <c r="B38" s="14"/>
      <c r="C38" s="15" t="s">
        <v>103</v>
      </c>
      <c r="D38" s="30">
        <v>64000</v>
      </c>
      <c r="E38" s="30">
        <v>103000</v>
      </c>
      <c r="F38" s="30">
        <v>0</v>
      </c>
      <c r="G38" s="30">
        <v>0</v>
      </c>
      <c r="H38" s="30">
        <f t="shared" si="3"/>
        <v>167000</v>
      </c>
      <c r="I38" s="30">
        <v>0</v>
      </c>
    </row>
    <row r="39" spans="1:9" x14ac:dyDescent="0.2">
      <c r="A39" s="13"/>
      <c r="B39" s="14"/>
      <c r="C39" s="15" t="s">
        <v>67</v>
      </c>
      <c r="D39" s="30">
        <v>0</v>
      </c>
      <c r="E39" s="30">
        <v>0</v>
      </c>
      <c r="F39" s="30">
        <v>0</v>
      </c>
      <c r="G39" s="30">
        <v>76000</v>
      </c>
      <c r="H39" s="30">
        <f t="shared" si="3"/>
        <v>76000</v>
      </c>
      <c r="I39" s="30">
        <v>0</v>
      </c>
    </row>
    <row r="40" spans="1:9" x14ac:dyDescent="0.2">
      <c r="A40" s="13"/>
      <c r="B40" s="14"/>
      <c r="C40" s="15" t="s">
        <v>68</v>
      </c>
      <c r="D40" s="30">
        <v>0</v>
      </c>
      <c r="E40" s="30">
        <v>0</v>
      </c>
      <c r="F40" s="30">
        <v>0</v>
      </c>
      <c r="G40" s="30">
        <v>441000</v>
      </c>
      <c r="H40" s="30">
        <f t="shared" si="3"/>
        <v>441000</v>
      </c>
      <c r="I40" s="30">
        <v>0</v>
      </c>
    </row>
    <row r="41" spans="1:9" x14ac:dyDescent="0.2">
      <c r="A41" s="13"/>
      <c r="B41" s="14"/>
      <c r="C41" s="15" t="s">
        <v>69</v>
      </c>
      <c r="D41" s="30">
        <v>0</v>
      </c>
      <c r="E41" s="30">
        <v>0</v>
      </c>
      <c r="F41" s="30">
        <v>0</v>
      </c>
      <c r="G41" s="30">
        <v>84000</v>
      </c>
      <c r="H41" s="30">
        <f t="shared" si="3"/>
        <v>84000</v>
      </c>
      <c r="I41" s="30">
        <v>0</v>
      </c>
    </row>
    <row r="42" spans="1:9" x14ac:dyDescent="0.2">
      <c r="A42" s="13"/>
      <c r="B42" s="14"/>
      <c r="C42" s="15" t="s">
        <v>86</v>
      </c>
      <c r="D42" s="30">
        <v>0</v>
      </c>
      <c r="E42" s="30">
        <v>0</v>
      </c>
      <c r="F42" s="30">
        <v>0</v>
      </c>
      <c r="G42" s="30">
        <v>64000</v>
      </c>
      <c r="H42" s="30">
        <f t="shared" si="3"/>
        <v>64000</v>
      </c>
      <c r="I42" s="30">
        <v>0</v>
      </c>
    </row>
    <row r="43" spans="1:9" x14ac:dyDescent="0.2">
      <c r="A43" s="13"/>
      <c r="B43" s="14"/>
      <c r="C43" s="15" t="s">
        <v>104</v>
      </c>
      <c r="D43" s="30">
        <v>0</v>
      </c>
      <c r="E43" s="30">
        <v>0</v>
      </c>
      <c r="F43" s="30">
        <v>0</v>
      </c>
      <c r="G43" s="30">
        <v>121000</v>
      </c>
      <c r="H43" s="30">
        <f t="shared" si="3"/>
        <v>121000</v>
      </c>
      <c r="I43" s="30">
        <v>0</v>
      </c>
    </row>
    <row r="44" spans="1:9" x14ac:dyDescent="0.2">
      <c r="A44" s="13"/>
      <c r="B44" s="14"/>
      <c r="C44" s="15" t="s">
        <v>105</v>
      </c>
      <c r="D44" s="30">
        <v>0</v>
      </c>
      <c r="E44" s="30">
        <v>0</v>
      </c>
      <c r="F44" s="30">
        <v>0</v>
      </c>
      <c r="G44" s="30">
        <v>4000</v>
      </c>
      <c r="H44" s="30">
        <f t="shared" si="3"/>
        <v>4000</v>
      </c>
      <c r="I44" s="30">
        <v>0</v>
      </c>
    </row>
    <row r="45" spans="1:9" ht="12" customHeight="1" x14ac:dyDescent="0.2">
      <c r="A45" s="13"/>
      <c r="B45" s="14"/>
      <c r="C45" s="15" t="s">
        <v>106</v>
      </c>
      <c r="D45" s="30">
        <v>0</v>
      </c>
      <c r="E45" s="30">
        <v>0</v>
      </c>
      <c r="F45" s="30">
        <v>0</v>
      </c>
      <c r="G45" s="67">
        <v>1250000</v>
      </c>
      <c r="H45" s="30">
        <f t="shared" si="3"/>
        <v>1250000</v>
      </c>
      <c r="I45" s="30">
        <v>0</v>
      </c>
    </row>
    <row r="46" spans="1:9" x14ac:dyDescent="0.2">
      <c r="A46" s="13"/>
      <c r="B46" s="14"/>
      <c r="C46" s="15" t="s">
        <v>107</v>
      </c>
      <c r="D46" s="30">
        <v>0</v>
      </c>
      <c r="E46" s="30">
        <v>0</v>
      </c>
      <c r="F46" s="30">
        <v>0</v>
      </c>
      <c r="G46" s="30">
        <v>6851000</v>
      </c>
      <c r="H46" s="30">
        <f t="shared" si="3"/>
        <v>6851000</v>
      </c>
      <c r="I46" s="30">
        <v>0</v>
      </c>
    </row>
    <row r="47" spans="1:9" x14ac:dyDescent="0.2">
      <c r="A47" s="13"/>
      <c r="B47" s="14"/>
      <c r="C47" s="15" t="s">
        <v>108</v>
      </c>
      <c r="D47" s="30">
        <v>0</v>
      </c>
      <c r="E47" s="30">
        <v>0</v>
      </c>
      <c r="F47" s="30">
        <v>0</v>
      </c>
      <c r="G47" s="30">
        <v>1070000</v>
      </c>
      <c r="H47" s="30">
        <f t="shared" si="3"/>
        <v>1070000</v>
      </c>
      <c r="I47" s="30">
        <v>0</v>
      </c>
    </row>
    <row r="48" spans="1:9" x14ac:dyDescent="0.2">
      <c r="A48" s="13"/>
      <c r="B48" s="14"/>
      <c r="C48" s="15" t="s">
        <v>109</v>
      </c>
      <c r="D48" s="30">
        <v>899000</v>
      </c>
      <c r="E48" s="30">
        <v>1445000</v>
      </c>
      <c r="F48" s="30">
        <v>0</v>
      </c>
      <c r="G48" s="30">
        <v>0</v>
      </c>
      <c r="H48" s="30">
        <f t="shared" si="3"/>
        <v>2344000</v>
      </c>
      <c r="I48" s="30">
        <v>0</v>
      </c>
    </row>
    <row r="49" spans="1:9" x14ac:dyDescent="0.2">
      <c r="A49" s="13"/>
      <c r="B49" s="14"/>
      <c r="C49" s="15" t="s">
        <v>76</v>
      </c>
      <c r="D49" s="30">
        <v>0</v>
      </c>
      <c r="E49" s="30">
        <v>0</v>
      </c>
      <c r="F49" s="30">
        <v>0</v>
      </c>
      <c r="G49" s="30">
        <v>77000</v>
      </c>
      <c r="H49" s="30">
        <f t="shared" si="3"/>
        <v>77000</v>
      </c>
      <c r="I49" s="30">
        <v>0</v>
      </c>
    </row>
    <row r="50" spans="1:9" x14ac:dyDescent="0.2">
      <c r="A50" s="13"/>
      <c r="B50" s="14"/>
      <c r="C50" s="15" t="s">
        <v>77</v>
      </c>
      <c r="D50" s="30">
        <v>0</v>
      </c>
      <c r="E50" s="30">
        <v>0</v>
      </c>
      <c r="F50" s="30">
        <v>267000</v>
      </c>
      <c r="G50" s="30">
        <v>0</v>
      </c>
      <c r="H50" s="30">
        <f t="shared" si="3"/>
        <v>267000</v>
      </c>
      <c r="I50" s="30">
        <v>0</v>
      </c>
    </row>
    <row r="51" spans="1:9" x14ac:dyDescent="0.2">
      <c r="A51" s="13"/>
      <c r="B51" s="14"/>
      <c r="C51" s="15" t="s">
        <v>78</v>
      </c>
      <c r="D51" s="30">
        <v>0</v>
      </c>
      <c r="E51" s="30">
        <v>0</v>
      </c>
      <c r="F51" s="30">
        <v>0</v>
      </c>
      <c r="G51" s="30">
        <v>5541000</v>
      </c>
      <c r="H51" s="30">
        <f t="shared" si="3"/>
        <v>5541000</v>
      </c>
      <c r="I51" s="30">
        <v>0</v>
      </c>
    </row>
    <row r="52" spans="1:9" x14ac:dyDescent="0.2">
      <c r="A52" s="13"/>
      <c r="B52" s="14"/>
      <c r="C52" s="15" t="s">
        <v>19</v>
      </c>
      <c r="D52" s="30">
        <v>0</v>
      </c>
      <c r="E52" s="30">
        <v>0</v>
      </c>
      <c r="F52" s="30">
        <v>98000</v>
      </c>
      <c r="G52" s="30">
        <v>0</v>
      </c>
      <c r="H52" s="30">
        <f t="shared" si="3"/>
        <v>98000</v>
      </c>
      <c r="I52" s="30">
        <v>0</v>
      </c>
    </row>
    <row r="53" spans="1:9" ht="13.5" thickBot="1" x14ac:dyDescent="0.25">
      <c r="A53" s="13"/>
      <c r="B53" s="14"/>
      <c r="C53" s="15" t="s">
        <v>20</v>
      </c>
      <c r="D53" s="30">
        <v>0</v>
      </c>
      <c r="E53" s="30">
        <v>0</v>
      </c>
      <c r="F53" s="30">
        <v>0</v>
      </c>
      <c r="G53" s="30">
        <v>0</v>
      </c>
      <c r="H53" s="30">
        <f t="shared" si="3"/>
        <v>0</v>
      </c>
      <c r="I53" s="30">
        <v>-2296000</v>
      </c>
    </row>
    <row r="54" spans="1:9" ht="13.5" thickBot="1" x14ac:dyDescent="0.25">
      <c r="A54" s="13"/>
      <c r="B54" s="14"/>
      <c r="C54" s="13" t="s">
        <v>21</v>
      </c>
      <c r="D54" s="22">
        <f t="shared" ref="D54:I54" si="4">SUM(D33:D53)</f>
        <v>3884000</v>
      </c>
      <c r="E54" s="23">
        <f t="shared" si="4"/>
        <v>6242000</v>
      </c>
      <c r="F54" s="23">
        <f t="shared" si="4"/>
        <v>365000</v>
      </c>
      <c r="G54" s="23">
        <f t="shared" si="4"/>
        <v>15579000</v>
      </c>
      <c r="H54" s="23">
        <f t="shared" si="4"/>
        <v>26070000</v>
      </c>
      <c r="I54" s="24">
        <f t="shared" si="4"/>
        <v>-2296000</v>
      </c>
    </row>
    <row r="55" spans="1:9" x14ac:dyDescent="0.2">
      <c r="A55" s="13"/>
      <c r="B55" s="14"/>
      <c r="C55" s="15"/>
      <c r="D55" s="25"/>
      <c r="E55" s="25"/>
      <c r="F55" s="25"/>
      <c r="G55" s="25"/>
      <c r="H55" s="25"/>
      <c r="I55" s="25"/>
    </row>
    <row r="56" spans="1:9" x14ac:dyDescent="0.2">
      <c r="A56" s="42"/>
      <c r="B56" s="48" t="s">
        <v>110</v>
      </c>
      <c r="C56" s="44"/>
      <c r="D56" s="49">
        <f t="shared" ref="D56:I56" si="5">D20+D30+D54</f>
        <v>12796000</v>
      </c>
      <c r="E56" s="49">
        <f t="shared" si="5"/>
        <v>20568000</v>
      </c>
      <c r="F56" s="49">
        <f t="shared" si="5"/>
        <v>630000</v>
      </c>
      <c r="G56" s="49">
        <f t="shared" si="5"/>
        <v>19374000</v>
      </c>
      <c r="H56" s="49">
        <f t="shared" si="5"/>
        <v>53368000</v>
      </c>
      <c r="I56" s="49">
        <f t="shared" si="5"/>
        <v>-11458000</v>
      </c>
    </row>
    <row r="57" spans="1:9" x14ac:dyDescent="0.2">
      <c r="A57" s="4"/>
      <c r="B57" s="4"/>
    </row>
    <row r="58" spans="1:9" x14ac:dyDescent="0.2">
      <c r="B58" s="5" t="s">
        <v>23</v>
      </c>
      <c r="C58" s="5"/>
      <c r="D58" s="5"/>
      <c r="E58" s="5"/>
      <c r="F58" s="5"/>
      <c r="G58" s="5"/>
      <c r="H58" s="28">
        <f>H56</f>
        <v>53368000</v>
      </c>
      <c r="I58" s="28">
        <f>I56</f>
        <v>-11458000</v>
      </c>
    </row>
    <row r="59" spans="1:9" x14ac:dyDescent="0.2">
      <c r="B59" s="5"/>
      <c r="C59" s="5"/>
      <c r="D59" s="5"/>
      <c r="E59" s="5"/>
      <c r="F59" s="5"/>
      <c r="G59" s="5"/>
      <c r="H59" s="28"/>
      <c r="I59" s="28"/>
    </row>
    <row r="60" spans="1:9" x14ac:dyDescent="0.2">
      <c r="B60" s="5" t="s">
        <v>24</v>
      </c>
      <c r="C60" s="5"/>
      <c r="D60" s="5"/>
      <c r="E60" s="5"/>
      <c r="F60" s="5"/>
      <c r="G60" s="5"/>
      <c r="H60" s="28">
        <f>ROUND((H58-G45)*0.1,-3)</f>
        <v>5212000</v>
      </c>
      <c r="I60" s="5"/>
    </row>
    <row r="61" spans="1:9" x14ac:dyDescent="0.2">
      <c r="B61" s="5"/>
      <c r="C61" s="5"/>
      <c r="D61" s="5"/>
      <c r="E61" s="5"/>
      <c r="F61" s="5"/>
      <c r="G61" s="5"/>
      <c r="H61" s="5"/>
      <c r="I61" s="5"/>
    </row>
    <row r="62" spans="1:9" x14ac:dyDescent="0.2">
      <c r="B62" s="5" t="s">
        <v>25</v>
      </c>
      <c r="C62" s="5"/>
      <c r="D62" s="5"/>
      <c r="E62" s="5"/>
      <c r="F62" s="5"/>
      <c r="G62" s="5"/>
      <c r="H62" s="28">
        <f>ROUND((H58-H45)*0.2,-3)</f>
        <v>10424000</v>
      </c>
      <c r="I62" s="5"/>
    </row>
    <row r="63" spans="1:9" x14ac:dyDescent="0.2">
      <c r="B63" s="5"/>
      <c r="C63" s="5"/>
      <c r="D63" s="5"/>
      <c r="E63" s="5"/>
      <c r="F63" s="5"/>
      <c r="G63" s="5"/>
      <c r="H63" s="5"/>
      <c r="I63" s="5"/>
    </row>
    <row r="64" spans="1:9" x14ac:dyDescent="0.2">
      <c r="B64" s="5" t="s">
        <v>26</v>
      </c>
      <c r="C64" s="5"/>
      <c r="D64" s="5"/>
      <c r="E64" s="5"/>
      <c r="F64" s="5"/>
      <c r="G64" s="5"/>
      <c r="H64" s="28">
        <f>SUM(H58:H62)</f>
        <v>69004000</v>
      </c>
      <c r="I64" s="28">
        <f>SUM(I58:I62)</f>
        <v>-11458000</v>
      </c>
    </row>
    <row r="65" spans="1:9" x14ac:dyDescent="0.2">
      <c r="B65" s="5"/>
      <c r="C65" s="5"/>
      <c r="D65" s="5"/>
      <c r="E65" s="5"/>
      <c r="F65" s="5"/>
      <c r="G65" s="5"/>
      <c r="H65" s="5"/>
      <c r="I65" s="5"/>
    </row>
    <row r="66" spans="1:9" x14ac:dyDescent="0.2">
      <c r="B66" s="5" t="s">
        <v>27</v>
      </c>
      <c r="C66" s="5"/>
      <c r="D66" s="5"/>
      <c r="E66" s="5"/>
      <c r="F66" s="5"/>
      <c r="G66" s="5"/>
      <c r="H66" s="28">
        <f>H64+I64</f>
        <v>57546000</v>
      </c>
      <c r="I66" s="5"/>
    </row>
    <row r="67" spans="1:9" x14ac:dyDescent="0.2">
      <c r="A67" s="4"/>
      <c r="B67" s="4"/>
    </row>
    <row r="68" spans="1:9" ht="15" x14ac:dyDescent="0.25">
      <c r="A68" s="47"/>
      <c r="B68" s="47" t="s">
        <v>111</v>
      </c>
    </row>
    <row r="69" spans="1:9" ht="12.75" customHeight="1" x14ac:dyDescent="0.2">
      <c r="A69" s="4"/>
      <c r="B69" s="4"/>
    </row>
    <row r="70" spans="1:9" ht="12.75" customHeight="1" x14ac:dyDescent="0.25">
      <c r="A70" s="1"/>
      <c r="B70" s="2"/>
      <c r="C70" s="3"/>
      <c r="D70" s="3"/>
      <c r="E70" s="3"/>
      <c r="F70" s="3"/>
      <c r="G70" s="3"/>
      <c r="H70" s="3"/>
      <c r="I70" s="3"/>
    </row>
    <row r="71" spans="1:9" ht="12.75" customHeight="1" x14ac:dyDescent="0.25">
      <c r="A71" s="1"/>
      <c r="B71" s="2"/>
      <c r="C71" s="3"/>
      <c r="D71" s="3"/>
      <c r="E71" s="3"/>
      <c r="F71" s="3"/>
      <c r="G71" s="3"/>
      <c r="H71" s="3"/>
      <c r="I71" s="3"/>
    </row>
    <row r="72" spans="1:9" ht="12.75" customHeight="1" x14ac:dyDescent="0.25">
      <c r="A72" s="1"/>
      <c r="B72" s="2"/>
      <c r="C72" s="3"/>
      <c r="D72" s="3"/>
      <c r="E72" s="3"/>
      <c r="F72" s="3"/>
      <c r="G72" s="3"/>
      <c r="H72" s="3"/>
      <c r="I72" s="3"/>
    </row>
    <row r="73" spans="1:9" ht="12.75" customHeight="1" x14ac:dyDescent="0.2"/>
    <row r="74" spans="1:9" ht="12.75" customHeight="1" x14ac:dyDescent="0.2">
      <c r="D74" s="8"/>
      <c r="E74" s="8"/>
      <c r="F74" s="8"/>
      <c r="G74" s="8"/>
      <c r="H74" s="8"/>
      <c r="I74" s="8"/>
    </row>
    <row r="75" spans="1:9" ht="12.75" customHeight="1" x14ac:dyDescent="0.2">
      <c r="A75" s="13"/>
      <c r="B75" s="14"/>
      <c r="C75" s="15"/>
      <c r="D75" s="30"/>
      <c r="E75" s="30"/>
      <c r="F75" s="30"/>
      <c r="G75" s="30"/>
      <c r="H75" s="30"/>
      <c r="I75" s="30"/>
    </row>
    <row r="76" spans="1:9" ht="12.75" customHeight="1" x14ac:dyDescent="0.2">
      <c r="A76" s="13"/>
      <c r="B76" s="14"/>
      <c r="C76" s="15"/>
      <c r="D76" s="17"/>
      <c r="E76" s="17"/>
      <c r="F76" s="17"/>
      <c r="G76" s="17"/>
      <c r="H76" s="17"/>
      <c r="I76" s="17"/>
    </row>
    <row r="77" spans="1:9" ht="12.75" customHeight="1" x14ac:dyDescent="0.2">
      <c r="A77" s="13"/>
      <c r="B77" s="14"/>
      <c r="C77" s="31"/>
      <c r="D77" s="32"/>
      <c r="E77" s="32"/>
      <c r="F77" s="32"/>
      <c r="G77" s="32"/>
      <c r="H77" s="32"/>
      <c r="I77" s="32"/>
    </row>
    <row r="78" spans="1:9" ht="12.75" customHeight="1" x14ac:dyDescent="0.2">
      <c r="A78" s="13"/>
      <c r="B78" s="14"/>
      <c r="C78" s="33"/>
      <c r="D78" s="32"/>
      <c r="E78" s="32"/>
      <c r="F78" s="32"/>
      <c r="G78" s="32"/>
      <c r="H78" s="32"/>
      <c r="I78" s="32"/>
    </row>
    <row r="79" spans="1:9" ht="12.75" customHeight="1" x14ac:dyDescent="0.2">
      <c r="A79" s="13"/>
      <c r="B79" s="21"/>
      <c r="C79" s="33"/>
      <c r="D79" s="32"/>
      <c r="E79" s="32"/>
      <c r="F79" s="32"/>
      <c r="G79" s="32"/>
      <c r="H79" s="32"/>
      <c r="I79" s="32"/>
    </row>
    <row r="80" spans="1:9" ht="12.75" customHeight="1" x14ac:dyDescent="0.2">
      <c r="A80" s="13"/>
      <c r="B80" s="21"/>
      <c r="C80" s="33"/>
      <c r="D80" s="32"/>
      <c r="E80" s="32"/>
      <c r="F80" s="32"/>
      <c r="G80" s="32"/>
      <c r="H80" s="32"/>
      <c r="I80" s="32"/>
    </row>
    <row r="81" spans="1:15" ht="12.75" customHeight="1" x14ac:dyDescent="0.2">
      <c r="A81" s="13"/>
      <c r="B81" s="34"/>
      <c r="C81" s="31"/>
      <c r="D81" s="32"/>
      <c r="E81" s="32"/>
      <c r="F81" s="32"/>
      <c r="G81" s="32"/>
      <c r="H81" s="32"/>
      <c r="I81" s="32"/>
    </row>
    <row r="82" spans="1:15" ht="12.75" customHeight="1" x14ac:dyDescent="0.2">
      <c r="A82" s="13"/>
      <c r="B82" s="14"/>
      <c r="C82" s="31"/>
      <c r="D82" s="32"/>
      <c r="E82" s="32"/>
      <c r="F82" s="32"/>
      <c r="G82" s="32"/>
      <c r="H82" s="32"/>
      <c r="I82" s="32"/>
    </row>
    <row r="83" spans="1:15" ht="12.75" customHeight="1" x14ac:dyDescent="0.2">
      <c r="A83" s="13"/>
      <c r="B83" s="14"/>
      <c r="C83" s="31"/>
      <c r="D83" s="32"/>
      <c r="E83" s="32"/>
      <c r="F83" s="32"/>
      <c r="G83" s="32"/>
      <c r="H83" s="32"/>
      <c r="I83" s="32"/>
    </row>
    <row r="84" spans="1:15" ht="12.75" customHeight="1" x14ac:dyDescent="0.2">
      <c r="A84" s="13"/>
      <c r="B84" s="14"/>
      <c r="C84" s="31"/>
      <c r="D84" s="32"/>
      <c r="E84" s="32"/>
      <c r="F84" s="32"/>
      <c r="G84" s="32"/>
      <c r="H84" s="32"/>
      <c r="I84" s="32"/>
    </row>
    <row r="85" spans="1:15" x14ac:dyDescent="0.2">
      <c r="A85" s="13"/>
      <c r="B85" s="14"/>
      <c r="C85" s="33"/>
      <c r="D85" s="32"/>
      <c r="E85" s="32"/>
      <c r="F85" s="32"/>
      <c r="G85" s="32"/>
      <c r="H85" s="32"/>
      <c r="I85" s="32"/>
    </row>
    <row r="86" spans="1:15" ht="12.75" customHeight="1" x14ac:dyDescent="0.2">
      <c r="A86" s="13"/>
      <c r="B86" s="14"/>
      <c r="C86" s="33"/>
      <c r="D86" s="32"/>
      <c r="E86" s="32"/>
      <c r="F86" s="32"/>
      <c r="G86" s="32"/>
      <c r="H86" s="32"/>
      <c r="I86" s="32"/>
    </row>
    <row r="87" spans="1:15" ht="12.75" customHeight="1" x14ac:dyDescent="0.2">
      <c r="A87" s="13"/>
      <c r="B87" s="14"/>
      <c r="C87" s="33"/>
      <c r="D87" s="32"/>
      <c r="E87" s="32"/>
      <c r="F87" s="32"/>
      <c r="G87" s="32"/>
      <c r="H87" s="32"/>
      <c r="I87" s="32"/>
    </row>
    <row r="88" spans="1:15" ht="12.75" customHeight="1" x14ac:dyDescent="0.2">
      <c r="A88" s="13"/>
      <c r="B88" s="14"/>
      <c r="C88" s="33"/>
      <c r="D88" s="32"/>
      <c r="E88" s="32"/>
      <c r="F88" s="32"/>
      <c r="G88" s="32"/>
      <c r="H88" s="32"/>
      <c r="I88" s="32"/>
    </row>
    <row r="89" spans="1:15" ht="12.75" customHeight="1" x14ac:dyDescent="0.2">
      <c r="A89" s="13"/>
      <c r="B89" s="14"/>
      <c r="C89" s="33"/>
      <c r="D89" s="32"/>
      <c r="E89" s="32"/>
      <c r="F89" s="32"/>
      <c r="G89" s="32"/>
      <c r="H89" s="32"/>
      <c r="I89" s="32"/>
    </row>
    <row r="90" spans="1:15" s="5" customFormat="1" ht="12.75" customHeight="1" x14ac:dyDescent="0.2">
      <c r="A90" s="13"/>
      <c r="B90" s="14"/>
      <c r="C90" s="13"/>
      <c r="D90" s="17"/>
      <c r="E90" s="17"/>
      <c r="F90" s="17"/>
      <c r="G90" s="17"/>
      <c r="H90" s="17"/>
      <c r="I90" s="17"/>
      <c r="O90" s="4"/>
    </row>
    <row r="91" spans="1:15" s="5" customFormat="1" ht="12.75" customHeight="1" x14ac:dyDescent="0.2">
      <c r="A91" s="13"/>
      <c r="B91" s="14"/>
      <c r="C91" s="15"/>
      <c r="D91" s="32"/>
      <c r="E91" s="32"/>
      <c r="F91" s="32"/>
      <c r="G91" s="32"/>
      <c r="H91" s="32"/>
      <c r="I91" s="32"/>
      <c r="O91" s="4"/>
    </row>
    <row r="92" spans="1:15" s="5" customFormat="1" ht="12.75" customHeight="1" x14ac:dyDescent="0.2">
      <c r="A92" s="13"/>
      <c r="B92" s="14"/>
      <c r="C92" s="15"/>
      <c r="D92" s="17"/>
      <c r="E92" s="17"/>
      <c r="F92" s="17"/>
      <c r="G92" s="17"/>
      <c r="H92" s="17"/>
      <c r="I92" s="17"/>
      <c r="O92" s="4"/>
    </row>
    <row r="93" spans="1:15" s="5" customFormat="1" ht="12.75" customHeight="1" x14ac:dyDescent="0.2">
      <c r="A93" s="13"/>
      <c r="B93" s="14"/>
      <c r="C93" s="31"/>
      <c r="D93" s="32"/>
      <c r="E93" s="32"/>
      <c r="F93" s="32"/>
      <c r="G93" s="32"/>
      <c r="H93" s="32"/>
      <c r="I93" s="32"/>
      <c r="O93" s="4"/>
    </row>
    <row r="94" spans="1:15" s="5" customFormat="1" ht="12.75" customHeight="1" x14ac:dyDescent="0.2">
      <c r="A94" s="13"/>
      <c r="B94" s="14"/>
      <c r="C94" s="33"/>
      <c r="D94" s="32"/>
      <c r="E94" s="32"/>
      <c r="F94" s="32"/>
      <c r="G94" s="32"/>
      <c r="H94" s="32"/>
      <c r="I94" s="32"/>
      <c r="O94" s="4"/>
    </row>
    <row r="95" spans="1:15" s="5" customFormat="1" ht="12.75" customHeight="1" x14ac:dyDescent="0.2">
      <c r="A95" s="13"/>
      <c r="B95" s="21"/>
      <c r="C95" s="33"/>
      <c r="D95" s="32"/>
      <c r="E95" s="32"/>
      <c r="F95" s="32"/>
      <c r="G95" s="32"/>
      <c r="H95" s="32"/>
      <c r="I95" s="32"/>
      <c r="O95" s="4"/>
    </row>
    <row r="96" spans="1:15" s="5" customFormat="1" ht="12.75" customHeight="1" x14ac:dyDescent="0.2">
      <c r="A96" s="13"/>
      <c r="B96" s="21"/>
      <c r="C96" s="33"/>
      <c r="D96" s="32"/>
      <c r="E96" s="32"/>
      <c r="F96" s="32"/>
      <c r="G96" s="32"/>
      <c r="H96" s="32"/>
      <c r="I96" s="32"/>
      <c r="O96" s="4"/>
    </row>
    <row r="97" spans="1:15" s="5" customFormat="1" ht="12.75" customHeight="1" x14ac:dyDescent="0.2">
      <c r="A97" s="13"/>
      <c r="B97" s="34"/>
      <c r="C97" s="31"/>
      <c r="D97" s="32"/>
      <c r="E97" s="32"/>
      <c r="F97" s="32"/>
      <c r="G97" s="32"/>
      <c r="H97" s="32"/>
      <c r="I97" s="32"/>
      <c r="O97" s="4"/>
    </row>
    <row r="98" spans="1:15" s="5" customFormat="1" ht="12.75" customHeight="1" x14ac:dyDescent="0.2">
      <c r="A98" s="13"/>
      <c r="B98" s="34"/>
      <c r="C98" s="31"/>
      <c r="D98" s="32"/>
      <c r="E98" s="32"/>
      <c r="F98" s="32"/>
      <c r="G98" s="32"/>
      <c r="H98" s="32"/>
      <c r="I98" s="32"/>
      <c r="O98" s="4"/>
    </row>
    <row r="99" spans="1:15" ht="12.75" customHeight="1" x14ac:dyDescent="0.2">
      <c r="A99" s="13"/>
      <c r="B99" s="34"/>
      <c r="C99" s="31"/>
      <c r="D99" s="32"/>
      <c r="E99" s="32"/>
      <c r="F99" s="32"/>
      <c r="G99" s="32"/>
      <c r="H99" s="32"/>
      <c r="I99" s="32"/>
    </row>
    <row r="100" spans="1:15" ht="12.75" customHeight="1" x14ac:dyDescent="0.2">
      <c r="A100" s="13"/>
      <c r="B100" s="14"/>
      <c r="C100" s="31"/>
      <c r="D100" s="32"/>
      <c r="E100" s="32"/>
      <c r="F100" s="32"/>
      <c r="G100" s="32"/>
      <c r="H100" s="32"/>
      <c r="I100" s="32"/>
    </row>
    <row r="101" spans="1:15" x14ac:dyDescent="0.2">
      <c r="A101" s="13"/>
      <c r="B101" s="14"/>
      <c r="C101" s="33"/>
      <c r="D101" s="32"/>
      <c r="E101" s="32"/>
      <c r="F101" s="32"/>
      <c r="G101" s="32"/>
      <c r="H101" s="32"/>
      <c r="I101" s="32"/>
    </row>
    <row r="102" spans="1:15" x14ac:dyDescent="0.2">
      <c r="A102" s="13"/>
      <c r="B102" s="14"/>
      <c r="C102" s="33"/>
      <c r="D102" s="32"/>
      <c r="E102" s="32"/>
      <c r="F102" s="32"/>
      <c r="G102" s="32"/>
      <c r="H102" s="32"/>
      <c r="I102" s="32"/>
    </row>
    <row r="103" spans="1:15" x14ac:dyDescent="0.2">
      <c r="A103" s="13"/>
      <c r="B103" s="14"/>
      <c r="C103" s="33"/>
      <c r="D103" s="32"/>
      <c r="E103" s="32"/>
      <c r="F103" s="32"/>
      <c r="G103" s="32"/>
      <c r="H103" s="32"/>
      <c r="I103" s="32"/>
    </row>
    <row r="104" spans="1:15" x14ac:dyDescent="0.2">
      <c r="A104" s="13"/>
      <c r="B104" s="14"/>
      <c r="C104" s="33"/>
      <c r="D104" s="32"/>
      <c r="E104" s="32"/>
      <c r="F104" s="32"/>
      <c r="G104" s="32"/>
      <c r="H104" s="32"/>
      <c r="I104" s="32"/>
    </row>
    <row r="105" spans="1:15" x14ac:dyDescent="0.2">
      <c r="A105" s="13"/>
      <c r="B105" s="14"/>
      <c r="C105" s="33"/>
      <c r="D105" s="32"/>
      <c r="E105" s="32"/>
      <c r="F105" s="32"/>
      <c r="G105" s="32"/>
      <c r="H105" s="32"/>
      <c r="I105" s="32"/>
    </row>
    <row r="106" spans="1:15" x14ac:dyDescent="0.2">
      <c r="A106" s="13"/>
      <c r="B106" s="14"/>
      <c r="C106" s="13"/>
      <c r="D106" s="17"/>
      <c r="E106" s="17"/>
      <c r="F106" s="17"/>
      <c r="G106" s="17"/>
      <c r="H106" s="17"/>
      <c r="I106" s="17"/>
    </row>
    <row r="107" spans="1:15" x14ac:dyDescent="0.2">
      <c r="A107" s="13"/>
      <c r="B107" s="14"/>
      <c r="C107" s="15"/>
      <c r="D107" s="32"/>
      <c r="E107" s="32"/>
      <c r="F107" s="32"/>
      <c r="G107" s="32"/>
      <c r="H107" s="32"/>
      <c r="I107" s="32"/>
    </row>
    <row r="108" spans="1:15" x14ac:dyDescent="0.2">
      <c r="A108" s="13"/>
      <c r="B108" s="14"/>
      <c r="C108" s="15"/>
      <c r="D108" s="17"/>
      <c r="E108" s="17"/>
      <c r="F108" s="17"/>
      <c r="G108" s="17"/>
      <c r="H108" s="17"/>
      <c r="I108" s="17"/>
    </row>
    <row r="109" spans="1:15" x14ac:dyDescent="0.2">
      <c r="A109" s="13"/>
      <c r="B109" s="14"/>
      <c r="C109" s="31"/>
      <c r="D109" s="32"/>
      <c r="E109" s="32"/>
      <c r="F109" s="32"/>
      <c r="G109" s="32"/>
      <c r="H109" s="32"/>
      <c r="I109" s="32"/>
    </row>
    <row r="110" spans="1:15" x14ac:dyDescent="0.2">
      <c r="A110" s="13"/>
      <c r="B110" s="14"/>
      <c r="C110" s="31"/>
      <c r="D110" s="32"/>
      <c r="E110" s="32"/>
      <c r="F110" s="32"/>
      <c r="G110" s="32"/>
      <c r="H110" s="32"/>
      <c r="I110" s="32"/>
    </row>
    <row r="111" spans="1:15" x14ac:dyDescent="0.2">
      <c r="A111" s="13"/>
      <c r="B111" s="21"/>
      <c r="C111" s="31"/>
      <c r="D111" s="32"/>
      <c r="E111" s="32"/>
      <c r="F111" s="32"/>
      <c r="G111" s="32"/>
      <c r="H111" s="32"/>
      <c r="I111" s="32"/>
    </row>
    <row r="112" spans="1:15" x14ac:dyDescent="0.2">
      <c r="A112" s="13"/>
      <c r="B112" s="21"/>
      <c r="C112" s="31"/>
      <c r="D112" s="32"/>
      <c r="E112" s="32"/>
      <c r="F112" s="32"/>
      <c r="G112" s="32"/>
      <c r="H112" s="32"/>
      <c r="I112" s="32"/>
    </row>
    <row r="113" spans="1:9" x14ac:dyDescent="0.2">
      <c r="A113" s="13"/>
      <c r="B113" s="34"/>
      <c r="C113" s="33"/>
      <c r="D113" s="32"/>
      <c r="E113" s="32"/>
      <c r="F113" s="32"/>
      <c r="G113" s="32"/>
      <c r="H113" s="32"/>
      <c r="I113" s="32"/>
    </row>
    <row r="114" spans="1:9" x14ac:dyDescent="0.2">
      <c r="A114" s="13"/>
      <c r="B114" s="14"/>
      <c r="C114" s="31"/>
      <c r="D114" s="32"/>
      <c r="E114" s="32"/>
      <c r="F114" s="32"/>
      <c r="G114" s="32"/>
      <c r="H114" s="32"/>
      <c r="I114" s="32"/>
    </row>
    <row r="115" spans="1:9" x14ac:dyDescent="0.2">
      <c r="A115" s="13"/>
      <c r="B115" s="14"/>
      <c r="C115" s="31"/>
      <c r="D115" s="32"/>
      <c r="E115" s="32"/>
      <c r="F115" s="32"/>
      <c r="G115" s="32"/>
      <c r="H115" s="32"/>
      <c r="I115" s="32"/>
    </row>
    <row r="116" spans="1:9" x14ac:dyDescent="0.2">
      <c r="A116" s="13"/>
      <c r="B116" s="14"/>
      <c r="C116" s="31"/>
      <c r="D116" s="32"/>
      <c r="E116" s="32"/>
      <c r="F116" s="32"/>
      <c r="G116" s="32"/>
      <c r="H116" s="32"/>
      <c r="I116" s="32"/>
    </row>
    <row r="117" spans="1:9" x14ac:dyDescent="0.2">
      <c r="A117" s="13"/>
      <c r="B117" s="14"/>
      <c r="C117" s="31"/>
      <c r="D117" s="32"/>
      <c r="E117" s="32"/>
      <c r="F117" s="32"/>
      <c r="G117" s="32"/>
      <c r="H117" s="32"/>
      <c r="I117" s="32"/>
    </row>
    <row r="118" spans="1:9" x14ac:dyDescent="0.2">
      <c r="A118" s="13"/>
      <c r="B118" s="14"/>
      <c r="C118" s="31"/>
      <c r="D118" s="32"/>
      <c r="E118" s="32"/>
      <c r="F118" s="32"/>
      <c r="G118" s="32"/>
      <c r="H118" s="32"/>
      <c r="I118" s="32"/>
    </row>
    <row r="119" spans="1:9" x14ac:dyDescent="0.2">
      <c r="A119" s="13"/>
      <c r="B119" s="14"/>
      <c r="C119" s="13"/>
      <c r="D119" s="17"/>
      <c r="E119" s="17"/>
      <c r="F119" s="17"/>
      <c r="G119" s="17"/>
      <c r="H119" s="17"/>
      <c r="I119" s="17"/>
    </row>
    <row r="120" spans="1:9" x14ac:dyDescent="0.2">
      <c r="A120" s="13"/>
      <c r="B120" s="14"/>
      <c r="C120" s="15"/>
      <c r="D120" s="32"/>
      <c r="E120" s="32"/>
      <c r="F120" s="32"/>
      <c r="G120" s="32"/>
      <c r="H120" s="32"/>
      <c r="I120" s="32"/>
    </row>
    <row r="121" spans="1:9" x14ac:dyDescent="0.2">
      <c r="A121" s="13"/>
      <c r="B121" s="14"/>
      <c r="C121" s="15"/>
      <c r="D121" s="17"/>
      <c r="E121" s="17"/>
      <c r="F121" s="17"/>
      <c r="G121" s="17"/>
      <c r="H121" s="17"/>
      <c r="I121" s="17"/>
    </row>
    <row r="122" spans="1:9" x14ac:dyDescent="0.2">
      <c r="A122" s="13"/>
      <c r="B122" s="14"/>
      <c r="C122" s="35"/>
      <c r="D122" s="32"/>
      <c r="E122" s="32"/>
      <c r="F122" s="32"/>
      <c r="G122" s="32"/>
      <c r="H122" s="32"/>
      <c r="I122" s="32"/>
    </row>
    <row r="123" spans="1:9" x14ac:dyDescent="0.2">
      <c r="A123" s="13"/>
      <c r="B123" s="14"/>
      <c r="C123" s="35"/>
      <c r="D123" s="32"/>
      <c r="E123" s="32"/>
      <c r="F123" s="32"/>
      <c r="G123" s="32"/>
      <c r="H123" s="32"/>
      <c r="I123" s="32"/>
    </row>
    <row r="124" spans="1:9" x14ac:dyDescent="0.2">
      <c r="A124" s="13"/>
      <c r="B124" s="14"/>
      <c r="C124" s="35"/>
      <c r="D124" s="32"/>
      <c r="E124" s="32"/>
      <c r="F124" s="32"/>
      <c r="G124" s="32"/>
      <c r="H124" s="32"/>
      <c r="I124" s="32"/>
    </row>
    <row r="125" spans="1:9" x14ac:dyDescent="0.2">
      <c r="A125" s="13"/>
      <c r="B125" s="14"/>
      <c r="C125" s="31"/>
      <c r="D125" s="32"/>
      <c r="E125" s="32"/>
      <c r="F125" s="32"/>
      <c r="G125" s="32"/>
      <c r="H125" s="32"/>
      <c r="I125" s="32"/>
    </row>
    <row r="126" spans="1:9" x14ac:dyDescent="0.2">
      <c r="A126" s="13"/>
      <c r="B126" s="14"/>
      <c r="C126" s="31"/>
      <c r="D126" s="32"/>
      <c r="E126" s="32"/>
      <c r="F126" s="32"/>
      <c r="G126" s="32"/>
      <c r="H126" s="32"/>
      <c r="I126" s="32"/>
    </row>
    <row r="127" spans="1:9" x14ac:dyDescent="0.2">
      <c r="A127" s="13"/>
      <c r="B127" s="21"/>
      <c r="C127" s="31"/>
      <c r="D127" s="32"/>
      <c r="E127" s="32"/>
      <c r="F127" s="32"/>
      <c r="G127" s="32"/>
      <c r="H127" s="32"/>
      <c r="I127" s="32"/>
    </row>
    <row r="128" spans="1:9" x14ac:dyDescent="0.2">
      <c r="A128" s="13"/>
      <c r="B128" s="21"/>
      <c r="C128" s="31"/>
      <c r="D128" s="32"/>
      <c r="E128" s="32"/>
      <c r="F128" s="32"/>
      <c r="G128" s="32"/>
      <c r="H128" s="32"/>
      <c r="I128" s="32"/>
    </row>
    <row r="129" spans="1:9" x14ac:dyDescent="0.2">
      <c r="A129" s="13"/>
      <c r="B129" s="34"/>
      <c r="C129" s="31"/>
      <c r="D129" s="32"/>
      <c r="E129" s="32"/>
      <c r="F129" s="32"/>
      <c r="G129" s="32"/>
      <c r="H129" s="32"/>
      <c r="I129" s="32"/>
    </row>
    <row r="130" spans="1:9" x14ac:dyDescent="0.2">
      <c r="A130" s="13"/>
      <c r="B130" s="14"/>
      <c r="C130" s="31"/>
      <c r="D130" s="32"/>
      <c r="E130" s="32"/>
      <c r="F130" s="32"/>
      <c r="G130" s="32"/>
      <c r="H130" s="32"/>
      <c r="I130" s="32"/>
    </row>
    <row r="131" spans="1:9" x14ac:dyDescent="0.2">
      <c r="A131" s="13"/>
      <c r="B131" s="14"/>
      <c r="C131" s="31"/>
      <c r="D131" s="32"/>
      <c r="E131" s="32"/>
      <c r="F131" s="32"/>
      <c r="G131" s="32"/>
      <c r="H131" s="32"/>
      <c r="I131" s="32"/>
    </row>
    <row r="132" spans="1:9" x14ac:dyDescent="0.2">
      <c r="A132" s="13"/>
      <c r="B132" s="14"/>
      <c r="C132" s="31"/>
      <c r="D132" s="32"/>
      <c r="E132" s="32"/>
      <c r="F132" s="32"/>
      <c r="G132" s="32"/>
      <c r="H132" s="32"/>
      <c r="I132" s="32"/>
    </row>
    <row r="133" spans="1:9" x14ac:dyDescent="0.2">
      <c r="A133" s="13"/>
      <c r="B133" s="14"/>
      <c r="C133" s="31"/>
      <c r="D133" s="32"/>
      <c r="E133" s="32"/>
      <c r="F133" s="32"/>
      <c r="G133" s="32"/>
      <c r="H133" s="32"/>
      <c r="I133" s="32"/>
    </row>
    <row r="134" spans="1:9" x14ac:dyDescent="0.2">
      <c r="A134" s="13"/>
      <c r="B134" s="14"/>
      <c r="C134" s="35"/>
      <c r="D134" s="32"/>
      <c r="E134" s="32"/>
      <c r="F134" s="32"/>
      <c r="G134" s="32"/>
      <c r="H134" s="32"/>
      <c r="I134" s="32"/>
    </row>
    <row r="135" spans="1:9" x14ac:dyDescent="0.2">
      <c r="A135" s="13"/>
      <c r="B135" s="14"/>
      <c r="C135" s="31"/>
      <c r="D135" s="32"/>
      <c r="E135" s="32"/>
      <c r="F135" s="32"/>
      <c r="G135" s="32"/>
      <c r="H135" s="32"/>
      <c r="I135" s="32"/>
    </row>
    <row r="136" spans="1:9" x14ac:dyDescent="0.2">
      <c r="A136" s="13"/>
      <c r="B136" s="14"/>
      <c r="C136" s="31"/>
      <c r="D136" s="32"/>
      <c r="E136" s="32"/>
      <c r="F136" s="32"/>
      <c r="G136" s="32"/>
      <c r="H136" s="32"/>
      <c r="I136" s="32"/>
    </row>
    <row r="137" spans="1:9" x14ac:dyDescent="0.2">
      <c r="A137" s="13"/>
      <c r="B137" s="14"/>
      <c r="C137" s="36"/>
      <c r="D137" s="17"/>
      <c r="E137" s="17"/>
      <c r="F137" s="17"/>
      <c r="G137" s="17"/>
      <c r="H137" s="17"/>
      <c r="I137" s="17"/>
    </row>
    <row r="138" spans="1:9" x14ac:dyDescent="0.2">
      <c r="A138" s="13"/>
      <c r="B138" s="14"/>
      <c r="C138" s="15"/>
      <c r="D138" s="30"/>
      <c r="E138" s="30"/>
      <c r="F138" s="30"/>
      <c r="G138" s="30"/>
      <c r="H138" s="30"/>
      <c r="I138" s="30"/>
    </row>
    <row r="139" spans="1:9" ht="15" x14ac:dyDescent="0.25">
      <c r="A139" s="13"/>
      <c r="B139" s="34"/>
      <c r="C139" s="15"/>
      <c r="D139" s="37"/>
      <c r="E139" s="37"/>
      <c r="F139" s="37"/>
      <c r="G139" s="37"/>
      <c r="H139" s="37"/>
      <c r="I139" s="37"/>
    </row>
    <row r="140" spans="1:9" x14ac:dyDescent="0.2">
      <c r="A140" s="13"/>
      <c r="B140" s="38"/>
      <c r="C140" s="15"/>
      <c r="D140" s="17"/>
      <c r="E140" s="17"/>
      <c r="F140" s="17"/>
      <c r="G140" s="17"/>
      <c r="H140" s="17"/>
      <c r="I140" s="17"/>
    </row>
    <row r="141" spans="1:9" x14ac:dyDescent="0.2">
      <c r="A141" s="4"/>
      <c r="B141" s="4"/>
    </row>
    <row r="142" spans="1:9" x14ac:dyDescent="0.2">
      <c r="B142" s="5"/>
      <c r="C142" s="5"/>
      <c r="D142" s="5"/>
      <c r="E142" s="5"/>
      <c r="F142" s="5"/>
      <c r="G142" s="5"/>
      <c r="H142" s="28"/>
      <c r="I142" s="28"/>
    </row>
    <row r="143" spans="1:9" x14ac:dyDescent="0.2">
      <c r="B143" s="5"/>
      <c r="C143" s="5"/>
      <c r="D143" s="5"/>
      <c r="E143" s="5"/>
      <c r="F143" s="5"/>
      <c r="G143" s="5"/>
      <c r="H143" s="5"/>
      <c r="I143" s="5"/>
    </row>
    <row r="144" spans="1:9" x14ac:dyDescent="0.2">
      <c r="B144" s="5"/>
      <c r="C144" s="5"/>
      <c r="D144" s="5"/>
      <c r="E144" s="5"/>
      <c r="F144" s="5"/>
      <c r="G144" s="5"/>
      <c r="H144" s="28"/>
      <c r="I144" s="5"/>
    </row>
    <row r="145" spans="1:9" x14ac:dyDescent="0.2">
      <c r="B145" s="5"/>
      <c r="C145" s="5"/>
      <c r="D145" s="5"/>
      <c r="E145" s="5"/>
      <c r="F145" s="5"/>
      <c r="G145" s="5"/>
      <c r="H145" s="5"/>
      <c r="I145" s="5"/>
    </row>
    <row r="146" spans="1:9" x14ac:dyDescent="0.2">
      <c r="B146" s="5"/>
      <c r="C146" s="5"/>
      <c r="D146" s="5"/>
      <c r="E146" s="5"/>
      <c r="F146" s="5"/>
      <c r="G146" s="5"/>
      <c r="H146" s="39"/>
      <c r="I146" s="5"/>
    </row>
    <row r="147" spans="1:9" x14ac:dyDescent="0.2">
      <c r="B147" s="5"/>
      <c r="C147" s="5"/>
      <c r="D147" s="5"/>
      <c r="E147" s="5"/>
      <c r="F147" s="5"/>
      <c r="G147" s="5"/>
      <c r="H147" s="5"/>
      <c r="I147" s="5"/>
    </row>
    <row r="148" spans="1:9" x14ac:dyDescent="0.2">
      <c r="B148" s="5"/>
      <c r="C148" s="5"/>
      <c r="D148" s="5"/>
      <c r="E148" s="5"/>
      <c r="F148" s="5"/>
      <c r="G148" s="5"/>
      <c r="H148" s="28"/>
      <c r="I148" s="28"/>
    </row>
    <row r="149" spans="1:9" x14ac:dyDescent="0.2">
      <c r="B149" s="5"/>
      <c r="C149" s="5"/>
      <c r="D149" s="5"/>
      <c r="E149" s="5"/>
      <c r="F149" s="5"/>
      <c r="G149" s="5"/>
      <c r="H149" s="5"/>
      <c r="I149" s="5"/>
    </row>
    <row r="150" spans="1:9" x14ac:dyDescent="0.2">
      <c r="B150" s="5"/>
      <c r="C150" s="5"/>
      <c r="D150" s="5"/>
      <c r="E150" s="5"/>
      <c r="F150" s="5"/>
      <c r="G150" s="5"/>
      <c r="H150" s="28"/>
      <c r="I150" s="5"/>
    </row>
    <row r="151" spans="1:9" x14ac:dyDescent="0.2">
      <c r="A151" s="4"/>
      <c r="B151" s="4"/>
    </row>
  </sheetData>
  <pageMargins left="0.75" right="0.75" top="0.5" bottom="1" header="0.5" footer="0.5"/>
  <pageSetup scale="59" fitToHeight="7" orientation="portrait" r:id="rId1"/>
  <headerFooter alignWithMargins="0">
    <oddFooter>&amp;CA-8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50AD4-B186-4BF9-AA21-2386197A019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58938a-8a22-4524-afb0-58b165029303"/>
    <ds:schemaRef ds:uri="ddb5066c-6899-482b-9ea0-5145f9da9989"/>
  </ds:schemaRefs>
</ds:datastoreItem>
</file>

<file path=customXml/itemProps2.xml><?xml version="1.0" encoding="utf-8"?>
<ds:datastoreItem xmlns:ds="http://schemas.openxmlformats.org/officeDocument/2006/customXml" ds:itemID="{62A26E3E-5F6B-4E31-8594-F4B6E454FC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3EAE2C-A4AB-41E4-8F1D-4678D4E45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Cover</vt:lpstr>
      <vt:lpstr>A1 B-Line Heights</vt:lpstr>
      <vt:lpstr>A2 Camp Atterbury BESS</vt:lpstr>
      <vt:lpstr>A3 Camp Atterbury Solar</vt:lpstr>
      <vt:lpstr>A4 Cayuga</vt:lpstr>
      <vt:lpstr>A5 Cayuga Unit 4</vt:lpstr>
      <vt:lpstr>A6 Crane Battery</vt:lpstr>
      <vt:lpstr>A7 Crane Solar</vt:lpstr>
      <vt:lpstr>A8 Edwardsport</vt:lpstr>
      <vt:lpstr>A9 Gallagher</vt:lpstr>
      <vt:lpstr>A10 Gibson</vt:lpstr>
      <vt:lpstr>A11 Henry County</vt:lpstr>
      <vt:lpstr>A12 Madison</vt:lpstr>
      <vt:lpstr>A13 Markland Hydro</vt:lpstr>
      <vt:lpstr>A14 Nabb</vt:lpstr>
      <vt:lpstr>A15 Noblesville</vt:lpstr>
      <vt:lpstr>A16 Purdue</vt:lpstr>
      <vt:lpstr>A17 Tippecanoe</vt:lpstr>
      <vt:lpstr>A18 Vermillion</vt:lpstr>
      <vt:lpstr>A19 Wabash</vt:lpstr>
      <vt:lpstr>A20 Wheatland</vt:lpstr>
      <vt:lpstr>'A1 B-Line Heights'!Print_Area</vt:lpstr>
      <vt:lpstr>'A10 Gibson'!Print_Area</vt:lpstr>
      <vt:lpstr>'A11 Henry County'!Print_Area</vt:lpstr>
      <vt:lpstr>'A12 Madison'!Print_Area</vt:lpstr>
      <vt:lpstr>'A13 Markland Hydro'!Print_Area</vt:lpstr>
      <vt:lpstr>'A14 Nabb'!Print_Area</vt:lpstr>
      <vt:lpstr>'A15 Noblesville'!Print_Area</vt:lpstr>
      <vt:lpstr>'A16 Purdue'!Print_Area</vt:lpstr>
      <vt:lpstr>'A17 Tippecanoe'!Print_Area</vt:lpstr>
      <vt:lpstr>'A18 Vermillion'!Print_Area</vt:lpstr>
      <vt:lpstr>'A19 Wabash'!Print_Area</vt:lpstr>
      <vt:lpstr>'A2 Camp Atterbury BESS'!Print_Area</vt:lpstr>
      <vt:lpstr>'A20 Wheatland'!Print_Area</vt:lpstr>
      <vt:lpstr>'A3 Camp Atterbury Solar'!Print_Area</vt:lpstr>
      <vt:lpstr>'A4 Cayuga'!Print_Area</vt:lpstr>
      <vt:lpstr>'A5 Cayuga Unit 4'!Print_Area</vt:lpstr>
      <vt:lpstr>'A6 Crane Battery'!Print_Area</vt:lpstr>
      <vt:lpstr>'A7 Crane Solar'!Print_Area</vt:lpstr>
      <vt:lpstr>'A8 Edwardsport'!Print_Area</vt:lpstr>
      <vt:lpstr>'A9 Gallagher'!Print_Area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Hixon, Brittany</dc:creator>
  <cp:keywords/>
  <dc:description/>
  <cp:lastModifiedBy>Bruce, Carla</cp:lastModifiedBy>
  <cp:revision/>
  <dcterms:created xsi:type="dcterms:W3CDTF">2023-09-15T14:17:20Z</dcterms:created>
  <dcterms:modified xsi:type="dcterms:W3CDTF">2024-04-05T16:01:32Z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